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" sheetId="2" r:id="rId2"/>
    <sheet name="SO 101 - plochy s pojezde..." sheetId="3" r:id="rId3"/>
    <sheet name="SO 102 - zpevněné plochy ..." sheetId="4" r:id="rId4"/>
    <sheet name="SO 401 - Veřejné osvětlení" sheetId="5" r:id="rId5"/>
    <sheet name="SO 801 - sadové úpravy" sheetId="6" r:id="rId6"/>
    <sheet name="SO 801a - Pěstební péče -..." sheetId="7" r:id="rId7"/>
    <sheet name="SO 901 - rozptylové ploch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 001 - příprava území'!$C$84:$K$131</definedName>
    <definedName name="_xlnm.Print_Area" localSheetId="1">'SO 001 - příprava území'!$C$4:$J$39,'SO 001 - příprava území'!$C$45:$J$66,'SO 001 - příprava území'!$C$72:$K$131</definedName>
    <definedName name="_xlnm._FilterDatabase" localSheetId="2" hidden="1">'SO 101 - plochy s pojezde...'!$C$87:$K$190</definedName>
    <definedName name="_xlnm.Print_Area" localSheetId="2">'SO 101 - plochy s pojezde...'!$C$4:$J$39,'SO 101 - plochy s pojezde...'!$C$45:$J$69,'SO 101 - plochy s pojezde...'!$C$75:$K$190</definedName>
    <definedName name="_xlnm._FilterDatabase" localSheetId="3" hidden="1">'SO 102 - zpevněné plochy ...'!$C$87:$K$181</definedName>
    <definedName name="_xlnm.Print_Area" localSheetId="3">'SO 102 - zpevněné plochy ...'!$C$4:$J$39,'SO 102 - zpevněné plochy ...'!$C$45:$J$69,'SO 102 - zpevněné plochy ...'!$C$75:$K$181</definedName>
    <definedName name="_xlnm._FilterDatabase" localSheetId="4" hidden="1">'SO 401 - Veřejné osvětlení'!$C$87:$K$244</definedName>
    <definedName name="_xlnm.Print_Area" localSheetId="4">'SO 401 - Veřejné osvětlení'!$C$4:$J$39,'SO 401 - Veřejné osvětlení'!$C$45:$J$69,'SO 401 - Veřejné osvětlení'!$C$75:$K$244</definedName>
    <definedName name="_xlnm._FilterDatabase" localSheetId="5" hidden="1">'SO 801 - sadové úpravy'!$C$84:$K$156</definedName>
    <definedName name="_xlnm.Print_Area" localSheetId="5">'SO 801 - sadové úpravy'!$C$4:$J$39,'SO 801 - sadové úpravy'!$C$45:$J$66,'SO 801 - sadové úpravy'!$C$72:$K$156</definedName>
    <definedName name="_xlnm._FilterDatabase" localSheetId="6" hidden="1">'SO 801a - Pěstební péče -...'!$C$81:$K$143</definedName>
    <definedName name="_xlnm.Print_Area" localSheetId="6">'SO 801a - Pěstební péče -...'!$C$4:$J$39,'SO 801a - Pěstební péče -...'!$C$45:$J$63,'SO 801a - Pěstební péče -...'!$C$69:$K$143</definedName>
    <definedName name="_xlnm._FilterDatabase" localSheetId="7" hidden="1">'SO 901 - rozptylové ploch...'!$C$94:$K$325</definedName>
    <definedName name="_xlnm.Print_Area" localSheetId="7">'SO 901 - rozptylové ploch...'!$C$4:$J$39,'SO 901 - rozptylové ploch...'!$C$45:$J$76,'SO 901 - rozptylové ploch...'!$C$82:$K$325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001 - příprava území'!$84:$84</definedName>
    <definedName name="_xlnm.Print_Titles" localSheetId="2">'SO 101 - plochy s pojezde...'!$87:$87</definedName>
    <definedName name="_xlnm.Print_Titles" localSheetId="3">'SO 102 - zpevněné plochy ...'!$87:$87</definedName>
    <definedName name="_xlnm.Print_Titles" localSheetId="4">'SO 401 - Veřejné osvětlení'!$87:$87</definedName>
    <definedName name="_xlnm.Print_Titles" localSheetId="5">'SO 801 - sadové úpravy'!$84:$84</definedName>
    <definedName name="_xlnm.Print_Titles" localSheetId="6">'SO 801a - Pěstební péče -...'!$81:$81</definedName>
    <definedName name="_xlnm.Print_Titles" localSheetId="7">'SO 901 - rozptylové ploch...'!$94:$94</definedName>
  </definedNames>
  <calcPr fullCalcOnLoad="1"/>
</workbook>
</file>

<file path=xl/sharedStrings.xml><?xml version="1.0" encoding="utf-8"?>
<sst xmlns="http://schemas.openxmlformats.org/spreadsheetml/2006/main" count="8879" uniqueCount="1538">
  <si>
    <t>Export Komplet</t>
  </si>
  <si>
    <t>VZ</t>
  </si>
  <si>
    <t>2.0</t>
  </si>
  <si>
    <t>ZAMOK</t>
  </si>
  <si>
    <t>False</t>
  </si>
  <si>
    <t>{11497d3d-cacd-4a73-bdfc-20950468b0bf}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</si>
  <si>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</si>
  <si>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</si>
  <si>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</si>
  <si>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</si>
  <si>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</si>
  <si>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</si>
  <si>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</si>
  <si>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</si>
  <si>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2024-061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</si>
  <si>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</si>
  <si>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</si>
  <si>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veřejného prostoru v ulici U Třešňovky v Chomutově</t>
  </si>
  <si>
    <t>KSO:</t>
  </si>
  <si>
    <t/>
  </si>
  <si>
    <t>CC-CZ:</t>
  </si>
  <si>
    <t>Místo:</t>
  </si>
  <si>
    <t xml:space="preserve"> </t>
  </si>
  <si>
    <t>Datum:</t>
  </si>
  <si>
    <t>16. 4. 2024</t>
  </si>
  <si>
    <t>Zadavatel:</t>
  </si>
  <si>
    <t>IČ:</t>
  </si>
  <si>
    <t>Statutární město Chomutov,Zborovská 4602, Chomutov</t>
  </si>
  <si>
    <t>DIČ:</t>
  </si>
  <si>
    <t>Uchazeč:</t>
  </si>
  <si>
    <t>Vyplň údaj</t>
  </si>
  <si>
    <t>Projektant:</t>
  </si>
  <si>
    <t>8883041</t>
  </si>
  <si>
    <t>Ing.arch.Václav Rusňák,Husova ul.3288/59,Chomutov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</si>
  <si>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</si>
  <si>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</si>
  <si>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</si>
  <si>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</si>
  <si>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</si>
  <si>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</si>
  <si>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</si>
  <si>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</si>
  <si>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</si>
  <si>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</si>
  <si>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</si>
  <si>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</si>
  <si>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</si>
  <si>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</si>
  <si>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</si>
  <si>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</si>
  <si>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</si>
  <si>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</si>
  <si>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</si>
  <si>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</si>
  <si>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</si>
  <si>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</si>
  <si>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</si>
  <si>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</si>
  <si>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</si>
  <si>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</si>
  <si>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</si>
  <si>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</si>
  <si>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</si>
  <si>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</si>
  <si>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</si>
  <si>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</si>
  <si>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</si>
  <si>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</si>
  <si>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</si>
  <si>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</si>
  <si>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</si>
  <si>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</si>
  <si>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</si>
  <si>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</si>
  <si>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</si>
  <si>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</si>
  <si>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</si>
  <si>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</si>
  <si>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území</t>
  </si>
  <si>
    <t>STA</t>
  </si>
  <si>
    <t>1</t>
  </si>
  <si>
    <t>{d0d49ce0-a06e-4eee-90b0-dcf20da3ccda}</t>
  </si>
  <si>
    <t>2</t>
  </si>
  <si>
    <t>SO 101</t>
  </si>
  <si>
    <t>plochy s pojezdem – manipulační plocha ze zatravňovacích roštů</t>
  </si>
  <si>
    <t>{742cb936-517c-4858-b83b-473840f021a9}</t>
  </si>
  <si>
    <t>SO 102</t>
  </si>
  <si>
    <t xml:space="preserve">zpevněné plochy s pojezdem – přístupová komunikace z vegetační dlažby </t>
  </si>
  <si>
    <t>{daffda41-e212-4cb3-aae2-3db08c8c9acd}</t>
  </si>
  <si>
    <t>SO 401</t>
  </si>
  <si>
    <t>Veřejné osvětlení</t>
  </si>
  <si>
    <t>{ad58ff21-5905-4021-b08f-ed04ccf0afc5}</t>
  </si>
  <si>
    <t>SO 801</t>
  </si>
  <si>
    <t>sadové úpravy</t>
  </si>
  <si>
    <t>{eb024345-f960-46d7-b040-37f4a5e483a7}</t>
  </si>
  <si>
    <t>SO 801a</t>
  </si>
  <si>
    <t>Pěstební péče - 3letá</t>
  </si>
  <si>
    <t>{75f7e7e2-99ff-4df7-9fad-fc5824439a03}</t>
  </si>
  <si>
    <t>SO 901</t>
  </si>
  <si>
    <t xml:space="preserve">rozptylové plochy pro pěší a dopadové plochy vč. mobiliáře </t>
  </si>
  <si>
    <t>{6e445c26-6f7d-4b04-babc-6300c6f19f3f}</t>
  </si>
  <si>
    <t>KRYCÍ LIST SOUPISU PRACÍ</t>
  </si>
  <si>
    <t>Objekt:</t>
  </si>
  <si>
    <t>SO 001 - příprava území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</si>
  <si>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</si>
  <si>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</si>
  <si>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</si>
  <si>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</si>
  <si>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</si>
  <si>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</si>
  <si>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</si>
  <si>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</si>
  <si>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</si>
  <si>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</si>
  <si>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</si>
  <si>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</si>
  <si>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</si>
  <si>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</si>
  <si>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</si>
  <si>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</si>
  <si>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</si>
  <si>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</si>
  <si>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</si>
  <si>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</si>
  <si>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</si>
  <si>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</si>
  <si>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</si>
  <si>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</si>
  <si>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</si>
  <si>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</si>
  <si>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</si>
  <si>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</si>
  <si>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112151012</t>
  </si>
  <si>
    <t>Pokácení stromu volné v celku s odřezáním kmene a s odvětvením průměru kmene přes 200 do 300 mm</t>
  </si>
  <si>
    <t>kus</t>
  </si>
  <si>
    <t>CS ÚRS 2024 01</t>
  </si>
  <si>
    <t>4</t>
  </si>
  <si>
    <t>526321523</t>
  </si>
  <si>
    <t>Online PSC</t>
  </si>
  <si>
    <t>https://podminky.urs.cz/item/CS_URS_2024_01/112151012</t>
  </si>
  <si>
    <t>112201112</t>
  </si>
  <si>
    <t>Odstranění pařezu v rovině nebo na svahu do 1:5 o průměru pařezu na řezné ploše přes 200 do 300 mm</t>
  </si>
  <si>
    <t>-1600567494</t>
  </si>
  <si>
    <t>https://podminky.urs.cz/item/CS_URS_2024_01/112201112</t>
  </si>
  <si>
    <t>3</t>
  </si>
  <si>
    <t>M</t>
  </si>
  <si>
    <t>10364100</t>
  </si>
  <si>
    <t>zemina pro terénní úpravy - tříděná</t>
  </si>
  <si>
    <t>t</t>
  </si>
  <si>
    <t>8</t>
  </si>
  <si>
    <t>-1818276585</t>
  </si>
  <si>
    <t>VV</t>
  </si>
  <si>
    <t>22*1,8 "Přepočtené koeficientem množství</t>
  </si>
  <si>
    <t>162201401</t>
  </si>
  <si>
    <t>Vodorovné přemístění větví, kmenů nebo pařezů s naložením, složením a dopravou do 1000 m větví stromů listnatých, průměru kmene přes 100 do 300 mm</t>
  </si>
  <si>
    <t>1207544109</t>
  </si>
  <si>
    <t>https://podminky.urs.cz/item/CS_URS_2024_01/162201401</t>
  </si>
  <si>
    <t>5</t>
  </si>
  <si>
    <t>162201411</t>
  </si>
  <si>
    <t>Vodorovné přemístění větví, kmenů nebo pařezů s naložením, složením a dopravou do 1000 m kmenů stromů listnatých, průměru přes 100 do 300 mm</t>
  </si>
  <si>
    <t>-1459134558</t>
  </si>
  <si>
    <t>https://podminky.urs.cz/item/CS_URS_2024_01/162201411</t>
  </si>
  <si>
    <t>6</t>
  </si>
  <si>
    <t>162201421</t>
  </si>
  <si>
    <t>Vodorovné přemístění větví, kmenů nebo pařezů s naložením, složením a dopravou do 1000 m pařezů kmenů, průměru přes 100 do 300 mm</t>
  </si>
  <si>
    <t>-619303316</t>
  </si>
  <si>
    <t>https://podminky.urs.cz/item/CS_URS_2024_01/162201421</t>
  </si>
  <si>
    <t>7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</si>
  <si>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</si>
  <si>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</si>
  <si>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1987173374</t>
  </si>
  <si>
    <t>https://podminky.urs.cz/item/CS_URS_2024_01/162301931</t>
  </si>
  <si>
    <t>22*10 "Přepočtené koeficientem množství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</si>
  <si>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</si>
  <si>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</si>
  <si>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-1521942806</t>
  </si>
  <si>
    <t>https://podminky.urs.cz/item/CS_URS_2024_01/162301951</t>
  </si>
  <si>
    <t>9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</si>
  <si>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</si>
  <si>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</si>
  <si>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1295815187</t>
  </si>
  <si>
    <t>https://podminky.urs.cz/item/CS_URS_2024_01/162301971</t>
  </si>
  <si>
    <t>10</t>
  </si>
  <si>
    <t>182112121</t>
  </si>
  <si>
    <t>Svahování trvalých svahů do projektovaných profilů ručně s potřebným přemístěním výkopku při svahování v zářezech v hornině třídy těžitelnosti I skupiny 3</t>
  </si>
  <si>
    <t>m2</t>
  </si>
  <si>
    <t>277876310</t>
  </si>
  <si>
    <t>https://podminky.urs.cz/item/CS_URS_2024_01/182112121</t>
  </si>
  <si>
    <t>11</t>
  </si>
  <si>
    <t>182351125</t>
  </si>
  <si>
    <t>Rozprostření a urovnání ornice ve svahu sklonu přes 1:5 strojně při souvislé ploše přes 100 do 500 m2, tl. vrstvy přes 250 do 300 mm</t>
  </si>
  <si>
    <t>510681255</t>
  </si>
  <si>
    <t>https://podminky.urs.cz/item/CS_URS_2024_01/182351125</t>
  </si>
  <si>
    <t>10364101</t>
  </si>
  <si>
    <t>zemina pro terénní úpravy - ornice</t>
  </si>
  <si>
    <t>-382231793</t>
  </si>
  <si>
    <t>500,000*0,3</t>
  </si>
  <si>
    <t>150*1,8 "Přepočtené koeficientem množství</t>
  </si>
  <si>
    <t>13</t>
  </si>
  <si>
    <t>184818232</t>
  </si>
  <si>
    <t>Ochrana kmene bedněním před poškozením stavebním provozem zřízení včetně odstranění výšky bednění do 2 m průměru kmene přes 300 do 500 mm</t>
  </si>
  <si>
    <t>-1140837314</t>
  </si>
  <si>
    <t>https://podminky.urs.cz/item/CS_URS_2024_01/184818232</t>
  </si>
  <si>
    <t>997</t>
  </si>
  <si>
    <t>Přesun sutě</t>
  </si>
  <si>
    <t>14</t>
  </si>
  <si>
    <t>997013811</t>
  </si>
  <si>
    <t>Poplatek za uložení stavebního odpadu na skládce (skládkovné) dřevěného zatříděného do Katalogu odpadů pod kódem 17 02 01</t>
  </si>
  <si>
    <t>-549454537</t>
  </si>
  <si>
    <t>https://podminky.urs.cz/item/CS_URS_2024_01/997013811</t>
  </si>
  <si>
    <t>odhad</t>
  </si>
  <si>
    <t>22*0,5</t>
  </si>
  <si>
    <t>VRN</t>
  </si>
  <si>
    <t>Vedlejší rozpočtové náklady</t>
  </si>
  <si>
    <t>VRN1</t>
  </si>
  <si>
    <t>Průzkumné, geodetické a projektové práce</t>
  </si>
  <si>
    <t>15</t>
  </si>
  <si>
    <t>012002000</t>
  </si>
  <si>
    <t>Geodetické práce</t>
  </si>
  <si>
    <t>KPL</t>
  </si>
  <si>
    <t>1024</t>
  </si>
  <si>
    <t>-533210517</t>
  </si>
  <si>
    <t>https://podminky.urs.cz/item/CS_URS_2024_01/012002000</t>
  </si>
  <si>
    <t>VRN3</t>
  </si>
  <si>
    <t>Zařízení staveniště</t>
  </si>
  <si>
    <t>16</t>
  </si>
  <si>
    <t>030001000</t>
  </si>
  <si>
    <t>kpl</t>
  </si>
  <si>
    <t>856214222</t>
  </si>
  <si>
    <t>https://podminky.urs.cz/item/CS_URS_2024_01/030001000</t>
  </si>
  <si>
    <t>17</t>
  </si>
  <si>
    <t>034103000</t>
  </si>
  <si>
    <t>Oplocení staveniště</t>
  </si>
  <si>
    <t>m</t>
  </si>
  <si>
    <t>603343582</t>
  </si>
  <si>
    <t>https://podminky.urs.cz/item/CS_URS_2024_01/034103000</t>
  </si>
  <si>
    <t>SO 101 - plochy s pojezdem – manipulační plocha ze zatravňovacích roštů</t>
  </si>
  <si>
    <t xml:space="preserve">    5 - Komunikace pozemní</t>
  </si>
  <si>
    <t xml:space="preserve">    9 - Ostatní konstrukce a práce, bourání</t>
  </si>
  <si>
    <t xml:space="preserve">    998 - Přesun hmot</t>
  </si>
  <si>
    <t>113202111</t>
  </si>
  <si>
    <t>Vytrhání obrub s vybouráním lože, s přemístěním hmot na skládku na vzdálenost do 3 m nebo s naložením na dopravní prostředek z krajníků nebo obrubníků stojatých</t>
  </si>
  <si>
    <t>-1757474314</t>
  </si>
  <si>
    <t>https://podminky.urs.cz/item/CS_URS_2024_01/113202111</t>
  </si>
  <si>
    <t>121151113</t>
  </si>
  <si>
    <t>Sejmutí ornice strojně při souvislé ploše přes 100 do 500 m2, tl. vrstvy do 200 mm</t>
  </si>
  <si>
    <t>836929040</t>
  </si>
  <si>
    <t>https://podminky.urs.cz/item/CS_URS_2024_01/121151113</t>
  </si>
  <si>
    <t>122211101</t>
  </si>
  <si>
    <t>Odkopávky a prokopávky ručně zapažené i nezapažené v hornině třídy těžitelnosti I skupiny 3</t>
  </si>
  <si>
    <t>m3</t>
  </si>
  <si>
    <t>-1890207809</t>
  </si>
  <si>
    <t>https://podminky.urs.cz/item/CS_URS_2024_01/122211101</t>
  </si>
  <si>
    <t>122251104</t>
  </si>
  <si>
    <t>Odkopávky a prokopávky nezapažené strojně v hornině třídy těžitelnosti I skupiny 3 přes 100 do 500 m3</t>
  </si>
  <si>
    <t>-298036223</t>
  </si>
  <si>
    <t>https://podminky.urs.cz/item/CS_URS_2024_01/122251104</t>
  </si>
  <si>
    <t>300*0,4-50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</si>
  <si>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</si>
  <si>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</si>
  <si>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-1059453089</t>
  </si>
  <si>
    <t>https://podminky.urs.cz/item/CS_URS_2024_01/162751117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</si>
  <si>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</si>
  <si>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</si>
  <si>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-404251296</t>
  </si>
  <si>
    <t>https://podminky.urs.cz/item/CS_URS_2024_01/162751119</t>
  </si>
  <si>
    <t>171201231</t>
  </si>
  <si>
    <t>Poplatek za uložení stavebního odpadu na recyklační skládce (skládkovné) zeminy a kamení zatříděného do Katalogu odpadů pod kódem 17 05 04</t>
  </si>
  <si>
    <t>1084367361</t>
  </si>
  <si>
    <t>https://podminky.urs.cz/item/CS_URS_2024_01/171201231</t>
  </si>
  <si>
    <t>171251201</t>
  </si>
  <si>
    <t>Uložení sypaniny na skládky nebo meziskládky bez hutnění s upravením uložené sypaniny do předepsaného tvaru</t>
  </si>
  <si>
    <t>1802695529</t>
  </si>
  <si>
    <t>https://podminky.urs.cz/item/CS_URS_2024_01/171251201</t>
  </si>
  <si>
    <t>300*0,1</t>
  </si>
  <si>
    <t>300*0,4</t>
  </si>
  <si>
    <t>Součet</t>
  </si>
  <si>
    <t>181411131</t>
  </si>
  <si>
    <t>Založení trávníku na půdě předem připravené plochy do 1000 m2 výsevem včetně utažení parkového v rovině nebo na svahu do 1:5</t>
  </si>
  <si>
    <t>-756194380</t>
  </si>
  <si>
    <t>https://podminky.urs.cz/item/CS_URS_2024_01/181411131</t>
  </si>
  <si>
    <t>00572410</t>
  </si>
  <si>
    <t>osivo směs travní parková</t>
  </si>
  <si>
    <t>kg</t>
  </si>
  <si>
    <t>2104562549</t>
  </si>
  <si>
    <t>290*0,035 "Přepočtené koeficientem množství</t>
  </si>
  <si>
    <t>181951112</t>
  </si>
  <si>
    <t>Úprava pláně vyrovnáním výškových rozdílů strojně v hornině třídy těžitelnosti I, skupiny 1 až 3 se zhutněním</t>
  </si>
  <si>
    <t>1604723174</t>
  </si>
  <si>
    <t>https://podminky.urs.cz/item/CS_URS_2024_01/181951112</t>
  </si>
  <si>
    <t>Komunikace pozemní</t>
  </si>
  <si>
    <t>561021111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</si>
  <si>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150 do 200 mm</t>
  </si>
  <si>
    <t>672749605</t>
  </si>
  <si>
    <t>https://podminky.urs.cz/item/CS_URS_2024_01/561021111</t>
  </si>
  <si>
    <t>58530170</t>
  </si>
  <si>
    <t>vápno nehašené CL 90-Q pro úpravu zemin standardní</t>
  </si>
  <si>
    <t>-2015391831</t>
  </si>
  <si>
    <t>80*0,2*1,75*0,02</t>
  </si>
  <si>
    <t>0,56*1,05 "Přepočtené koeficientem množství</t>
  </si>
  <si>
    <t>564571111</t>
  </si>
  <si>
    <t>Zřízení podsypu nebo podkladu ze sypaniny s rozprostřením, vlhčením, a zhutněním plochy přes 100 m2, po zhutnění tl. 250 mm</t>
  </si>
  <si>
    <t>-1941901394</t>
  </si>
  <si>
    <t>https://podminky.urs.cz/item/CS_URS_2024_01/564571111</t>
  </si>
  <si>
    <t>nosná vegetační vrstva tl.250mm vč. hutnění</t>
  </si>
  <si>
    <t>290</t>
  </si>
  <si>
    <t>231466125</t>
  </si>
  <si>
    <t>15% zemina třídy 2</t>
  </si>
  <si>
    <t>290*0,25*0,15</t>
  </si>
  <si>
    <t>58344171</t>
  </si>
  <si>
    <t>štěrkodrť frakce 0/32</t>
  </si>
  <si>
    <t>-2005132948</t>
  </si>
  <si>
    <t>70% štěrkodrť 0/32</t>
  </si>
  <si>
    <t>290*0,25*0,7</t>
  </si>
  <si>
    <t>10321100</t>
  </si>
  <si>
    <t>zahradní substrát pro výsadbu VL</t>
  </si>
  <si>
    <t>-1154024256</t>
  </si>
  <si>
    <t>15% humózní zemina</t>
  </si>
  <si>
    <t>18</t>
  </si>
  <si>
    <t>593532113</t>
  </si>
  <si>
    <t>Kladení dlažby z plastových vegetačních tvárnic pozemních komunikací s vyrovnávací vrstvou z kameniva tl. do 20 mm a s vyplněním vegetačních otvorů se zámkem tl. přes 30 do 60 mm, pro plochy přes 100 do 300 m2</t>
  </si>
  <si>
    <t>-1902100019</t>
  </si>
  <si>
    <t>https://podminky.urs.cz/item/CS_URS_2024_01/593532113</t>
  </si>
  <si>
    <t>19</t>
  </si>
  <si>
    <t>RMAT0001</t>
  </si>
  <si>
    <t>rošt -dlažba zatravňovací ze 100 % recyklovaného plastu 80x40cm tl. 6cm, komory 72 % z celkové plochy</t>
  </si>
  <si>
    <t>-932928389</t>
  </si>
  <si>
    <t>290*1,05 "Přepočtené koeficientem množství</t>
  </si>
  <si>
    <t>20</t>
  </si>
  <si>
    <t>10371500</t>
  </si>
  <si>
    <t>substrát pro trávníky VL</t>
  </si>
  <si>
    <t>-1247333222</t>
  </si>
  <si>
    <t>290*0,06*0,72</t>
  </si>
  <si>
    <t>12,528*1,05 "Přepočtené koeficientem množství</t>
  </si>
  <si>
    <t>Ostatní konstrukce a práce, bourání</t>
  </si>
  <si>
    <t>912111112</t>
  </si>
  <si>
    <t>Montáž zábrany parkovací tvaru sloupku do výšky 800 mm se zabetonovanou patkou</t>
  </si>
  <si>
    <t>-1688618147</t>
  </si>
  <si>
    <t>https://podminky.urs.cz/item/CS_URS_2024_01/912111112</t>
  </si>
  <si>
    <t>22</t>
  </si>
  <si>
    <t>74900R1</t>
  </si>
  <si>
    <t>Ocelový zahrazovací sloupek odnímatelný pr. 95 mm, dl. 1005 mm, včetně zinkování, epoxidového základního nátěru a polyesterového práškového nátěru z tepaného železa černé barvy.</t>
  </si>
  <si>
    <t>556367750</t>
  </si>
  <si>
    <t>23</t>
  </si>
  <si>
    <t>74900R2</t>
  </si>
  <si>
    <t>Ocelový zahrazovací sloupek  pr. 89 mm, dl. 1000 mm, včetně zinkování, epoxidového základního nátěru a polyesterového práškového nátěru z tepaného železa černé barvy.</t>
  </si>
  <si>
    <t>-1968397436</t>
  </si>
  <si>
    <t>24</t>
  </si>
  <si>
    <t>914111111</t>
  </si>
  <si>
    <t>Montáž svislé dopravní značky základní velikosti do 1 m2 objímkami na sloupky nebo konzoly</t>
  </si>
  <si>
    <t>1485703741</t>
  </si>
  <si>
    <t>https://podminky.urs.cz/item/CS_URS_2024_01/914111111</t>
  </si>
  <si>
    <t>přemístění stávající dopravní značky o 3m</t>
  </si>
  <si>
    <t>25</t>
  </si>
  <si>
    <t>914511111</t>
  </si>
  <si>
    <t>Montáž sloupku dopravních značek délky do 3,5 m do betonového základu</t>
  </si>
  <si>
    <t>1597310518</t>
  </si>
  <si>
    <t>https://podminky.urs.cz/item/CS_URS_2024_01/914511111</t>
  </si>
  <si>
    <t>26</t>
  </si>
  <si>
    <t>91600R</t>
  </si>
  <si>
    <t>D+M obruba z ocelové páskoviny-140 x 5 mm, žárový pozink,+ zatloukací kotevní trny R10- 2 ks/ bm dl. 30cm - 6kg/bm</t>
  </si>
  <si>
    <t>1205305019</t>
  </si>
  <si>
    <t>27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</si>
  <si>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</si>
  <si>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</si>
  <si>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-1827400788</t>
  </si>
  <si>
    <t>https://podminky.urs.cz/item/CS_URS_2024_01/916131213</t>
  </si>
  <si>
    <t>28</t>
  </si>
  <si>
    <t>59217072</t>
  </si>
  <si>
    <t>obrubník silniční betonový 1000x100x250mm</t>
  </si>
  <si>
    <t>1275874892</t>
  </si>
  <si>
    <t>125*1,05 "Přepočtené koeficientem množství</t>
  </si>
  <si>
    <t>29</t>
  </si>
  <si>
    <t>916991121</t>
  </si>
  <si>
    <t>Lože pod obrubníky, krajníky nebo obruby z dlažebních kostek z betonu prostého</t>
  </si>
  <si>
    <t>-2146593557</t>
  </si>
  <si>
    <t>https://podminky.urs.cz/item/CS_URS_2024_01/916991121</t>
  </si>
  <si>
    <t>125,000*0,06</t>
  </si>
  <si>
    <t>30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</si>
  <si>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</si>
  <si>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</si>
  <si>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-1351935303</t>
  </si>
  <si>
    <t>https://podminky.urs.cz/item/CS_URS_2024_01/966006132</t>
  </si>
  <si>
    <t>31</t>
  </si>
  <si>
    <t>997221561</t>
  </si>
  <si>
    <t>Vodorovná doprava suti bez naložení, ale se složením a s hrubým urovnáním z kusových materiálů, na vzdálenost do 1 km</t>
  </si>
  <si>
    <t>1186159386</t>
  </si>
  <si>
    <t>https://podminky.urs.cz/item/CS_URS_2024_01/997221561</t>
  </si>
  <si>
    <t>32</t>
  </si>
  <si>
    <t>997221569</t>
  </si>
  <si>
    <t>Vodorovná doprava suti bez naložení, ale se složením a s hrubým urovnáním Příplatek k ceně za každý další započatý 1 km přes 1 km</t>
  </si>
  <si>
    <t>-1870161807</t>
  </si>
  <si>
    <t>https://podminky.urs.cz/item/CS_URS_2024_01/997221569</t>
  </si>
  <si>
    <t>10,742*10 "Přepočtené koeficientem množství</t>
  </si>
  <si>
    <t>33</t>
  </si>
  <si>
    <t>997221611</t>
  </si>
  <si>
    <t>Nakládání na dopravní prostředky pro vodorovnou dopravu suti</t>
  </si>
  <si>
    <t>1030689363</t>
  </si>
  <si>
    <t>https://podminky.urs.cz/item/CS_URS_2024_01/997221611</t>
  </si>
  <si>
    <t>34</t>
  </si>
  <si>
    <t>997221861</t>
  </si>
  <si>
    <t>Poplatek za uložení stavebního odpadu na recyklační skládce (skládkovné) z prostého betonu zatříděného do Katalogu odpadů pod kódem 17 01 01</t>
  </si>
  <si>
    <t>-1784952769</t>
  </si>
  <si>
    <t>https://podminky.urs.cz/item/CS_URS_2024_01/997221861</t>
  </si>
  <si>
    <t>998</t>
  </si>
  <si>
    <t>Přesun hmot</t>
  </si>
  <si>
    <t>35</t>
  </si>
  <si>
    <t>998223011</t>
  </si>
  <si>
    <t>Přesun hmot pro pozemní komunikace s krytem dlážděným dopravní vzdálenost do 200 m jakékoliv délky objektu</t>
  </si>
  <si>
    <t>1604367850</t>
  </si>
  <si>
    <t>https://podminky.urs.cz/item/CS_URS_2024_01/998223011</t>
  </si>
  <si>
    <t>36</t>
  </si>
  <si>
    <t>652486760</t>
  </si>
  <si>
    <t>37</t>
  </si>
  <si>
    <t>013254000</t>
  </si>
  <si>
    <t>Dokumentace skutečného provedení stavby</t>
  </si>
  <si>
    <t>1334615906</t>
  </si>
  <si>
    <t>https://podminky.urs.cz/item/CS_URS_2024_01/013254000</t>
  </si>
  <si>
    <t>38</t>
  </si>
  <si>
    <t>1419919858</t>
  </si>
  <si>
    <t xml:space="preserve">SO 102 - zpevněné plochy s pojezdem – přístupová komunikace z vegetační dlažby </t>
  </si>
  <si>
    <t>-547243691</t>
  </si>
  <si>
    <t>-1867782391</t>
  </si>
  <si>
    <t>610343125</t>
  </si>
  <si>
    <t>325*0,6</t>
  </si>
  <si>
    <t>1311837217</t>
  </si>
  <si>
    <t>-1279083322</t>
  </si>
  <si>
    <t>162,5</t>
  </si>
  <si>
    <t>1462427854</t>
  </si>
  <si>
    <t>162,5*1,8 "Přepočtené koeficientem množství</t>
  </si>
  <si>
    <t>-2025112905</t>
  </si>
  <si>
    <t>325*0,1</t>
  </si>
  <si>
    <t>130</t>
  </si>
  <si>
    <t>1281221813</t>
  </si>
  <si>
    <t>860215605</t>
  </si>
  <si>
    <t>305*0,035 "Přepočtené koeficientem množství</t>
  </si>
  <si>
    <t>2062920620</t>
  </si>
  <si>
    <t>-2043701812</t>
  </si>
  <si>
    <t>561031111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</si>
  <si>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200 do 250 mm</t>
  </si>
  <si>
    <t>-434161932</t>
  </si>
  <si>
    <t>https://podminky.urs.cz/item/CS_URS_2024_01/561031111</t>
  </si>
  <si>
    <t>-1040181666</t>
  </si>
  <si>
    <t>100*0,25*1,75*0,02</t>
  </si>
  <si>
    <t>0,875*1,05 "Přepočtené koeficientem množství</t>
  </si>
  <si>
    <t>564851111</t>
  </si>
  <si>
    <t>Podklad ze štěrkodrti ŠD s rozprostřením a zhutněním plochy přes 100 m2, po zhutnění tl. 150 mm</t>
  </si>
  <si>
    <t>-1302127028</t>
  </si>
  <si>
    <t>https://podminky.urs.cz/item/CS_URS_2024_01/564851111</t>
  </si>
  <si>
    <t xml:space="preserve">vrstva ze štěrkodrtě  ŠDA  tl.150 mm </t>
  </si>
  <si>
    <t>305</t>
  </si>
  <si>
    <t>564861111</t>
  </si>
  <si>
    <t>Podklad ze štěrkodrti ŠD s rozprostřením a zhutněním plochy přes 100 m2, po zhutnění tl. 200 mm</t>
  </si>
  <si>
    <t>1971623697</t>
  </si>
  <si>
    <t>https://podminky.urs.cz/item/CS_URS_2024_01/564861111</t>
  </si>
  <si>
    <t xml:space="preserve">vrstva ze štěrkodrtě  ŠDB </t>
  </si>
  <si>
    <t xml:space="preserve">tl.200 mm </t>
  </si>
  <si>
    <t>325</t>
  </si>
  <si>
    <t>596412213</t>
  </si>
  <si>
    <t>Kladení dlažby z betonových vegetačních dlaždic pozemních komunikací s ložem z kameniva těženého nebo drceného tl. do 50 mm, s vyplněním spár a vegetačních otvorů, s hutněním vibrováním tl. 80 mm, pro plochy přes 300 m2</t>
  </si>
  <si>
    <t>-1127299354</t>
  </si>
  <si>
    <t>https://podminky.urs.cz/item/CS_URS_2024_01/596412213</t>
  </si>
  <si>
    <t>59245038</t>
  </si>
  <si>
    <t>dlažba plošná vegetační betonová 300x160mm tl 80mm přírodní</t>
  </si>
  <si>
    <t>-1140449053</t>
  </si>
  <si>
    <t>305*1,05 "Přepočtené koeficientem množství</t>
  </si>
  <si>
    <t>469167401</t>
  </si>
  <si>
    <t>1110618518</t>
  </si>
  <si>
    <t>40445619</t>
  </si>
  <si>
    <t>zákazové, příkazové dopravní značky B1-B34, C1-15 500mm</t>
  </si>
  <si>
    <t>420285759</t>
  </si>
  <si>
    <t>P</t>
  </si>
  <si>
    <t>Poznámka k položce:
B1</t>
  </si>
  <si>
    <t>40445650</t>
  </si>
  <si>
    <t>dodatkové tabulky E7, E12, E13 500x300mm</t>
  </si>
  <si>
    <t>23516498</t>
  </si>
  <si>
    <t>Poznámka k položce:
E13</t>
  </si>
  <si>
    <t>593807560</t>
  </si>
  <si>
    <t>40445225</t>
  </si>
  <si>
    <t>sloupek pro dopravní značku Zn D 60mm v 3,5m</t>
  </si>
  <si>
    <t>-1169819542</t>
  </si>
  <si>
    <t>40445253</t>
  </si>
  <si>
    <t>víčko plastové na sloupek D 60mm</t>
  </si>
  <si>
    <t>-31582990</t>
  </si>
  <si>
    <t>40445256</t>
  </si>
  <si>
    <t>svorka upínací na sloupek dopravní značky D 60mm</t>
  </si>
  <si>
    <t>1422421412</t>
  </si>
  <si>
    <t>973710100</t>
  </si>
  <si>
    <t>985270763</t>
  </si>
  <si>
    <t>200*1,05 "Přepočtené koeficientem množství</t>
  </si>
  <si>
    <t>-4445281</t>
  </si>
  <si>
    <t>200*0,06</t>
  </si>
  <si>
    <t>919726124</t>
  </si>
  <si>
    <t>Geotextilie netkaná pro ochranu, separaci nebo filtraci měrná hmotnost přes 500 do 800 g/m2</t>
  </si>
  <si>
    <t>1669242794</t>
  </si>
  <si>
    <t>https://podminky.urs.cz/item/CS_URS_2024_01/919726124</t>
  </si>
  <si>
    <t>1670612110</t>
  </si>
  <si>
    <t>969578716</t>
  </si>
  <si>
    <t>1,845*10 "Přepočtené koeficientem množství</t>
  </si>
  <si>
    <t>-1262787838</t>
  </si>
  <si>
    <t>-271962529</t>
  </si>
  <si>
    <t>-906986340</t>
  </si>
  <si>
    <t>1019229674</t>
  </si>
  <si>
    <t>1852844353</t>
  </si>
  <si>
    <t>62457261</t>
  </si>
  <si>
    <t>SO 401 - Veřejné osvětlení</t>
  </si>
  <si>
    <t>Chomutov</t>
  </si>
  <si>
    <t>Ing. Ivan Menhard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</si>
  <si>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</si>
  <si>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</si>
  <si>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</si>
  <si>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</si>
  <si>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</si>
  <si>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</si>
  <si>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PSV</t>
  </si>
  <si>
    <t>Práce a dodávky PSV</t>
  </si>
  <si>
    <t>741</t>
  </si>
  <si>
    <t>Elektroinstalace - silnoproud</t>
  </si>
  <si>
    <t>741122122</t>
  </si>
  <si>
    <t>Montáž kabelů měděných bez ukončení uložených v trubkách zatažených plných kulatých nebo bezhalogenových (např. CYKY) počtu a průřezu žil 3x1,5 až 6 mm2</t>
  </si>
  <si>
    <t>-174592941</t>
  </si>
  <si>
    <t>https://podminky.urs.cz/item/CS_URS_2024_01/741122122</t>
  </si>
  <si>
    <t>2*(5+0,3)+4*(6+1)+20</t>
  </si>
  <si>
    <t>34111036</t>
  </si>
  <si>
    <t>kabel instalační jádro Cu plné izolace PVC plášť PVC 450/750V (CYKY) 3x2,5mm2</t>
  </si>
  <si>
    <t>-276837186</t>
  </si>
  <si>
    <t>Poznámka k položce:
kabel v zemi pro připojení světelné hadice</t>
  </si>
  <si>
    <t>20*1,1 "Přepočtené koeficientem množství</t>
  </si>
  <si>
    <t>34143274</t>
  </si>
  <si>
    <t>kabel flexibilní jádro Cu lanované izolace PVC plášť PVC 300/500V (CMSM) 3x1,50mm2</t>
  </si>
  <si>
    <t>1811312888</t>
  </si>
  <si>
    <t>Poznámka k položce:
kabely ve stožáru</t>
  </si>
  <si>
    <t>38,6*1,1 "Přepočtené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</si>
  <si>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</si>
  <si>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</si>
  <si>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-1603123692</t>
  </si>
  <si>
    <t>https://podminky.urs.cz/item/CS_URS_2024_01/741122133</t>
  </si>
  <si>
    <t>80+6*1,5</t>
  </si>
  <si>
    <t>34111076</t>
  </si>
  <si>
    <t>kabel instalační jádro Cu plné izolace PVC plášť PVC 450/750V (CYKY) 4x10mm2</t>
  </si>
  <si>
    <t>-1882599990</t>
  </si>
  <si>
    <t>89*1,1236 "Přepočtené koeficientem množství</t>
  </si>
  <si>
    <t>741132133</t>
  </si>
  <si>
    <t>Ukončení kabelů smršťovací záklopkou nebo páskou se zapojením bez letování, počtu a průřezu žil 4x16 mm2</t>
  </si>
  <si>
    <t>1888811961</t>
  </si>
  <si>
    <t>https://podminky.urs.cz/item/CS_URS_2024_01/741132133</t>
  </si>
  <si>
    <t>1229533</t>
  </si>
  <si>
    <t>SMRST. ROZDELOVACI HLAVA EN 4.1 14413516</t>
  </si>
  <si>
    <t>materiály online</t>
  </si>
  <si>
    <t>-655317873</t>
  </si>
  <si>
    <t>741372125</t>
  </si>
  <si>
    <t>Montáž svítidel s integrovaným zdrojem LED se zapojením vodičů exteriérových vestavných stěnových páskových</t>
  </si>
  <si>
    <t>1705040543</t>
  </si>
  <si>
    <t>https://podminky.urs.cz/item/CS_URS_2024_01/741372125</t>
  </si>
  <si>
    <t>1001555</t>
  </si>
  <si>
    <t>LED HAD GIVRO LED-WW 50M TEPLA BILA</t>
  </si>
  <si>
    <t>-826782358</t>
  </si>
  <si>
    <t>1131382</t>
  </si>
  <si>
    <t>PRICHYTKA GIVRO-PEND /10KS V BALENI/</t>
  </si>
  <si>
    <t>balení</t>
  </si>
  <si>
    <t>18017001</t>
  </si>
  <si>
    <t>10.712.532</t>
  </si>
  <si>
    <t>Díl GIVRO-Z koncový LED</t>
  </si>
  <si>
    <t>-1147419847</t>
  </si>
  <si>
    <t>1234268</t>
  </si>
  <si>
    <t>PROPOJOVACI DIL PRIMY GIVRO-I</t>
  </si>
  <si>
    <t>-176933730</t>
  </si>
  <si>
    <t>1131385</t>
  </si>
  <si>
    <t>PRIPOJOVACI SET GIVRO-PR SET</t>
  </si>
  <si>
    <t>-603180355</t>
  </si>
  <si>
    <t>741373002</t>
  </si>
  <si>
    <t>Montáž svítidel výbojkových se zapojením vodičů průmyslových nebo venkovních na výložník</t>
  </si>
  <si>
    <t>979143621</t>
  </si>
  <si>
    <t>https://podminky.urs.cz/item/CS_URS_2024_01/741373002</t>
  </si>
  <si>
    <t>347C</t>
  </si>
  <si>
    <t>svítidlo dle projektu typ C
Satheon L-U 30W, optika P, 30 W, 3066 lm, 2700 K, IP66, IK10</t>
  </si>
  <si>
    <t>-1837676601</t>
  </si>
  <si>
    <t>Poznámka k položce:
typ svítidla požadovaný provozovatelem
dvě svítidla vyměněna na stávajícím stožáru</t>
  </si>
  <si>
    <t>347B</t>
  </si>
  <si>
    <t>svítidlo dle projektu typ B
Satheon L-U 40Woptika M, 40 W, 3869 lm, 2700 K, IP66, IK10</t>
  </si>
  <si>
    <t>478481434</t>
  </si>
  <si>
    <t>Poznámka k položce:
typ svítidla požadovaný provozovatelem</t>
  </si>
  <si>
    <t>741410041</t>
  </si>
  <si>
    <t>Montáž uzemňovacího vedení s upevněním, propojením a připojením pomocí svorek v zemi s izolací spojů drátu nebo lana Ø do 10 mm v městské zástavbě</t>
  </si>
  <si>
    <t>-358261956</t>
  </si>
  <si>
    <t>https://podminky.urs.cz/item/CS_URS_2024_01/741410041</t>
  </si>
  <si>
    <t>35441073</t>
  </si>
  <si>
    <t>drát D 10mm FeZn  1 kg = 1,61 m</t>
  </si>
  <si>
    <t>1969020565</t>
  </si>
  <si>
    <t>86/1,61</t>
  </si>
  <si>
    <t>53,416*1,05 "Přepočtené koeficientem množství</t>
  </si>
  <si>
    <t>741420020</t>
  </si>
  <si>
    <t>Montáž hromosvodného vedení svorek s jedním šroubem</t>
  </si>
  <si>
    <t>-916060172</t>
  </si>
  <si>
    <t>https://podminky.urs.cz/item/CS_URS_2024_01/741420020</t>
  </si>
  <si>
    <t>35442029</t>
  </si>
  <si>
    <t>svorka uzemnění nerez univerzální</t>
  </si>
  <si>
    <t>-1120265914</t>
  </si>
  <si>
    <t>35442036</t>
  </si>
  <si>
    <t>svorka uzemnění nerez připojovací</t>
  </si>
  <si>
    <t>-588183513</t>
  </si>
  <si>
    <t>741810002</t>
  </si>
  <si>
    <t>Zkoušky a prohlídky elektrických rozvodů a zařízení celková prohlídka a vyhotovení revizní zprávy pro objem montážních prací přes 100 do 500 tis. Kč</t>
  </si>
  <si>
    <t>44324321</t>
  </si>
  <si>
    <t>https://podminky.urs.cz/item/CS_URS_2024_01/741810002</t>
  </si>
  <si>
    <t>998741101</t>
  </si>
  <si>
    <t>Přesun hmot pro silnoproud stanovený z hmotnosti přesunovaného materiálu vodorovná dopravní vzdálenost do 50 m v objektech výšky do 6 m</t>
  </si>
  <si>
    <t>-1992033600</t>
  </si>
  <si>
    <t>https://podminky.urs.cz/item/CS_URS_2024_01/998741101</t>
  </si>
  <si>
    <t>998741193</t>
  </si>
  <si>
    <t>Přesun hmot pro silnoproud stanovený z hmotnosti přesunovaného materiálu Příplatek k ceně za zvětšený přesun přes vymezenou největší dopravní vzdálenost do 500 m</t>
  </si>
  <si>
    <t>680609532</t>
  </si>
  <si>
    <t>https://podminky.urs.cz/item/CS_URS_2024_01/998741193</t>
  </si>
  <si>
    <t>Práce a dodávky M</t>
  </si>
  <si>
    <t>21-M</t>
  </si>
  <si>
    <t>Elektromontáže</t>
  </si>
  <si>
    <t>210204002</t>
  </si>
  <si>
    <t>Montáž stožárů osvětlení parkových ocelových</t>
  </si>
  <si>
    <t>64</t>
  </si>
  <si>
    <t>1039831872</t>
  </si>
  <si>
    <t>https://podminky.urs.cz/item/CS_URS_2024_01/210204002</t>
  </si>
  <si>
    <t>31674067</t>
  </si>
  <si>
    <t>stožár osvětlovací sadový Pz 133/89/60 v 6,0m</t>
  </si>
  <si>
    <t>128</t>
  </si>
  <si>
    <t>-564721327</t>
  </si>
  <si>
    <t>31674065</t>
  </si>
  <si>
    <t>stožár osvětlovací sadový Pz 133/89/60 v 5,0m</t>
  </si>
  <si>
    <t>-120895747</t>
  </si>
  <si>
    <t>58346122</t>
  </si>
  <si>
    <t>drť teracová bílá frakce 2/4</t>
  </si>
  <si>
    <t>256</t>
  </si>
  <si>
    <t>1915635488</t>
  </si>
  <si>
    <t>2,2*4*0,8*3,14*(0,25-0,133)^2/4</t>
  </si>
  <si>
    <t>31674124</t>
  </si>
  <si>
    <t>manžeta plastová ochranná na stožár d=133mm</t>
  </si>
  <si>
    <t>-286850152</t>
  </si>
  <si>
    <t>210204103</t>
  </si>
  <si>
    <t>Montáž výložníků osvětlení jednoramenných sloupových, hmotnosti do 35 kg</t>
  </si>
  <si>
    <t>132053402</t>
  </si>
  <si>
    <t>https://podminky.urs.cz/item/CS_URS_2024_01/210204103</t>
  </si>
  <si>
    <t>31672000</t>
  </si>
  <si>
    <t>výložník rovný jednoduchý k osvětlovacím stožárům sadovým vyložení 300mm
(SK1-300)</t>
  </si>
  <si>
    <t>2098911475</t>
  </si>
  <si>
    <t>210204105</t>
  </si>
  <si>
    <t>Montáž výložníků osvětlení dvouramenných sloupových, hmotnosti do 70 kg</t>
  </si>
  <si>
    <t>-1369464864</t>
  </si>
  <si>
    <t>https://podminky.urs.cz/item/CS_URS_2024_01/210204105</t>
  </si>
  <si>
    <t>31672007</t>
  </si>
  <si>
    <t>výložník rovný dvojnásobný k osvětlovacím stožárům sadovým vyložení 1000mm
úhel ramen 180°</t>
  </si>
  <si>
    <t>-215468358</t>
  </si>
  <si>
    <t>31672007-90</t>
  </si>
  <si>
    <t>výložník rovný dvojnásobný k osvětlovacím stožárům sadovým vyložení 1000mm
úhel ramen 90°</t>
  </si>
  <si>
    <t>1522917001</t>
  </si>
  <si>
    <t>210204201</t>
  </si>
  <si>
    <t>Montáž elektrovýzbroje stožárů osvětlení 1 okruh</t>
  </si>
  <si>
    <t>1390098427</t>
  </si>
  <si>
    <t>https://podminky.urs.cz/item/CS_URS_2024_01/210204201</t>
  </si>
  <si>
    <t>31674130</t>
  </si>
  <si>
    <t>výzbroj stožárová SV 6.10.4</t>
  </si>
  <si>
    <t>-900666721</t>
  </si>
  <si>
    <t>210204202</t>
  </si>
  <si>
    <t>Montáž elektrovýzbroje stožárů osvětlení 2 okruhy</t>
  </si>
  <si>
    <t>-644961233</t>
  </si>
  <si>
    <t>https://podminky.urs.cz/item/CS_URS_2024_01/210204202</t>
  </si>
  <si>
    <t>31674133</t>
  </si>
  <si>
    <t>výzbroj stožárová SV 6.16.4/2</t>
  </si>
  <si>
    <t>973153100</t>
  </si>
  <si>
    <t>0,25*4 "Přepočtené koeficientem množství</t>
  </si>
  <si>
    <t>39</t>
  </si>
  <si>
    <t>210204203</t>
  </si>
  <si>
    <t>Montáž elektrovýzbroje stožárů osvětlení 3 okruhy</t>
  </si>
  <si>
    <t>-951437871</t>
  </si>
  <si>
    <t>https://podminky.urs.cz/item/CS_URS_2024_01/210204203</t>
  </si>
  <si>
    <t>40</t>
  </si>
  <si>
    <t>31674133-3</t>
  </si>
  <si>
    <t>výzbroj stožárová SV 6.16.4/3</t>
  </si>
  <si>
    <t>603222947</t>
  </si>
  <si>
    <t>41</t>
  </si>
  <si>
    <t>218202016</t>
  </si>
  <si>
    <t>Demontáž svítidel výbojkových s odpojením vodičů průmyslových nebo venkovních ze sloupku parkového</t>
  </si>
  <si>
    <t>2135488807</t>
  </si>
  <si>
    <t>https://podminky.urs.cz/item/CS_URS_2024_01/218202016</t>
  </si>
  <si>
    <t>Poznámka k položce:
dvě svítidla vyměněna na stávajícím stožáru</t>
  </si>
  <si>
    <t>42</t>
  </si>
  <si>
    <t>218204001</t>
  </si>
  <si>
    <t>Demontáž stožárů osvětlení parkových betonových</t>
  </si>
  <si>
    <t>1419101756</t>
  </si>
  <si>
    <t>https://podminky.urs.cz/item/CS_URS_2024_01/218204001</t>
  </si>
  <si>
    <t>43</t>
  </si>
  <si>
    <t>218204123</t>
  </si>
  <si>
    <t>Demontáž patic stožárů osvětlení sklolaminátových</t>
  </si>
  <si>
    <t>-269476952</t>
  </si>
  <si>
    <t>https://podminky.urs.cz/item/CS_URS_2024_01/218204123</t>
  </si>
  <si>
    <t>44</t>
  </si>
  <si>
    <t>218204201</t>
  </si>
  <si>
    <t>Demontáž elektrovýzbroje stožárů osvětlení 1 okruh</t>
  </si>
  <si>
    <t>195904717</t>
  </si>
  <si>
    <t>https://podminky.urs.cz/item/CS_URS_2024_01/218204201</t>
  </si>
  <si>
    <t>46-M</t>
  </si>
  <si>
    <t>Zemní práce při extr.mont.pracích</t>
  </si>
  <si>
    <t>45</t>
  </si>
  <si>
    <t>460010022</t>
  </si>
  <si>
    <t>Vytyčení trasy vedení kabelového (podzemního) podél silnice</t>
  </si>
  <si>
    <t>km</t>
  </si>
  <si>
    <t>2083556520</t>
  </si>
  <si>
    <t>https://podminky.urs.cz/item/CS_URS_2024_01/460010022</t>
  </si>
  <si>
    <t>46</t>
  </si>
  <si>
    <t>460131114</t>
  </si>
  <si>
    <t>Hloubení nezapažených jam ručně včetně urovnání dna s přemístěním výkopku do vzdálenosti 3 m od okraje jámy nebo s naložením na dopravní prostředek v hornině třídy těžitelnosti II skupiny 4</t>
  </si>
  <si>
    <t>-1442508779</t>
  </si>
  <si>
    <t>https://podminky.urs.cz/item/CS_URS_2024_01/460131114</t>
  </si>
  <si>
    <t>Poznámka k položce:
ruční výkopy z důvodu souběhu stávajících sítí a kořenů stromů</t>
  </si>
  <si>
    <t>4*1,1*0,5*0,5</t>
  </si>
  <si>
    <t>47</t>
  </si>
  <si>
    <t>460161173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</si>
  <si>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II skupiny 4</t>
  </si>
  <si>
    <t>1525582665</t>
  </si>
  <si>
    <t>https://podminky.urs.cz/item/CS_URS_2024_01/460161173</t>
  </si>
  <si>
    <t>Poznámka k položce:
ruční výkopy z důvodu souběhu stávajících sítí a kořenů stromů
počítán výkop od pláně pro chodník / vozovku</t>
  </si>
  <si>
    <t>48</t>
  </si>
  <si>
    <t>460341112</t>
  </si>
  <si>
    <t>Vodorovné přemístění (odvoz) horniny dopravními prostředky včetně složení, bez naložení a rozprostření jakékoliv třídy, na vzdálenost přes 50 do 500 m</t>
  </si>
  <si>
    <t>-705413483</t>
  </si>
  <si>
    <t>https://podminky.urs.cz/item/CS_URS_2024_01/460341112</t>
  </si>
  <si>
    <t>49</t>
  </si>
  <si>
    <t>460341113</t>
  </si>
  <si>
    <t>Vodorovné přemístění (odvoz) horniny dopravními prostředky včetně složení, bez naložení a rozprostření jakékoliv třídy, na vzdálenost přes 500 do 1000 m</t>
  </si>
  <si>
    <t>870096760</t>
  </si>
  <si>
    <t>https://podminky.urs.cz/item/CS_URS_2024_01/460341113</t>
  </si>
  <si>
    <t>50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</si>
  <si>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</si>
  <si>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</si>
  <si>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1098640315</t>
  </si>
  <si>
    <t>https://podminky.urs.cz/item/CS_URS_2024_01/460341121</t>
  </si>
  <si>
    <t>20*3,818</t>
  </si>
  <si>
    <t>51</t>
  </si>
  <si>
    <t>460361121</t>
  </si>
  <si>
    <t>Poplatek (skládkovné) za uložení zeminy na recyklační skládce zatříděné do Katalogu odpadů pod kódem 17 05 04</t>
  </si>
  <si>
    <t>160616199</t>
  </si>
  <si>
    <t>https://podminky.urs.cz/item/CS_URS_2024_01/460361121</t>
  </si>
  <si>
    <t>3,777*2,2</t>
  </si>
  <si>
    <t>52</t>
  </si>
  <si>
    <t>460371113</t>
  </si>
  <si>
    <t>Naložení výkopku ručně z hornin třídy těžitelnosti II skupiny 4 až 5</t>
  </si>
  <si>
    <t>-964220283</t>
  </si>
  <si>
    <t>https://podminky.urs.cz/item/CS_URS_2024_01/460371113</t>
  </si>
  <si>
    <t>Poznámka k položce:
přebytečná hornina po provedení základů stožárů a obetonování chrániček</t>
  </si>
  <si>
    <t>4*(0,5*0,5*0,4)+4*(0,6*3,14*0,25^2/4)+55*0,2*0,3</t>
  </si>
  <si>
    <t>53</t>
  </si>
  <si>
    <t>460391124</t>
  </si>
  <si>
    <t>Zásyp jam ručně s uložením výkopku ve vrstvách a úpravou povrchu s přemístění sypaniny ze vzdálenosti do 10 m se zhutněním z horniny třídy těžitelnosti II skupiny 4</t>
  </si>
  <si>
    <t>-519648867</t>
  </si>
  <si>
    <t>https://podminky.urs.cz/item/CS_URS_2024_01/460391124</t>
  </si>
  <si>
    <t>4*0,6*0,5*0,5-4*3,14*0,25^2/4</t>
  </si>
  <si>
    <t>54</t>
  </si>
  <si>
    <t>460431163</t>
  </si>
  <si>
    <t>Zásyp kabelových rýh ručně s přemístění sypaniny ze vzdálenosti do 10 m, s uložením výkopku ve vrstvách včetně zhutnění a úpravy povrchu šířky 35 cm hloubky 60 cm z horniny třídy těžitelnosti II skupiny 4</t>
  </si>
  <si>
    <t>1720244369</t>
  </si>
  <si>
    <t>https://podminky.urs.cz/item/CS_URS_2024_01/460431163</t>
  </si>
  <si>
    <t>55</t>
  </si>
  <si>
    <t>460641111</t>
  </si>
  <si>
    <t>Základové konstrukce základ bez bednění do rostlé zeminy z monolitického betonu tř. C 8/10</t>
  </si>
  <si>
    <t>1110754936</t>
  </si>
  <si>
    <t>https://podminky.urs.cz/item/CS_URS_2024_01/460641111</t>
  </si>
  <si>
    <t>Poznámka k položce:
obsyp pouzdrových základů stožárů a chrániček pod vozovkou
součástí položky (TOV) je dádávka betonu</t>
  </si>
  <si>
    <t>4*0,5*0,5*0,4+55*0,2*0,3</t>
  </si>
  <si>
    <t>56</t>
  </si>
  <si>
    <t>28611140</t>
  </si>
  <si>
    <t>trubka kanalizační PVC DN 250x1000mm SN4</t>
  </si>
  <si>
    <t>-829532412</t>
  </si>
  <si>
    <t>Poznámka k položce:
pouzdro základu stožáru</t>
  </si>
  <si>
    <t>57</t>
  </si>
  <si>
    <t>460661511</t>
  </si>
  <si>
    <t>Kabelové lože z písku včetně podsypu, zhutnění a urovnání povrchu pro kabely nn zakryté plastovou fólií, šířky do 25 cm</t>
  </si>
  <si>
    <t>586459177</t>
  </si>
  <si>
    <t>https://podminky.urs.cz/item/CS_URS_2024_01/460661511</t>
  </si>
  <si>
    <t>Poznámka k položce:
součástí položky (TOV) je dodávka písku a folie
místo písku použitý prohozený výkopek nebo zásyp betonem (v jiné položce)</t>
  </si>
  <si>
    <t>58</t>
  </si>
  <si>
    <t>460791212</t>
  </si>
  <si>
    <t>Montáž trubek ochranných uložených volně do rýhy plastových ohebných, vnitřního průměru přes 32 do 50 mm</t>
  </si>
  <si>
    <t>1268677529</t>
  </si>
  <si>
    <t>https://podminky.urs.cz/item/CS_URS_2024_01/460791212</t>
  </si>
  <si>
    <t>59</t>
  </si>
  <si>
    <t>34571351</t>
  </si>
  <si>
    <t>trubka elektroinstalační ohebná dvouplášťová korugovaná (chránička) D 41/50mm, HDPE+LDPE</t>
  </si>
  <si>
    <t>-2076502448</t>
  </si>
  <si>
    <t>60</t>
  </si>
  <si>
    <t>34571350</t>
  </si>
  <si>
    <t>trubka elektroinstalační ohebná dvouplášťová korugovaná (chránička) D 32/40mm, HDPE+LDPE</t>
  </si>
  <si>
    <t>-2106572237</t>
  </si>
  <si>
    <t>20*1,2 "Přepočtené koeficientem množství</t>
  </si>
  <si>
    <t>61</t>
  </si>
  <si>
    <t>469972111</t>
  </si>
  <si>
    <t>Odvoz suti a vybouraných hmot odvoz suti a vybouraných hmot do 1 km</t>
  </si>
  <si>
    <t>1034531801</t>
  </si>
  <si>
    <t>https://podminky.urs.cz/item/CS_URS_2024_01/469972111</t>
  </si>
  <si>
    <t>3,818*2,2</t>
  </si>
  <si>
    <t>62</t>
  </si>
  <si>
    <t>469972121</t>
  </si>
  <si>
    <t>Odvoz suti a vybouraných hmot odvoz suti a vybouraných hmot Příplatek k ceně za každý další i započatý 1 km</t>
  </si>
  <si>
    <t>-1630823752</t>
  </si>
  <si>
    <t>https://podminky.urs.cz/item/CS_URS_2024_01/469972121</t>
  </si>
  <si>
    <t>20*8,4</t>
  </si>
  <si>
    <t>63</t>
  </si>
  <si>
    <t>469981111</t>
  </si>
  <si>
    <t>Přesun hmot pro pomocné stavební práce při elektromontážích dopravní vzdálenost do 1 000 m</t>
  </si>
  <si>
    <t>-2119651955</t>
  </si>
  <si>
    <t>https://podminky.urs.cz/item/CS_URS_2024_01/469981111</t>
  </si>
  <si>
    <t>HZS</t>
  </si>
  <si>
    <t>Hodinové zúčtovací sazby</t>
  </si>
  <si>
    <t>HZS1212</t>
  </si>
  <si>
    <t>Hodinové zúčtovací sazby profesí HSV zemní a pomocné práce kopáč</t>
  </si>
  <si>
    <t>hod</t>
  </si>
  <si>
    <t>512</t>
  </si>
  <si>
    <t>1924697031</t>
  </si>
  <si>
    <t>https://podminky.urs.cz/item/CS_URS_2024_01/HZS1212</t>
  </si>
  <si>
    <t>Poznámka k položce:
práce neuvedené v jiných položkách</t>
  </si>
  <si>
    <t>65</t>
  </si>
  <si>
    <t>HZS2231</t>
  </si>
  <si>
    <t>Hodinové zúčtovací sazby profesí PSV provádění stavebních instalací elektrikář</t>
  </si>
  <si>
    <t>-1300429502</t>
  </si>
  <si>
    <t>https://podminky.urs.cz/item/CS_URS_2024_01/HZS2231</t>
  </si>
  <si>
    <t>66</t>
  </si>
  <si>
    <t>HZS2232</t>
  </si>
  <si>
    <t>Hodinové zúčtovací sazby profesí PSV provádění stavebních instalací elektrikář odborný</t>
  </si>
  <si>
    <t>469044347</t>
  </si>
  <si>
    <t>https://podminky.urs.cz/item/CS_URS_2024_01/HZS2232</t>
  </si>
  <si>
    <t>67</t>
  </si>
  <si>
    <t>HZS4131</t>
  </si>
  <si>
    <t>Hodinové zúčtovací sazby ostatních profesí obsluha stavebních strojů a zařízení jeřábník</t>
  </si>
  <si>
    <t>-1497000372</t>
  </si>
  <si>
    <t>https://podminky.urs.cz/item/CS_URS_2024_01/HZS4131</t>
  </si>
  <si>
    <t>68</t>
  </si>
  <si>
    <t>-1702977549</t>
  </si>
  <si>
    <t>69</t>
  </si>
  <si>
    <t>-418559758</t>
  </si>
  <si>
    <t>70</t>
  </si>
  <si>
    <t>-1825680896</t>
  </si>
  <si>
    <t>SO 801 - sadové úpravy</t>
  </si>
  <si>
    <t xml:space="preserve">    8 - Trubní vedení</t>
  </si>
  <si>
    <t>276881413</t>
  </si>
  <si>
    <t>-733486689</t>
  </si>
  <si>
    <t>-1227007811</t>
  </si>
  <si>
    <t>17,6*1,8 "Přepočtené koeficientem množství</t>
  </si>
  <si>
    <t>-1810108754</t>
  </si>
  <si>
    <t>14+3,6</t>
  </si>
  <si>
    <t>181351003</t>
  </si>
  <si>
    <t>Rozprostření a urovnání ornice v rovině nebo ve svahu sklonu do 1:5 strojně při souvislé ploše do 100 m2, tl. vrstvy do 200 mm</t>
  </si>
  <si>
    <t>-850842939</t>
  </si>
  <si>
    <t>https://podminky.urs.cz/item/CS_URS_2024_01/181351003</t>
  </si>
  <si>
    <t>-1381468922</t>
  </si>
  <si>
    <t>90,000*0,15</t>
  </si>
  <si>
    <t>13,5*1,8 "Přepočtené koeficientem množství</t>
  </si>
  <si>
    <t>-242178044</t>
  </si>
  <si>
    <t>RMAT0010</t>
  </si>
  <si>
    <t>travní směs -trvalková směs</t>
  </si>
  <si>
    <t>774081631</t>
  </si>
  <si>
    <t>90*0,035 "Přepočtené koeficientem množství</t>
  </si>
  <si>
    <t>183101315</t>
  </si>
  <si>
    <t>Hloubení jamek pro vysazování rostlin v zemině skupiny 1 až 4 s výměnou půdy z 100% v rovině nebo na svahu do 1:5, objemu přes 0,125 do 0,40 m3</t>
  </si>
  <si>
    <t>750431250</t>
  </si>
  <si>
    <t>https://podminky.urs.cz/item/CS_URS_2024_01/183101315</t>
  </si>
  <si>
    <t>-1914323642</t>
  </si>
  <si>
    <t>35*0,4 "Přepočtené koeficientem množství</t>
  </si>
  <si>
    <t>183111314</t>
  </si>
  <si>
    <t>Hloubení jamek pro vysazování rostlin v zemině skupiny 1 až 4 s výměnou půdy z 100% v rovině nebo na svahu do 1:5, objemu přes 0,01 do 0,02 m3</t>
  </si>
  <si>
    <t>-788058347</t>
  </si>
  <si>
    <t>https://podminky.urs.cz/item/CS_URS_2024_01/183111314</t>
  </si>
  <si>
    <t>1735865492</t>
  </si>
  <si>
    <t>180*0,02 "Přepočtené koeficientem množství</t>
  </si>
  <si>
    <t>183211322</t>
  </si>
  <si>
    <t>Výsadba květin do připravené půdy se zalitím do připravené půdy, se zalitím květin krytokořenných o průměru kontejneru přes 80 do 120 mm</t>
  </si>
  <si>
    <t>1369392804</t>
  </si>
  <si>
    <t>https://podminky.urs.cz/item/CS_URS_2024_01/183211322</t>
  </si>
  <si>
    <t>okrasné trávy</t>
  </si>
  <si>
    <t>30+80+40+30</t>
  </si>
  <si>
    <t>M010</t>
  </si>
  <si>
    <t>Proso prutnaté Panicum virgatum</t>
  </si>
  <si>
    <t>579477425</t>
  </si>
  <si>
    <t>M011</t>
  </si>
  <si>
    <t>Kavyl péřovitý Stipa (Nassella) tenuissima</t>
  </si>
  <si>
    <t>755503648</t>
  </si>
  <si>
    <t>M012</t>
  </si>
  <si>
    <t>Metlice trsnatá - Deschampsia caespitosa</t>
  </si>
  <si>
    <t>-1657104461</t>
  </si>
  <si>
    <t>M013</t>
  </si>
  <si>
    <t>Ozdobnice čínská Miscanthus sinensis</t>
  </si>
  <si>
    <t>2073515012</t>
  </si>
  <si>
    <t>184102116</t>
  </si>
  <si>
    <t>Výsadba dřeviny s balem do předem vyhloubené jamky se zalitím v rovině nebo na svahu do 1:5, při průměru balu přes 600 do 800 mm</t>
  </si>
  <si>
    <t>-518909166</t>
  </si>
  <si>
    <t>https://podminky.urs.cz/item/CS_URS_2024_01/184102116</t>
  </si>
  <si>
    <t>RMAT0004</t>
  </si>
  <si>
    <t>třešeň ptačí prunus avium s balem a nasazením koruny od 2,2m</t>
  </si>
  <si>
    <t>809735558</t>
  </si>
  <si>
    <t>RMAT0005</t>
  </si>
  <si>
    <t>dub zimní quercus petraea,s balem, velikost min. 170 cm</t>
  </si>
  <si>
    <t>-308716863</t>
  </si>
  <si>
    <t>RMAT0006</t>
  </si>
  <si>
    <t>dub letní quercus robur,s balem, velikost min. 170 cm,</t>
  </si>
  <si>
    <t>-1004304433</t>
  </si>
  <si>
    <t>RMAT0007</t>
  </si>
  <si>
    <t>třešeň ptačí prunus avium, s balem, velikost min. 170 cm</t>
  </si>
  <si>
    <t>-643148942</t>
  </si>
  <si>
    <t>RMAT0008</t>
  </si>
  <si>
    <t>habr obecný Carpinus betulus balem, velikost min. 170 cm</t>
  </si>
  <si>
    <t>1718431042</t>
  </si>
  <si>
    <t>RMAT0009</t>
  </si>
  <si>
    <t>líska obecná Corylus avellana  s balem</t>
  </si>
  <si>
    <t>1539983535</t>
  </si>
  <si>
    <t>184215132</t>
  </si>
  <si>
    <t>Ukotvení dřeviny kůly v rovině nebo na svahu do 1:5 třemi kůly, délky přes 1 do 2 m</t>
  </si>
  <si>
    <t>-1473115048</t>
  </si>
  <si>
    <t>https://podminky.urs.cz/item/CS_URS_2024_01/184215132</t>
  </si>
  <si>
    <t>60591253</t>
  </si>
  <si>
    <t>kůl vyvazovací dřevěný impregnovaný D 8cm dl 2m</t>
  </si>
  <si>
    <t>-2083608444</t>
  </si>
  <si>
    <t>27*3 "Přepočtené koeficientem množství</t>
  </si>
  <si>
    <t>184215412</t>
  </si>
  <si>
    <t>Zhotovení závlahové mísy u solitérních dřevin v rovině nebo na svahu do 1:5, o průměru mísy přes 0,5 do 1 m</t>
  </si>
  <si>
    <t>-909110816</t>
  </si>
  <si>
    <t>https://podminky.urs.cz/item/CS_URS_2024_01/184215412</t>
  </si>
  <si>
    <t>92748454</t>
  </si>
  <si>
    <t>35*0,1 "Přepočtené koeficientem množství</t>
  </si>
  <si>
    <t>184911431</t>
  </si>
  <si>
    <t>Mulčování vysazených rostlin mulčovací kůrou, tl. přes 100 do 150 mm v rovině nebo na svahu do 1:5</t>
  </si>
  <si>
    <t>1586306375</t>
  </si>
  <si>
    <t>https://podminky.urs.cz/item/CS_URS_2024_01/184911431</t>
  </si>
  <si>
    <t>10391100</t>
  </si>
  <si>
    <t>kůra mulčovací VL</t>
  </si>
  <si>
    <t>1156514906</t>
  </si>
  <si>
    <t>260*0,153 "Přepočtené koeficientem množství</t>
  </si>
  <si>
    <t>185802114</t>
  </si>
  <si>
    <t>Hnojení půdy nebo trávníku v rovině nebo na svahu do 1:5 umělým hnojivem s rozdělením k jednotlivým rostlinám</t>
  </si>
  <si>
    <t>-1227171040</t>
  </si>
  <si>
    <t>https://podminky.urs.cz/item/CS_URS_2024_01/185802114</t>
  </si>
  <si>
    <t>25191155</t>
  </si>
  <si>
    <t>hnojivo průmyslové</t>
  </si>
  <si>
    <t>819418847</t>
  </si>
  <si>
    <t>Trubní vedení</t>
  </si>
  <si>
    <t>899922811</t>
  </si>
  <si>
    <t>Osazení závlahy ke dřevině vodního vaku</t>
  </si>
  <si>
    <t>-793480369</t>
  </si>
  <si>
    <t>https://podminky.urs.cz/item/CS_URS_2024_01/899922811</t>
  </si>
  <si>
    <t>28382001</t>
  </si>
  <si>
    <t>vak zavlažovací PE 75l</t>
  </si>
  <si>
    <t>824864150</t>
  </si>
  <si>
    <t>998231311</t>
  </si>
  <si>
    <t>Přesun hmot pro sadovnické a krajinářské úpravy strojně dopravní vzdálenost do 5000 m</t>
  </si>
  <si>
    <t>-846370591</t>
  </si>
  <si>
    <t>https://podminky.urs.cz/item/CS_URS_2024_01/998231311</t>
  </si>
  <si>
    <t>1286014373</t>
  </si>
  <si>
    <t>SO 801a - Pěstební péče - 3letá</t>
  </si>
  <si>
    <t>111151121</t>
  </si>
  <si>
    <t>Pokosení trávníku při souvislé ploše do 1000 m2 parkového v rovině nebo svahu do 1:5</t>
  </si>
  <si>
    <t>1062499427</t>
  </si>
  <si>
    <t>https://podminky.urs.cz/item/CS_URS_2024_01/111151121</t>
  </si>
  <si>
    <t>80*3*3</t>
  </si>
  <si>
    <t>Manipulační plocha</t>
  </si>
  <si>
    <t>290*3*3</t>
  </si>
  <si>
    <t>Příjezdová komunikace k zahradám</t>
  </si>
  <si>
    <t>305*3*3</t>
  </si>
  <si>
    <t>70*3*3</t>
  </si>
  <si>
    <t>-1209113810</t>
  </si>
  <si>
    <t>-1577156004</t>
  </si>
  <si>
    <t>2*0,4 "Přepočtené koeficientem množství</t>
  </si>
  <si>
    <t>-1000429064</t>
  </si>
  <si>
    <t>147336160</t>
  </si>
  <si>
    <t>48*0,02 "Přepočtené koeficientem množství</t>
  </si>
  <si>
    <t>183211422</t>
  </si>
  <si>
    <t>Dosadba květin se zalitím hrnkovaných, o průměru květináče přes 80 do 120 mm</t>
  </si>
  <si>
    <t>-1759067006</t>
  </si>
  <si>
    <t>https://podminky.urs.cz/item/CS_URS_2024_01/183211422</t>
  </si>
  <si>
    <t>20%</t>
  </si>
  <si>
    <t>180*0,2</t>
  </si>
  <si>
    <t>rostlina krytokořenná</t>
  </si>
  <si>
    <t>-445956844</t>
  </si>
  <si>
    <t>-1242687020</t>
  </si>
  <si>
    <t>RMAT 020</t>
  </si>
  <si>
    <t>doplnění stromu</t>
  </si>
  <si>
    <t>-1996291935</t>
  </si>
  <si>
    <t>423855026</t>
  </si>
  <si>
    <t>doplnění</t>
  </si>
  <si>
    <t>-1506149634</t>
  </si>
  <si>
    <t>3*3 "Přepočtené koeficientem množství</t>
  </si>
  <si>
    <t>184801121</t>
  </si>
  <si>
    <t>Ošetření vysazených dřevin solitérních v rovině nebo na svahu do 1:5</t>
  </si>
  <si>
    <t>-1780304917</t>
  </si>
  <si>
    <t>https://podminky.urs.cz/item/CS_URS_2024_01/184801121</t>
  </si>
  <si>
    <t>184803112</t>
  </si>
  <si>
    <t>Řez a tvarování živých plotů a stěn přímých, výšky přes 0,8 do 1,5 m, šířky do 1,0 m</t>
  </si>
  <si>
    <t>1655609158</t>
  </si>
  <si>
    <t>https://podminky.urs.cz/item/CS_URS_2024_01/184803112</t>
  </si>
  <si>
    <t>8*2,0*3</t>
  </si>
  <si>
    <t>184803119</t>
  </si>
  <si>
    <t>Řez a tvarování živých plotů a stěn Příplatek k cenám za řez a tvarování v obloucích</t>
  </si>
  <si>
    <t>2124140620</t>
  </si>
  <si>
    <t>https://podminky.urs.cz/item/CS_URS_2024_01/184803119</t>
  </si>
  <si>
    <t>184806112</t>
  </si>
  <si>
    <t>Řez stromů, keřů nebo růží průklestem stromů netrnitých, o průměru koruny přes 2 do 4 m</t>
  </si>
  <si>
    <t>-596488529</t>
  </si>
  <si>
    <t>https://podminky.urs.cz/item/CS_URS_2024_01/184806112</t>
  </si>
  <si>
    <t>27*3</t>
  </si>
  <si>
    <t>184911111</t>
  </si>
  <si>
    <t>Znovuuvázání dřeviny jedním úvazkem ke stávajícímu kůlu</t>
  </si>
  <si>
    <t>-687874720</t>
  </si>
  <si>
    <t>https://podminky.urs.cz/item/CS_URS_2024_01/184911111</t>
  </si>
  <si>
    <t>-226205926</t>
  </si>
  <si>
    <t>doplnění - 30%</t>
  </si>
  <si>
    <t>260*0,3</t>
  </si>
  <si>
    <t>-1876273044</t>
  </si>
  <si>
    <t>78*0,153 "Přepočtené koeficientem množství</t>
  </si>
  <si>
    <t>185804213</t>
  </si>
  <si>
    <t>Vypletí v rovině nebo na svahu do 1:5 dřevin solitérních</t>
  </si>
  <si>
    <t>-1885535029</t>
  </si>
  <si>
    <t>https://podminky.urs.cz/item/CS_URS_2024_01/185804213</t>
  </si>
  <si>
    <t>185804312</t>
  </si>
  <si>
    <t>Zalití rostlin vodou plochy záhonů jednotlivě přes 20 m2</t>
  </si>
  <si>
    <t>545405672</t>
  </si>
  <si>
    <t>https://podminky.urs.cz/item/CS_URS_2024_01/185804312</t>
  </si>
  <si>
    <t>3*600*0,01</t>
  </si>
  <si>
    <t>1340718886</t>
  </si>
  <si>
    <t xml:space="preserve">SO 901 - rozptylové plochy pro pěší a dopadové plochy vč. mobiliáře </t>
  </si>
  <si>
    <t xml:space="preserve">    2 - Zakládání</t>
  </si>
  <si>
    <t xml:space="preserve">    4 - Vodorovné konstrukce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</si>
  <si>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</si>
  <si>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</si>
  <si>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</si>
  <si>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</si>
  <si>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OST - Ostatní</t>
  </si>
  <si>
    <t>121151123</t>
  </si>
  <si>
    <t>Sejmutí ornice strojně při souvislé ploše přes 500 m2, tl. vrstvy do 200 mm</t>
  </si>
  <si>
    <t>649662812</t>
  </si>
  <si>
    <t>https://podminky.urs.cz/item/CS_URS_2024_01/121151123</t>
  </si>
  <si>
    <t>rozptylové a dopadové plochy</t>
  </si>
  <si>
    <t>350</t>
  </si>
  <si>
    <t>běžecká dráha</t>
  </si>
  <si>
    <t>220</t>
  </si>
  <si>
    <t xml:space="preserve">nášlapná plocha pod lavicí </t>
  </si>
  <si>
    <t>-423137310</t>
  </si>
  <si>
    <t>mlat</t>
  </si>
  <si>
    <t>190*0,15</t>
  </si>
  <si>
    <t>dopadové plochy</t>
  </si>
  <si>
    <t>140*0,3</t>
  </si>
  <si>
    <t>220*0,17</t>
  </si>
  <si>
    <t>131213702</t>
  </si>
  <si>
    <t>Hloubení nezapažených jam ručně s urovnáním dna do předepsaného profilu a spádu v hornině třídy těžitelnosti I skupiny 3 nesoudržných</t>
  </si>
  <si>
    <t>-575138991</t>
  </si>
  <si>
    <t>https://podminky.urs.cz/item/CS_URS_2024_01/131213702</t>
  </si>
  <si>
    <t>patka koš</t>
  </si>
  <si>
    <t>0,3*0,3*0,6*4</t>
  </si>
  <si>
    <t>patky lavičky</t>
  </si>
  <si>
    <t>0,3*0,3*0,6*2*3</t>
  </si>
  <si>
    <t>oválná lavice s podsvětlením</t>
  </si>
  <si>
    <t>0,5*0,5*0,5*40</t>
  </si>
  <si>
    <t>132251102</t>
  </si>
  <si>
    <t>Hloubení nezapažených rýh šířky do 800 mm strojně s urovnáním dna do předepsaného profilu a spádu v hornině třídy těžitelnosti I skupiny 3 přes 20 do 50 m3</t>
  </si>
  <si>
    <t>-325213279</t>
  </si>
  <si>
    <t>https://podminky.urs.cz/item/CS_URS_2024_01/132251102</t>
  </si>
  <si>
    <t xml:space="preserve">Dešťová kanalizace </t>
  </si>
  <si>
    <t>0,8*1,0*31</t>
  </si>
  <si>
    <t>-404441130</t>
  </si>
  <si>
    <t>-636147063</t>
  </si>
  <si>
    <t>1568187023</t>
  </si>
  <si>
    <t>184,86*1,8 "Přepočtené koeficientem množství</t>
  </si>
  <si>
    <t>1941317815</t>
  </si>
  <si>
    <t>640*0,1</t>
  </si>
  <si>
    <t>107,9</t>
  </si>
  <si>
    <t>2,160+10,8</t>
  </si>
  <si>
    <t>174151101</t>
  </si>
  <si>
    <t>Zásyp sypaninou z jakékoliv horniny strojně s uložením výkopku ve vrstvách se zhutněním jam, šachet, rýh nebo kolem objektů v těchto vykopávkách</t>
  </si>
  <si>
    <t>-667188272</t>
  </si>
  <si>
    <t>https://podminky.urs.cz/item/CS_URS_2024_01/174151101</t>
  </si>
  <si>
    <t>24,800-12,96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</si>
  <si>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</si>
  <si>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</si>
  <si>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-2070219935</t>
  </si>
  <si>
    <t>https://podminky.urs.cz/item/CS_URS_2024_01/175151101</t>
  </si>
  <si>
    <t>0,8*0,5*27</t>
  </si>
  <si>
    <t>58331200</t>
  </si>
  <si>
    <t>štěrkopísek netříděný</t>
  </si>
  <si>
    <t>-1442238796</t>
  </si>
  <si>
    <t>10,8*2 "Přepočtené koeficientem množství</t>
  </si>
  <si>
    <t>603142340</t>
  </si>
  <si>
    <t>nášlapná plocha pod lavicí</t>
  </si>
  <si>
    <t>1535941015</t>
  </si>
  <si>
    <t>70*0,035 "Přepočtené koeficientem množství</t>
  </si>
  <si>
    <t>181912112</t>
  </si>
  <si>
    <t>Úprava pláně vyrovnáním výškových rozdílů ručně v hornině třídy těžitelnosti I skupiny 3 se zhutněním</t>
  </si>
  <si>
    <t>-234518421</t>
  </si>
  <si>
    <t>https://podminky.urs.cz/item/CS_URS_2024_01/181912112</t>
  </si>
  <si>
    <t>-1953486393</t>
  </si>
  <si>
    <t>Zakládání</t>
  </si>
  <si>
    <t>275313711</t>
  </si>
  <si>
    <t>Základy z betonu prostého patky a bloky z betonu kamenem neprokládaného tř. C 20/25</t>
  </si>
  <si>
    <t>-47932589</t>
  </si>
  <si>
    <t>https://podminky.urs.cz/item/CS_URS_2024_01/275313711</t>
  </si>
  <si>
    <t>Vodorovné konstrukce</t>
  </si>
  <si>
    <t>451573111</t>
  </si>
  <si>
    <t>Lože pod potrubí, stoky a drobné objekty v otevřeném výkopu z písku a štěrkopísku do 63 mm</t>
  </si>
  <si>
    <t>1445626770</t>
  </si>
  <si>
    <t>https://podminky.urs.cz/item/CS_URS_2024_01/451573111</t>
  </si>
  <si>
    <t>0,8*0,1*27</t>
  </si>
  <si>
    <t>564851011</t>
  </si>
  <si>
    <t>Podklad ze štěrkodrti ŠD s rozprostřením a zhutněním plochy jednotlivě do 100 m2, po zhutnění tl. 150 mm</t>
  </si>
  <si>
    <t>-885898107</t>
  </si>
  <si>
    <t>https://podminky.urs.cz/item/CS_URS_2024_01/564851011</t>
  </si>
  <si>
    <t>564231111R</t>
  </si>
  <si>
    <t>hutněný hlinitopísčitý povrch vč. vlhčení</t>
  </si>
  <si>
    <t>141273039</t>
  </si>
  <si>
    <t>5815368R</t>
  </si>
  <si>
    <t>Písek - směs na mlatové cesty, barva písková tl.100 mm</t>
  </si>
  <si>
    <t>180735446</t>
  </si>
  <si>
    <t>190*0,1*1,7</t>
  </si>
  <si>
    <t>564561111</t>
  </si>
  <si>
    <t>Zřízení podsypu nebo podkladu ze sypaniny s rozprostřením, vlhčením, a zhutněním plochy přes 100 m2, po zhutnění tl. 200 mm</t>
  </si>
  <si>
    <t>1346706535</t>
  </si>
  <si>
    <t>https://podminky.urs.cz/item/CS_URS_2024_01/564561111</t>
  </si>
  <si>
    <t>dřevní štěpka fr. 5-30 mm  tl.400 mm (dopadové plochy)</t>
  </si>
  <si>
    <t>140*2</t>
  </si>
  <si>
    <t>RMAT01</t>
  </si>
  <si>
    <t>dřev štěpka 5-30 mm</t>
  </si>
  <si>
    <t>1648657190</t>
  </si>
  <si>
    <t>140*0,4</t>
  </si>
  <si>
    <t>564801011</t>
  </si>
  <si>
    <t>Podklad ze štěrkodrti ŠD s rozprostřením a zhutněním plochy jednotlivě do 100 m2, po zhutnění tl. 30 mm</t>
  </si>
  <si>
    <t>-417644819</t>
  </si>
  <si>
    <t>https://podminky.urs.cz/item/CS_URS_2024_01/564801011</t>
  </si>
  <si>
    <t>683756241</t>
  </si>
  <si>
    <t>vrstva ze štěrkodrtě ŠDB tl.150mm vč. hutnění (mlat)</t>
  </si>
  <si>
    <t>190</t>
  </si>
  <si>
    <t>581121302</t>
  </si>
  <si>
    <t>Kryt cementobetonový silničních komunikací skupiny CB III tl. 120 mm</t>
  </si>
  <si>
    <t>1204796710</t>
  </si>
  <si>
    <t>https://podminky.urs.cz/item/CS_URS_2024_01/581121302</t>
  </si>
  <si>
    <t>Beton C 25/30 XF4, tl.120mm (běžecká dráha).</t>
  </si>
  <si>
    <t>200</t>
  </si>
  <si>
    <t>593532112</t>
  </si>
  <si>
    <t>Kladení dlažby z plastových vegetačních tvárnic pozemních komunikací s vyrovnávací vrstvou z kameniva tl. do 20 mm a s vyplněním vegetačních otvorů se zámkem tl. přes 30 do 60 mm, pro plochy přes 50 do 100 m2</t>
  </si>
  <si>
    <t>-1821992675</t>
  </si>
  <si>
    <t>https://podminky.urs.cz/item/CS_URS_2024_01/593532112</t>
  </si>
  <si>
    <t>56245143</t>
  </si>
  <si>
    <t>dlažba zatravňovací recyklovaný PE nosnost 240t/m2 500x500x30mm</t>
  </si>
  <si>
    <t>-1183275862</t>
  </si>
  <si>
    <t>70*1,05 "Přepočtené koeficientem množství</t>
  </si>
  <si>
    <t>-1463054998</t>
  </si>
  <si>
    <t>70*0,03</t>
  </si>
  <si>
    <t>2,1*1,05 "Přepočtené koeficientem množství</t>
  </si>
  <si>
    <t>596911111</t>
  </si>
  <si>
    <t>Kladení šlapáků z jednotlivých kusů do lože ze štěrkopísku nebo z prohozené zeminy v rovině nebo na svahu do 1:5</t>
  </si>
  <si>
    <t>-1236083374</t>
  </si>
  <si>
    <t>https://podminky.urs.cz/item/CS_URS_2024_01/596911111</t>
  </si>
  <si>
    <t>0,35*0,5*35</t>
  </si>
  <si>
    <t>1779733725</t>
  </si>
  <si>
    <t>6,125*0,06 "Přepočtené koeficientem množství</t>
  </si>
  <si>
    <t>58381913</t>
  </si>
  <si>
    <t>deska dlažební smirkovaná pískovec tl 40mm</t>
  </si>
  <si>
    <t>1759475177</t>
  </si>
  <si>
    <t>6,125*1,1 "Přepočtené koeficientem množství</t>
  </si>
  <si>
    <t>871353121</t>
  </si>
  <si>
    <t>Montáž kanalizačního potrubí z tvrdého PVC-U hladkého plnostěnného tuhost SN 8 DN 200</t>
  </si>
  <si>
    <t>-952446589</t>
  </si>
  <si>
    <t>https://podminky.urs.cz/item/CS_URS_2024_01/871353121</t>
  </si>
  <si>
    <t>28611139</t>
  </si>
  <si>
    <t>trubka kanalizační PVC DN 200x5000mm SN4</t>
  </si>
  <si>
    <t>-750193165</t>
  </si>
  <si>
    <t>27*1,03 "Přepočtené koeficientem množství</t>
  </si>
  <si>
    <t>877350310</t>
  </si>
  <si>
    <t>Montáž tvarovek na kanalizačním plastovém potrubí z PP nebo PVC-U hladkého plnostěnného kolen, víček nebo hrdlových uzávěrů DN 200</t>
  </si>
  <si>
    <t>-1247128591</t>
  </si>
  <si>
    <t>https://podminky.urs.cz/item/CS_URS_2024_01/877350310</t>
  </si>
  <si>
    <t>28611365</t>
  </si>
  <si>
    <t>koleno kanalizační PVC KG 200x30°</t>
  </si>
  <si>
    <t>1117111884</t>
  </si>
  <si>
    <t>28611366</t>
  </si>
  <si>
    <t>koleno kanalizační PVC KG 200x45°</t>
  </si>
  <si>
    <t>233775310</t>
  </si>
  <si>
    <t>877350320</t>
  </si>
  <si>
    <t>Montáž tvarovek na kanalizačním plastovém potrubí z PP nebo PVC-U hladkého plnostěnného odboček DN 200</t>
  </si>
  <si>
    <t>970554875</t>
  </si>
  <si>
    <t>https://podminky.urs.cz/item/CS_URS_2024_01/877350320</t>
  </si>
  <si>
    <t>28611396</t>
  </si>
  <si>
    <t>odbočka kanalizační plastová s hrdlem KG 200/200/45°</t>
  </si>
  <si>
    <t>509119698</t>
  </si>
  <si>
    <t>892351111</t>
  </si>
  <si>
    <t>Tlakové zkoušky vodou na potrubí DN 150 nebo 200</t>
  </si>
  <si>
    <t>1759559530</t>
  </si>
  <si>
    <t>https://podminky.urs.cz/item/CS_URS_2024_01/892351111</t>
  </si>
  <si>
    <t>892372111</t>
  </si>
  <si>
    <t>Tlakové zkoušky vodou zabezpečení konců potrubí při tlakových zkouškách DN do 300</t>
  </si>
  <si>
    <t>1086783989</t>
  </si>
  <si>
    <t>https://podminky.urs.cz/item/CS_URS_2024_01/892372111</t>
  </si>
  <si>
    <t>899722111</t>
  </si>
  <si>
    <t>Krytí potrubí z plastů výstražnou fólií z PVC šířky do 20 cm</t>
  </si>
  <si>
    <t>1676508198</t>
  </si>
  <si>
    <t>https://podminky.urs.cz/item/CS_URS_2024_01/899722111</t>
  </si>
  <si>
    <t>1248370371</t>
  </si>
  <si>
    <t>916232112</t>
  </si>
  <si>
    <t>Doplňující konstrukce krytů venkovních ploch pro tělovýchovu obruba z obrubníků do betonového lože, výšky 20 mm</t>
  </si>
  <si>
    <t>1512320621</t>
  </si>
  <si>
    <t>https://podminky.urs.cz/item/CS_URS_2024_01/916232112</t>
  </si>
  <si>
    <t>340</t>
  </si>
  <si>
    <t>919726122</t>
  </si>
  <si>
    <t>Geotextilie netkaná pro ochranu, separaci nebo filtraci měrná hmotnost přes 200 do 300 g/m2</t>
  </si>
  <si>
    <t>1498441653</t>
  </si>
  <si>
    <t>https://podminky.urs.cz/item/CS_URS_2024_01/919726122</t>
  </si>
  <si>
    <t>140</t>
  </si>
  <si>
    <t>936104213</t>
  </si>
  <si>
    <t>Montáž odpadkového koše přichycením kotevními šrouby</t>
  </si>
  <si>
    <t>431114366</t>
  </si>
  <si>
    <t>https://podminky.urs.cz/item/CS_URS_2024_01/936104213</t>
  </si>
  <si>
    <t>koš odpadkový kovový</t>
  </si>
  <si>
    <t>-175610790</t>
  </si>
  <si>
    <t>936124111</t>
  </si>
  <si>
    <t>Montáž lavičky parkové stabilní bez zabetonování noh s udusáním sypaniny</t>
  </si>
  <si>
    <t>-1207527984</t>
  </si>
  <si>
    <t>https://podminky.urs.cz/item/CS_URS_2024_01/936124111</t>
  </si>
  <si>
    <t>RMAT0002</t>
  </si>
  <si>
    <t>lavička parková</t>
  </si>
  <si>
    <t>1964965339</t>
  </si>
  <si>
    <t>953961113</t>
  </si>
  <si>
    <t>Kotva chemická s vyvrtáním otvoru do betonu, železobetonu nebo tvrdého kamene tmel, velikost M 12, hloubka 110 mm</t>
  </si>
  <si>
    <t>173759796</t>
  </si>
  <si>
    <t>https://podminky.urs.cz/item/CS_URS_2024_01/953961113</t>
  </si>
  <si>
    <t>6*40</t>
  </si>
  <si>
    <t>953965122</t>
  </si>
  <si>
    <t>Kotva chemická s vyvrtáním otvoru kotevní šrouby pro chemické kotvy, velikost M 12, délka 220 mm</t>
  </si>
  <si>
    <t>1121660436</t>
  </si>
  <si>
    <t>https://podminky.urs.cz/item/CS_URS_2024_01/953965122</t>
  </si>
  <si>
    <t>998222012</t>
  </si>
  <si>
    <t>Přesun hmot pro tělovýchovné plochy dopravní vzdálenost do 200 m</t>
  </si>
  <si>
    <t>-1966536656</t>
  </si>
  <si>
    <t>https://podminky.urs.cz/item/CS_URS_2024_01/998222012</t>
  </si>
  <si>
    <t>762</t>
  </si>
  <si>
    <t>Konstrukce tesařské</t>
  </si>
  <si>
    <t>762081150</t>
  </si>
  <si>
    <t>Hoblování hraněného řeziva přímo na staveništi ve staveništní dílně</t>
  </si>
  <si>
    <t>721882565</t>
  </si>
  <si>
    <t>https://podminky.urs.cz/item/CS_URS_2024_01/762081150</t>
  </si>
  <si>
    <t>Dřevěný sedák dubová prkna tl.25mm...atyp</t>
  </si>
  <si>
    <t>2,2</t>
  </si>
  <si>
    <t>766</t>
  </si>
  <si>
    <t>Konstrukce truhlářské</t>
  </si>
  <si>
    <t>766699211</t>
  </si>
  <si>
    <t>Montáž ostatních truhlářských konstrukcí desek lavic, šířky do 500 mm</t>
  </si>
  <si>
    <t>192596703</t>
  </si>
  <si>
    <t>https://podminky.urs.cz/item/CS_URS_2024_01/766699211</t>
  </si>
  <si>
    <t>32,0/0,4</t>
  </si>
  <si>
    <t>60556100</t>
  </si>
  <si>
    <t>řezivo dubové sušené tl 30mm</t>
  </si>
  <si>
    <t>-2146612737</t>
  </si>
  <si>
    <t>80*0,025</t>
  </si>
  <si>
    <t>2*1,1 "Přepočtené koeficientem množství</t>
  </si>
  <si>
    <t>998766121</t>
  </si>
  <si>
    <t>Přesun hmot pro konstrukce truhlářské stanovený z hmotnosti přesunovaného materiálu vodorovná dopravní vzdálenost do 50 m ruční (bez užití mechanizace) v objektech výšky do 6 m</t>
  </si>
  <si>
    <t>-1009500773</t>
  </si>
  <si>
    <t>https://podminky.urs.cz/item/CS_URS_2024_01/998766121</t>
  </si>
  <si>
    <t>767</t>
  </si>
  <si>
    <t>Konstrukce zámečnické</t>
  </si>
  <si>
    <t>767995117</t>
  </si>
  <si>
    <t>Montáž ostatních atypických zámečnických konstrukcí hmotnosti přes 250 do 500 kg</t>
  </si>
  <si>
    <t>1408352904</t>
  </si>
  <si>
    <t>https://podminky.urs.cz/item/CS_URS_2024_01/767995117</t>
  </si>
  <si>
    <t>520</t>
  </si>
  <si>
    <t>RMAT0003</t>
  </si>
  <si>
    <t>atypická zámečnická konstrukce -ocelová nosná konstrukce žárový pozink + černý elox - výroba+dodávka</t>
  </si>
  <si>
    <t>931372606</t>
  </si>
  <si>
    <t>998767121</t>
  </si>
  <si>
    <t>Přesun hmot pro zámečnické konstrukce stanovený z hmotnosti přesunovaného materiálu vodorovná dopravní vzdálenost do 50 m ruční (bez užití mechanizace) v objektech výšky do 6 m</t>
  </si>
  <si>
    <t>371123210</t>
  </si>
  <si>
    <t>https://podminky.urs.cz/item/CS_URS_2024_01/998767121</t>
  </si>
  <si>
    <t>783</t>
  </si>
  <si>
    <t>Dokončovací práce - nátěry</t>
  </si>
  <si>
    <t>783101205</t>
  </si>
  <si>
    <t>Příprava podkladu truhlářských konstrukcí před provedením nátěru broušení smirkovým papírem nebo plátnem dekorativní</t>
  </si>
  <si>
    <t>-1225050737</t>
  </si>
  <si>
    <t>https://podminky.urs.cz/item/CS_URS_2024_01/783101205</t>
  </si>
  <si>
    <t>783101403</t>
  </si>
  <si>
    <t>Příprava podkladu truhlářských konstrukcí před provedením nátěru oprášení</t>
  </si>
  <si>
    <t>-1101655877</t>
  </si>
  <si>
    <t>https://podminky.urs.cz/item/CS_URS_2024_01/783101403</t>
  </si>
  <si>
    <t>783118101</t>
  </si>
  <si>
    <t>Lazurovací nátěr truhlářských konstrukcí jednonásobný syntetický</t>
  </si>
  <si>
    <t>1693277810</t>
  </si>
  <si>
    <t>https://podminky.urs.cz/item/CS_URS_2024_01/783118101</t>
  </si>
  <si>
    <t>32*2</t>
  </si>
  <si>
    <t>783138213</t>
  </si>
  <si>
    <t>Lakovací nátěr truhlářských konstrukcí dvojnásobný s mezibroušením epoxidový</t>
  </si>
  <si>
    <t>-144114998</t>
  </si>
  <si>
    <t>https://podminky.urs.cz/item/CS_URS_2024_01/783138213</t>
  </si>
  <si>
    <t>783901453</t>
  </si>
  <si>
    <t>Příprava podkladu betonových podlah před provedením nátěru vysátím</t>
  </si>
  <si>
    <t>994667754</t>
  </si>
  <si>
    <t>https://podminky.urs.cz/item/CS_URS_2024_01/783901453</t>
  </si>
  <si>
    <t>783923171</t>
  </si>
  <si>
    <t>Penetrační nátěr betonových podlah hrubých akrylátový</t>
  </si>
  <si>
    <t>-1327155925</t>
  </si>
  <si>
    <t>https://podminky.urs.cz/item/CS_URS_2024_01/783923171</t>
  </si>
  <si>
    <t>783927151</t>
  </si>
  <si>
    <t>Krycí (uzavírací) nátěr betonových podlah jednonásobný akrylátový</t>
  </si>
  <si>
    <t>-115574395</t>
  </si>
  <si>
    <t>https://podminky.urs.cz/item/CS_URS_2024_01/783927151</t>
  </si>
  <si>
    <t>783927161</t>
  </si>
  <si>
    <t>Krycí (uzavírací) nátěr betonových podlah dvojnásobný akrylátový</t>
  </si>
  <si>
    <t>1810360004</t>
  </si>
  <si>
    <t>https://podminky.urs.cz/item/CS_URS_2024_01/783927161</t>
  </si>
  <si>
    <t>svrchní akrylátový protiskluzný a otěruvzdorný nátěr</t>
  </si>
  <si>
    <t>783997151</t>
  </si>
  <si>
    <t>Krycí (uzavírací) nátěr betonových podlah Příplatek k cenám za protiskluznou vrstvu prosypem křemičitým pískem nebo skleněnými kuličkami</t>
  </si>
  <si>
    <t>-1621868775</t>
  </si>
  <si>
    <t>https://podminky.urs.cz/item/CS_URS_2024_01/783997151</t>
  </si>
  <si>
    <t>OST</t>
  </si>
  <si>
    <t>Ostatní</t>
  </si>
  <si>
    <t>M001</t>
  </si>
  <si>
    <t>dětská skluzavka – antikoro délky 5m</t>
  </si>
  <si>
    <t>1706150300</t>
  </si>
  <si>
    <t>M002</t>
  </si>
  <si>
    <t>pružinová dvojitá houpačka – dřevo/ocel</t>
  </si>
  <si>
    <t>-18880996</t>
  </si>
  <si>
    <t>M003</t>
  </si>
  <si>
    <t>pružinová houpačka – dřevo/ocel</t>
  </si>
  <si>
    <t>1457106844</t>
  </si>
  <si>
    <t>71</t>
  </si>
  <si>
    <t>M004</t>
  </si>
  <si>
    <t>stupňovitá hrazda – dřevo/ocel</t>
  </si>
  <si>
    <t>-759260418</t>
  </si>
  <si>
    <t>72</t>
  </si>
  <si>
    <t>M005</t>
  </si>
  <si>
    <t>dvojitá houpačka</t>
  </si>
  <si>
    <t>49784235</t>
  </si>
  <si>
    <t>73</t>
  </si>
  <si>
    <t>M006</t>
  </si>
  <si>
    <t>labyrint z 29 dřevěných kůlů</t>
  </si>
  <si>
    <t>1158722050</t>
  </si>
  <si>
    <t>74</t>
  </si>
  <si>
    <t>M007</t>
  </si>
  <si>
    <t>doprava prvků</t>
  </si>
  <si>
    <t>1424784509</t>
  </si>
  <si>
    <t>75</t>
  </si>
  <si>
    <t>M008</t>
  </si>
  <si>
    <t>montáž herních prvků</t>
  </si>
  <si>
    <t>832655796</t>
  </si>
  <si>
    <t>76</t>
  </si>
  <si>
    <t>M009</t>
  </si>
  <si>
    <t>D+M Kamenné valouny fr. 20-40 cm</t>
  </si>
  <si>
    <t>-540488383</t>
  </si>
  <si>
    <t>10 ks - dekorace,dno nádrže</t>
  </si>
  <si>
    <t>77</t>
  </si>
  <si>
    <t>013244000</t>
  </si>
  <si>
    <t>Dokumentace pro provádění stavby</t>
  </si>
  <si>
    <t>-612930955</t>
  </si>
  <si>
    <t>https://podminky.urs.cz/item/CS_URS_2024_01/013244000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</si>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</sst>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2151012" TargetMode="External" /><Relationship Id="rId2" Type="http://schemas.openxmlformats.org/officeDocument/2006/relationships/hyperlink" Target="https://podminky.urs.cz/item/CS_URS_2024_01/112201112" TargetMode="External" /><Relationship Id="rId3" Type="http://schemas.openxmlformats.org/officeDocument/2006/relationships/hyperlink" Target="https://podminky.urs.cz/item/CS_URS_2024_01/162201401" TargetMode="External" /><Relationship Id="rId4" Type="http://schemas.openxmlformats.org/officeDocument/2006/relationships/hyperlink" Target="https://podminky.urs.cz/item/CS_URS_2024_01/162201411" TargetMode="External" /><Relationship Id="rId5" Type="http://schemas.openxmlformats.org/officeDocument/2006/relationships/hyperlink" Target="https://podminky.urs.cz/item/CS_URS_2024_01/162201421" TargetMode="External" /><Relationship Id="rId6" Type="http://schemas.openxmlformats.org/officeDocument/2006/relationships/hyperlink" Target="https://podminky.urs.cz/item/CS_URS_2024_01/162301931" TargetMode="External" /><Relationship Id="rId7" Type="http://schemas.openxmlformats.org/officeDocument/2006/relationships/hyperlink" Target="https://podminky.urs.cz/item/CS_URS_2024_01/162301951" TargetMode="External" /><Relationship Id="rId8" Type="http://schemas.openxmlformats.org/officeDocument/2006/relationships/hyperlink" Target="https://podminky.urs.cz/item/CS_URS_2024_01/162301971" TargetMode="External" /><Relationship Id="rId9" Type="http://schemas.openxmlformats.org/officeDocument/2006/relationships/hyperlink" Target="https://podminky.urs.cz/item/CS_URS_2024_01/182112121" TargetMode="External" /><Relationship Id="rId10" Type="http://schemas.openxmlformats.org/officeDocument/2006/relationships/hyperlink" Target="https://podminky.urs.cz/item/CS_URS_2024_01/182351125" TargetMode="External" /><Relationship Id="rId11" Type="http://schemas.openxmlformats.org/officeDocument/2006/relationships/hyperlink" Target="https://podminky.urs.cz/item/CS_URS_2024_01/184818232" TargetMode="External" /><Relationship Id="rId12" Type="http://schemas.openxmlformats.org/officeDocument/2006/relationships/hyperlink" Target="https://podminky.urs.cz/item/CS_URS_2024_01/997013811" TargetMode="External" /><Relationship Id="rId13" Type="http://schemas.openxmlformats.org/officeDocument/2006/relationships/hyperlink" Target="https://podminky.urs.cz/item/CS_URS_2024_01/012002000" TargetMode="External" /><Relationship Id="rId14" Type="http://schemas.openxmlformats.org/officeDocument/2006/relationships/hyperlink" Target="https://podminky.urs.cz/item/CS_URS_2024_01/030001000" TargetMode="External" /><Relationship Id="rId15" Type="http://schemas.openxmlformats.org/officeDocument/2006/relationships/hyperlink" Target="https://podminky.urs.cz/item/CS_URS_2024_01/034103000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202111" TargetMode="External" /><Relationship Id="rId2" Type="http://schemas.openxmlformats.org/officeDocument/2006/relationships/hyperlink" Target="https://podminky.urs.cz/item/CS_URS_2024_01/121151113" TargetMode="External" /><Relationship Id="rId3" Type="http://schemas.openxmlformats.org/officeDocument/2006/relationships/hyperlink" Target="https://podminky.urs.cz/item/CS_URS_2024_01/122211101" TargetMode="External" /><Relationship Id="rId4" Type="http://schemas.openxmlformats.org/officeDocument/2006/relationships/hyperlink" Target="https://podminky.urs.cz/item/CS_URS_2024_01/122251104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62751119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1251201" TargetMode="External" /><Relationship Id="rId9" Type="http://schemas.openxmlformats.org/officeDocument/2006/relationships/hyperlink" Target="https://podminky.urs.cz/item/CS_URS_2024_01/181411131" TargetMode="External" /><Relationship Id="rId10" Type="http://schemas.openxmlformats.org/officeDocument/2006/relationships/hyperlink" Target="https://podminky.urs.cz/item/CS_URS_2024_01/181951112" TargetMode="External" /><Relationship Id="rId11" Type="http://schemas.openxmlformats.org/officeDocument/2006/relationships/hyperlink" Target="https://podminky.urs.cz/item/CS_URS_2024_01/561021111" TargetMode="External" /><Relationship Id="rId12" Type="http://schemas.openxmlformats.org/officeDocument/2006/relationships/hyperlink" Target="https://podminky.urs.cz/item/CS_URS_2024_01/564571111" TargetMode="External" /><Relationship Id="rId13" Type="http://schemas.openxmlformats.org/officeDocument/2006/relationships/hyperlink" Target="https://podminky.urs.cz/item/CS_URS_2024_01/593532113" TargetMode="External" /><Relationship Id="rId14" Type="http://schemas.openxmlformats.org/officeDocument/2006/relationships/hyperlink" Target="https://podminky.urs.cz/item/CS_URS_2024_01/912111112" TargetMode="External" /><Relationship Id="rId15" Type="http://schemas.openxmlformats.org/officeDocument/2006/relationships/hyperlink" Target="https://podminky.urs.cz/item/CS_URS_2024_01/914111111" TargetMode="External" /><Relationship Id="rId16" Type="http://schemas.openxmlformats.org/officeDocument/2006/relationships/hyperlink" Target="https://podminky.urs.cz/item/CS_URS_2024_01/914511111" TargetMode="External" /><Relationship Id="rId17" Type="http://schemas.openxmlformats.org/officeDocument/2006/relationships/hyperlink" Target="https://podminky.urs.cz/item/CS_URS_2024_01/916131213" TargetMode="External" /><Relationship Id="rId18" Type="http://schemas.openxmlformats.org/officeDocument/2006/relationships/hyperlink" Target="https://podminky.urs.cz/item/CS_URS_2024_01/916991121" TargetMode="External" /><Relationship Id="rId19" Type="http://schemas.openxmlformats.org/officeDocument/2006/relationships/hyperlink" Target="https://podminky.urs.cz/item/CS_URS_2024_01/966006132" TargetMode="External" /><Relationship Id="rId20" Type="http://schemas.openxmlformats.org/officeDocument/2006/relationships/hyperlink" Target="https://podminky.urs.cz/item/CS_URS_2024_01/997221561" TargetMode="External" /><Relationship Id="rId21" Type="http://schemas.openxmlformats.org/officeDocument/2006/relationships/hyperlink" Target="https://podminky.urs.cz/item/CS_URS_2024_01/997221569" TargetMode="External" /><Relationship Id="rId22" Type="http://schemas.openxmlformats.org/officeDocument/2006/relationships/hyperlink" Target="https://podminky.urs.cz/item/CS_URS_2024_01/997221611" TargetMode="External" /><Relationship Id="rId23" Type="http://schemas.openxmlformats.org/officeDocument/2006/relationships/hyperlink" Target="https://podminky.urs.cz/item/CS_URS_2024_01/997221861" TargetMode="External" /><Relationship Id="rId24" Type="http://schemas.openxmlformats.org/officeDocument/2006/relationships/hyperlink" Target="https://podminky.urs.cz/item/CS_URS_2024_01/998223011" TargetMode="External" /><Relationship Id="rId25" Type="http://schemas.openxmlformats.org/officeDocument/2006/relationships/hyperlink" Target="https://podminky.urs.cz/item/CS_URS_2024_01/012002000" TargetMode="External" /><Relationship Id="rId26" Type="http://schemas.openxmlformats.org/officeDocument/2006/relationships/hyperlink" Target="https://podminky.urs.cz/item/CS_URS_2024_01/013254000" TargetMode="External" /><Relationship Id="rId27" Type="http://schemas.openxmlformats.org/officeDocument/2006/relationships/hyperlink" Target="https://podminky.urs.cz/item/CS_URS_2024_01/030001000" TargetMode="External" /><Relationship Id="rId2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202111" TargetMode="External" /><Relationship Id="rId2" Type="http://schemas.openxmlformats.org/officeDocument/2006/relationships/hyperlink" Target="https://podminky.urs.cz/item/CS_URS_2024_01/121151113" TargetMode="External" /><Relationship Id="rId3" Type="http://schemas.openxmlformats.org/officeDocument/2006/relationships/hyperlink" Target="https://podminky.urs.cz/item/CS_URS_2024_01/122251104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62751119" TargetMode="External" /><Relationship Id="rId6" Type="http://schemas.openxmlformats.org/officeDocument/2006/relationships/hyperlink" Target="https://podminky.urs.cz/item/CS_URS_2024_01/171201231" TargetMode="External" /><Relationship Id="rId7" Type="http://schemas.openxmlformats.org/officeDocument/2006/relationships/hyperlink" Target="https://podminky.urs.cz/item/CS_URS_2024_01/171251201" TargetMode="External" /><Relationship Id="rId8" Type="http://schemas.openxmlformats.org/officeDocument/2006/relationships/hyperlink" Target="https://podminky.urs.cz/item/CS_URS_2024_01/181411131" TargetMode="External" /><Relationship Id="rId9" Type="http://schemas.openxmlformats.org/officeDocument/2006/relationships/hyperlink" Target="https://podminky.urs.cz/item/CS_URS_2024_01/181951112" TargetMode="External" /><Relationship Id="rId10" Type="http://schemas.openxmlformats.org/officeDocument/2006/relationships/hyperlink" Target="https://podminky.urs.cz/item/CS_URS_2024_01/182112121" TargetMode="External" /><Relationship Id="rId11" Type="http://schemas.openxmlformats.org/officeDocument/2006/relationships/hyperlink" Target="https://podminky.urs.cz/item/CS_URS_2024_01/561031111" TargetMode="External" /><Relationship Id="rId12" Type="http://schemas.openxmlformats.org/officeDocument/2006/relationships/hyperlink" Target="https://podminky.urs.cz/item/CS_URS_2024_01/564851111" TargetMode="External" /><Relationship Id="rId13" Type="http://schemas.openxmlformats.org/officeDocument/2006/relationships/hyperlink" Target="https://podminky.urs.cz/item/CS_URS_2024_01/564861111" TargetMode="External" /><Relationship Id="rId14" Type="http://schemas.openxmlformats.org/officeDocument/2006/relationships/hyperlink" Target="https://podminky.urs.cz/item/CS_URS_2024_01/596412213" TargetMode="External" /><Relationship Id="rId15" Type="http://schemas.openxmlformats.org/officeDocument/2006/relationships/hyperlink" Target="https://podminky.urs.cz/item/CS_URS_2024_01/914111111" TargetMode="External" /><Relationship Id="rId16" Type="http://schemas.openxmlformats.org/officeDocument/2006/relationships/hyperlink" Target="https://podminky.urs.cz/item/CS_URS_2024_01/914511111" TargetMode="External" /><Relationship Id="rId17" Type="http://schemas.openxmlformats.org/officeDocument/2006/relationships/hyperlink" Target="https://podminky.urs.cz/item/CS_URS_2024_01/916131213" TargetMode="External" /><Relationship Id="rId18" Type="http://schemas.openxmlformats.org/officeDocument/2006/relationships/hyperlink" Target="https://podminky.urs.cz/item/CS_URS_2024_01/916991121" TargetMode="External" /><Relationship Id="rId19" Type="http://schemas.openxmlformats.org/officeDocument/2006/relationships/hyperlink" Target="https://podminky.urs.cz/item/CS_URS_2024_01/919726124" TargetMode="External" /><Relationship Id="rId20" Type="http://schemas.openxmlformats.org/officeDocument/2006/relationships/hyperlink" Target="https://podminky.urs.cz/item/CS_URS_2024_01/997221561" TargetMode="External" /><Relationship Id="rId21" Type="http://schemas.openxmlformats.org/officeDocument/2006/relationships/hyperlink" Target="https://podminky.urs.cz/item/CS_URS_2024_01/997221569" TargetMode="External" /><Relationship Id="rId22" Type="http://schemas.openxmlformats.org/officeDocument/2006/relationships/hyperlink" Target="https://podminky.urs.cz/item/CS_URS_2024_01/997221611" TargetMode="External" /><Relationship Id="rId23" Type="http://schemas.openxmlformats.org/officeDocument/2006/relationships/hyperlink" Target="https://podminky.urs.cz/item/CS_URS_2024_01/997221861" TargetMode="External" /><Relationship Id="rId24" Type="http://schemas.openxmlformats.org/officeDocument/2006/relationships/hyperlink" Target="https://podminky.urs.cz/item/CS_URS_2024_01/998223011" TargetMode="External" /><Relationship Id="rId25" Type="http://schemas.openxmlformats.org/officeDocument/2006/relationships/hyperlink" Target="https://podminky.urs.cz/item/CS_URS_2024_01/012002000" TargetMode="External" /><Relationship Id="rId26" Type="http://schemas.openxmlformats.org/officeDocument/2006/relationships/hyperlink" Target="https://podminky.urs.cz/item/CS_URS_2024_01/013254000" TargetMode="External" /><Relationship Id="rId27" Type="http://schemas.openxmlformats.org/officeDocument/2006/relationships/hyperlink" Target="https://podminky.urs.cz/item/CS_URS_2024_01/030001000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122122" TargetMode="External" /><Relationship Id="rId2" Type="http://schemas.openxmlformats.org/officeDocument/2006/relationships/hyperlink" Target="https://podminky.urs.cz/item/CS_URS_2024_01/741122133" TargetMode="External" /><Relationship Id="rId3" Type="http://schemas.openxmlformats.org/officeDocument/2006/relationships/hyperlink" Target="https://podminky.urs.cz/item/CS_URS_2024_01/741132133" TargetMode="External" /><Relationship Id="rId4" Type="http://schemas.openxmlformats.org/officeDocument/2006/relationships/hyperlink" Target="https://podminky.urs.cz/item/CS_URS_2024_01/741372125" TargetMode="External" /><Relationship Id="rId5" Type="http://schemas.openxmlformats.org/officeDocument/2006/relationships/hyperlink" Target="https://podminky.urs.cz/item/CS_URS_2024_01/741373002" TargetMode="External" /><Relationship Id="rId6" Type="http://schemas.openxmlformats.org/officeDocument/2006/relationships/hyperlink" Target="https://podminky.urs.cz/item/CS_URS_2024_01/741410041" TargetMode="External" /><Relationship Id="rId7" Type="http://schemas.openxmlformats.org/officeDocument/2006/relationships/hyperlink" Target="https://podminky.urs.cz/item/CS_URS_2024_01/741420020" TargetMode="External" /><Relationship Id="rId8" Type="http://schemas.openxmlformats.org/officeDocument/2006/relationships/hyperlink" Target="https://podminky.urs.cz/item/CS_URS_2024_01/741810002" TargetMode="External" /><Relationship Id="rId9" Type="http://schemas.openxmlformats.org/officeDocument/2006/relationships/hyperlink" Target="https://podminky.urs.cz/item/CS_URS_2024_01/998741101" TargetMode="External" /><Relationship Id="rId10" Type="http://schemas.openxmlformats.org/officeDocument/2006/relationships/hyperlink" Target="https://podminky.urs.cz/item/CS_URS_2024_01/998741193" TargetMode="External" /><Relationship Id="rId11" Type="http://schemas.openxmlformats.org/officeDocument/2006/relationships/hyperlink" Target="https://podminky.urs.cz/item/CS_URS_2024_01/210204002" TargetMode="External" /><Relationship Id="rId12" Type="http://schemas.openxmlformats.org/officeDocument/2006/relationships/hyperlink" Target="https://podminky.urs.cz/item/CS_URS_2024_01/210204103" TargetMode="External" /><Relationship Id="rId13" Type="http://schemas.openxmlformats.org/officeDocument/2006/relationships/hyperlink" Target="https://podminky.urs.cz/item/CS_URS_2024_01/210204105" TargetMode="External" /><Relationship Id="rId14" Type="http://schemas.openxmlformats.org/officeDocument/2006/relationships/hyperlink" Target="https://podminky.urs.cz/item/CS_URS_2024_01/210204201" TargetMode="External" /><Relationship Id="rId15" Type="http://schemas.openxmlformats.org/officeDocument/2006/relationships/hyperlink" Target="https://podminky.urs.cz/item/CS_URS_2024_01/210204202" TargetMode="External" /><Relationship Id="rId16" Type="http://schemas.openxmlformats.org/officeDocument/2006/relationships/hyperlink" Target="https://podminky.urs.cz/item/CS_URS_2024_01/210204203" TargetMode="External" /><Relationship Id="rId17" Type="http://schemas.openxmlformats.org/officeDocument/2006/relationships/hyperlink" Target="https://podminky.urs.cz/item/CS_URS_2024_01/218202016" TargetMode="External" /><Relationship Id="rId18" Type="http://schemas.openxmlformats.org/officeDocument/2006/relationships/hyperlink" Target="https://podminky.urs.cz/item/CS_URS_2024_01/218204001" TargetMode="External" /><Relationship Id="rId19" Type="http://schemas.openxmlformats.org/officeDocument/2006/relationships/hyperlink" Target="https://podminky.urs.cz/item/CS_URS_2024_01/218204123" TargetMode="External" /><Relationship Id="rId20" Type="http://schemas.openxmlformats.org/officeDocument/2006/relationships/hyperlink" Target="https://podminky.urs.cz/item/CS_URS_2024_01/218204201" TargetMode="External" /><Relationship Id="rId21" Type="http://schemas.openxmlformats.org/officeDocument/2006/relationships/hyperlink" Target="https://podminky.urs.cz/item/CS_URS_2024_01/460010022" TargetMode="External" /><Relationship Id="rId22" Type="http://schemas.openxmlformats.org/officeDocument/2006/relationships/hyperlink" Target="https://podminky.urs.cz/item/CS_URS_2024_01/460131114" TargetMode="External" /><Relationship Id="rId23" Type="http://schemas.openxmlformats.org/officeDocument/2006/relationships/hyperlink" Target="https://podminky.urs.cz/item/CS_URS_2024_01/460161173" TargetMode="External" /><Relationship Id="rId24" Type="http://schemas.openxmlformats.org/officeDocument/2006/relationships/hyperlink" Target="https://podminky.urs.cz/item/CS_URS_2024_01/460341112" TargetMode="External" /><Relationship Id="rId25" Type="http://schemas.openxmlformats.org/officeDocument/2006/relationships/hyperlink" Target="https://podminky.urs.cz/item/CS_URS_2024_01/460341113" TargetMode="External" /><Relationship Id="rId26" Type="http://schemas.openxmlformats.org/officeDocument/2006/relationships/hyperlink" Target="https://podminky.urs.cz/item/CS_URS_2024_01/460341121" TargetMode="External" /><Relationship Id="rId27" Type="http://schemas.openxmlformats.org/officeDocument/2006/relationships/hyperlink" Target="https://podminky.urs.cz/item/CS_URS_2024_01/460361121" TargetMode="External" /><Relationship Id="rId28" Type="http://schemas.openxmlformats.org/officeDocument/2006/relationships/hyperlink" Target="https://podminky.urs.cz/item/CS_URS_2024_01/460371113" TargetMode="External" /><Relationship Id="rId29" Type="http://schemas.openxmlformats.org/officeDocument/2006/relationships/hyperlink" Target="https://podminky.urs.cz/item/CS_URS_2024_01/460391124" TargetMode="External" /><Relationship Id="rId30" Type="http://schemas.openxmlformats.org/officeDocument/2006/relationships/hyperlink" Target="https://podminky.urs.cz/item/CS_URS_2024_01/460431163" TargetMode="External" /><Relationship Id="rId31" Type="http://schemas.openxmlformats.org/officeDocument/2006/relationships/hyperlink" Target="https://podminky.urs.cz/item/CS_URS_2024_01/460641111" TargetMode="External" /><Relationship Id="rId32" Type="http://schemas.openxmlformats.org/officeDocument/2006/relationships/hyperlink" Target="https://podminky.urs.cz/item/CS_URS_2024_01/460661511" TargetMode="External" /><Relationship Id="rId33" Type="http://schemas.openxmlformats.org/officeDocument/2006/relationships/hyperlink" Target="https://podminky.urs.cz/item/CS_URS_2024_01/460791212" TargetMode="External" /><Relationship Id="rId34" Type="http://schemas.openxmlformats.org/officeDocument/2006/relationships/hyperlink" Target="https://podminky.urs.cz/item/CS_URS_2024_01/469972111" TargetMode="External" /><Relationship Id="rId35" Type="http://schemas.openxmlformats.org/officeDocument/2006/relationships/hyperlink" Target="https://podminky.urs.cz/item/CS_URS_2024_01/469972121" TargetMode="External" /><Relationship Id="rId36" Type="http://schemas.openxmlformats.org/officeDocument/2006/relationships/hyperlink" Target="https://podminky.urs.cz/item/CS_URS_2024_01/469981111" TargetMode="External" /><Relationship Id="rId37" Type="http://schemas.openxmlformats.org/officeDocument/2006/relationships/hyperlink" Target="https://podminky.urs.cz/item/CS_URS_2024_01/HZS1212" TargetMode="External" /><Relationship Id="rId38" Type="http://schemas.openxmlformats.org/officeDocument/2006/relationships/hyperlink" Target="https://podminky.urs.cz/item/CS_URS_2024_01/HZS2231" TargetMode="External" /><Relationship Id="rId39" Type="http://schemas.openxmlformats.org/officeDocument/2006/relationships/hyperlink" Target="https://podminky.urs.cz/item/CS_URS_2024_01/HZS2232" TargetMode="External" /><Relationship Id="rId40" Type="http://schemas.openxmlformats.org/officeDocument/2006/relationships/hyperlink" Target="https://podminky.urs.cz/item/CS_URS_2024_01/HZS4131" TargetMode="External" /><Relationship Id="rId41" Type="http://schemas.openxmlformats.org/officeDocument/2006/relationships/hyperlink" Target="https://podminky.urs.cz/item/CS_URS_2024_01/012002000" TargetMode="External" /><Relationship Id="rId42" Type="http://schemas.openxmlformats.org/officeDocument/2006/relationships/hyperlink" Target="https://podminky.urs.cz/item/CS_URS_2024_01/013254000" TargetMode="External" /><Relationship Id="rId43" Type="http://schemas.openxmlformats.org/officeDocument/2006/relationships/hyperlink" Target="https://podminky.urs.cz/item/CS_URS_2024_01/030001000" TargetMode="External" /><Relationship Id="rId4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62751117" TargetMode="External" /><Relationship Id="rId2" Type="http://schemas.openxmlformats.org/officeDocument/2006/relationships/hyperlink" Target="https://podminky.urs.cz/item/CS_URS_2024_01/162751119" TargetMode="External" /><Relationship Id="rId3" Type="http://schemas.openxmlformats.org/officeDocument/2006/relationships/hyperlink" Target="https://podminky.urs.cz/item/CS_URS_2024_01/171201231" TargetMode="External" /><Relationship Id="rId4" Type="http://schemas.openxmlformats.org/officeDocument/2006/relationships/hyperlink" Target="https://podminky.urs.cz/item/CS_URS_2024_01/171251201" TargetMode="External" /><Relationship Id="rId5" Type="http://schemas.openxmlformats.org/officeDocument/2006/relationships/hyperlink" Target="https://podminky.urs.cz/item/CS_URS_2024_01/181351003" TargetMode="External" /><Relationship Id="rId6" Type="http://schemas.openxmlformats.org/officeDocument/2006/relationships/hyperlink" Target="https://podminky.urs.cz/item/CS_URS_2024_01/181411131" TargetMode="External" /><Relationship Id="rId7" Type="http://schemas.openxmlformats.org/officeDocument/2006/relationships/hyperlink" Target="https://podminky.urs.cz/item/CS_URS_2024_01/183101315" TargetMode="External" /><Relationship Id="rId8" Type="http://schemas.openxmlformats.org/officeDocument/2006/relationships/hyperlink" Target="https://podminky.urs.cz/item/CS_URS_2024_01/183111314" TargetMode="External" /><Relationship Id="rId9" Type="http://schemas.openxmlformats.org/officeDocument/2006/relationships/hyperlink" Target="https://podminky.urs.cz/item/CS_URS_2024_01/183211322" TargetMode="External" /><Relationship Id="rId10" Type="http://schemas.openxmlformats.org/officeDocument/2006/relationships/hyperlink" Target="https://podminky.urs.cz/item/CS_URS_2024_01/184102116" TargetMode="External" /><Relationship Id="rId11" Type="http://schemas.openxmlformats.org/officeDocument/2006/relationships/hyperlink" Target="https://podminky.urs.cz/item/CS_URS_2024_01/184215132" TargetMode="External" /><Relationship Id="rId12" Type="http://schemas.openxmlformats.org/officeDocument/2006/relationships/hyperlink" Target="https://podminky.urs.cz/item/CS_URS_2024_01/184215412" TargetMode="External" /><Relationship Id="rId13" Type="http://schemas.openxmlformats.org/officeDocument/2006/relationships/hyperlink" Target="https://podminky.urs.cz/item/CS_URS_2024_01/184911431" TargetMode="External" /><Relationship Id="rId14" Type="http://schemas.openxmlformats.org/officeDocument/2006/relationships/hyperlink" Target="https://podminky.urs.cz/item/CS_URS_2024_01/185802114" TargetMode="External" /><Relationship Id="rId15" Type="http://schemas.openxmlformats.org/officeDocument/2006/relationships/hyperlink" Target="https://podminky.urs.cz/item/CS_URS_2024_01/899922811" TargetMode="External" /><Relationship Id="rId16" Type="http://schemas.openxmlformats.org/officeDocument/2006/relationships/hyperlink" Target="https://podminky.urs.cz/item/CS_URS_2024_01/998231311" TargetMode="External" /><Relationship Id="rId17" Type="http://schemas.openxmlformats.org/officeDocument/2006/relationships/hyperlink" Target="https://podminky.urs.cz/item/CS_URS_2024_01/030001000" TargetMode="External" /><Relationship Id="rId1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21" TargetMode="External" /><Relationship Id="rId2" Type="http://schemas.openxmlformats.org/officeDocument/2006/relationships/hyperlink" Target="https://podminky.urs.cz/item/CS_URS_2024_01/183101315" TargetMode="External" /><Relationship Id="rId3" Type="http://schemas.openxmlformats.org/officeDocument/2006/relationships/hyperlink" Target="https://podminky.urs.cz/item/CS_URS_2024_01/183111314" TargetMode="External" /><Relationship Id="rId4" Type="http://schemas.openxmlformats.org/officeDocument/2006/relationships/hyperlink" Target="https://podminky.urs.cz/item/CS_URS_2024_01/183211422" TargetMode="External" /><Relationship Id="rId5" Type="http://schemas.openxmlformats.org/officeDocument/2006/relationships/hyperlink" Target="https://podminky.urs.cz/item/CS_URS_2024_01/184102116" TargetMode="External" /><Relationship Id="rId6" Type="http://schemas.openxmlformats.org/officeDocument/2006/relationships/hyperlink" Target="https://podminky.urs.cz/item/CS_URS_2024_01/184215132" TargetMode="External" /><Relationship Id="rId7" Type="http://schemas.openxmlformats.org/officeDocument/2006/relationships/hyperlink" Target="https://podminky.urs.cz/item/CS_URS_2024_01/184801121" TargetMode="External" /><Relationship Id="rId8" Type="http://schemas.openxmlformats.org/officeDocument/2006/relationships/hyperlink" Target="https://podminky.urs.cz/item/CS_URS_2024_01/184803112" TargetMode="External" /><Relationship Id="rId9" Type="http://schemas.openxmlformats.org/officeDocument/2006/relationships/hyperlink" Target="https://podminky.urs.cz/item/CS_URS_2024_01/184803119" TargetMode="External" /><Relationship Id="rId10" Type="http://schemas.openxmlformats.org/officeDocument/2006/relationships/hyperlink" Target="https://podminky.urs.cz/item/CS_URS_2024_01/184806112" TargetMode="External" /><Relationship Id="rId11" Type="http://schemas.openxmlformats.org/officeDocument/2006/relationships/hyperlink" Target="https://podminky.urs.cz/item/CS_URS_2024_01/184911111" TargetMode="External" /><Relationship Id="rId12" Type="http://schemas.openxmlformats.org/officeDocument/2006/relationships/hyperlink" Target="https://podminky.urs.cz/item/CS_URS_2024_01/184911431" TargetMode="External" /><Relationship Id="rId13" Type="http://schemas.openxmlformats.org/officeDocument/2006/relationships/hyperlink" Target="https://podminky.urs.cz/item/CS_URS_2024_01/185804213" TargetMode="External" /><Relationship Id="rId14" Type="http://schemas.openxmlformats.org/officeDocument/2006/relationships/hyperlink" Target="https://podminky.urs.cz/item/CS_URS_2024_01/185804312" TargetMode="External" /><Relationship Id="rId15" Type="http://schemas.openxmlformats.org/officeDocument/2006/relationships/hyperlink" Target="https://podminky.urs.cz/item/CS_URS_2024_01/998231311" TargetMode="External" /><Relationship Id="rId1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23" TargetMode="External" /><Relationship Id="rId2" Type="http://schemas.openxmlformats.org/officeDocument/2006/relationships/hyperlink" Target="https://podminky.urs.cz/item/CS_URS_2024_01/122251104" TargetMode="External" /><Relationship Id="rId3" Type="http://schemas.openxmlformats.org/officeDocument/2006/relationships/hyperlink" Target="https://podminky.urs.cz/item/CS_URS_2024_01/131213702" TargetMode="External" /><Relationship Id="rId4" Type="http://schemas.openxmlformats.org/officeDocument/2006/relationships/hyperlink" Target="https://podminky.urs.cz/item/CS_URS_2024_01/132251102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62751119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1251201" TargetMode="External" /><Relationship Id="rId9" Type="http://schemas.openxmlformats.org/officeDocument/2006/relationships/hyperlink" Target="https://podminky.urs.cz/item/CS_URS_2024_01/174151101" TargetMode="External" /><Relationship Id="rId10" Type="http://schemas.openxmlformats.org/officeDocument/2006/relationships/hyperlink" Target="https://podminky.urs.cz/item/CS_URS_2024_01/175151101" TargetMode="External" /><Relationship Id="rId11" Type="http://schemas.openxmlformats.org/officeDocument/2006/relationships/hyperlink" Target="https://podminky.urs.cz/item/CS_URS_2024_01/181411131" TargetMode="External" /><Relationship Id="rId12" Type="http://schemas.openxmlformats.org/officeDocument/2006/relationships/hyperlink" Target="https://podminky.urs.cz/item/CS_URS_2024_01/181912112" TargetMode="External" /><Relationship Id="rId13" Type="http://schemas.openxmlformats.org/officeDocument/2006/relationships/hyperlink" Target="https://podminky.urs.cz/item/CS_URS_2024_01/181951112" TargetMode="External" /><Relationship Id="rId14" Type="http://schemas.openxmlformats.org/officeDocument/2006/relationships/hyperlink" Target="https://podminky.urs.cz/item/CS_URS_2024_01/275313711" TargetMode="External" /><Relationship Id="rId15" Type="http://schemas.openxmlformats.org/officeDocument/2006/relationships/hyperlink" Target="https://podminky.urs.cz/item/CS_URS_2024_01/451573111" TargetMode="External" /><Relationship Id="rId16" Type="http://schemas.openxmlformats.org/officeDocument/2006/relationships/hyperlink" Target="https://podminky.urs.cz/item/CS_URS_2024_01/564851011" TargetMode="External" /><Relationship Id="rId17" Type="http://schemas.openxmlformats.org/officeDocument/2006/relationships/hyperlink" Target="https://podminky.urs.cz/item/CS_URS_2024_01/564561111" TargetMode="External" /><Relationship Id="rId18" Type="http://schemas.openxmlformats.org/officeDocument/2006/relationships/hyperlink" Target="https://podminky.urs.cz/item/CS_URS_2024_01/564801011" TargetMode="External" /><Relationship Id="rId19" Type="http://schemas.openxmlformats.org/officeDocument/2006/relationships/hyperlink" Target="https://podminky.urs.cz/item/CS_URS_2024_01/564851111" TargetMode="External" /><Relationship Id="rId20" Type="http://schemas.openxmlformats.org/officeDocument/2006/relationships/hyperlink" Target="https://podminky.urs.cz/item/CS_URS_2024_01/581121302" TargetMode="External" /><Relationship Id="rId21" Type="http://schemas.openxmlformats.org/officeDocument/2006/relationships/hyperlink" Target="https://podminky.urs.cz/item/CS_URS_2024_01/593532112" TargetMode="External" /><Relationship Id="rId22" Type="http://schemas.openxmlformats.org/officeDocument/2006/relationships/hyperlink" Target="https://podminky.urs.cz/item/CS_URS_2024_01/596911111" TargetMode="External" /><Relationship Id="rId23" Type="http://schemas.openxmlformats.org/officeDocument/2006/relationships/hyperlink" Target="https://podminky.urs.cz/item/CS_URS_2024_01/871353121" TargetMode="External" /><Relationship Id="rId24" Type="http://schemas.openxmlformats.org/officeDocument/2006/relationships/hyperlink" Target="https://podminky.urs.cz/item/CS_URS_2024_01/877350310" TargetMode="External" /><Relationship Id="rId25" Type="http://schemas.openxmlformats.org/officeDocument/2006/relationships/hyperlink" Target="https://podminky.urs.cz/item/CS_URS_2024_01/877350320" TargetMode="External" /><Relationship Id="rId26" Type="http://schemas.openxmlformats.org/officeDocument/2006/relationships/hyperlink" Target="https://podminky.urs.cz/item/CS_URS_2024_01/892351111" TargetMode="External" /><Relationship Id="rId27" Type="http://schemas.openxmlformats.org/officeDocument/2006/relationships/hyperlink" Target="https://podminky.urs.cz/item/CS_URS_2024_01/892372111" TargetMode="External" /><Relationship Id="rId28" Type="http://schemas.openxmlformats.org/officeDocument/2006/relationships/hyperlink" Target="https://podminky.urs.cz/item/CS_URS_2024_01/899722111" TargetMode="External" /><Relationship Id="rId29" Type="http://schemas.openxmlformats.org/officeDocument/2006/relationships/hyperlink" Target="https://podminky.urs.cz/item/CS_URS_2024_01/916232112" TargetMode="External" /><Relationship Id="rId30" Type="http://schemas.openxmlformats.org/officeDocument/2006/relationships/hyperlink" Target="https://podminky.urs.cz/item/CS_URS_2024_01/919726122" TargetMode="External" /><Relationship Id="rId31" Type="http://schemas.openxmlformats.org/officeDocument/2006/relationships/hyperlink" Target="https://podminky.urs.cz/item/CS_URS_2024_01/936104213" TargetMode="External" /><Relationship Id="rId32" Type="http://schemas.openxmlformats.org/officeDocument/2006/relationships/hyperlink" Target="https://podminky.urs.cz/item/CS_URS_2024_01/936124111" TargetMode="External" /><Relationship Id="rId33" Type="http://schemas.openxmlformats.org/officeDocument/2006/relationships/hyperlink" Target="https://podminky.urs.cz/item/CS_URS_2024_01/953961113" TargetMode="External" /><Relationship Id="rId34" Type="http://schemas.openxmlformats.org/officeDocument/2006/relationships/hyperlink" Target="https://podminky.urs.cz/item/CS_URS_2024_01/953965122" TargetMode="External" /><Relationship Id="rId35" Type="http://schemas.openxmlformats.org/officeDocument/2006/relationships/hyperlink" Target="https://podminky.urs.cz/item/CS_URS_2024_01/998222012" TargetMode="External" /><Relationship Id="rId36" Type="http://schemas.openxmlformats.org/officeDocument/2006/relationships/hyperlink" Target="https://podminky.urs.cz/item/CS_URS_2024_01/762081150" TargetMode="External" /><Relationship Id="rId37" Type="http://schemas.openxmlformats.org/officeDocument/2006/relationships/hyperlink" Target="https://podminky.urs.cz/item/CS_URS_2024_01/766699211" TargetMode="External" /><Relationship Id="rId38" Type="http://schemas.openxmlformats.org/officeDocument/2006/relationships/hyperlink" Target="https://podminky.urs.cz/item/CS_URS_2024_01/998766121" TargetMode="External" /><Relationship Id="rId39" Type="http://schemas.openxmlformats.org/officeDocument/2006/relationships/hyperlink" Target="https://podminky.urs.cz/item/CS_URS_2024_01/767995117" TargetMode="External" /><Relationship Id="rId40" Type="http://schemas.openxmlformats.org/officeDocument/2006/relationships/hyperlink" Target="https://podminky.urs.cz/item/CS_URS_2024_01/998767121" TargetMode="External" /><Relationship Id="rId41" Type="http://schemas.openxmlformats.org/officeDocument/2006/relationships/hyperlink" Target="https://podminky.urs.cz/item/CS_URS_2024_01/783101205" TargetMode="External" /><Relationship Id="rId42" Type="http://schemas.openxmlformats.org/officeDocument/2006/relationships/hyperlink" Target="https://podminky.urs.cz/item/CS_URS_2024_01/783101403" TargetMode="External" /><Relationship Id="rId43" Type="http://schemas.openxmlformats.org/officeDocument/2006/relationships/hyperlink" Target="https://podminky.urs.cz/item/CS_URS_2024_01/783118101" TargetMode="External" /><Relationship Id="rId44" Type="http://schemas.openxmlformats.org/officeDocument/2006/relationships/hyperlink" Target="https://podminky.urs.cz/item/CS_URS_2024_01/783138213" TargetMode="External" /><Relationship Id="rId45" Type="http://schemas.openxmlformats.org/officeDocument/2006/relationships/hyperlink" Target="https://podminky.urs.cz/item/CS_URS_2024_01/783901453" TargetMode="External" /><Relationship Id="rId46" Type="http://schemas.openxmlformats.org/officeDocument/2006/relationships/hyperlink" Target="https://podminky.urs.cz/item/CS_URS_2024_01/783923171" TargetMode="External" /><Relationship Id="rId47" Type="http://schemas.openxmlformats.org/officeDocument/2006/relationships/hyperlink" Target="https://podminky.urs.cz/item/CS_URS_2024_01/783927151" TargetMode="External" /><Relationship Id="rId48" Type="http://schemas.openxmlformats.org/officeDocument/2006/relationships/hyperlink" Target="https://podminky.urs.cz/item/CS_URS_2024_01/783927161" TargetMode="External" /><Relationship Id="rId49" Type="http://schemas.openxmlformats.org/officeDocument/2006/relationships/hyperlink" Target="https://podminky.urs.cz/item/CS_URS_2024_01/783997151" TargetMode="External" /><Relationship Id="rId50" Type="http://schemas.openxmlformats.org/officeDocument/2006/relationships/hyperlink" Target="https://podminky.urs.cz/item/CS_URS_2024_01/013244000" TargetMode="External" /><Relationship Id="rId5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2024-061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Úprava veřejného prostoru v ulici U Třešňovky v Chomutově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16. 4. 2024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Chomutov,Zborovská 4602, Chomutov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Ing.arch.Václav Rusňák,Husova ul.3288/59,Chomutov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ROUND(SUM(AG55:AG61),2)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ROUND(SUM(AS55:AS61),2)</f>
        <v>0</v>
      </c>
      <c r="AT54" s="108">
        <f>ROUND(SUM(AV54:AW54),2)</f>
        <v>0</v>
      </c>
      <c r="AU54" s="109">
        <f>ROUND(SUM(AU55:AU61),5)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ROUND(SUM(AZ55:AZ61),2)</f>
        <v>0</v>
      </c>
      <c r="BA54" s="108">
        <f>ROUND(SUM(BA55:BA61),2)</f>
        <v>0</v>
      </c>
      <c r="BB54" s="108">
        <f>ROUND(SUM(BB55:BB61),2)</f>
        <v>0</v>
      </c>
      <c r="BC54" s="108">
        <f>ROUND(SUM(BC55:BC61),2)</f>
        <v>0</v>
      </c>
      <c r="BD54" s="110">
        <f>ROUND(SUM(BD55:BD61),2)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001 - příprava území'!J30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001 - příprava území'!P85</f>
        <v>0</v>
      </c>
      <c r="AV55" s="122">
        <f>'SO 001 - příprava území'!J33</f>
        <v>0</v>
      </c>
      <c r="AW55" s="122">
        <f>'SO 001 - příprava území'!J34</f>
        <v>0</v>
      </c>
      <c r="AX55" s="122">
        <f>'SO 001 - příprava území'!J35</f>
        <v>0</v>
      </c>
      <c r="AY55" s="122">
        <f>'SO 001 - příprava území'!J36</f>
        <v>0</v>
      </c>
      <c r="AZ55" s="122">
        <f>'SO 001 - příprava území'!F33</f>
        <v>0</v>
      </c>
      <c r="BA55" s="122">
        <f>'SO 001 - příprava území'!F34</f>
        <v>0</v>
      </c>
      <c r="BB55" s="122">
        <f>'SO 001 - příprava území'!F35</f>
        <v>0</v>
      </c>
      <c r="BC55" s="122">
        <f>'SO 001 - příprava území'!F36</f>
        <v>0</v>
      </c>
      <c r="BD55" s="124">
        <f>'SO 001 - příprava území'!F37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24.7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101 - plochy s pojezde...'!J30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101 - plochy s pojezde...'!P88</f>
        <v>0</v>
      </c>
      <c r="AV56" s="122">
        <f>'SO 101 - plochy s pojezde...'!J33</f>
        <v>0</v>
      </c>
      <c r="AW56" s="122">
        <f>'SO 101 - plochy s pojezde...'!J34</f>
        <v>0</v>
      </c>
      <c r="AX56" s="122">
        <f>'SO 101 - plochy s pojezde...'!J35</f>
        <v>0</v>
      </c>
      <c r="AY56" s="122">
        <f>'SO 101 - plochy s pojezde...'!J36</f>
        <v>0</v>
      </c>
      <c r="AZ56" s="122">
        <f>'SO 101 - plochy s pojezde...'!F33</f>
        <v>0</v>
      </c>
      <c r="BA56" s="122">
        <f>'SO 101 - plochy s pojezde...'!F34</f>
        <v>0</v>
      </c>
      <c r="BB56" s="122">
        <f>'SO 101 - plochy s pojezde...'!F35</f>
        <v>0</v>
      </c>
      <c r="BC56" s="122">
        <f>'SO 101 - plochy s pojezde...'!F36</f>
        <v>0</v>
      </c>
      <c r="BD56" s="124">
        <f>'SO 101 - plochy s pojezde...'!F37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37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102 - zpevněné plochy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'SO 102 - zpevněné plochy ...'!P88</f>
        <v>0</v>
      </c>
      <c r="AV57" s="122">
        <f>'SO 102 - zpevněné plochy ...'!J33</f>
        <v>0</v>
      </c>
      <c r="AW57" s="122">
        <f>'SO 102 - zpevněné plochy ...'!J34</f>
        <v>0</v>
      </c>
      <c r="AX57" s="122">
        <f>'SO 102 - zpevněné plochy ...'!J35</f>
        <v>0</v>
      </c>
      <c r="AY57" s="122">
        <f>'SO 102 - zpevněné plochy ...'!J36</f>
        <v>0</v>
      </c>
      <c r="AZ57" s="122">
        <f>'SO 102 - zpevněné plochy ...'!F33</f>
        <v>0</v>
      </c>
      <c r="BA57" s="122">
        <f>'SO 102 - zpevněné plochy ...'!F34</f>
        <v>0</v>
      </c>
      <c r="BB57" s="122">
        <f>'SO 102 - zpevněné plochy ...'!F35</f>
        <v>0</v>
      </c>
      <c r="BC57" s="122">
        <f>'SO 102 - zpevněné plochy ...'!F36</f>
        <v>0</v>
      </c>
      <c r="BD57" s="124">
        <f>'SO 102 - zpevněné plochy 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401 - Veřejné osvětlení'!J30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'SO 401 - Veřejné osvětlení'!P88</f>
        <v>0</v>
      </c>
      <c r="AV58" s="122">
        <f>'SO 401 - Veřejné osvětlení'!J33</f>
        <v>0</v>
      </c>
      <c r="AW58" s="122">
        <f>'SO 401 - Veřejné osvětlení'!J34</f>
        <v>0</v>
      </c>
      <c r="AX58" s="122">
        <f>'SO 401 - Veřejné osvětlení'!J35</f>
        <v>0</v>
      </c>
      <c r="AY58" s="122">
        <f>'SO 401 - Veřejné osvětlení'!J36</f>
        <v>0</v>
      </c>
      <c r="AZ58" s="122">
        <f>'SO 401 - Veřejné osvětlení'!F33</f>
        <v>0</v>
      </c>
      <c r="BA58" s="122">
        <f>'SO 401 - Veřejné osvětlení'!F34</f>
        <v>0</v>
      </c>
      <c r="BB58" s="122">
        <f>'SO 401 - Veřejné osvětlení'!F35</f>
        <v>0</v>
      </c>
      <c r="BC58" s="122">
        <f>'SO 401 - Veřejné osvětlení'!F36</f>
        <v>0</v>
      </c>
      <c r="BD58" s="124">
        <f>'SO 401 - Veřejné osvětlení'!F37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801 - sadové úpravy'!J30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'SO 801 - sadové úpravy'!P85</f>
        <v>0</v>
      </c>
      <c r="AV59" s="122">
        <f>'SO 801 - sadové úpravy'!J33</f>
        <v>0</v>
      </c>
      <c r="AW59" s="122">
        <f>'SO 801 - sadové úpravy'!J34</f>
        <v>0</v>
      </c>
      <c r="AX59" s="122">
        <f>'SO 801 - sadové úpravy'!J35</f>
        <v>0</v>
      </c>
      <c r="AY59" s="122">
        <f>'SO 801 - sadové úpravy'!J36</f>
        <v>0</v>
      </c>
      <c r="AZ59" s="122">
        <f>'SO 801 - sadové úpravy'!F33</f>
        <v>0</v>
      </c>
      <c r="BA59" s="122">
        <f>'SO 801 - sadové úpravy'!F34</f>
        <v>0</v>
      </c>
      <c r="BB59" s="122">
        <f>'SO 801 - sadové úpravy'!F35</f>
        <v>0</v>
      </c>
      <c r="BC59" s="122">
        <f>'SO 801 - sadové úpravy'!F36</f>
        <v>0</v>
      </c>
      <c r="BD59" s="124">
        <f>'SO 801 - sadové úpravy'!F37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24.7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 801a - Pěstební péče -...'!J30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'SO 801a - Pěstební péče -...'!P82</f>
        <v>0</v>
      </c>
      <c r="AV60" s="122">
        <f>'SO 801a - Pěstební péče -...'!J33</f>
        <v>0</v>
      </c>
      <c r="AW60" s="122">
        <f>'SO 801a - Pěstební péče -...'!J34</f>
        <v>0</v>
      </c>
      <c r="AX60" s="122">
        <f>'SO 801a - Pěstební péče -...'!J35</f>
        <v>0</v>
      </c>
      <c r="AY60" s="122">
        <f>'SO 801a - Pěstební péče -...'!J36</f>
        <v>0</v>
      </c>
      <c r="AZ60" s="122">
        <f>'SO 801a - Pěstební péče -...'!F33</f>
        <v>0</v>
      </c>
      <c r="BA60" s="122">
        <f>'SO 801a - Pěstební péče -...'!F34</f>
        <v>0</v>
      </c>
      <c r="BB60" s="122">
        <f>'SO 801a - Pěstební péče -...'!F35</f>
        <v>0</v>
      </c>
      <c r="BC60" s="122">
        <f>'SO 801a - Pěstební péče -...'!F36</f>
        <v>0</v>
      </c>
      <c r="BD60" s="124">
        <f>'SO 801a - Pěstební péče -...'!F37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91" s="7" customFormat="1" ht="24.75" customHeight="1">
      <c r="A61" s="113" t="s">
        <v>76</v>
      </c>
      <c r="B61" s="114"/>
      <c r="C61" s="115"/>
      <c r="D61" s="116" t="s">
        <v>98</v>
      </c>
      <c r="E61" s="116"/>
      <c r="F61" s="116"/>
      <c r="G61" s="116"/>
      <c r="H61" s="116"/>
      <c r="I61" s="117"/>
      <c r="J61" s="116" t="s">
        <v>99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'SO 901 - rozptylové ploch...'!J30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6">
        <v>0</v>
      </c>
      <c r="AT61" s="127">
        <f>ROUND(SUM(AV61:AW61),2)</f>
        <v>0</v>
      </c>
      <c r="AU61" s="128">
        <f>'SO 901 - rozptylové ploch...'!P95</f>
        <v>0</v>
      </c>
      <c r="AV61" s="127">
        <f>'SO 901 - rozptylové ploch...'!J33</f>
        <v>0</v>
      </c>
      <c r="AW61" s="127">
        <f>'SO 901 - rozptylové ploch...'!J34</f>
        <v>0</v>
      </c>
      <c r="AX61" s="127">
        <f>'SO 901 - rozptylové ploch...'!J35</f>
        <v>0</v>
      </c>
      <c r="AY61" s="127">
        <f>'SO 901 - rozptylové ploch...'!J36</f>
        <v>0</v>
      </c>
      <c r="AZ61" s="127">
        <f>'SO 901 - rozptylové ploch...'!F33</f>
        <v>0</v>
      </c>
      <c r="BA61" s="127">
        <f>'SO 901 - rozptylové ploch...'!F34</f>
        <v>0</v>
      </c>
      <c r="BB61" s="127">
        <f>'SO 901 - rozptylové ploch...'!F35</f>
        <v>0</v>
      </c>
      <c r="BC61" s="127">
        <f>'SO 901 - rozptylové ploch...'!F36</f>
        <v>0</v>
      </c>
      <c r="BD61" s="129">
        <f>'SO 901 - rozptylové ploch...'!F37</f>
        <v>0</v>
      </c>
      <c r="BE61" s="7"/>
      <c r="BT61" s="125" t="s">
        <v>80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82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1 - příprava území'!C2" display="/"/>
    <hyperlink ref="A56" location="'SO 101 - plochy s pojezde...'!C2" display="/"/>
    <hyperlink ref="A57" location="'SO 102 - zpevněné plochy ...'!C2" display="/"/>
    <hyperlink ref="A58" location="'SO 401 - Veřejné osvětlení'!C2" display="/"/>
    <hyperlink ref="A59" location="'SO 801 - sadové úpravy'!C2" display="/"/>
    <hyperlink ref="A60" location="'SO 801a - Pěstební péče -...'!C2" display="/"/>
    <hyperlink ref="A61" location="'SO 901 - rozptylové ploc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Úprava veřejného prostoru v ulici U Třešňovky v Chomutově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ROUND((SUM(BE85:BE131)),2)</f>
        <v>0</v>
      </c>
      <c r="G33" s="40"/>
      <c r="H33" s="40"/>
      <c r="I33" s="150">
        <v>0.21</v>
      </c>
      <c r="J33" s="149">
        <f>ROUND(((SUM(BE85:BE131))*I33),2)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ROUND((SUM(BF85:BF131)),2)</f>
        <v>0</v>
      </c>
      <c r="G34" s="40"/>
      <c r="H34" s="40"/>
      <c r="I34" s="150">
        <v>0.12</v>
      </c>
      <c r="J34" s="149">
        <f>ROUND(((SUM(BF85:BF131))*I34),2)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ROUND((SUM(BG85:BG131)),2)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ROUND((SUM(BH85:BH131)),2)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ROUND((SUM(BI85:BI131)),2)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Úprava veřejného prostoru v ulici U Třešňovky v Chomutově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001 - příprava území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16. 4. 2024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Statutární město Chomutov,Zborovská 4602, Chomutov</v>
      </c>
      <c r="G54" s="42"/>
      <c r="H54" s="42"/>
      <c r="I54" s="34" t="s">
        <v>31</v>
      </c>
      <c r="J54" s="38" t="str">
        <f>E21</f>
        <v>Ing.arch.Václav Rusňák,Husova ul.3288/59,Chomutov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110</v>
      </c>
      <c r="E62" s="176"/>
      <c r="F62" s="176"/>
      <c r="G62" s="176"/>
      <c r="H62" s="176"/>
      <c r="I62" s="176"/>
      <c r="J62" s="177">
        <f>J118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111</v>
      </c>
      <c r="E63" s="170"/>
      <c r="F63" s="170"/>
      <c r="G63" s="170"/>
      <c r="H63" s="170"/>
      <c r="I63" s="170"/>
      <c r="J63" s="171">
        <f>J123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112</v>
      </c>
      <c r="E64" s="176"/>
      <c r="F64" s="176"/>
      <c r="G64" s="176"/>
      <c r="H64" s="176"/>
      <c r="I64" s="176"/>
      <c r="J64" s="177">
        <f>J124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113</v>
      </c>
      <c r="E65" s="176"/>
      <c r="F65" s="176"/>
      <c r="G65" s="176"/>
      <c r="H65" s="176"/>
      <c r="I65" s="176"/>
      <c r="J65" s="177">
        <f>J127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114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Úprava veřejného prostoru v ulici U Třešňovky v Chomutově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102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001 - příprava území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34" t="s">
        <v>23</v>
      </c>
      <c r="J79" s="74" t="str">
        <f>IF(J12="","",J12)</f>
        <v>16. 4. 2024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>Statutární město Chomutov,Zborovská 4602, Chomutov</v>
      </c>
      <c r="G81" s="42"/>
      <c r="H81" s="42"/>
      <c r="I81" s="34" t="s">
        <v>31</v>
      </c>
      <c r="J81" s="38" t="str">
        <f>E21</f>
        <v>Ing.arch.Václav Rusňák,Husova ul.3288/59,Chomutov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35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115</v>
      </c>
      <c r="D84" s="182" t="s">
        <v>57</v>
      </c>
      <c r="E84" s="182" t="s">
        <v>53</v>
      </c>
      <c r="F84" s="182" t="s">
        <v>54</v>
      </c>
      <c r="G84" s="182" t="s">
        <v>116</v>
      </c>
      <c r="H84" s="182" t="s">
        <v>117</v>
      </c>
      <c r="I84" s="182" t="s">
        <v>118</v>
      </c>
      <c r="J84" s="182" t="s">
        <v>106</v>
      </c>
      <c r="K84" s="183" t="s">
        <v>119</v>
      </c>
      <c r="L84" s="184"/>
      <c r="M84" s="94" t="s">
        <v>19</v>
      </c>
      <c r="N84" s="95" t="s">
        <v>42</v>
      </c>
      <c r="O84" s="95" t="s">
        <v>120</v>
      </c>
      <c r="P84" s="95" t="s">
        <v>121</v>
      </c>
      <c r="Q84" s="95" t="s">
        <v>122</v>
      </c>
      <c r="R84" s="95" t="s">
        <v>123</v>
      </c>
      <c r="S84" s="95" t="s">
        <v>124</v>
      </c>
      <c r="T84" s="96" t="s">
        <v>125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126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P86+P123</f>
        <v>0</v>
      </c>
      <c r="Q85" s="98"/>
      <c r="R85" s="187">
        <f>R86+R123</f>
        <v>310.02700000000004</v>
      </c>
      <c r="S85" s="98"/>
      <c r="T85" s="188">
        <f>T86+T123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107</v>
      </c>
      <c r="BK85" s="189">
        <f>BK86+BK123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127</v>
      </c>
      <c r="F86" s="193" t="s">
        <v>128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P87+P118</f>
        <v>0</v>
      </c>
      <c r="Q86" s="198"/>
      <c r="R86" s="199">
        <f>R87+R118</f>
        <v>310.02700000000004</v>
      </c>
      <c r="S86" s="198"/>
      <c r="T86" s="200">
        <f>T87+T118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80</v>
      </c>
      <c r="AT86" s="202" t="s">
        <v>71</v>
      </c>
      <c r="AU86" s="202" t="s">
        <v>72</v>
      </c>
      <c r="AY86" s="201" t="s">
        <v>129</v>
      </c>
      <c r="BK86" s="203">
        <f>BK87+BK118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80</v>
      </c>
      <c r="F87" s="204" t="s">
        <v>130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SUM(P88:P117)</f>
        <v>0</v>
      </c>
      <c r="Q87" s="198"/>
      <c r="R87" s="199">
        <f>SUM(R88:R117)</f>
        <v>310.02700000000004</v>
      </c>
      <c r="S87" s="198"/>
      <c r="T87" s="200">
        <f>SUM(T88:T117)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80</v>
      </c>
      <c r="AY87" s="201" t="s">
        <v>129</v>
      </c>
      <c r="BK87" s="203">
        <f>SUM(BK88:BK117)</f>
        <v>0</v>
      </c>
    </row>
    <row r="88" spans="1:65" s="2" customFormat="1" ht="21.75" customHeight="1">
      <c r="A88" s="40"/>
      <c r="B88" s="41"/>
      <c r="C88" s="206" t="s">
        <v>80</v>
      </c>
      <c r="D88" s="206" t="s">
        <v>131</v>
      </c>
      <c r="E88" s="207" t="s">
        <v>132</v>
      </c>
      <c r="F88" s="208" t="s">
        <v>133</v>
      </c>
      <c r="G88" s="209" t="s">
        <v>134</v>
      </c>
      <c r="H88" s="210">
        <v>22</v>
      </c>
      <c r="I88" s="211"/>
      <c r="J88" s="212">
        <f>ROUND(I88*H88,2)</f>
        <v>0</v>
      </c>
      <c r="K88" s="208" t="s">
        <v>135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136</v>
      </c>
      <c r="AT88" s="217" t="s">
        <v>131</v>
      </c>
      <c r="AU88" s="217" t="s">
        <v>82</v>
      </c>
      <c r="AY88" s="19" t="s">
        <v>129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136</v>
      </c>
      <c r="BM88" s="217" t="s">
        <v>137</v>
      </c>
    </row>
    <row r="89" spans="1:47" s="2" customFormat="1" ht="12">
      <c r="A89" s="40"/>
      <c r="B89" s="41"/>
      <c r="C89" s="42"/>
      <c r="D89" s="219" t="s">
        <v>138</v>
      </c>
      <c r="E89" s="42"/>
      <c r="F89" s="220" t="s">
        <v>139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138</v>
      </c>
      <c r="AU89" s="19" t="s">
        <v>82</v>
      </c>
    </row>
    <row r="90" spans="1:65" s="2" customFormat="1" ht="21.75" customHeight="1">
      <c r="A90" s="40"/>
      <c r="B90" s="41"/>
      <c r="C90" s="206" t="s">
        <v>82</v>
      </c>
      <c r="D90" s="206" t="s">
        <v>131</v>
      </c>
      <c r="E90" s="207" t="s">
        <v>140</v>
      </c>
      <c r="F90" s="208" t="s">
        <v>141</v>
      </c>
      <c r="G90" s="209" t="s">
        <v>134</v>
      </c>
      <c r="H90" s="210">
        <v>22</v>
      </c>
      <c r="I90" s="211"/>
      <c r="J90" s="212">
        <f>ROUND(I90*H90,2)</f>
        <v>0</v>
      </c>
      <c r="K90" s="208" t="s">
        <v>135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136</v>
      </c>
      <c r="AT90" s="217" t="s">
        <v>131</v>
      </c>
      <c r="AU90" s="217" t="s">
        <v>82</v>
      </c>
      <c r="AY90" s="19" t="s">
        <v>129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136</v>
      </c>
      <c r="BM90" s="217" t="s">
        <v>142</v>
      </c>
    </row>
    <row r="91" spans="1:47" s="2" customFormat="1" ht="12">
      <c r="A91" s="40"/>
      <c r="B91" s="41"/>
      <c r="C91" s="42"/>
      <c r="D91" s="219" t="s">
        <v>138</v>
      </c>
      <c r="E91" s="42"/>
      <c r="F91" s="220" t="s">
        <v>143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138</v>
      </c>
      <c r="AU91" s="19" t="s">
        <v>82</v>
      </c>
    </row>
    <row r="92" spans="1:65" s="2" customFormat="1" ht="16.5" customHeight="1">
      <c r="A92" s="40"/>
      <c r="B92" s="41"/>
      <c r="C92" s="224" t="s">
        <v>144</v>
      </c>
      <c r="D92" s="224" t="s">
        <v>145</v>
      </c>
      <c r="E92" s="225" t="s">
        <v>146</v>
      </c>
      <c r="F92" s="226" t="s">
        <v>147</v>
      </c>
      <c r="G92" s="227" t="s">
        <v>148</v>
      </c>
      <c r="H92" s="228">
        <v>39.6</v>
      </c>
      <c r="I92" s="229"/>
      <c r="J92" s="230">
        <f>ROUND(I92*H92,2)</f>
        <v>0</v>
      </c>
      <c r="K92" s="226" t="s">
        <v>135</v>
      </c>
      <c r="L92" s="231"/>
      <c r="M92" s="232" t="s">
        <v>19</v>
      </c>
      <c r="N92" s="233" t="s">
        <v>43</v>
      </c>
      <c r="O92" s="86"/>
      <c r="P92" s="215">
        <f>O92*H92</f>
        <v>0</v>
      </c>
      <c r="Q92" s="215">
        <v>1</v>
      </c>
      <c r="R92" s="215">
        <f>Q92*H92</f>
        <v>39.6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149</v>
      </c>
      <c r="AT92" s="217" t="s">
        <v>145</v>
      </c>
      <c r="AU92" s="217" t="s">
        <v>82</v>
      </c>
      <c r="AY92" s="19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136</v>
      </c>
      <c r="BM92" s="217" t="s">
        <v>150</v>
      </c>
    </row>
    <row r="93" spans="1:51" s="13" customFormat="1" ht="12">
      <c r="A93" s="13"/>
      <c r="B93" s="234"/>
      <c r="C93" s="235"/>
      <c r="D93" s="236" t="s">
        <v>151</v>
      </c>
      <c r="E93" s="237" t="s">
        <v>19</v>
      </c>
      <c r="F93" s="238" t="s">
        <v>152</v>
      </c>
      <c r="G93" s="235"/>
      <c r="H93" s="239">
        <v>39.6</v>
      </c>
      <c r="I93" s="240"/>
      <c r="J93" s="235"/>
      <c r="K93" s="235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151</v>
      </c>
      <c r="AU93" s="245" t="s">
        <v>82</v>
      </c>
      <c r="AV93" s="13" t="s">
        <v>82</v>
      </c>
      <c r="AW93" s="13" t="s">
        <v>34</v>
      </c>
      <c r="AX93" s="13" t="s">
        <v>80</v>
      </c>
      <c r="AY93" s="245" t="s">
        <v>129</v>
      </c>
    </row>
    <row r="94" spans="1:65" s="2" customFormat="1" ht="24.15" customHeight="1">
      <c r="A94" s="40"/>
      <c r="B94" s="41"/>
      <c r="C94" s="206" t="s">
        <v>136</v>
      </c>
      <c r="D94" s="206" t="s">
        <v>131</v>
      </c>
      <c r="E94" s="207" t="s">
        <v>153</v>
      </c>
      <c r="F94" s="208" t="s">
        <v>154</v>
      </c>
      <c r="G94" s="209" t="s">
        <v>134</v>
      </c>
      <c r="H94" s="210">
        <v>22</v>
      </c>
      <c r="I94" s="211"/>
      <c r="J94" s="212">
        <f>ROUND(I94*H94,2)</f>
        <v>0</v>
      </c>
      <c r="K94" s="208" t="s">
        <v>135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136</v>
      </c>
      <c r="AT94" s="217" t="s">
        <v>131</v>
      </c>
      <c r="AU94" s="217" t="s">
        <v>82</v>
      </c>
      <c r="AY94" s="19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136</v>
      </c>
      <c r="BM94" s="217" t="s">
        <v>155</v>
      </c>
    </row>
    <row r="95" spans="1:47" s="2" customFormat="1" ht="12">
      <c r="A95" s="40"/>
      <c r="B95" s="41"/>
      <c r="C95" s="42"/>
      <c r="D95" s="219" t="s">
        <v>138</v>
      </c>
      <c r="E95" s="42"/>
      <c r="F95" s="220" t="s">
        <v>156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138</v>
      </c>
      <c r="AU95" s="19" t="s">
        <v>82</v>
      </c>
    </row>
    <row r="96" spans="1:65" s="2" customFormat="1" ht="24.15" customHeight="1">
      <c r="A96" s="40"/>
      <c r="B96" s="41"/>
      <c r="C96" s="206" t="s">
        <v>157</v>
      </c>
      <c r="D96" s="206" t="s">
        <v>131</v>
      </c>
      <c r="E96" s="207" t="s">
        <v>158</v>
      </c>
      <c r="F96" s="208" t="s">
        <v>159</v>
      </c>
      <c r="G96" s="209" t="s">
        <v>134</v>
      </c>
      <c r="H96" s="210">
        <v>22</v>
      </c>
      <c r="I96" s="211"/>
      <c r="J96" s="212">
        <f>ROUND(I96*H96,2)</f>
        <v>0</v>
      </c>
      <c r="K96" s="208" t="s">
        <v>135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136</v>
      </c>
      <c r="AT96" s="217" t="s">
        <v>131</v>
      </c>
      <c r="AU96" s="217" t="s">
        <v>82</v>
      </c>
      <c r="AY96" s="19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136</v>
      </c>
      <c r="BM96" s="217" t="s">
        <v>160</v>
      </c>
    </row>
    <row r="97" spans="1:47" s="2" customFormat="1" ht="12">
      <c r="A97" s="40"/>
      <c r="B97" s="41"/>
      <c r="C97" s="42"/>
      <c r="D97" s="219" t="s">
        <v>138</v>
      </c>
      <c r="E97" s="42"/>
      <c r="F97" s="220" t="s">
        <v>161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82</v>
      </c>
    </row>
    <row r="98" spans="1:65" s="2" customFormat="1" ht="24.15" customHeight="1">
      <c r="A98" s="40"/>
      <c r="B98" s="41"/>
      <c r="C98" s="206" t="s">
        <v>162</v>
      </c>
      <c r="D98" s="206" t="s">
        <v>131</v>
      </c>
      <c r="E98" s="207" t="s">
        <v>163</v>
      </c>
      <c r="F98" s="208" t="s">
        <v>164</v>
      </c>
      <c r="G98" s="209" t="s">
        <v>134</v>
      </c>
      <c r="H98" s="210">
        <v>22</v>
      </c>
      <c r="I98" s="211"/>
      <c r="J98" s="212">
        <f>ROUND(I98*H98,2)</f>
        <v>0</v>
      </c>
      <c r="K98" s="208" t="s">
        <v>135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136</v>
      </c>
      <c r="AT98" s="217" t="s">
        <v>131</v>
      </c>
      <c r="AU98" s="217" t="s">
        <v>82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136</v>
      </c>
      <c r="BM98" s="217" t="s">
        <v>165</v>
      </c>
    </row>
    <row r="99" spans="1:47" s="2" customFormat="1" ht="12">
      <c r="A99" s="40"/>
      <c r="B99" s="41"/>
      <c r="C99" s="42"/>
      <c r="D99" s="219" t="s">
        <v>138</v>
      </c>
      <c r="E99" s="42"/>
      <c r="F99" s="220" t="s">
        <v>166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82</v>
      </c>
    </row>
    <row r="100" spans="1:65" s="2" customFormat="1" ht="37.8" customHeight="1">
      <c r="A100" s="40"/>
      <c r="B100" s="41"/>
      <c r="C100" s="206" t="s">
        <v>167</v>
      </c>
      <c r="D100" s="206" t="s">
        <v>131</v>
      </c>
      <c r="E100" s="207" t="s">
        <v>168</v>
      </c>
      <c r="F100" s="208" t="s">
        <v>169</v>
      </c>
      <c r="G100" s="209" t="s">
        <v>134</v>
      </c>
      <c r="H100" s="210">
        <v>220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170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171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51" s="13" customFormat="1" ht="12">
      <c r="A102" s="13"/>
      <c r="B102" s="234"/>
      <c r="C102" s="235"/>
      <c r="D102" s="236" t="s">
        <v>151</v>
      </c>
      <c r="E102" s="237" t="s">
        <v>19</v>
      </c>
      <c r="F102" s="238" t="s">
        <v>172</v>
      </c>
      <c r="G102" s="235"/>
      <c r="H102" s="239">
        <v>220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151</v>
      </c>
      <c r="AU102" s="245" t="s">
        <v>82</v>
      </c>
      <c r="AV102" s="13" t="s">
        <v>82</v>
      </c>
      <c r="AW102" s="13" t="s">
        <v>34</v>
      </c>
      <c r="AX102" s="13" t="s">
        <v>80</v>
      </c>
      <c r="AY102" s="245" t="s">
        <v>129</v>
      </c>
    </row>
    <row r="103" spans="1:65" s="2" customFormat="1" ht="33" customHeight="1">
      <c r="A103" s="40"/>
      <c r="B103" s="41"/>
      <c r="C103" s="206" t="s">
        <v>149</v>
      </c>
      <c r="D103" s="206" t="s">
        <v>131</v>
      </c>
      <c r="E103" s="207" t="s">
        <v>173</v>
      </c>
      <c r="F103" s="208" t="s">
        <v>174</v>
      </c>
      <c r="G103" s="209" t="s">
        <v>134</v>
      </c>
      <c r="H103" s="210">
        <v>220</v>
      </c>
      <c r="I103" s="211"/>
      <c r="J103" s="212">
        <f>ROUND(I103*H103,2)</f>
        <v>0</v>
      </c>
      <c r="K103" s="208" t="s">
        <v>135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136</v>
      </c>
      <c r="AT103" s="217" t="s">
        <v>131</v>
      </c>
      <c r="AU103" s="217" t="s">
        <v>82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136</v>
      </c>
      <c r="BM103" s="217" t="s">
        <v>175</v>
      </c>
    </row>
    <row r="104" spans="1:47" s="2" customFormat="1" ht="12">
      <c r="A104" s="40"/>
      <c r="B104" s="41"/>
      <c r="C104" s="42"/>
      <c r="D104" s="219" t="s">
        <v>138</v>
      </c>
      <c r="E104" s="42"/>
      <c r="F104" s="220" t="s">
        <v>176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82</v>
      </c>
    </row>
    <row r="105" spans="1:51" s="13" customFormat="1" ht="12">
      <c r="A105" s="13"/>
      <c r="B105" s="234"/>
      <c r="C105" s="235"/>
      <c r="D105" s="236" t="s">
        <v>151</v>
      </c>
      <c r="E105" s="237" t="s">
        <v>19</v>
      </c>
      <c r="F105" s="238" t="s">
        <v>172</v>
      </c>
      <c r="G105" s="235"/>
      <c r="H105" s="239">
        <v>220</v>
      </c>
      <c r="I105" s="240"/>
      <c r="J105" s="235"/>
      <c r="K105" s="235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151</v>
      </c>
      <c r="AU105" s="245" t="s">
        <v>82</v>
      </c>
      <c r="AV105" s="13" t="s">
        <v>82</v>
      </c>
      <c r="AW105" s="13" t="s">
        <v>34</v>
      </c>
      <c r="AX105" s="13" t="s">
        <v>80</v>
      </c>
      <c r="AY105" s="245" t="s">
        <v>129</v>
      </c>
    </row>
    <row r="106" spans="1:65" s="2" customFormat="1" ht="33" customHeight="1">
      <c r="A106" s="40"/>
      <c r="B106" s="41"/>
      <c r="C106" s="206" t="s">
        <v>177</v>
      </c>
      <c r="D106" s="206" t="s">
        <v>131</v>
      </c>
      <c r="E106" s="207" t="s">
        <v>178</v>
      </c>
      <c r="F106" s="208" t="s">
        <v>179</v>
      </c>
      <c r="G106" s="209" t="s">
        <v>134</v>
      </c>
      <c r="H106" s="210">
        <v>220</v>
      </c>
      <c r="I106" s="211"/>
      <c r="J106" s="212">
        <f>ROUND(I106*H106,2)</f>
        <v>0</v>
      </c>
      <c r="K106" s="208" t="s">
        <v>135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136</v>
      </c>
      <c r="AT106" s="217" t="s">
        <v>131</v>
      </c>
      <c r="AU106" s="217" t="s">
        <v>82</v>
      </c>
      <c r="AY106" s="19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136</v>
      </c>
      <c r="BM106" s="217" t="s">
        <v>180</v>
      </c>
    </row>
    <row r="107" spans="1:47" s="2" customFormat="1" ht="12">
      <c r="A107" s="40"/>
      <c r="B107" s="41"/>
      <c r="C107" s="42"/>
      <c r="D107" s="219" t="s">
        <v>138</v>
      </c>
      <c r="E107" s="42"/>
      <c r="F107" s="220" t="s">
        <v>181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138</v>
      </c>
      <c r="AU107" s="19" t="s">
        <v>82</v>
      </c>
    </row>
    <row r="108" spans="1:51" s="13" customFormat="1" ht="12">
      <c r="A108" s="13"/>
      <c r="B108" s="234"/>
      <c r="C108" s="235"/>
      <c r="D108" s="236" t="s">
        <v>151</v>
      </c>
      <c r="E108" s="237" t="s">
        <v>19</v>
      </c>
      <c r="F108" s="238" t="s">
        <v>172</v>
      </c>
      <c r="G108" s="235"/>
      <c r="H108" s="239">
        <v>220</v>
      </c>
      <c r="I108" s="240"/>
      <c r="J108" s="235"/>
      <c r="K108" s="235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151</v>
      </c>
      <c r="AU108" s="245" t="s">
        <v>82</v>
      </c>
      <c r="AV108" s="13" t="s">
        <v>82</v>
      </c>
      <c r="AW108" s="13" t="s">
        <v>34</v>
      </c>
      <c r="AX108" s="13" t="s">
        <v>80</v>
      </c>
      <c r="AY108" s="245" t="s">
        <v>129</v>
      </c>
    </row>
    <row r="109" spans="1:65" s="2" customFormat="1" ht="24.15" customHeight="1">
      <c r="A109" s="40"/>
      <c r="B109" s="41"/>
      <c r="C109" s="206" t="s">
        <v>182</v>
      </c>
      <c r="D109" s="206" t="s">
        <v>131</v>
      </c>
      <c r="E109" s="207" t="s">
        <v>183</v>
      </c>
      <c r="F109" s="208" t="s">
        <v>184</v>
      </c>
      <c r="G109" s="209" t="s">
        <v>185</v>
      </c>
      <c r="H109" s="210">
        <v>500</v>
      </c>
      <c r="I109" s="211"/>
      <c r="J109" s="212">
        <f>ROUND(I109*H109,2)</f>
        <v>0</v>
      </c>
      <c r="K109" s="208" t="s">
        <v>135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136</v>
      </c>
      <c r="AT109" s="217" t="s">
        <v>131</v>
      </c>
      <c r="AU109" s="217" t="s">
        <v>82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136</v>
      </c>
      <c r="BM109" s="217" t="s">
        <v>186</v>
      </c>
    </row>
    <row r="110" spans="1:47" s="2" customFormat="1" ht="12">
      <c r="A110" s="40"/>
      <c r="B110" s="41"/>
      <c r="C110" s="42"/>
      <c r="D110" s="219" t="s">
        <v>138</v>
      </c>
      <c r="E110" s="42"/>
      <c r="F110" s="220" t="s">
        <v>187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138</v>
      </c>
      <c r="AU110" s="19" t="s">
        <v>82</v>
      </c>
    </row>
    <row r="111" spans="1:65" s="2" customFormat="1" ht="24.15" customHeight="1">
      <c r="A111" s="40"/>
      <c r="B111" s="41"/>
      <c r="C111" s="206" t="s">
        <v>188</v>
      </c>
      <c r="D111" s="206" t="s">
        <v>131</v>
      </c>
      <c r="E111" s="207" t="s">
        <v>189</v>
      </c>
      <c r="F111" s="208" t="s">
        <v>190</v>
      </c>
      <c r="G111" s="209" t="s">
        <v>185</v>
      </c>
      <c r="H111" s="210">
        <v>500</v>
      </c>
      <c r="I111" s="211"/>
      <c r="J111" s="212">
        <f>ROUND(I111*H111,2)</f>
        <v>0</v>
      </c>
      <c r="K111" s="208" t="s">
        <v>135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136</v>
      </c>
      <c r="AT111" s="217" t="s">
        <v>131</v>
      </c>
      <c r="AU111" s="217" t="s">
        <v>82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136</v>
      </c>
      <c r="BM111" s="217" t="s">
        <v>191</v>
      </c>
    </row>
    <row r="112" spans="1:47" s="2" customFormat="1" ht="12">
      <c r="A112" s="40"/>
      <c r="B112" s="41"/>
      <c r="C112" s="42"/>
      <c r="D112" s="219" t="s">
        <v>138</v>
      </c>
      <c r="E112" s="42"/>
      <c r="F112" s="220" t="s">
        <v>192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138</v>
      </c>
      <c r="AU112" s="19" t="s">
        <v>82</v>
      </c>
    </row>
    <row r="113" spans="1:65" s="2" customFormat="1" ht="16.5" customHeight="1">
      <c r="A113" s="40"/>
      <c r="B113" s="41"/>
      <c r="C113" s="224" t="s">
        <v>8</v>
      </c>
      <c r="D113" s="224" t="s">
        <v>145</v>
      </c>
      <c r="E113" s="225" t="s">
        <v>193</v>
      </c>
      <c r="F113" s="226" t="s">
        <v>194</v>
      </c>
      <c r="G113" s="227" t="s">
        <v>148</v>
      </c>
      <c r="H113" s="228">
        <v>270</v>
      </c>
      <c r="I113" s="229"/>
      <c r="J113" s="230">
        <f>ROUND(I113*H113,2)</f>
        <v>0</v>
      </c>
      <c r="K113" s="226" t="s">
        <v>135</v>
      </c>
      <c r="L113" s="231"/>
      <c r="M113" s="232" t="s">
        <v>19</v>
      </c>
      <c r="N113" s="233" t="s">
        <v>43</v>
      </c>
      <c r="O113" s="86"/>
      <c r="P113" s="215">
        <f>O113*H113</f>
        <v>0</v>
      </c>
      <c r="Q113" s="215">
        <v>1</v>
      </c>
      <c r="R113" s="215">
        <f>Q113*H113</f>
        <v>270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149</v>
      </c>
      <c r="AT113" s="217" t="s">
        <v>145</v>
      </c>
      <c r="AU113" s="217" t="s">
        <v>82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136</v>
      </c>
      <c r="BM113" s="217" t="s">
        <v>195</v>
      </c>
    </row>
    <row r="114" spans="1:51" s="13" customFormat="1" ht="12">
      <c r="A114" s="13"/>
      <c r="B114" s="234"/>
      <c r="C114" s="235"/>
      <c r="D114" s="236" t="s">
        <v>151</v>
      </c>
      <c r="E114" s="237" t="s">
        <v>19</v>
      </c>
      <c r="F114" s="238" t="s">
        <v>196</v>
      </c>
      <c r="G114" s="235"/>
      <c r="H114" s="239">
        <v>150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151</v>
      </c>
      <c r="AU114" s="245" t="s">
        <v>82</v>
      </c>
      <c r="AV114" s="13" t="s">
        <v>82</v>
      </c>
      <c r="AW114" s="13" t="s">
        <v>34</v>
      </c>
      <c r="AX114" s="13" t="s">
        <v>72</v>
      </c>
      <c r="AY114" s="245" t="s">
        <v>129</v>
      </c>
    </row>
    <row r="115" spans="1:51" s="13" customFormat="1" ht="12">
      <c r="A115" s="13"/>
      <c r="B115" s="234"/>
      <c r="C115" s="235"/>
      <c r="D115" s="236" t="s">
        <v>151</v>
      </c>
      <c r="E115" s="237" t="s">
        <v>19</v>
      </c>
      <c r="F115" s="238" t="s">
        <v>197</v>
      </c>
      <c r="G115" s="235"/>
      <c r="H115" s="239">
        <v>270</v>
      </c>
      <c r="I115" s="240"/>
      <c r="J115" s="235"/>
      <c r="K115" s="235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151</v>
      </c>
      <c r="AU115" s="245" t="s">
        <v>82</v>
      </c>
      <c r="AV115" s="13" t="s">
        <v>82</v>
      </c>
      <c r="AW115" s="13" t="s">
        <v>34</v>
      </c>
      <c r="AX115" s="13" t="s">
        <v>80</v>
      </c>
      <c r="AY115" s="245" t="s">
        <v>129</v>
      </c>
    </row>
    <row r="116" spans="1:65" s="2" customFormat="1" ht="24.15" customHeight="1">
      <c r="A116" s="40"/>
      <c r="B116" s="41"/>
      <c r="C116" s="206" t="s">
        <v>198</v>
      </c>
      <c r="D116" s="206" t="s">
        <v>131</v>
      </c>
      <c r="E116" s="207" t="s">
        <v>199</v>
      </c>
      <c r="F116" s="208" t="s">
        <v>200</v>
      </c>
      <c r="G116" s="209" t="s">
        <v>134</v>
      </c>
      <c r="H116" s="210">
        <v>20</v>
      </c>
      <c r="I116" s="211"/>
      <c r="J116" s="212">
        <f>ROUND(I116*H116,2)</f>
        <v>0</v>
      </c>
      <c r="K116" s="208" t="s">
        <v>135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0.02135</v>
      </c>
      <c r="R116" s="215">
        <f>Q116*H116</f>
        <v>0.42700000000000005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136</v>
      </c>
      <c r="AT116" s="217" t="s">
        <v>131</v>
      </c>
      <c r="AU116" s="217" t="s">
        <v>82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136</v>
      </c>
      <c r="BM116" s="217" t="s">
        <v>201</v>
      </c>
    </row>
    <row r="117" spans="1:47" s="2" customFormat="1" ht="12">
      <c r="A117" s="40"/>
      <c r="B117" s="41"/>
      <c r="C117" s="42"/>
      <c r="D117" s="219" t="s">
        <v>138</v>
      </c>
      <c r="E117" s="42"/>
      <c r="F117" s="220" t="s">
        <v>202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82</v>
      </c>
    </row>
    <row r="118" spans="1:63" s="12" customFormat="1" ht="22.8" customHeight="1">
      <c r="A118" s="12"/>
      <c r="B118" s="190"/>
      <c r="C118" s="191"/>
      <c r="D118" s="192" t="s">
        <v>71</v>
      </c>
      <c r="E118" s="204" t="s">
        <v>203</v>
      </c>
      <c r="F118" s="204" t="s">
        <v>204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SUM(P119:P122)</f>
        <v>0</v>
      </c>
      <c r="Q118" s="198"/>
      <c r="R118" s="199">
        <f>SUM(R119:R122)</f>
        <v>0</v>
      </c>
      <c r="S118" s="198"/>
      <c r="T118" s="200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80</v>
      </c>
      <c r="AT118" s="202" t="s">
        <v>71</v>
      </c>
      <c r="AU118" s="202" t="s">
        <v>80</v>
      </c>
      <c r="AY118" s="201" t="s">
        <v>129</v>
      </c>
      <c r="BK118" s="203">
        <f>SUM(BK119:BK122)</f>
        <v>0</v>
      </c>
    </row>
    <row r="119" spans="1:65" s="2" customFormat="1" ht="24.15" customHeight="1">
      <c r="A119" s="40"/>
      <c r="B119" s="41"/>
      <c r="C119" s="206" t="s">
        <v>205</v>
      </c>
      <c r="D119" s="206" t="s">
        <v>131</v>
      </c>
      <c r="E119" s="207" t="s">
        <v>206</v>
      </c>
      <c r="F119" s="208" t="s">
        <v>207</v>
      </c>
      <c r="G119" s="209" t="s">
        <v>148</v>
      </c>
      <c r="H119" s="210">
        <v>11</v>
      </c>
      <c r="I119" s="211"/>
      <c r="J119" s="212">
        <f>ROUND(I119*H119,2)</f>
        <v>0</v>
      </c>
      <c r="K119" s="208" t="s">
        <v>135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136</v>
      </c>
      <c r="AT119" s="217" t="s">
        <v>131</v>
      </c>
      <c r="AU119" s="217" t="s">
        <v>82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136</v>
      </c>
      <c r="BM119" s="217" t="s">
        <v>208</v>
      </c>
    </row>
    <row r="120" spans="1:47" s="2" customFormat="1" ht="12">
      <c r="A120" s="40"/>
      <c r="B120" s="41"/>
      <c r="C120" s="42"/>
      <c r="D120" s="219" t="s">
        <v>138</v>
      </c>
      <c r="E120" s="42"/>
      <c r="F120" s="220" t="s">
        <v>209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138</v>
      </c>
      <c r="AU120" s="19" t="s">
        <v>82</v>
      </c>
    </row>
    <row r="121" spans="1:51" s="14" customFormat="1" ht="12">
      <c r="A121" s="14"/>
      <c r="B121" s="246"/>
      <c r="C121" s="247"/>
      <c r="D121" s="236" t="s">
        <v>151</v>
      </c>
      <c r="E121" s="248" t="s">
        <v>19</v>
      </c>
      <c r="F121" s="249" t="s">
        <v>210</v>
      </c>
      <c r="G121" s="247"/>
      <c r="H121" s="248" t="s">
        <v>19</v>
      </c>
      <c r="I121" s="250"/>
      <c r="J121" s="247"/>
      <c r="K121" s="247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151</v>
      </c>
      <c r="AU121" s="255" t="s">
        <v>82</v>
      </c>
      <c r="AV121" s="14" t="s">
        <v>80</v>
      </c>
      <c r="AW121" s="14" t="s">
        <v>34</v>
      </c>
      <c r="AX121" s="14" t="s">
        <v>72</v>
      </c>
      <c r="AY121" s="255" t="s">
        <v>129</v>
      </c>
    </row>
    <row r="122" spans="1:51" s="13" customFormat="1" ht="12">
      <c r="A122" s="13"/>
      <c r="B122" s="234"/>
      <c r="C122" s="235"/>
      <c r="D122" s="236" t="s">
        <v>151</v>
      </c>
      <c r="E122" s="237" t="s">
        <v>19</v>
      </c>
      <c r="F122" s="238" t="s">
        <v>211</v>
      </c>
      <c r="G122" s="235"/>
      <c r="H122" s="239">
        <v>11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151</v>
      </c>
      <c r="AU122" s="245" t="s">
        <v>82</v>
      </c>
      <c r="AV122" s="13" t="s">
        <v>82</v>
      </c>
      <c r="AW122" s="13" t="s">
        <v>34</v>
      </c>
      <c r="AX122" s="13" t="s">
        <v>80</v>
      </c>
      <c r="AY122" s="245" t="s">
        <v>129</v>
      </c>
    </row>
    <row r="123" spans="1:63" s="12" customFormat="1" ht="25.9" customHeight="1">
      <c r="A123" s="12"/>
      <c r="B123" s="190"/>
      <c r="C123" s="191"/>
      <c r="D123" s="192" t="s">
        <v>71</v>
      </c>
      <c r="E123" s="193" t="s">
        <v>212</v>
      </c>
      <c r="F123" s="193" t="s">
        <v>213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P124+P127</f>
        <v>0</v>
      </c>
      <c r="Q123" s="198"/>
      <c r="R123" s="199">
        <f>R124+R127</f>
        <v>0</v>
      </c>
      <c r="S123" s="198"/>
      <c r="T123" s="200">
        <f>T124+T127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157</v>
      </c>
      <c r="AT123" s="202" t="s">
        <v>71</v>
      </c>
      <c r="AU123" s="202" t="s">
        <v>72</v>
      </c>
      <c r="AY123" s="201" t="s">
        <v>129</v>
      </c>
      <c r="BK123" s="203">
        <f>BK124+BK127</f>
        <v>0</v>
      </c>
    </row>
    <row r="124" spans="1:63" s="12" customFormat="1" ht="22.8" customHeight="1">
      <c r="A124" s="12"/>
      <c r="B124" s="190"/>
      <c r="C124" s="191"/>
      <c r="D124" s="192" t="s">
        <v>71</v>
      </c>
      <c r="E124" s="204" t="s">
        <v>214</v>
      </c>
      <c r="F124" s="204" t="s">
        <v>215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SUM(P125:P126)</f>
        <v>0</v>
      </c>
      <c r="Q124" s="198"/>
      <c r="R124" s="199">
        <f>SUM(R125:R126)</f>
        <v>0</v>
      </c>
      <c r="S124" s="198"/>
      <c r="T124" s="200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157</v>
      </c>
      <c r="AT124" s="202" t="s">
        <v>71</v>
      </c>
      <c r="AU124" s="202" t="s">
        <v>80</v>
      </c>
      <c r="AY124" s="201" t="s">
        <v>129</v>
      </c>
      <c r="BK124" s="203">
        <f>SUM(BK125:BK126)</f>
        <v>0</v>
      </c>
    </row>
    <row r="125" spans="1:65" s="2" customFormat="1" ht="16.5" customHeight="1">
      <c r="A125" s="40"/>
      <c r="B125" s="41"/>
      <c r="C125" s="206" t="s">
        <v>216</v>
      </c>
      <c r="D125" s="206" t="s">
        <v>131</v>
      </c>
      <c r="E125" s="207" t="s">
        <v>217</v>
      </c>
      <c r="F125" s="208" t="s">
        <v>218</v>
      </c>
      <c r="G125" s="209" t="s">
        <v>219</v>
      </c>
      <c r="H125" s="210">
        <v>1</v>
      </c>
      <c r="I125" s="211"/>
      <c r="J125" s="212">
        <f>ROUND(I125*H125,2)</f>
        <v>0</v>
      </c>
      <c r="K125" s="208" t="s">
        <v>135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220</v>
      </c>
      <c r="AT125" s="217" t="s">
        <v>131</v>
      </c>
      <c r="AU125" s="217" t="s">
        <v>82</v>
      </c>
      <c r="AY125" s="19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220</v>
      </c>
      <c r="BM125" s="217" t="s">
        <v>221</v>
      </c>
    </row>
    <row r="126" spans="1:47" s="2" customFormat="1" ht="12">
      <c r="A126" s="40"/>
      <c r="B126" s="41"/>
      <c r="C126" s="42"/>
      <c r="D126" s="219" t="s">
        <v>138</v>
      </c>
      <c r="E126" s="42"/>
      <c r="F126" s="220" t="s">
        <v>222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138</v>
      </c>
      <c r="AU126" s="19" t="s">
        <v>82</v>
      </c>
    </row>
    <row r="127" spans="1:63" s="12" customFormat="1" ht="22.8" customHeight="1">
      <c r="A127" s="12"/>
      <c r="B127" s="190"/>
      <c r="C127" s="191"/>
      <c r="D127" s="192" t="s">
        <v>71</v>
      </c>
      <c r="E127" s="204" t="s">
        <v>223</v>
      </c>
      <c r="F127" s="204" t="s">
        <v>224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SUM(P128:P131)</f>
        <v>0</v>
      </c>
      <c r="Q127" s="198"/>
      <c r="R127" s="199">
        <f>SUM(R128:R131)</f>
        <v>0</v>
      </c>
      <c r="S127" s="198"/>
      <c r="T127" s="200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157</v>
      </c>
      <c r="AT127" s="202" t="s">
        <v>71</v>
      </c>
      <c r="AU127" s="202" t="s">
        <v>80</v>
      </c>
      <c r="AY127" s="201" t="s">
        <v>129</v>
      </c>
      <c r="BK127" s="203">
        <f>SUM(BK128:BK131)</f>
        <v>0</v>
      </c>
    </row>
    <row r="128" spans="1:65" s="2" customFormat="1" ht="16.5" customHeight="1">
      <c r="A128" s="40"/>
      <c r="B128" s="41"/>
      <c r="C128" s="206" t="s">
        <v>225</v>
      </c>
      <c r="D128" s="206" t="s">
        <v>131</v>
      </c>
      <c r="E128" s="207" t="s">
        <v>226</v>
      </c>
      <c r="F128" s="208" t="s">
        <v>224</v>
      </c>
      <c r="G128" s="209" t="s">
        <v>227</v>
      </c>
      <c r="H128" s="210">
        <v>1</v>
      </c>
      <c r="I128" s="211"/>
      <c r="J128" s="212">
        <f>ROUND(I128*H128,2)</f>
        <v>0</v>
      </c>
      <c r="K128" s="208" t="s">
        <v>135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220</v>
      </c>
      <c r="AT128" s="217" t="s">
        <v>131</v>
      </c>
      <c r="AU128" s="217" t="s">
        <v>82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220</v>
      </c>
      <c r="BM128" s="217" t="s">
        <v>228</v>
      </c>
    </row>
    <row r="129" spans="1:47" s="2" customFormat="1" ht="12">
      <c r="A129" s="40"/>
      <c r="B129" s="41"/>
      <c r="C129" s="42"/>
      <c r="D129" s="219" t="s">
        <v>138</v>
      </c>
      <c r="E129" s="42"/>
      <c r="F129" s="220" t="s">
        <v>229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138</v>
      </c>
      <c r="AU129" s="19" t="s">
        <v>82</v>
      </c>
    </row>
    <row r="130" spans="1:65" s="2" customFormat="1" ht="16.5" customHeight="1">
      <c r="A130" s="40"/>
      <c r="B130" s="41"/>
      <c r="C130" s="206" t="s">
        <v>230</v>
      </c>
      <c r="D130" s="206" t="s">
        <v>131</v>
      </c>
      <c r="E130" s="207" t="s">
        <v>231</v>
      </c>
      <c r="F130" s="208" t="s">
        <v>232</v>
      </c>
      <c r="G130" s="209" t="s">
        <v>233</v>
      </c>
      <c r="H130" s="210">
        <v>250</v>
      </c>
      <c r="I130" s="211"/>
      <c r="J130" s="212">
        <f>ROUND(I130*H130,2)</f>
        <v>0</v>
      </c>
      <c r="K130" s="208" t="s">
        <v>135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220</v>
      </c>
      <c r="AT130" s="217" t="s">
        <v>131</v>
      </c>
      <c r="AU130" s="217" t="s">
        <v>82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220</v>
      </c>
      <c r="BM130" s="217" t="s">
        <v>234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235</v>
      </c>
      <c r="G131" s="42"/>
      <c r="H131" s="42"/>
      <c r="I131" s="221"/>
      <c r="J131" s="42"/>
      <c r="K131" s="42"/>
      <c r="L131" s="46"/>
      <c r="M131" s="256"/>
      <c r="N131" s="257"/>
      <c r="O131" s="258"/>
      <c r="P131" s="258"/>
      <c r="Q131" s="258"/>
      <c r="R131" s="258"/>
      <c r="S131" s="258"/>
      <c r="T131" s="259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82</v>
      </c>
    </row>
    <row r="132" spans="1:31" s="2" customFormat="1" ht="6.95" customHeight="1">
      <c r="A132" s="4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46"/>
      <c r="M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</sheetData>
  <sheetProtection password="CC35" sheet="1" objects="1" scenarios="1" formatColumns="0" formatRows="0" autoFilter="0"/>
  <autoFilter ref="C84:K13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4_01/112151012"/>
    <hyperlink ref="F91" r:id="rId2" display="https://podminky.urs.cz/item/CS_URS_2024_01/112201112"/>
    <hyperlink ref="F95" r:id="rId3" display="https://podminky.urs.cz/item/CS_URS_2024_01/162201401"/>
    <hyperlink ref="F97" r:id="rId4" display="https://podminky.urs.cz/item/CS_URS_2024_01/162201411"/>
    <hyperlink ref="F99" r:id="rId5" display="https://podminky.urs.cz/item/CS_URS_2024_01/162201421"/>
    <hyperlink ref="F101" r:id="rId6" display="https://podminky.urs.cz/item/CS_URS_2024_01/162301931"/>
    <hyperlink ref="F104" r:id="rId7" display="https://podminky.urs.cz/item/CS_URS_2024_01/162301951"/>
    <hyperlink ref="F107" r:id="rId8" display="https://podminky.urs.cz/item/CS_URS_2024_01/162301971"/>
    <hyperlink ref="F110" r:id="rId9" display="https://podminky.urs.cz/item/CS_URS_2024_01/182112121"/>
    <hyperlink ref="F112" r:id="rId10" display="https://podminky.urs.cz/item/CS_URS_2024_01/182351125"/>
    <hyperlink ref="F117" r:id="rId11" display="https://podminky.urs.cz/item/CS_URS_2024_01/184818232"/>
    <hyperlink ref="F120" r:id="rId12" display="https://podminky.urs.cz/item/CS_URS_2024_01/997013811"/>
    <hyperlink ref="F126" r:id="rId13" display="https://podminky.urs.cz/item/CS_URS_2024_01/012002000"/>
    <hyperlink ref="F129" r:id="rId14" display="https://podminky.urs.cz/item/CS_URS_2024_01/030001000"/>
    <hyperlink ref="F131" r:id="rId15" display="https://podminky.urs.cz/item/CS_URS_2024_01/034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Úprava veřejného prostoru v ulici U Třešňovky v Chomutově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236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ROUND((SUM(BE88:BE190)),2)</f>
        <v>0</v>
      </c>
      <c r="G33" s="40"/>
      <c r="H33" s="40"/>
      <c r="I33" s="150">
        <v>0.21</v>
      </c>
      <c r="J33" s="149">
        <f>ROUND(((SUM(BE88:BE190))*I33),2)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ROUND((SUM(BF88:BF190)),2)</f>
        <v>0</v>
      </c>
      <c r="G34" s="40"/>
      <c r="H34" s="40"/>
      <c r="I34" s="150">
        <v>0.12</v>
      </c>
      <c r="J34" s="149">
        <f>ROUND(((SUM(BF88:BF190))*I34),2)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ROUND((SUM(BG88:BG190)),2)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ROUND((SUM(BH88:BH190)),2)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ROUND((SUM(BI88:BI190)),2)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Úprava veřejného prostoru v ulici U Třešňovky v Chomutově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101 - plochy s pojezdem – manipulační plocha ze zatravňovacích roštů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16. 4. 2024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Statutární město Chomutov,Zborovská 4602, Chomutov</v>
      </c>
      <c r="G54" s="42"/>
      <c r="H54" s="42"/>
      <c r="I54" s="34" t="s">
        <v>31</v>
      </c>
      <c r="J54" s="38" t="str">
        <f>E21</f>
        <v>Ing.arch.Václav Rusňák,Husova ul.3288/59,Chomutov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237</v>
      </c>
      <c r="E62" s="176"/>
      <c r="F62" s="176"/>
      <c r="G62" s="176"/>
      <c r="H62" s="176"/>
      <c r="I62" s="176"/>
      <c r="J62" s="177">
        <f>J118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238</v>
      </c>
      <c r="E63" s="176"/>
      <c r="F63" s="176"/>
      <c r="G63" s="176"/>
      <c r="H63" s="176"/>
      <c r="I63" s="176"/>
      <c r="J63" s="177">
        <f>J144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110</v>
      </c>
      <c r="E64" s="176"/>
      <c r="F64" s="176"/>
      <c r="G64" s="176"/>
      <c r="H64" s="176"/>
      <c r="I64" s="176"/>
      <c r="J64" s="177">
        <f>J169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239</v>
      </c>
      <c r="E65" s="176"/>
      <c r="F65" s="176"/>
      <c r="G65" s="176"/>
      <c r="H65" s="176"/>
      <c r="I65" s="176"/>
      <c r="J65" s="177">
        <f>J179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111</v>
      </c>
      <c r="E66" s="170"/>
      <c r="F66" s="170"/>
      <c r="G66" s="170"/>
      <c r="H66" s="170"/>
      <c r="I66" s="170"/>
      <c r="J66" s="171">
        <f>J182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112</v>
      </c>
      <c r="E67" s="176"/>
      <c r="F67" s="176"/>
      <c r="G67" s="176"/>
      <c r="H67" s="176"/>
      <c r="I67" s="176"/>
      <c r="J67" s="177">
        <f>J183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113</v>
      </c>
      <c r="E68" s="176"/>
      <c r="F68" s="176"/>
      <c r="G68" s="176"/>
      <c r="H68" s="176"/>
      <c r="I68" s="176"/>
      <c r="J68" s="177">
        <f>J188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Úprava veřejného prostoru v ulici U Třešňovky v Chomutově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102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 101 - plochy s pojezdem – manipulační plocha ze zatravňovacích roštů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16. 4. 2024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4" t="s">
        <v>25</v>
      </c>
      <c r="D84" s="42"/>
      <c r="E84" s="42"/>
      <c r="F84" s="29" t="str">
        <f>E15</f>
        <v>Statutární město Chomutov,Zborovská 4602, Chomutov</v>
      </c>
      <c r="G84" s="42"/>
      <c r="H84" s="42"/>
      <c r="I84" s="34" t="s">
        <v>31</v>
      </c>
      <c r="J84" s="38" t="str">
        <f>E21</f>
        <v>Ing.arch.Václav Rusňák,Husova ul.3288/59,Chomutov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35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115</v>
      </c>
      <c r="D87" s="182" t="s">
        <v>57</v>
      </c>
      <c r="E87" s="182" t="s">
        <v>53</v>
      </c>
      <c r="F87" s="182" t="s">
        <v>54</v>
      </c>
      <c r="G87" s="182" t="s">
        <v>116</v>
      </c>
      <c r="H87" s="182" t="s">
        <v>117</v>
      </c>
      <c r="I87" s="182" t="s">
        <v>118</v>
      </c>
      <c r="J87" s="182" t="s">
        <v>106</v>
      </c>
      <c r="K87" s="183" t="s">
        <v>119</v>
      </c>
      <c r="L87" s="184"/>
      <c r="M87" s="94" t="s">
        <v>19</v>
      </c>
      <c r="N87" s="95" t="s">
        <v>42</v>
      </c>
      <c r="O87" s="95" t="s">
        <v>120</v>
      </c>
      <c r="P87" s="95" t="s">
        <v>121</v>
      </c>
      <c r="Q87" s="95" t="s">
        <v>122</v>
      </c>
      <c r="R87" s="95" t="s">
        <v>123</v>
      </c>
      <c r="S87" s="95" t="s">
        <v>124</v>
      </c>
      <c r="T87" s="96" t="s">
        <v>125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126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P89+P182</f>
        <v>0</v>
      </c>
      <c r="Q88" s="98"/>
      <c r="R88" s="187">
        <f>R89+R182</f>
        <v>133.61935</v>
      </c>
      <c r="S88" s="98"/>
      <c r="T88" s="188">
        <f>T89+T182</f>
        <v>10.742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107</v>
      </c>
      <c r="BK88" s="189">
        <f>BK89+BK182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127</v>
      </c>
      <c r="F89" s="193" t="s">
        <v>128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P90+P118+P144+P169+P179</f>
        <v>0</v>
      </c>
      <c r="Q89" s="198"/>
      <c r="R89" s="199">
        <f>R90+R118+R144+R169+R179</f>
        <v>133.61935</v>
      </c>
      <c r="S89" s="198"/>
      <c r="T89" s="200">
        <f>T90+T118+T144+T169+T179</f>
        <v>10.742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129</v>
      </c>
      <c r="BK89" s="203">
        <f>BK90+BK118+BK144+BK169+BK179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80</v>
      </c>
      <c r="F90" s="204" t="s">
        <v>130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SUM(P91:P117)</f>
        <v>0</v>
      </c>
      <c r="Q90" s="198"/>
      <c r="R90" s="199">
        <f>SUM(R91:R117)</f>
        <v>0.010150000000000001</v>
      </c>
      <c r="S90" s="198"/>
      <c r="T90" s="200">
        <f>SUM(T91:T117)</f>
        <v>10.66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129</v>
      </c>
      <c r="BK90" s="203">
        <f>SUM(BK91:BK117)</f>
        <v>0</v>
      </c>
    </row>
    <row r="91" spans="1:65" s="2" customFormat="1" ht="24.15" customHeight="1">
      <c r="A91" s="40"/>
      <c r="B91" s="41"/>
      <c r="C91" s="206" t="s">
        <v>80</v>
      </c>
      <c r="D91" s="206" t="s">
        <v>131</v>
      </c>
      <c r="E91" s="207" t="s">
        <v>240</v>
      </c>
      <c r="F91" s="208" t="s">
        <v>241</v>
      </c>
      <c r="G91" s="209" t="s">
        <v>233</v>
      </c>
      <c r="H91" s="210">
        <v>52</v>
      </c>
      <c r="I91" s="211"/>
      <c r="J91" s="212">
        <f>ROUND(I91*H91,2)</f>
        <v>0</v>
      </c>
      <c r="K91" s="208" t="s">
        <v>135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0.205</v>
      </c>
      <c r="T91" s="216">
        <f>S91*H91</f>
        <v>10.66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136</v>
      </c>
      <c r="AT91" s="217" t="s">
        <v>131</v>
      </c>
      <c r="AU91" s="217" t="s">
        <v>82</v>
      </c>
      <c r="AY91" s="19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136</v>
      </c>
      <c r="BM91" s="217" t="s">
        <v>242</v>
      </c>
    </row>
    <row r="92" spans="1:47" s="2" customFormat="1" ht="12">
      <c r="A92" s="40"/>
      <c r="B92" s="41"/>
      <c r="C92" s="42"/>
      <c r="D92" s="219" t="s">
        <v>138</v>
      </c>
      <c r="E92" s="42"/>
      <c r="F92" s="220" t="s">
        <v>243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138</v>
      </c>
      <c r="AU92" s="19" t="s">
        <v>82</v>
      </c>
    </row>
    <row r="93" spans="1:65" s="2" customFormat="1" ht="16.5" customHeight="1">
      <c r="A93" s="40"/>
      <c r="B93" s="41"/>
      <c r="C93" s="206" t="s">
        <v>82</v>
      </c>
      <c r="D93" s="206" t="s">
        <v>131</v>
      </c>
      <c r="E93" s="207" t="s">
        <v>244</v>
      </c>
      <c r="F93" s="208" t="s">
        <v>245</v>
      </c>
      <c r="G93" s="209" t="s">
        <v>185</v>
      </c>
      <c r="H93" s="210">
        <v>300</v>
      </c>
      <c r="I93" s="211"/>
      <c r="J93" s="212">
        <f>ROUND(I93*H93,2)</f>
        <v>0</v>
      </c>
      <c r="K93" s="208" t="s">
        <v>135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136</v>
      </c>
      <c r="AT93" s="217" t="s">
        <v>131</v>
      </c>
      <c r="AU93" s="217" t="s">
        <v>82</v>
      </c>
      <c r="AY93" s="19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136</v>
      </c>
      <c r="BM93" s="217" t="s">
        <v>246</v>
      </c>
    </row>
    <row r="94" spans="1:47" s="2" customFormat="1" ht="12">
      <c r="A94" s="40"/>
      <c r="B94" s="41"/>
      <c r="C94" s="42"/>
      <c r="D94" s="219" t="s">
        <v>138</v>
      </c>
      <c r="E94" s="42"/>
      <c r="F94" s="220" t="s">
        <v>247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82</v>
      </c>
    </row>
    <row r="95" spans="1:65" s="2" customFormat="1" ht="16.5" customHeight="1">
      <c r="A95" s="40"/>
      <c r="B95" s="41"/>
      <c r="C95" s="206" t="s">
        <v>144</v>
      </c>
      <c r="D95" s="206" t="s">
        <v>131</v>
      </c>
      <c r="E95" s="207" t="s">
        <v>248</v>
      </c>
      <c r="F95" s="208" t="s">
        <v>249</v>
      </c>
      <c r="G95" s="209" t="s">
        <v>250</v>
      </c>
      <c r="H95" s="210">
        <v>50</v>
      </c>
      <c r="I95" s="211"/>
      <c r="J95" s="212">
        <f>ROUND(I95*H95,2)</f>
        <v>0</v>
      </c>
      <c r="K95" s="208" t="s">
        <v>135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136</v>
      </c>
      <c r="AT95" s="217" t="s">
        <v>131</v>
      </c>
      <c r="AU95" s="217" t="s">
        <v>82</v>
      </c>
      <c r="AY95" s="19" t="s">
        <v>129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136</v>
      </c>
      <c r="BM95" s="217" t="s">
        <v>251</v>
      </c>
    </row>
    <row r="96" spans="1:47" s="2" customFormat="1" ht="12">
      <c r="A96" s="40"/>
      <c r="B96" s="41"/>
      <c r="C96" s="42"/>
      <c r="D96" s="219" t="s">
        <v>138</v>
      </c>
      <c r="E96" s="42"/>
      <c r="F96" s="220" t="s">
        <v>252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138</v>
      </c>
      <c r="AU96" s="19" t="s">
        <v>82</v>
      </c>
    </row>
    <row r="97" spans="1:65" s="2" customFormat="1" ht="21.75" customHeight="1">
      <c r="A97" s="40"/>
      <c r="B97" s="41"/>
      <c r="C97" s="206" t="s">
        <v>136</v>
      </c>
      <c r="D97" s="206" t="s">
        <v>131</v>
      </c>
      <c r="E97" s="207" t="s">
        <v>253</v>
      </c>
      <c r="F97" s="208" t="s">
        <v>254</v>
      </c>
      <c r="G97" s="209" t="s">
        <v>250</v>
      </c>
      <c r="H97" s="210">
        <v>70</v>
      </c>
      <c r="I97" s="211"/>
      <c r="J97" s="212">
        <f>ROUND(I97*H97,2)</f>
        <v>0</v>
      </c>
      <c r="K97" s="208" t="s">
        <v>135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136</v>
      </c>
      <c r="AT97" s="217" t="s">
        <v>131</v>
      </c>
      <c r="AU97" s="217" t="s">
        <v>82</v>
      </c>
      <c r="AY97" s="19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136</v>
      </c>
      <c r="BM97" s="217" t="s">
        <v>255</v>
      </c>
    </row>
    <row r="98" spans="1:47" s="2" customFormat="1" ht="12">
      <c r="A98" s="40"/>
      <c r="B98" s="41"/>
      <c r="C98" s="42"/>
      <c r="D98" s="219" t="s">
        <v>138</v>
      </c>
      <c r="E98" s="42"/>
      <c r="F98" s="220" t="s">
        <v>256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82</v>
      </c>
    </row>
    <row r="99" spans="1:51" s="13" customFormat="1" ht="12">
      <c r="A99" s="13"/>
      <c r="B99" s="234"/>
      <c r="C99" s="235"/>
      <c r="D99" s="236" t="s">
        <v>151</v>
      </c>
      <c r="E99" s="237" t="s">
        <v>19</v>
      </c>
      <c r="F99" s="238" t="s">
        <v>257</v>
      </c>
      <c r="G99" s="235"/>
      <c r="H99" s="239">
        <v>70</v>
      </c>
      <c r="I99" s="240"/>
      <c r="J99" s="235"/>
      <c r="K99" s="235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151</v>
      </c>
      <c r="AU99" s="245" t="s">
        <v>82</v>
      </c>
      <c r="AV99" s="13" t="s">
        <v>82</v>
      </c>
      <c r="AW99" s="13" t="s">
        <v>34</v>
      </c>
      <c r="AX99" s="13" t="s">
        <v>80</v>
      </c>
      <c r="AY99" s="245" t="s">
        <v>129</v>
      </c>
    </row>
    <row r="100" spans="1:65" s="2" customFormat="1" ht="37.8" customHeight="1">
      <c r="A100" s="40"/>
      <c r="B100" s="41"/>
      <c r="C100" s="206" t="s">
        <v>157</v>
      </c>
      <c r="D100" s="206" t="s">
        <v>131</v>
      </c>
      <c r="E100" s="207" t="s">
        <v>258</v>
      </c>
      <c r="F100" s="208" t="s">
        <v>259</v>
      </c>
      <c r="G100" s="209" t="s">
        <v>250</v>
      </c>
      <c r="H100" s="210">
        <v>150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260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261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65" s="2" customFormat="1" ht="37.8" customHeight="1">
      <c r="A102" s="40"/>
      <c r="B102" s="41"/>
      <c r="C102" s="206" t="s">
        <v>162</v>
      </c>
      <c r="D102" s="206" t="s">
        <v>131</v>
      </c>
      <c r="E102" s="207" t="s">
        <v>262</v>
      </c>
      <c r="F102" s="208" t="s">
        <v>263</v>
      </c>
      <c r="G102" s="209" t="s">
        <v>250</v>
      </c>
      <c r="H102" s="210">
        <v>150</v>
      </c>
      <c r="I102" s="211"/>
      <c r="J102" s="212">
        <f>ROUND(I102*H102,2)</f>
        <v>0</v>
      </c>
      <c r="K102" s="208" t="s">
        <v>135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136</v>
      </c>
      <c r="AT102" s="217" t="s">
        <v>131</v>
      </c>
      <c r="AU102" s="217" t="s">
        <v>82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136</v>
      </c>
      <c r="BM102" s="217" t="s">
        <v>264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265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82</v>
      </c>
    </row>
    <row r="104" spans="1:65" s="2" customFormat="1" ht="24.15" customHeight="1">
      <c r="A104" s="40"/>
      <c r="B104" s="41"/>
      <c r="C104" s="206" t="s">
        <v>167</v>
      </c>
      <c r="D104" s="206" t="s">
        <v>131</v>
      </c>
      <c r="E104" s="207" t="s">
        <v>266</v>
      </c>
      <c r="F104" s="208" t="s">
        <v>267</v>
      </c>
      <c r="G104" s="209" t="s">
        <v>148</v>
      </c>
      <c r="H104" s="210">
        <v>270</v>
      </c>
      <c r="I104" s="211"/>
      <c r="J104" s="212">
        <f>ROUND(I104*H104,2)</f>
        <v>0</v>
      </c>
      <c r="K104" s="208" t="s">
        <v>135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82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136</v>
      </c>
      <c r="BM104" s="217" t="s">
        <v>268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269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138</v>
      </c>
      <c r="AU105" s="19" t="s">
        <v>82</v>
      </c>
    </row>
    <row r="106" spans="1:51" s="13" customFormat="1" ht="12">
      <c r="A106" s="13"/>
      <c r="B106" s="234"/>
      <c r="C106" s="235"/>
      <c r="D106" s="236" t="s">
        <v>151</v>
      </c>
      <c r="E106" s="237" t="s">
        <v>19</v>
      </c>
      <c r="F106" s="238" t="s">
        <v>197</v>
      </c>
      <c r="G106" s="235"/>
      <c r="H106" s="239">
        <v>270</v>
      </c>
      <c r="I106" s="240"/>
      <c r="J106" s="235"/>
      <c r="K106" s="235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151</v>
      </c>
      <c r="AU106" s="245" t="s">
        <v>82</v>
      </c>
      <c r="AV106" s="13" t="s">
        <v>82</v>
      </c>
      <c r="AW106" s="13" t="s">
        <v>34</v>
      </c>
      <c r="AX106" s="13" t="s">
        <v>80</v>
      </c>
      <c r="AY106" s="245" t="s">
        <v>129</v>
      </c>
    </row>
    <row r="107" spans="1:65" s="2" customFormat="1" ht="24.15" customHeight="1">
      <c r="A107" s="40"/>
      <c r="B107" s="41"/>
      <c r="C107" s="206" t="s">
        <v>149</v>
      </c>
      <c r="D107" s="206" t="s">
        <v>131</v>
      </c>
      <c r="E107" s="207" t="s">
        <v>270</v>
      </c>
      <c r="F107" s="208" t="s">
        <v>271</v>
      </c>
      <c r="G107" s="209" t="s">
        <v>250</v>
      </c>
      <c r="H107" s="210">
        <v>150</v>
      </c>
      <c r="I107" s="211"/>
      <c r="J107" s="212">
        <f>ROUND(I107*H107,2)</f>
        <v>0</v>
      </c>
      <c r="K107" s="208" t="s">
        <v>135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136</v>
      </c>
      <c r="AT107" s="217" t="s">
        <v>131</v>
      </c>
      <c r="AU107" s="217" t="s">
        <v>82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136</v>
      </c>
      <c r="BM107" s="217" t="s">
        <v>272</v>
      </c>
    </row>
    <row r="108" spans="1:47" s="2" customFormat="1" ht="12">
      <c r="A108" s="40"/>
      <c r="B108" s="41"/>
      <c r="C108" s="42"/>
      <c r="D108" s="219" t="s">
        <v>138</v>
      </c>
      <c r="E108" s="42"/>
      <c r="F108" s="220" t="s">
        <v>273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138</v>
      </c>
      <c r="AU108" s="19" t="s">
        <v>82</v>
      </c>
    </row>
    <row r="109" spans="1:51" s="13" customFormat="1" ht="12">
      <c r="A109" s="13"/>
      <c r="B109" s="234"/>
      <c r="C109" s="235"/>
      <c r="D109" s="236" t="s">
        <v>151</v>
      </c>
      <c r="E109" s="237" t="s">
        <v>19</v>
      </c>
      <c r="F109" s="238" t="s">
        <v>274</v>
      </c>
      <c r="G109" s="235"/>
      <c r="H109" s="239">
        <v>30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151</v>
      </c>
      <c r="AU109" s="245" t="s">
        <v>82</v>
      </c>
      <c r="AV109" s="13" t="s">
        <v>82</v>
      </c>
      <c r="AW109" s="13" t="s">
        <v>34</v>
      </c>
      <c r="AX109" s="13" t="s">
        <v>72</v>
      </c>
      <c r="AY109" s="245" t="s">
        <v>129</v>
      </c>
    </row>
    <row r="110" spans="1:51" s="13" customFormat="1" ht="12">
      <c r="A110" s="13"/>
      <c r="B110" s="234"/>
      <c r="C110" s="235"/>
      <c r="D110" s="236" t="s">
        <v>151</v>
      </c>
      <c r="E110" s="237" t="s">
        <v>19</v>
      </c>
      <c r="F110" s="238" t="s">
        <v>275</v>
      </c>
      <c r="G110" s="235"/>
      <c r="H110" s="239">
        <v>120</v>
      </c>
      <c r="I110" s="240"/>
      <c r="J110" s="235"/>
      <c r="K110" s="235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151</v>
      </c>
      <c r="AU110" s="245" t="s">
        <v>82</v>
      </c>
      <c r="AV110" s="13" t="s">
        <v>82</v>
      </c>
      <c r="AW110" s="13" t="s">
        <v>34</v>
      </c>
      <c r="AX110" s="13" t="s">
        <v>72</v>
      </c>
      <c r="AY110" s="245" t="s">
        <v>129</v>
      </c>
    </row>
    <row r="111" spans="1:51" s="15" customFormat="1" ht="12">
      <c r="A111" s="15"/>
      <c r="B111" s="260"/>
      <c r="C111" s="261"/>
      <c r="D111" s="236" t="s">
        <v>151</v>
      </c>
      <c r="E111" s="262" t="s">
        <v>19</v>
      </c>
      <c r="F111" s="263" t="s">
        <v>276</v>
      </c>
      <c r="G111" s="261"/>
      <c r="H111" s="264">
        <v>150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70" t="s">
        <v>151</v>
      </c>
      <c r="AU111" s="270" t="s">
        <v>82</v>
      </c>
      <c r="AV111" s="15" t="s">
        <v>136</v>
      </c>
      <c r="AW111" s="15" t="s">
        <v>34</v>
      </c>
      <c r="AX111" s="15" t="s">
        <v>80</v>
      </c>
      <c r="AY111" s="270" t="s">
        <v>129</v>
      </c>
    </row>
    <row r="112" spans="1:65" s="2" customFormat="1" ht="24.15" customHeight="1">
      <c r="A112" s="40"/>
      <c r="B112" s="41"/>
      <c r="C112" s="206" t="s">
        <v>177</v>
      </c>
      <c r="D112" s="206" t="s">
        <v>131</v>
      </c>
      <c r="E112" s="207" t="s">
        <v>277</v>
      </c>
      <c r="F112" s="208" t="s">
        <v>278</v>
      </c>
      <c r="G112" s="209" t="s">
        <v>185</v>
      </c>
      <c r="H112" s="210">
        <v>290</v>
      </c>
      <c r="I112" s="211"/>
      <c r="J112" s="212">
        <f>ROUND(I112*H112,2)</f>
        <v>0</v>
      </c>
      <c r="K112" s="208" t="s">
        <v>135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136</v>
      </c>
      <c r="AT112" s="217" t="s">
        <v>131</v>
      </c>
      <c r="AU112" s="217" t="s">
        <v>82</v>
      </c>
      <c r="AY112" s="19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136</v>
      </c>
      <c r="BM112" s="217" t="s">
        <v>279</v>
      </c>
    </row>
    <row r="113" spans="1:47" s="2" customFormat="1" ht="12">
      <c r="A113" s="40"/>
      <c r="B113" s="41"/>
      <c r="C113" s="42"/>
      <c r="D113" s="219" t="s">
        <v>138</v>
      </c>
      <c r="E113" s="42"/>
      <c r="F113" s="220" t="s">
        <v>280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82</v>
      </c>
    </row>
    <row r="114" spans="1:65" s="2" customFormat="1" ht="16.5" customHeight="1">
      <c r="A114" s="40"/>
      <c r="B114" s="41"/>
      <c r="C114" s="224" t="s">
        <v>182</v>
      </c>
      <c r="D114" s="224" t="s">
        <v>145</v>
      </c>
      <c r="E114" s="225" t="s">
        <v>281</v>
      </c>
      <c r="F114" s="226" t="s">
        <v>282</v>
      </c>
      <c r="G114" s="227" t="s">
        <v>283</v>
      </c>
      <c r="H114" s="228">
        <v>10.15</v>
      </c>
      <c r="I114" s="229"/>
      <c r="J114" s="230">
        <f>ROUND(I114*H114,2)</f>
        <v>0</v>
      </c>
      <c r="K114" s="226" t="s">
        <v>135</v>
      </c>
      <c r="L114" s="231"/>
      <c r="M114" s="232" t="s">
        <v>19</v>
      </c>
      <c r="N114" s="233" t="s">
        <v>43</v>
      </c>
      <c r="O114" s="86"/>
      <c r="P114" s="215">
        <f>O114*H114</f>
        <v>0</v>
      </c>
      <c r="Q114" s="215">
        <v>0.001</v>
      </c>
      <c r="R114" s="215">
        <f>Q114*H114</f>
        <v>0.010150000000000001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149</v>
      </c>
      <c r="AT114" s="217" t="s">
        <v>145</v>
      </c>
      <c r="AU114" s="217" t="s">
        <v>82</v>
      </c>
      <c r="AY114" s="19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136</v>
      </c>
      <c r="BM114" s="217" t="s">
        <v>284</v>
      </c>
    </row>
    <row r="115" spans="1:51" s="13" customFormat="1" ht="12">
      <c r="A115" s="13"/>
      <c r="B115" s="234"/>
      <c r="C115" s="235"/>
      <c r="D115" s="236" t="s">
        <v>151</v>
      </c>
      <c r="E115" s="237" t="s">
        <v>19</v>
      </c>
      <c r="F115" s="238" t="s">
        <v>285</v>
      </c>
      <c r="G115" s="235"/>
      <c r="H115" s="239">
        <v>10.15</v>
      </c>
      <c r="I115" s="240"/>
      <c r="J115" s="235"/>
      <c r="K115" s="235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151</v>
      </c>
      <c r="AU115" s="245" t="s">
        <v>82</v>
      </c>
      <c r="AV115" s="13" t="s">
        <v>82</v>
      </c>
      <c r="AW115" s="13" t="s">
        <v>34</v>
      </c>
      <c r="AX115" s="13" t="s">
        <v>80</v>
      </c>
      <c r="AY115" s="245" t="s">
        <v>129</v>
      </c>
    </row>
    <row r="116" spans="1:65" s="2" customFormat="1" ht="21.75" customHeight="1">
      <c r="A116" s="40"/>
      <c r="B116" s="41"/>
      <c r="C116" s="206" t="s">
        <v>188</v>
      </c>
      <c r="D116" s="206" t="s">
        <v>131</v>
      </c>
      <c r="E116" s="207" t="s">
        <v>286</v>
      </c>
      <c r="F116" s="208" t="s">
        <v>287</v>
      </c>
      <c r="G116" s="209" t="s">
        <v>185</v>
      </c>
      <c r="H116" s="210">
        <v>300</v>
      </c>
      <c r="I116" s="211"/>
      <c r="J116" s="212">
        <f>ROUND(I116*H116,2)</f>
        <v>0</v>
      </c>
      <c r="K116" s="208" t="s">
        <v>135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136</v>
      </c>
      <c r="AT116" s="217" t="s">
        <v>131</v>
      </c>
      <c r="AU116" s="217" t="s">
        <v>82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136</v>
      </c>
      <c r="BM116" s="217" t="s">
        <v>288</v>
      </c>
    </row>
    <row r="117" spans="1:47" s="2" customFormat="1" ht="12">
      <c r="A117" s="40"/>
      <c r="B117" s="41"/>
      <c r="C117" s="42"/>
      <c r="D117" s="219" t="s">
        <v>138</v>
      </c>
      <c r="E117" s="42"/>
      <c r="F117" s="220" t="s">
        <v>289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82</v>
      </c>
    </row>
    <row r="118" spans="1:63" s="12" customFormat="1" ht="22.8" customHeight="1">
      <c r="A118" s="12"/>
      <c r="B118" s="190"/>
      <c r="C118" s="191"/>
      <c r="D118" s="192" t="s">
        <v>71</v>
      </c>
      <c r="E118" s="204" t="s">
        <v>157</v>
      </c>
      <c r="F118" s="204" t="s">
        <v>290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SUM(P119:P143)</f>
        <v>0</v>
      </c>
      <c r="Q118" s="198"/>
      <c r="R118" s="199">
        <f>SUM(R119:R143)</f>
        <v>87.18933999999999</v>
      </c>
      <c r="S118" s="198"/>
      <c r="T118" s="200">
        <f>SUM(T119:T143)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80</v>
      </c>
      <c r="AT118" s="202" t="s">
        <v>71</v>
      </c>
      <c r="AU118" s="202" t="s">
        <v>80</v>
      </c>
      <c r="AY118" s="201" t="s">
        <v>129</v>
      </c>
      <c r="BK118" s="203">
        <f>SUM(BK119:BK143)</f>
        <v>0</v>
      </c>
    </row>
    <row r="119" spans="1:65" s="2" customFormat="1" ht="37.8" customHeight="1">
      <c r="A119" s="40"/>
      <c r="B119" s="41"/>
      <c r="C119" s="206" t="s">
        <v>8</v>
      </c>
      <c r="D119" s="206" t="s">
        <v>131</v>
      </c>
      <c r="E119" s="207" t="s">
        <v>291</v>
      </c>
      <c r="F119" s="208" t="s">
        <v>292</v>
      </c>
      <c r="G119" s="209" t="s">
        <v>185</v>
      </c>
      <c r="H119" s="210">
        <v>80</v>
      </c>
      <c r="I119" s="211"/>
      <c r="J119" s="212">
        <f>ROUND(I119*H119,2)</f>
        <v>0</v>
      </c>
      <c r="K119" s="208" t="s">
        <v>135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136</v>
      </c>
      <c r="AT119" s="217" t="s">
        <v>131</v>
      </c>
      <c r="AU119" s="217" t="s">
        <v>82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136</v>
      </c>
      <c r="BM119" s="217" t="s">
        <v>293</v>
      </c>
    </row>
    <row r="120" spans="1:47" s="2" customFormat="1" ht="12">
      <c r="A120" s="40"/>
      <c r="B120" s="41"/>
      <c r="C120" s="42"/>
      <c r="D120" s="219" t="s">
        <v>138</v>
      </c>
      <c r="E120" s="42"/>
      <c r="F120" s="220" t="s">
        <v>294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138</v>
      </c>
      <c r="AU120" s="19" t="s">
        <v>82</v>
      </c>
    </row>
    <row r="121" spans="1:65" s="2" customFormat="1" ht="16.5" customHeight="1">
      <c r="A121" s="40"/>
      <c r="B121" s="41"/>
      <c r="C121" s="224" t="s">
        <v>198</v>
      </c>
      <c r="D121" s="224" t="s">
        <v>145</v>
      </c>
      <c r="E121" s="225" t="s">
        <v>295</v>
      </c>
      <c r="F121" s="226" t="s">
        <v>296</v>
      </c>
      <c r="G121" s="227" t="s">
        <v>148</v>
      </c>
      <c r="H121" s="228">
        <v>0.588</v>
      </c>
      <c r="I121" s="229"/>
      <c r="J121" s="230">
        <f>ROUND(I121*H121,2)</f>
        <v>0</v>
      </c>
      <c r="K121" s="226" t="s">
        <v>135</v>
      </c>
      <c r="L121" s="231"/>
      <c r="M121" s="232" t="s">
        <v>19</v>
      </c>
      <c r="N121" s="233" t="s">
        <v>43</v>
      </c>
      <c r="O121" s="86"/>
      <c r="P121" s="215">
        <f>O121*H121</f>
        <v>0</v>
      </c>
      <c r="Q121" s="215">
        <v>1</v>
      </c>
      <c r="R121" s="215">
        <f>Q121*H121</f>
        <v>0.588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149</v>
      </c>
      <c r="AT121" s="217" t="s">
        <v>145</v>
      </c>
      <c r="AU121" s="217" t="s">
        <v>82</v>
      </c>
      <c r="AY121" s="19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136</v>
      </c>
      <c r="BM121" s="217" t="s">
        <v>297</v>
      </c>
    </row>
    <row r="122" spans="1:51" s="13" customFormat="1" ht="12">
      <c r="A122" s="13"/>
      <c r="B122" s="234"/>
      <c r="C122" s="235"/>
      <c r="D122" s="236" t="s">
        <v>151</v>
      </c>
      <c r="E122" s="237" t="s">
        <v>19</v>
      </c>
      <c r="F122" s="238" t="s">
        <v>298</v>
      </c>
      <c r="G122" s="235"/>
      <c r="H122" s="239">
        <v>0.56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151</v>
      </c>
      <c r="AU122" s="245" t="s">
        <v>82</v>
      </c>
      <c r="AV122" s="13" t="s">
        <v>82</v>
      </c>
      <c r="AW122" s="13" t="s">
        <v>34</v>
      </c>
      <c r="AX122" s="13" t="s">
        <v>72</v>
      </c>
      <c r="AY122" s="245" t="s">
        <v>129</v>
      </c>
    </row>
    <row r="123" spans="1:51" s="13" customFormat="1" ht="12">
      <c r="A123" s="13"/>
      <c r="B123" s="234"/>
      <c r="C123" s="235"/>
      <c r="D123" s="236" t="s">
        <v>151</v>
      </c>
      <c r="E123" s="237" t="s">
        <v>19</v>
      </c>
      <c r="F123" s="238" t="s">
        <v>299</v>
      </c>
      <c r="G123" s="235"/>
      <c r="H123" s="239">
        <v>0.588</v>
      </c>
      <c r="I123" s="240"/>
      <c r="J123" s="235"/>
      <c r="K123" s="235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151</v>
      </c>
      <c r="AU123" s="245" t="s">
        <v>82</v>
      </c>
      <c r="AV123" s="13" t="s">
        <v>82</v>
      </c>
      <c r="AW123" s="13" t="s">
        <v>34</v>
      </c>
      <c r="AX123" s="13" t="s">
        <v>80</v>
      </c>
      <c r="AY123" s="245" t="s">
        <v>129</v>
      </c>
    </row>
    <row r="124" spans="1:65" s="2" customFormat="1" ht="24.15" customHeight="1">
      <c r="A124" s="40"/>
      <c r="B124" s="41"/>
      <c r="C124" s="206" t="s">
        <v>205</v>
      </c>
      <c r="D124" s="206" t="s">
        <v>131</v>
      </c>
      <c r="E124" s="207" t="s">
        <v>300</v>
      </c>
      <c r="F124" s="208" t="s">
        <v>301</v>
      </c>
      <c r="G124" s="209" t="s">
        <v>185</v>
      </c>
      <c r="H124" s="210">
        <v>290</v>
      </c>
      <c r="I124" s="211"/>
      <c r="J124" s="212">
        <f>ROUND(I124*H124,2)</f>
        <v>0</v>
      </c>
      <c r="K124" s="208" t="s">
        <v>135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136</v>
      </c>
      <c r="AT124" s="217" t="s">
        <v>131</v>
      </c>
      <c r="AU124" s="217" t="s">
        <v>82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136</v>
      </c>
      <c r="BM124" s="217" t="s">
        <v>302</v>
      </c>
    </row>
    <row r="125" spans="1:47" s="2" customFormat="1" ht="12">
      <c r="A125" s="40"/>
      <c r="B125" s="41"/>
      <c r="C125" s="42"/>
      <c r="D125" s="219" t="s">
        <v>138</v>
      </c>
      <c r="E125" s="42"/>
      <c r="F125" s="220" t="s">
        <v>303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82</v>
      </c>
    </row>
    <row r="126" spans="1:51" s="14" customFormat="1" ht="12">
      <c r="A126" s="14"/>
      <c r="B126" s="246"/>
      <c r="C126" s="247"/>
      <c r="D126" s="236" t="s">
        <v>151</v>
      </c>
      <c r="E126" s="248" t="s">
        <v>19</v>
      </c>
      <c r="F126" s="249" t="s">
        <v>304</v>
      </c>
      <c r="G126" s="247"/>
      <c r="H126" s="248" t="s">
        <v>19</v>
      </c>
      <c r="I126" s="250"/>
      <c r="J126" s="247"/>
      <c r="K126" s="247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151</v>
      </c>
      <c r="AU126" s="255" t="s">
        <v>82</v>
      </c>
      <c r="AV126" s="14" t="s">
        <v>80</v>
      </c>
      <c r="AW126" s="14" t="s">
        <v>34</v>
      </c>
      <c r="AX126" s="14" t="s">
        <v>72</v>
      </c>
      <c r="AY126" s="255" t="s">
        <v>129</v>
      </c>
    </row>
    <row r="127" spans="1:51" s="13" customFormat="1" ht="12">
      <c r="A127" s="13"/>
      <c r="B127" s="234"/>
      <c r="C127" s="235"/>
      <c r="D127" s="236" t="s">
        <v>151</v>
      </c>
      <c r="E127" s="237" t="s">
        <v>19</v>
      </c>
      <c r="F127" s="238" t="s">
        <v>305</v>
      </c>
      <c r="G127" s="235"/>
      <c r="H127" s="239">
        <v>290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151</v>
      </c>
      <c r="AU127" s="245" t="s">
        <v>82</v>
      </c>
      <c r="AV127" s="13" t="s">
        <v>82</v>
      </c>
      <c r="AW127" s="13" t="s">
        <v>34</v>
      </c>
      <c r="AX127" s="13" t="s">
        <v>80</v>
      </c>
      <c r="AY127" s="245" t="s">
        <v>129</v>
      </c>
    </row>
    <row r="128" spans="1:65" s="2" customFormat="1" ht="16.5" customHeight="1">
      <c r="A128" s="40"/>
      <c r="B128" s="41"/>
      <c r="C128" s="224" t="s">
        <v>216</v>
      </c>
      <c r="D128" s="224" t="s">
        <v>145</v>
      </c>
      <c r="E128" s="225" t="s">
        <v>193</v>
      </c>
      <c r="F128" s="226" t="s">
        <v>194</v>
      </c>
      <c r="G128" s="227" t="s">
        <v>148</v>
      </c>
      <c r="H128" s="228">
        <v>10.875</v>
      </c>
      <c r="I128" s="229"/>
      <c r="J128" s="230">
        <f>ROUND(I128*H128,2)</f>
        <v>0</v>
      </c>
      <c r="K128" s="226" t="s">
        <v>135</v>
      </c>
      <c r="L128" s="231"/>
      <c r="M128" s="232" t="s">
        <v>19</v>
      </c>
      <c r="N128" s="233" t="s">
        <v>43</v>
      </c>
      <c r="O128" s="86"/>
      <c r="P128" s="215">
        <f>O128*H128</f>
        <v>0</v>
      </c>
      <c r="Q128" s="215">
        <v>1</v>
      </c>
      <c r="R128" s="215">
        <f>Q128*H128</f>
        <v>10.875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149</v>
      </c>
      <c r="AT128" s="217" t="s">
        <v>145</v>
      </c>
      <c r="AU128" s="217" t="s">
        <v>82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136</v>
      </c>
      <c r="BM128" s="217" t="s">
        <v>306</v>
      </c>
    </row>
    <row r="129" spans="1:51" s="14" customFormat="1" ht="12">
      <c r="A129" s="14"/>
      <c r="B129" s="246"/>
      <c r="C129" s="247"/>
      <c r="D129" s="236" t="s">
        <v>151</v>
      </c>
      <c r="E129" s="248" t="s">
        <v>19</v>
      </c>
      <c r="F129" s="249" t="s">
        <v>307</v>
      </c>
      <c r="G129" s="247"/>
      <c r="H129" s="248" t="s">
        <v>19</v>
      </c>
      <c r="I129" s="250"/>
      <c r="J129" s="247"/>
      <c r="K129" s="247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151</v>
      </c>
      <c r="AU129" s="255" t="s">
        <v>82</v>
      </c>
      <c r="AV129" s="14" t="s">
        <v>80</v>
      </c>
      <c r="AW129" s="14" t="s">
        <v>34</v>
      </c>
      <c r="AX129" s="14" t="s">
        <v>72</v>
      </c>
      <c r="AY129" s="255" t="s">
        <v>129</v>
      </c>
    </row>
    <row r="130" spans="1:51" s="13" customFormat="1" ht="12">
      <c r="A130" s="13"/>
      <c r="B130" s="234"/>
      <c r="C130" s="235"/>
      <c r="D130" s="236" t="s">
        <v>151</v>
      </c>
      <c r="E130" s="237" t="s">
        <v>19</v>
      </c>
      <c r="F130" s="238" t="s">
        <v>308</v>
      </c>
      <c r="G130" s="235"/>
      <c r="H130" s="239">
        <v>10.875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151</v>
      </c>
      <c r="AU130" s="245" t="s">
        <v>82</v>
      </c>
      <c r="AV130" s="13" t="s">
        <v>82</v>
      </c>
      <c r="AW130" s="13" t="s">
        <v>34</v>
      </c>
      <c r="AX130" s="13" t="s">
        <v>80</v>
      </c>
      <c r="AY130" s="245" t="s">
        <v>129</v>
      </c>
    </row>
    <row r="131" spans="1:65" s="2" customFormat="1" ht="16.5" customHeight="1">
      <c r="A131" s="40"/>
      <c r="B131" s="41"/>
      <c r="C131" s="224" t="s">
        <v>225</v>
      </c>
      <c r="D131" s="224" t="s">
        <v>145</v>
      </c>
      <c r="E131" s="225" t="s">
        <v>309</v>
      </c>
      <c r="F131" s="226" t="s">
        <v>310</v>
      </c>
      <c r="G131" s="227" t="s">
        <v>148</v>
      </c>
      <c r="H131" s="228">
        <v>50.75</v>
      </c>
      <c r="I131" s="229"/>
      <c r="J131" s="230">
        <f>ROUND(I131*H131,2)</f>
        <v>0</v>
      </c>
      <c r="K131" s="226" t="s">
        <v>135</v>
      </c>
      <c r="L131" s="231"/>
      <c r="M131" s="232" t="s">
        <v>19</v>
      </c>
      <c r="N131" s="233" t="s">
        <v>43</v>
      </c>
      <c r="O131" s="86"/>
      <c r="P131" s="215">
        <f>O131*H131</f>
        <v>0</v>
      </c>
      <c r="Q131" s="215">
        <v>1</v>
      </c>
      <c r="R131" s="215">
        <f>Q131*H131</f>
        <v>50.75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149</v>
      </c>
      <c r="AT131" s="217" t="s">
        <v>145</v>
      </c>
      <c r="AU131" s="217" t="s">
        <v>82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136</v>
      </c>
      <c r="BM131" s="217" t="s">
        <v>311</v>
      </c>
    </row>
    <row r="132" spans="1:51" s="14" customFormat="1" ht="12">
      <c r="A132" s="14"/>
      <c r="B132" s="246"/>
      <c r="C132" s="247"/>
      <c r="D132" s="236" t="s">
        <v>151</v>
      </c>
      <c r="E132" s="248" t="s">
        <v>19</v>
      </c>
      <c r="F132" s="249" t="s">
        <v>312</v>
      </c>
      <c r="G132" s="247"/>
      <c r="H132" s="248" t="s">
        <v>19</v>
      </c>
      <c r="I132" s="250"/>
      <c r="J132" s="247"/>
      <c r="K132" s="247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151</v>
      </c>
      <c r="AU132" s="255" t="s">
        <v>82</v>
      </c>
      <c r="AV132" s="14" t="s">
        <v>80</v>
      </c>
      <c r="AW132" s="14" t="s">
        <v>34</v>
      </c>
      <c r="AX132" s="14" t="s">
        <v>72</v>
      </c>
      <c r="AY132" s="255" t="s">
        <v>129</v>
      </c>
    </row>
    <row r="133" spans="1:51" s="13" customFormat="1" ht="12">
      <c r="A133" s="13"/>
      <c r="B133" s="234"/>
      <c r="C133" s="235"/>
      <c r="D133" s="236" t="s">
        <v>151</v>
      </c>
      <c r="E133" s="237" t="s">
        <v>19</v>
      </c>
      <c r="F133" s="238" t="s">
        <v>313</v>
      </c>
      <c r="G133" s="235"/>
      <c r="H133" s="239">
        <v>50.75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151</v>
      </c>
      <c r="AU133" s="245" t="s">
        <v>82</v>
      </c>
      <c r="AV133" s="13" t="s">
        <v>82</v>
      </c>
      <c r="AW133" s="13" t="s">
        <v>34</v>
      </c>
      <c r="AX133" s="13" t="s">
        <v>80</v>
      </c>
      <c r="AY133" s="245" t="s">
        <v>129</v>
      </c>
    </row>
    <row r="134" spans="1:65" s="2" customFormat="1" ht="16.5" customHeight="1">
      <c r="A134" s="40"/>
      <c r="B134" s="41"/>
      <c r="C134" s="224" t="s">
        <v>230</v>
      </c>
      <c r="D134" s="224" t="s">
        <v>145</v>
      </c>
      <c r="E134" s="225" t="s">
        <v>314</v>
      </c>
      <c r="F134" s="226" t="s">
        <v>315</v>
      </c>
      <c r="G134" s="227" t="s">
        <v>250</v>
      </c>
      <c r="H134" s="228">
        <v>10.875</v>
      </c>
      <c r="I134" s="229"/>
      <c r="J134" s="230">
        <f>ROUND(I134*H134,2)</f>
        <v>0</v>
      </c>
      <c r="K134" s="226" t="s">
        <v>135</v>
      </c>
      <c r="L134" s="231"/>
      <c r="M134" s="232" t="s">
        <v>19</v>
      </c>
      <c r="N134" s="233" t="s">
        <v>43</v>
      </c>
      <c r="O134" s="86"/>
      <c r="P134" s="215">
        <f>O134*H134</f>
        <v>0</v>
      </c>
      <c r="Q134" s="215">
        <v>0.22</v>
      </c>
      <c r="R134" s="215">
        <f>Q134*H134</f>
        <v>2.3925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149</v>
      </c>
      <c r="AT134" s="217" t="s">
        <v>145</v>
      </c>
      <c r="AU134" s="217" t="s">
        <v>82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136</v>
      </c>
      <c r="BM134" s="217" t="s">
        <v>316</v>
      </c>
    </row>
    <row r="135" spans="1:51" s="14" customFormat="1" ht="12">
      <c r="A135" s="14"/>
      <c r="B135" s="246"/>
      <c r="C135" s="247"/>
      <c r="D135" s="236" t="s">
        <v>151</v>
      </c>
      <c r="E135" s="248" t="s">
        <v>19</v>
      </c>
      <c r="F135" s="249" t="s">
        <v>317</v>
      </c>
      <c r="G135" s="247"/>
      <c r="H135" s="248" t="s">
        <v>19</v>
      </c>
      <c r="I135" s="250"/>
      <c r="J135" s="247"/>
      <c r="K135" s="247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151</v>
      </c>
      <c r="AU135" s="255" t="s">
        <v>82</v>
      </c>
      <c r="AV135" s="14" t="s">
        <v>80</v>
      </c>
      <c r="AW135" s="14" t="s">
        <v>34</v>
      </c>
      <c r="AX135" s="14" t="s">
        <v>72</v>
      </c>
      <c r="AY135" s="255" t="s">
        <v>129</v>
      </c>
    </row>
    <row r="136" spans="1:51" s="13" customFormat="1" ht="12">
      <c r="A136" s="13"/>
      <c r="B136" s="234"/>
      <c r="C136" s="235"/>
      <c r="D136" s="236" t="s">
        <v>151</v>
      </c>
      <c r="E136" s="237" t="s">
        <v>19</v>
      </c>
      <c r="F136" s="238" t="s">
        <v>308</v>
      </c>
      <c r="G136" s="235"/>
      <c r="H136" s="239">
        <v>10.875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151</v>
      </c>
      <c r="AU136" s="245" t="s">
        <v>82</v>
      </c>
      <c r="AV136" s="13" t="s">
        <v>82</v>
      </c>
      <c r="AW136" s="13" t="s">
        <v>34</v>
      </c>
      <c r="AX136" s="13" t="s">
        <v>80</v>
      </c>
      <c r="AY136" s="245" t="s">
        <v>129</v>
      </c>
    </row>
    <row r="137" spans="1:65" s="2" customFormat="1" ht="33" customHeight="1">
      <c r="A137" s="40"/>
      <c r="B137" s="41"/>
      <c r="C137" s="206" t="s">
        <v>318</v>
      </c>
      <c r="D137" s="206" t="s">
        <v>131</v>
      </c>
      <c r="E137" s="207" t="s">
        <v>319</v>
      </c>
      <c r="F137" s="208" t="s">
        <v>320</v>
      </c>
      <c r="G137" s="209" t="s">
        <v>185</v>
      </c>
      <c r="H137" s="210">
        <v>290</v>
      </c>
      <c r="I137" s="211"/>
      <c r="J137" s="212">
        <f>ROUND(I137*H137,2)</f>
        <v>0</v>
      </c>
      <c r="K137" s="208" t="s">
        <v>135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0.04</v>
      </c>
      <c r="R137" s="215">
        <f>Q137*H137</f>
        <v>11.6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136</v>
      </c>
      <c r="AT137" s="217" t="s">
        <v>131</v>
      </c>
      <c r="AU137" s="217" t="s">
        <v>82</v>
      </c>
      <c r="AY137" s="19" t="s">
        <v>129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136</v>
      </c>
      <c r="BM137" s="217" t="s">
        <v>321</v>
      </c>
    </row>
    <row r="138" spans="1:47" s="2" customFormat="1" ht="12">
      <c r="A138" s="40"/>
      <c r="B138" s="41"/>
      <c r="C138" s="42"/>
      <c r="D138" s="219" t="s">
        <v>138</v>
      </c>
      <c r="E138" s="42"/>
      <c r="F138" s="220" t="s">
        <v>322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138</v>
      </c>
      <c r="AU138" s="19" t="s">
        <v>82</v>
      </c>
    </row>
    <row r="139" spans="1:65" s="2" customFormat="1" ht="21.75" customHeight="1">
      <c r="A139" s="40"/>
      <c r="B139" s="41"/>
      <c r="C139" s="224" t="s">
        <v>323</v>
      </c>
      <c r="D139" s="224" t="s">
        <v>145</v>
      </c>
      <c r="E139" s="225" t="s">
        <v>324</v>
      </c>
      <c r="F139" s="226" t="s">
        <v>325</v>
      </c>
      <c r="G139" s="227" t="s">
        <v>185</v>
      </c>
      <c r="H139" s="228">
        <v>304.5</v>
      </c>
      <c r="I139" s="229"/>
      <c r="J139" s="230">
        <f>ROUND(I139*H139,2)</f>
        <v>0</v>
      </c>
      <c r="K139" s="226" t="s">
        <v>19</v>
      </c>
      <c r="L139" s="231"/>
      <c r="M139" s="232" t="s">
        <v>19</v>
      </c>
      <c r="N139" s="233" t="s">
        <v>43</v>
      </c>
      <c r="O139" s="86"/>
      <c r="P139" s="215">
        <f>O139*H139</f>
        <v>0</v>
      </c>
      <c r="Q139" s="215">
        <v>0.027</v>
      </c>
      <c r="R139" s="215">
        <f>Q139*H139</f>
        <v>8.2215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149</v>
      </c>
      <c r="AT139" s="217" t="s">
        <v>145</v>
      </c>
      <c r="AU139" s="217" t="s">
        <v>82</v>
      </c>
      <c r="AY139" s="19" t="s">
        <v>129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136</v>
      </c>
      <c r="BM139" s="217" t="s">
        <v>326</v>
      </c>
    </row>
    <row r="140" spans="1:51" s="13" customFormat="1" ht="12">
      <c r="A140" s="13"/>
      <c r="B140" s="234"/>
      <c r="C140" s="235"/>
      <c r="D140" s="236" t="s">
        <v>151</v>
      </c>
      <c r="E140" s="237" t="s">
        <v>19</v>
      </c>
      <c r="F140" s="238" t="s">
        <v>327</v>
      </c>
      <c r="G140" s="235"/>
      <c r="H140" s="239">
        <v>304.5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151</v>
      </c>
      <c r="AU140" s="245" t="s">
        <v>82</v>
      </c>
      <c r="AV140" s="13" t="s">
        <v>82</v>
      </c>
      <c r="AW140" s="13" t="s">
        <v>34</v>
      </c>
      <c r="AX140" s="13" t="s">
        <v>80</v>
      </c>
      <c r="AY140" s="245" t="s">
        <v>129</v>
      </c>
    </row>
    <row r="141" spans="1:65" s="2" customFormat="1" ht="16.5" customHeight="1">
      <c r="A141" s="40"/>
      <c r="B141" s="41"/>
      <c r="C141" s="224" t="s">
        <v>328</v>
      </c>
      <c r="D141" s="224" t="s">
        <v>145</v>
      </c>
      <c r="E141" s="225" t="s">
        <v>329</v>
      </c>
      <c r="F141" s="226" t="s">
        <v>330</v>
      </c>
      <c r="G141" s="227" t="s">
        <v>250</v>
      </c>
      <c r="H141" s="228">
        <v>13.154</v>
      </c>
      <c r="I141" s="229"/>
      <c r="J141" s="230">
        <f>ROUND(I141*H141,2)</f>
        <v>0</v>
      </c>
      <c r="K141" s="226" t="s">
        <v>135</v>
      </c>
      <c r="L141" s="231"/>
      <c r="M141" s="232" t="s">
        <v>19</v>
      </c>
      <c r="N141" s="233" t="s">
        <v>43</v>
      </c>
      <c r="O141" s="86"/>
      <c r="P141" s="215">
        <f>O141*H141</f>
        <v>0</v>
      </c>
      <c r="Q141" s="215">
        <v>0.21</v>
      </c>
      <c r="R141" s="215">
        <f>Q141*H141</f>
        <v>2.76234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149</v>
      </c>
      <c r="AT141" s="217" t="s">
        <v>145</v>
      </c>
      <c r="AU141" s="217" t="s">
        <v>82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136</v>
      </c>
      <c r="BM141" s="217" t="s">
        <v>331</v>
      </c>
    </row>
    <row r="142" spans="1:51" s="13" customFormat="1" ht="12">
      <c r="A142" s="13"/>
      <c r="B142" s="234"/>
      <c r="C142" s="235"/>
      <c r="D142" s="236" t="s">
        <v>151</v>
      </c>
      <c r="E142" s="237" t="s">
        <v>19</v>
      </c>
      <c r="F142" s="238" t="s">
        <v>332</v>
      </c>
      <c r="G142" s="235"/>
      <c r="H142" s="239">
        <v>12.528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151</v>
      </c>
      <c r="AU142" s="245" t="s">
        <v>82</v>
      </c>
      <c r="AV142" s="13" t="s">
        <v>82</v>
      </c>
      <c r="AW142" s="13" t="s">
        <v>34</v>
      </c>
      <c r="AX142" s="13" t="s">
        <v>72</v>
      </c>
      <c r="AY142" s="245" t="s">
        <v>129</v>
      </c>
    </row>
    <row r="143" spans="1:51" s="13" customFormat="1" ht="12">
      <c r="A143" s="13"/>
      <c r="B143" s="234"/>
      <c r="C143" s="235"/>
      <c r="D143" s="236" t="s">
        <v>151</v>
      </c>
      <c r="E143" s="237" t="s">
        <v>19</v>
      </c>
      <c r="F143" s="238" t="s">
        <v>333</v>
      </c>
      <c r="G143" s="235"/>
      <c r="H143" s="239">
        <v>13.154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151</v>
      </c>
      <c r="AU143" s="245" t="s">
        <v>82</v>
      </c>
      <c r="AV143" s="13" t="s">
        <v>82</v>
      </c>
      <c r="AW143" s="13" t="s">
        <v>34</v>
      </c>
      <c r="AX143" s="13" t="s">
        <v>80</v>
      </c>
      <c r="AY143" s="245" t="s">
        <v>129</v>
      </c>
    </row>
    <row r="144" spans="1:63" s="12" customFormat="1" ht="22.8" customHeight="1">
      <c r="A144" s="12"/>
      <c r="B144" s="190"/>
      <c r="C144" s="191"/>
      <c r="D144" s="192" t="s">
        <v>71</v>
      </c>
      <c r="E144" s="204" t="s">
        <v>177</v>
      </c>
      <c r="F144" s="204" t="s">
        <v>334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SUM(P145:P168)</f>
        <v>0</v>
      </c>
      <c r="Q144" s="198"/>
      <c r="R144" s="199">
        <f>SUM(R145:R168)</f>
        <v>46.41986</v>
      </c>
      <c r="S144" s="198"/>
      <c r="T144" s="200">
        <f>SUM(T145:T168)</f>
        <v>0.082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80</v>
      </c>
      <c r="AT144" s="202" t="s">
        <v>71</v>
      </c>
      <c r="AU144" s="202" t="s">
        <v>80</v>
      </c>
      <c r="AY144" s="201" t="s">
        <v>129</v>
      </c>
      <c r="BK144" s="203">
        <f>SUM(BK145:BK168)</f>
        <v>0</v>
      </c>
    </row>
    <row r="145" spans="1:65" s="2" customFormat="1" ht="16.5" customHeight="1">
      <c r="A145" s="40"/>
      <c r="B145" s="41"/>
      <c r="C145" s="206" t="s">
        <v>7</v>
      </c>
      <c r="D145" s="206" t="s">
        <v>131</v>
      </c>
      <c r="E145" s="207" t="s">
        <v>335</v>
      </c>
      <c r="F145" s="208" t="s">
        <v>336</v>
      </c>
      <c r="G145" s="209" t="s">
        <v>134</v>
      </c>
      <c r="H145" s="210">
        <v>20</v>
      </c>
      <c r="I145" s="211"/>
      <c r="J145" s="212">
        <f>ROUND(I145*H145,2)</f>
        <v>0</v>
      </c>
      <c r="K145" s="208" t="s">
        <v>135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0.11171</v>
      </c>
      <c r="R145" s="215">
        <f>Q145*H145</f>
        <v>2.2342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136</v>
      </c>
      <c r="AT145" s="217" t="s">
        <v>131</v>
      </c>
      <c r="AU145" s="217" t="s">
        <v>82</v>
      </c>
      <c r="AY145" s="19" t="s">
        <v>129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136</v>
      </c>
      <c r="BM145" s="217" t="s">
        <v>337</v>
      </c>
    </row>
    <row r="146" spans="1:47" s="2" customFormat="1" ht="12">
      <c r="A146" s="40"/>
      <c r="B146" s="41"/>
      <c r="C146" s="42"/>
      <c r="D146" s="219" t="s">
        <v>138</v>
      </c>
      <c r="E146" s="42"/>
      <c r="F146" s="220" t="s">
        <v>338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138</v>
      </c>
      <c r="AU146" s="19" t="s">
        <v>82</v>
      </c>
    </row>
    <row r="147" spans="1:65" s="2" customFormat="1" ht="24.15" customHeight="1">
      <c r="A147" s="40"/>
      <c r="B147" s="41"/>
      <c r="C147" s="224" t="s">
        <v>339</v>
      </c>
      <c r="D147" s="224" t="s">
        <v>145</v>
      </c>
      <c r="E147" s="225" t="s">
        <v>340</v>
      </c>
      <c r="F147" s="226" t="s">
        <v>341</v>
      </c>
      <c r="G147" s="227" t="s">
        <v>134</v>
      </c>
      <c r="H147" s="228">
        <v>1</v>
      </c>
      <c r="I147" s="229"/>
      <c r="J147" s="230">
        <f>ROUND(I147*H147,2)</f>
        <v>0</v>
      </c>
      <c r="K147" s="226" t="s">
        <v>19</v>
      </c>
      <c r="L147" s="231"/>
      <c r="M147" s="232" t="s">
        <v>19</v>
      </c>
      <c r="N147" s="233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149</v>
      </c>
      <c r="AT147" s="217" t="s">
        <v>145</v>
      </c>
      <c r="AU147" s="217" t="s">
        <v>82</v>
      </c>
      <c r="AY147" s="19" t="s">
        <v>129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136</v>
      </c>
      <c r="BM147" s="217" t="s">
        <v>342</v>
      </c>
    </row>
    <row r="148" spans="1:65" s="2" customFormat="1" ht="24.15" customHeight="1">
      <c r="A148" s="40"/>
      <c r="B148" s="41"/>
      <c r="C148" s="224" t="s">
        <v>343</v>
      </c>
      <c r="D148" s="224" t="s">
        <v>145</v>
      </c>
      <c r="E148" s="225" t="s">
        <v>344</v>
      </c>
      <c r="F148" s="226" t="s">
        <v>345</v>
      </c>
      <c r="G148" s="227" t="s">
        <v>134</v>
      </c>
      <c r="H148" s="228">
        <v>19</v>
      </c>
      <c r="I148" s="229"/>
      <c r="J148" s="230">
        <f>ROUND(I148*H148,2)</f>
        <v>0</v>
      </c>
      <c r="K148" s="226" t="s">
        <v>19</v>
      </c>
      <c r="L148" s="231"/>
      <c r="M148" s="232" t="s">
        <v>19</v>
      </c>
      <c r="N148" s="233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149</v>
      </c>
      <c r="AT148" s="217" t="s">
        <v>145</v>
      </c>
      <c r="AU148" s="217" t="s">
        <v>82</v>
      </c>
      <c r="AY148" s="19" t="s">
        <v>129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136</v>
      </c>
      <c r="BM148" s="217" t="s">
        <v>346</v>
      </c>
    </row>
    <row r="149" spans="1:65" s="2" customFormat="1" ht="16.5" customHeight="1">
      <c r="A149" s="40"/>
      <c r="B149" s="41"/>
      <c r="C149" s="206" t="s">
        <v>347</v>
      </c>
      <c r="D149" s="206" t="s">
        <v>131</v>
      </c>
      <c r="E149" s="207" t="s">
        <v>348</v>
      </c>
      <c r="F149" s="208" t="s">
        <v>349</v>
      </c>
      <c r="G149" s="209" t="s">
        <v>134</v>
      </c>
      <c r="H149" s="210">
        <v>1</v>
      </c>
      <c r="I149" s="211"/>
      <c r="J149" s="212">
        <f>ROUND(I149*H149,2)</f>
        <v>0</v>
      </c>
      <c r="K149" s="208" t="s">
        <v>135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0.0007</v>
      </c>
      <c r="R149" s="215">
        <f>Q149*H149</f>
        <v>0.0007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136</v>
      </c>
      <c r="AT149" s="217" t="s">
        <v>131</v>
      </c>
      <c r="AU149" s="217" t="s">
        <v>82</v>
      </c>
      <c r="AY149" s="19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136</v>
      </c>
      <c r="BM149" s="217" t="s">
        <v>350</v>
      </c>
    </row>
    <row r="150" spans="1:47" s="2" customFormat="1" ht="12">
      <c r="A150" s="40"/>
      <c r="B150" s="41"/>
      <c r="C150" s="42"/>
      <c r="D150" s="219" t="s">
        <v>138</v>
      </c>
      <c r="E150" s="42"/>
      <c r="F150" s="220" t="s">
        <v>351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138</v>
      </c>
      <c r="AU150" s="19" t="s">
        <v>82</v>
      </c>
    </row>
    <row r="151" spans="1:51" s="14" customFormat="1" ht="12">
      <c r="A151" s="14"/>
      <c r="B151" s="246"/>
      <c r="C151" s="247"/>
      <c r="D151" s="236" t="s">
        <v>151</v>
      </c>
      <c r="E151" s="248" t="s">
        <v>19</v>
      </c>
      <c r="F151" s="249" t="s">
        <v>352</v>
      </c>
      <c r="G151" s="247"/>
      <c r="H151" s="248" t="s">
        <v>19</v>
      </c>
      <c r="I151" s="250"/>
      <c r="J151" s="247"/>
      <c r="K151" s="247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151</v>
      </c>
      <c r="AU151" s="255" t="s">
        <v>82</v>
      </c>
      <c r="AV151" s="14" t="s">
        <v>80</v>
      </c>
      <c r="AW151" s="14" t="s">
        <v>34</v>
      </c>
      <c r="AX151" s="14" t="s">
        <v>72</v>
      </c>
      <c r="AY151" s="255" t="s">
        <v>129</v>
      </c>
    </row>
    <row r="152" spans="1:51" s="13" customFormat="1" ht="12">
      <c r="A152" s="13"/>
      <c r="B152" s="234"/>
      <c r="C152" s="235"/>
      <c r="D152" s="236" t="s">
        <v>151</v>
      </c>
      <c r="E152" s="237" t="s">
        <v>19</v>
      </c>
      <c r="F152" s="238" t="s">
        <v>80</v>
      </c>
      <c r="G152" s="235"/>
      <c r="H152" s="239">
        <v>1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151</v>
      </c>
      <c r="AU152" s="245" t="s">
        <v>82</v>
      </c>
      <c r="AV152" s="13" t="s">
        <v>82</v>
      </c>
      <c r="AW152" s="13" t="s">
        <v>34</v>
      </c>
      <c r="AX152" s="13" t="s">
        <v>80</v>
      </c>
      <c r="AY152" s="245" t="s">
        <v>129</v>
      </c>
    </row>
    <row r="153" spans="1:65" s="2" customFormat="1" ht="16.5" customHeight="1">
      <c r="A153" s="40"/>
      <c r="B153" s="41"/>
      <c r="C153" s="206" t="s">
        <v>353</v>
      </c>
      <c r="D153" s="206" t="s">
        <v>131</v>
      </c>
      <c r="E153" s="207" t="s">
        <v>354</v>
      </c>
      <c r="F153" s="208" t="s">
        <v>355</v>
      </c>
      <c r="G153" s="209" t="s">
        <v>134</v>
      </c>
      <c r="H153" s="210">
        <v>1</v>
      </c>
      <c r="I153" s="211"/>
      <c r="J153" s="212">
        <f>ROUND(I153*H153,2)</f>
        <v>0</v>
      </c>
      <c r="K153" s="208" t="s">
        <v>135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0.10941</v>
      </c>
      <c r="R153" s="215">
        <f>Q153*H153</f>
        <v>0.10941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136</v>
      </c>
      <c r="AT153" s="217" t="s">
        <v>131</v>
      </c>
      <c r="AU153" s="217" t="s">
        <v>82</v>
      </c>
      <c r="AY153" s="19" t="s">
        <v>129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136</v>
      </c>
      <c r="BM153" s="217" t="s">
        <v>356</v>
      </c>
    </row>
    <row r="154" spans="1:47" s="2" customFormat="1" ht="12">
      <c r="A154" s="40"/>
      <c r="B154" s="41"/>
      <c r="C154" s="42"/>
      <c r="D154" s="219" t="s">
        <v>138</v>
      </c>
      <c r="E154" s="42"/>
      <c r="F154" s="220" t="s">
        <v>357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138</v>
      </c>
      <c r="AU154" s="19" t="s">
        <v>82</v>
      </c>
    </row>
    <row r="155" spans="1:51" s="14" customFormat="1" ht="12">
      <c r="A155" s="14"/>
      <c r="B155" s="246"/>
      <c r="C155" s="247"/>
      <c r="D155" s="236" t="s">
        <v>151</v>
      </c>
      <c r="E155" s="248" t="s">
        <v>19</v>
      </c>
      <c r="F155" s="249" t="s">
        <v>352</v>
      </c>
      <c r="G155" s="247"/>
      <c r="H155" s="248" t="s">
        <v>19</v>
      </c>
      <c r="I155" s="250"/>
      <c r="J155" s="247"/>
      <c r="K155" s="247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151</v>
      </c>
      <c r="AU155" s="255" t="s">
        <v>82</v>
      </c>
      <c r="AV155" s="14" t="s">
        <v>80</v>
      </c>
      <c r="AW155" s="14" t="s">
        <v>34</v>
      </c>
      <c r="AX155" s="14" t="s">
        <v>72</v>
      </c>
      <c r="AY155" s="255" t="s">
        <v>129</v>
      </c>
    </row>
    <row r="156" spans="1:51" s="13" customFormat="1" ht="12">
      <c r="A156" s="13"/>
      <c r="B156" s="234"/>
      <c r="C156" s="235"/>
      <c r="D156" s="236" t="s">
        <v>151</v>
      </c>
      <c r="E156" s="237" t="s">
        <v>19</v>
      </c>
      <c r="F156" s="238" t="s">
        <v>80</v>
      </c>
      <c r="G156" s="235"/>
      <c r="H156" s="239">
        <v>1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151</v>
      </c>
      <c r="AU156" s="245" t="s">
        <v>82</v>
      </c>
      <c r="AV156" s="13" t="s">
        <v>82</v>
      </c>
      <c r="AW156" s="13" t="s">
        <v>34</v>
      </c>
      <c r="AX156" s="13" t="s">
        <v>80</v>
      </c>
      <c r="AY156" s="245" t="s">
        <v>129</v>
      </c>
    </row>
    <row r="157" spans="1:65" s="2" customFormat="1" ht="24.15" customHeight="1">
      <c r="A157" s="40"/>
      <c r="B157" s="41"/>
      <c r="C157" s="206" t="s">
        <v>358</v>
      </c>
      <c r="D157" s="206" t="s">
        <v>131</v>
      </c>
      <c r="E157" s="207" t="s">
        <v>359</v>
      </c>
      <c r="F157" s="208" t="s">
        <v>360</v>
      </c>
      <c r="G157" s="209" t="s">
        <v>233</v>
      </c>
      <c r="H157" s="210">
        <v>63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0.006</v>
      </c>
      <c r="R157" s="215">
        <f>Q157*H157</f>
        <v>0.378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136</v>
      </c>
      <c r="AT157" s="217" t="s">
        <v>131</v>
      </c>
      <c r="AU157" s="217" t="s">
        <v>82</v>
      </c>
      <c r="AY157" s="19" t="s">
        <v>129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136</v>
      </c>
      <c r="BM157" s="217" t="s">
        <v>361</v>
      </c>
    </row>
    <row r="158" spans="1:65" s="2" customFormat="1" ht="24.15" customHeight="1">
      <c r="A158" s="40"/>
      <c r="B158" s="41"/>
      <c r="C158" s="206" t="s">
        <v>362</v>
      </c>
      <c r="D158" s="206" t="s">
        <v>131</v>
      </c>
      <c r="E158" s="207" t="s">
        <v>363</v>
      </c>
      <c r="F158" s="208" t="s">
        <v>364</v>
      </c>
      <c r="G158" s="209" t="s">
        <v>233</v>
      </c>
      <c r="H158" s="210">
        <v>125</v>
      </c>
      <c r="I158" s="211"/>
      <c r="J158" s="212">
        <f>ROUND(I158*H158,2)</f>
        <v>0</v>
      </c>
      <c r="K158" s="208" t="s">
        <v>135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0.1554</v>
      </c>
      <c r="R158" s="215">
        <f>Q158*H158</f>
        <v>19.425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136</v>
      </c>
      <c r="AT158" s="217" t="s">
        <v>131</v>
      </c>
      <c r="AU158" s="217" t="s">
        <v>82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136</v>
      </c>
      <c r="BM158" s="217" t="s">
        <v>365</v>
      </c>
    </row>
    <row r="159" spans="1:47" s="2" customFormat="1" ht="12">
      <c r="A159" s="40"/>
      <c r="B159" s="41"/>
      <c r="C159" s="42"/>
      <c r="D159" s="219" t="s">
        <v>138</v>
      </c>
      <c r="E159" s="42"/>
      <c r="F159" s="220" t="s">
        <v>366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138</v>
      </c>
      <c r="AU159" s="19" t="s">
        <v>82</v>
      </c>
    </row>
    <row r="160" spans="1:65" s="2" customFormat="1" ht="16.5" customHeight="1">
      <c r="A160" s="40"/>
      <c r="B160" s="41"/>
      <c r="C160" s="224" t="s">
        <v>367</v>
      </c>
      <c r="D160" s="224" t="s">
        <v>145</v>
      </c>
      <c r="E160" s="225" t="s">
        <v>368</v>
      </c>
      <c r="F160" s="226" t="s">
        <v>369</v>
      </c>
      <c r="G160" s="227" t="s">
        <v>233</v>
      </c>
      <c r="H160" s="228">
        <v>131.25</v>
      </c>
      <c r="I160" s="229"/>
      <c r="J160" s="230">
        <f>ROUND(I160*H160,2)</f>
        <v>0</v>
      </c>
      <c r="K160" s="226" t="s">
        <v>135</v>
      </c>
      <c r="L160" s="231"/>
      <c r="M160" s="232" t="s">
        <v>19</v>
      </c>
      <c r="N160" s="233" t="s">
        <v>43</v>
      </c>
      <c r="O160" s="86"/>
      <c r="P160" s="215">
        <f>O160*H160</f>
        <v>0</v>
      </c>
      <c r="Q160" s="215">
        <v>0.056</v>
      </c>
      <c r="R160" s="215">
        <f>Q160*H160</f>
        <v>7.3500000000000005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149</v>
      </c>
      <c r="AT160" s="217" t="s">
        <v>145</v>
      </c>
      <c r="AU160" s="217" t="s">
        <v>82</v>
      </c>
      <c r="AY160" s="19" t="s">
        <v>129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136</v>
      </c>
      <c r="BM160" s="217" t="s">
        <v>370</v>
      </c>
    </row>
    <row r="161" spans="1:51" s="13" customFormat="1" ht="12">
      <c r="A161" s="13"/>
      <c r="B161" s="234"/>
      <c r="C161" s="235"/>
      <c r="D161" s="236" t="s">
        <v>151</v>
      </c>
      <c r="E161" s="237" t="s">
        <v>19</v>
      </c>
      <c r="F161" s="238" t="s">
        <v>371</v>
      </c>
      <c r="G161" s="235"/>
      <c r="H161" s="239">
        <v>131.25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151</v>
      </c>
      <c r="AU161" s="245" t="s">
        <v>82</v>
      </c>
      <c r="AV161" s="13" t="s">
        <v>82</v>
      </c>
      <c r="AW161" s="13" t="s">
        <v>34</v>
      </c>
      <c r="AX161" s="13" t="s">
        <v>80</v>
      </c>
      <c r="AY161" s="245" t="s">
        <v>129</v>
      </c>
    </row>
    <row r="162" spans="1:65" s="2" customFormat="1" ht="16.5" customHeight="1">
      <c r="A162" s="40"/>
      <c r="B162" s="41"/>
      <c r="C162" s="206" t="s">
        <v>372</v>
      </c>
      <c r="D162" s="206" t="s">
        <v>131</v>
      </c>
      <c r="E162" s="207" t="s">
        <v>373</v>
      </c>
      <c r="F162" s="208" t="s">
        <v>374</v>
      </c>
      <c r="G162" s="209" t="s">
        <v>250</v>
      </c>
      <c r="H162" s="210">
        <v>7.5</v>
      </c>
      <c r="I162" s="211"/>
      <c r="J162" s="212">
        <f>ROUND(I162*H162,2)</f>
        <v>0</v>
      </c>
      <c r="K162" s="208" t="s">
        <v>135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2.25634</v>
      </c>
      <c r="R162" s="215">
        <f>Q162*H162</f>
        <v>16.922549999999998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136</v>
      </c>
      <c r="AT162" s="217" t="s">
        <v>131</v>
      </c>
      <c r="AU162" s="217" t="s">
        <v>82</v>
      </c>
      <c r="AY162" s="19" t="s">
        <v>129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136</v>
      </c>
      <c r="BM162" s="217" t="s">
        <v>375</v>
      </c>
    </row>
    <row r="163" spans="1:47" s="2" customFormat="1" ht="12">
      <c r="A163" s="40"/>
      <c r="B163" s="41"/>
      <c r="C163" s="42"/>
      <c r="D163" s="219" t="s">
        <v>138</v>
      </c>
      <c r="E163" s="42"/>
      <c r="F163" s="220" t="s">
        <v>376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138</v>
      </c>
      <c r="AU163" s="19" t="s">
        <v>82</v>
      </c>
    </row>
    <row r="164" spans="1:51" s="13" customFormat="1" ht="12">
      <c r="A164" s="13"/>
      <c r="B164" s="234"/>
      <c r="C164" s="235"/>
      <c r="D164" s="236" t="s">
        <v>151</v>
      </c>
      <c r="E164" s="237" t="s">
        <v>19</v>
      </c>
      <c r="F164" s="238" t="s">
        <v>377</v>
      </c>
      <c r="G164" s="235"/>
      <c r="H164" s="239">
        <v>7.5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151</v>
      </c>
      <c r="AU164" s="245" t="s">
        <v>82</v>
      </c>
      <c r="AV164" s="13" t="s">
        <v>82</v>
      </c>
      <c r="AW164" s="13" t="s">
        <v>34</v>
      </c>
      <c r="AX164" s="13" t="s">
        <v>80</v>
      </c>
      <c r="AY164" s="245" t="s">
        <v>129</v>
      </c>
    </row>
    <row r="165" spans="1:65" s="2" customFormat="1" ht="33" customHeight="1">
      <c r="A165" s="40"/>
      <c r="B165" s="41"/>
      <c r="C165" s="206" t="s">
        <v>378</v>
      </c>
      <c r="D165" s="206" t="s">
        <v>131</v>
      </c>
      <c r="E165" s="207" t="s">
        <v>379</v>
      </c>
      <c r="F165" s="208" t="s">
        <v>380</v>
      </c>
      <c r="G165" s="209" t="s">
        <v>134</v>
      </c>
      <c r="H165" s="210">
        <v>1</v>
      </c>
      <c r="I165" s="211"/>
      <c r="J165" s="212">
        <f>ROUND(I165*H165,2)</f>
        <v>0</v>
      </c>
      <c r="K165" s="208" t="s">
        <v>135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0.082</v>
      </c>
      <c r="T165" s="216">
        <f>S165*H165</f>
        <v>0.082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136</v>
      </c>
      <c r="AT165" s="217" t="s">
        <v>131</v>
      </c>
      <c r="AU165" s="217" t="s">
        <v>82</v>
      </c>
      <c r="AY165" s="19" t="s">
        <v>129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136</v>
      </c>
      <c r="BM165" s="217" t="s">
        <v>381</v>
      </c>
    </row>
    <row r="166" spans="1:47" s="2" customFormat="1" ht="12">
      <c r="A166" s="40"/>
      <c r="B166" s="41"/>
      <c r="C166" s="42"/>
      <c r="D166" s="219" t="s">
        <v>138</v>
      </c>
      <c r="E166" s="42"/>
      <c r="F166" s="220" t="s">
        <v>382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138</v>
      </c>
      <c r="AU166" s="19" t="s">
        <v>82</v>
      </c>
    </row>
    <row r="167" spans="1:51" s="14" customFormat="1" ht="12">
      <c r="A167" s="14"/>
      <c r="B167" s="246"/>
      <c r="C167" s="247"/>
      <c r="D167" s="236" t="s">
        <v>151</v>
      </c>
      <c r="E167" s="248" t="s">
        <v>19</v>
      </c>
      <c r="F167" s="249" t="s">
        <v>352</v>
      </c>
      <c r="G167" s="247"/>
      <c r="H167" s="248" t="s">
        <v>19</v>
      </c>
      <c r="I167" s="250"/>
      <c r="J167" s="247"/>
      <c r="K167" s="247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151</v>
      </c>
      <c r="AU167" s="255" t="s">
        <v>82</v>
      </c>
      <c r="AV167" s="14" t="s">
        <v>80</v>
      </c>
      <c r="AW167" s="14" t="s">
        <v>34</v>
      </c>
      <c r="AX167" s="14" t="s">
        <v>72</v>
      </c>
      <c r="AY167" s="255" t="s">
        <v>129</v>
      </c>
    </row>
    <row r="168" spans="1:51" s="13" customFormat="1" ht="12">
      <c r="A168" s="13"/>
      <c r="B168" s="234"/>
      <c r="C168" s="235"/>
      <c r="D168" s="236" t="s">
        <v>151</v>
      </c>
      <c r="E168" s="237" t="s">
        <v>19</v>
      </c>
      <c r="F168" s="238" t="s">
        <v>80</v>
      </c>
      <c r="G168" s="235"/>
      <c r="H168" s="239">
        <v>1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151</v>
      </c>
      <c r="AU168" s="245" t="s">
        <v>82</v>
      </c>
      <c r="AV168" s="13" t="s">
        <v>82</v>
      </c>
      <c r="AW168" s="13" t="s">
        <v>34</v>
      </c>
      <c r="AX168" s="13" t="s">
        <v>80</v>
      </c>
      <c r="AY168" s="245" t="s">
        <v>129</v>
      </c>
    </row>
    <row r="169" spans="1:63" s="12" customFormat="1" ht="22.8" customHeight="1">
      <c r="A169" s="12"/>
      <c r="B169" s="190"/>
      <c r="C169" s="191"/>
      <c r="D169" s="192" t="s">
        <v>71</v>
      </c>
      <c r="E169" s="204" t="s">
        <v>203</v>
      </c>
      <c r="F169" s="204" t="s">
        <v>204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SUM(P170:P178)</f>
        <v>0</v>
      </c>
      <c r="Q169" s="198"/>
      <c r="R169" s="199">
        <f>SUM(R170:R178)</f>
        <v>0</v>
      </c>
      <c r="S169" s="198"/>
      <c r="T169" s="200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80</v>
      </c>
      <c r="AT169" s="202" t="s">
        <v>71</v>
      </c>
      <c r="AU169" s="202" t="s">
        <v>80</v>
      </c>
      <c r="AY169" s="201" t="s">
        <v>129</v>
      </c>
      <c r="BK169" s="203">
        <f>SUM(BK170:BK178)</f>
        <v>0</v>
      </c>
    </row>
    <row r="170" spans="1:65" s="2" customFormat="1" ht="24.15" customHeight="1">
      <c r="A170" s="40"/>
      <c r="B170" s="41"/>
      <c r="C170" s="206" t="s">
        <v>383</v>
      </c>
      <c r="D170" s="206" t="s">
        <v>131</v>
      </c>
      <c r="E170" s="207" t="s">
        <v>384</v>
      </c>
      <c r="F170" s="208" t="s">
        <v>385</v>
      </c>
      <c r="G170" s="209" t="s">
        <v>148</v>
      </c>
      <c r="H170" s="210">
        <v>10.742</v>
      </c>
      <c r="I170" s="211"/>
      <c r="J170" s="212">
        <f>ROUND(I170*H170,2)</f>
        <v>0</v>
      </c>
      <c r="K170" s="208" t="s">
        <v>135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136</v>
      </c>
      <c r="AT170" s="217" t="s">
        <v>131</v>
      </c>
      <c r="AU170" s="217" t="s">
        <v>82</v>
      </c>
      <c r="AY170" s="19" t="s">
        <v>129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136</v>
      </c>
      <c r="BM170" s="217" t="s">
        <v>386</v>
      </c>
    </row>
    <row r="171" spans="1:47" s="2" customFormat="1" ht="12">
      <c r="A171" s="40"/>
      <c r="B171" s="41"/>
      <c r="C171" s="42"/>
      <c r="D171" s="219" t="s">
        <v>138</v>
      </c>
      <c r="E171" s="42"/>
      <c r="F171" s="220" t="s">
        <v>387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138</v>
      </c>
      <c r="AU171" s="19" t="s">
        <v>82</v>
      </c>
    </row>
    <row r="172" spans="1:65" s="2" customFormat="1" ht="24.15" customHeight="1">
      <c r="A172" s="40"/>
      <c r="B172" s="41"/>
      <c r="C172" s="206" t="s">
        <v>388</v>
      </c>
      <c r="D172" s="206" t="s">
        <v>131</v>
      </c>
      <c r="E172" s="207" t="s">
        <v>389</v>
      </c>
      <c r="F172" s="208" t="s">
        <v>390</v>
      </c>
      <c r="G172" s="209" t="s">
        <v>148</v>
      </c>
      <c r="H172" s="210">
        <v>107.42</v>
      </c>
      <c r="I172" s="211"/>
      <c r="J172" s="212">
        <f>ROUND(I172*H172,2)</f>
        <v>0</v>
      </c>
      <c r="K172" s="208" t="s">
        <v>135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136</v>
      </c>
      <c r="AT172" s="217" t="s">
        <v>131</v>
      </c>
      <c r="AU172" s="217" t="s">
        <v>82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136</v>
      </c>
      <c r="BM172" s="217" t="s">
        <v>391</v>
      </c>
    </row>
    <row r="173" spans="1:47" s="2" customFormat="1" ht="12">
      <c r="A173" s="40"/>
      <c r="B173" s="41"/>
      <c r="C173" s="42"/>
      <c r="D173" s="219" t="s">
        <v>138</v>
      </c>
      <c r="E173" s="42"/>
      <c r="F173" s="220" t="s">
        <v>392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138</v>
      </c>
      <c r="AU173" s="19" t="s">
        <v>82</v>
      </c>
    </row>
    <row r="174" spans="1:51" s="13" customFormat="1" ht="12">
      <c r="A174" s="13"/>
      <c r="B174" s="234"/>
      <c r="C174" s="235"/>
      <c r="D174" s="236" t="s">
        <v>151</v>
      </c>
      <c r="E174" s="237" t="s">
        <v>19</v>
      </c>
      <c r="F174" s="238" t="s">
        <v>393</v>
      </c>
      <c r="G174" s="235"/>
      <c r="H174" s="239">
        <v>107.42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151</v>
      </c>
      <c r="AU174" s="245" t="s">
        <v>82</v>
      </c>
      <c r="AV174" s="13" t="s">
        <v>82</v>
      </c>
      <c r="AW174" s="13" t="s">
        <v>34</v>
      </c>
      <c r="AX174" s="13" t="s">
        <v>80</v>
      </c>
      <c r="AY174" s="245" t="s">
        <v>129</v>
      </c>
    </row>
    <row r="175" spans="1:65" s="2" customFormat="1" ht="16.5" customHeight="1">
      <c r="A175" s="40"/>
      <c r="B175" s="41"/>
      <c r="C175" s="206" t="s">
        <v>394</v>
      </c>
      <c r="D175" s="206" t="s">
        <v>131</v>
      </c>
      <c r="E175" s="207" t="s">
        <v>395</v>
      </c>
      <c r="F175" s="208" t="s">
        <v>396</v>
      </c>
      <c r="G175" s="209" t="s">
        <v>148</v>
      </c>
      <c r="H175" s="210">
        <v>10.742</v>
      </c>
      <c r="I175" s="211"/>
      <c r="J175" s="212">
        <f>ROUND(I175*H175,2)</f>
        <v>0</v>
      </c>
      <c r="K175" s="208" t="s">
        <v>135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136</v>
      </c>
      <c r="AT175" s="217" t="s">
        <v>131</v>
      </c>
      <c r="AU175" s="217" t="s">
        <v>82</v>
      </c>
      <c r="AY175" s="19" t="s">
        <v>129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136</v>
      </c>
      <c r="BM175" s="217" t="s">
        <v>397</v>
      </c>
    </row>
    <row r="176" spans="1:47" s="2" customFormat="1" ht="12">
      <c r="A176" s="40"/>
      <c r="B176" s="41"/>
      <c r="C176" s="42"/>
      <c r="D176" s="219" t="s">
        <v>138</v>
      </c>
      <c r="E176" s="42"/>
      <c r="F176" s="220" t="s">
        <v>398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138</v>
      </c>
      <c r="AU176" s="19" t="s">
        <v>82</v>
      </c>
    </row>
    <row r="177" spans="1:65" s="2" customFormat="1" ht="24.15" customHeight="1">
      <c r="A177" s="40"/>
      <c r="B177" s="41"/>
      <c r="C177" s="206" t="s">
        <v>399</v>
      </c>
      <c r="D177" s="206" t="s">
        <v>131</v>
      </c>
      <c r="E177" s="207" t="s">
        <v>400</v>
      </c>
      <c r="F177" s="208" t="s">
        <v>401</v>
      </c>
      <c r="G177" s="209" t="s">
        <v>148</v>
      </c>
      <c r="H177" s="210">
        <v>10.742</v>
      </c>
      <c r="I177" s="211"/>
      <c r="J177" s="212">
        <f>ROUND(I177*H177,2)</f>
        <v>0</v>
      </c>
      <c r="K177" s="208" t="s">
        <v>135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136</v>
      </c>
      <c r="AT177" s="217" t="s">
        <v>131</v>
      </c>
      <c r="AU177" s="217" t="s">
        <v>82</v>
      </c>
      <c r="AY177" s="19" t="s">
        <v>129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136</v>
      </c>
      <c r="BM177" s="217" t="s">
        <v>402</v>
      </c>
    </row>
    <row r="178" spans="1:47" s="2" customFormat="1" ht="12">
      <c r="A178" s="40"/>
      <c r="B178" s="41"/>
      <c r="C178" s="42"/>
      <c r="D178" s="219" t="s">
        <v>138</v>
      </c>
      <c r="E178" s="42"/>
      <c r="F178" s="220" t="s">
        <v>403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138</v>
      </c>
      <c r="AU178" s="19" t="s">
        <v>82</v>
      </c>
    </row>
    <row r="179" spans="1:63" s="12" customFormat="1" ht="22.8" customHeight="1">
      <c r="A179" s="12"/>
      <c r="B179" s="190"/>
      <c r="C179" s="191"/>
      <c r="D179" s="192" t="s">
        <v>71</v>
      </c>
      <c r="E179" s="204" t="s">
        <v>404</v>
      </c>
      <c r="F179" s="204" t="s">
        <v>405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SUM(P180:P181)</f>
        <v>0</v>
      </c>
      <c r="Q179" s="198"/>
      <c r="R179" s="199">
        <f>SUM(R180:R181)</f>
        <v>0</v>
      </c>
      <c r="S179" s="198"/>
      <c r="T179" s="200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80</v>
      </c>
      <c r="AT179" s="202" t="s">
        <v>71</v>
      </c>
      <c r="AU179" s="202" t="s">
        <v>80</v>
      </c>
      <c r="AY179" s="201" t="s">
        <v>129</v>
      </c>
      <c r="BK179" s="203">
        <f>SUM(BK180:BK181)</f>
        <v>0</v>
      </c>
    </row>
    <row r="180" spans="1:65" s="2" customFormat="1" ht="24.15" customHeight="1">
      <c r="A180" s="40"/>
      <c r="B180" s="41"/>
      <c r="C180" s="206" t="s">
        <v>406</v>
      </c>
      <c r="D180" s="206" t="s">
        <v>131</v>
      </c>
      <c r="E180" s="207" t="s">
        <v>407</v>
      </c>
      <c r="F180" s="208" t="s">
        <v>408</v>
      </c>
      <c r="G180" s="209" t="s">
        <v>148</v>
      </c>
      <c r="H180" s="210">
        <v>133.619</v>
      </c>
      <c r="I180" s="211"/>
      <c r="J180" s="212">
        <f>ROUND(I180*H180,2)</f>
        <v>0</v>
      </c>
      <c r="K180" s="208" t="s">
        <v>135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136</v>
      </c>
      <c r="AT180" s="217" t="s">
        <v>131</v>
      </c>
      <c r="AU180" s="217" t="s">
        <v>82</v>
      </c>
      <c r="AY180" s="19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136</v>
      </c>
      <c r="BM180" s="217" t="s">
        <v>409</v>
      </c>
    </row>
    <row r="181" spans="1:47" s="2" customFormat="1" ht="12">
      <c r="A181" s="40"/>
      <c r="B181" s="41"/>
      <c r="C181" s="42"/>
      <c r="D181" s="219" t="s">
        <v>138</v>
      </c>
      <c r="E181" s="42"/>
      <c r="F181" s="220" t="s">
        <v>410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138</v>
      </c>
      <c r="AU181" s="19" t="s">
        <v>82</v>
      </c>
    </row>
    <row r="182" spans="1:63" s="12" customFormat="1" ht="25.9" customHeight="1">
      <c r="A182" s="12"/>
      <c r="B182" s="190"/>
      <c r="C182" s="191"/>
      <c r="D182" s="192" t="s">
        <v>71</v>
      </c>
      <c r="E182" s="193" t="s">
        <v>212</v>
      </c>
      <c r="F182" s="193" t="s">
        <v>213</v>
      </c>
      <c r="G182" s="191"/>
      <c r="H182" s="191"/>
      <c r="I182" s="194"/>
      <c r="J182" s="195">
        <f>BK182</f>
        <v>0</v>
      </c>
      <c r="K182" s="191"/>
      <c r="L182" s="196"/>
      <c r="M182" s="197"/>
      <c r="N182" s="198"/>
      <c r="O182" s="198"/>
      <c r="P182" s="199">
        <f>P183+P188</f>
        <v>0</v>
      </c>
      <c r="Q182" s="198"/>
      <c r="R182" s="199">
        <f>R183+R188</f>
        <v>0</v>
      </c>
      <c r="S182" s="198"/>
      <c r="T182" s="200">
        <f>T183+T188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157</v>
      </c>
      <c r="AT182" s="202" t="s">
        <v>71</v>
      </c>
      <c r="AU182" s="202" t="s">
        <v>72</v>
      </c>
      <c r="AY182" s="201" t="s">
        <v>129</v>
      </c>
      <c r="BK182" s="203">
        <f>BK183+BK188</f>
        <v>0</v>
      </c>
    </row>
    <row r="183" spans="1:63" s="12" customFormat="1" ht="22.8" customHeight="1">
      <c r="A183" s="12"/>
      <c r="B183" s="190"/>
      <c r="C183" s="191"/>
      <c r="D183" s="192" t="s">
        <v>71</v>
      </c>
      <c r="E183" s="204" t="s">
        <v>214</v>
      </c>
      <c r="F183" s="204" t="s">
        <v>215</v>
      </c>
      <c r="G183" s="191"/>
      <c r="H183" s="191"/>
      <c r="I183" s="194"/>
      <c r="J183" s="205">
        <f>BK183</f>
        <v>0</v>
      </c>
      <c r="K183" s="191"/>
      <c r="L183" s="196"/>
      <c r="M183" s="197"/>
      <c r="N183" s="198"/>
      <c r="O183" s="198"/>
      <c r="P183" s="199">
        <f>SUM(P184:P187)</f>
        <v>0</v>
      </c>
      <c r="Q183" s="198"/>
      <c r="R183" s="199">
        <f>SUM(R184:R187)</f>
        <v>0</v>
      </c>
      <c r="S183" s="198"/>
      <c r="T183" s="200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1" t="s">
        <v>157</v>
      </c>
      <c r="AT183" s="202" t="s">
        <v>71</v>
      </c>
      <c r="AU183" s="202" t="s">
        <v>80</v>
      </c>
      <c r="AY183" s="201" t="s">
        <v>129</v>
      </c>
      <c r="BK183" s="203">
        <f>SUM(BK184:BK187)</f>
        <v>0</v>
      </c>
    </row>
    <row r="184" spans="1:65" s="2" customFormat="1" ht="16.5" customHeight="1">
      <c r="A184" s="40"/>
      <c r="B184" s="41"/>
      <c r="C184" s="206" t="s">
        <v>411</v>
      </c>
      <c r="D184" s="206" t="s">
        <v>131</v>
      </c>
      <c r="E184" s="207" t="s">
        <v>217</v>
      </c>
      <c r="F184" s="208" t="s">
        <v>218</v>
      </c>
      <c r="G184" s="209" t="s">
        <v>227</v>
      </c>
      <c r="H184" s="210">
        <v>1</v>
      </c>
      <c r="I184" s="211"/>
      <c r="J184" s="212">
        <f>ROUND(I184*H184,2)</f>
        <v>0</v>
      </c>
      <c r="K184" s="208" t="s">
        <v>135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220</v>
      </c>
      <c r="AT184" s="217" t="s">
        <v>131</v>
      </c>
      <c r="AU184" s="217" t="s">
        <v>82</v>
      </c>
      <c r="AY184" s="19" t="s">
        <v>129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220</v>
      </c>
      <c r="BM184" s="217" t="s">
        <v>412</v>
      </c>
    </row>
    <row r="185" spans="1:47" s="2" customFormat="1" ht="12">
      <c r="A185" s="40"/>
      <c r="B185" s="41"/>
      <c r="C185" s="42"/>
      <c r="D185" s="219" t="s">
        <v>138</v>
      </c>
      <c r="E185" s="42"/>
      <c r="F185" s="220" t="s">
        <v>222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138</v>
      </c>
      <c r="AU185" s="19" t="s">
        <v>82</v>
      </c>
    </row>
    <row r="186" spans="1:65" s="2" customFormat="1" ht="16.5" customHeight="1">
      <c r="A186" s="40"/>
      <c r="B186" s="41"/>
      <c r="C186" s="206" t="s">
        <v>413</v>
      </c>
      <c r="D186" s="206" t="s">
        <v>131</v>
      </c>
      <c r="E186" s="207" t="s">
        <v>414</v>
      </c>
      <c r="F186" s="208" t="s">
        <v>415</v>
      </c>
      <c r="G186" s="209" t="s">
        <v>227</v>
      </c>
      <c r="H186" s="210">
        <v>1</v>
      </c>
      <c r="I186" s="211"/>
      <c r="J186" s="212">
        <f>ROUND(I186*H186,2)</f>
        <v>0</v>
      </c>
      <c r="K186" s="208" t="s">
        <v>135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220</v>
      </c>
      <c r="AT186" s="217" t="s">
        <v>131</v>
      </c>
      <c r="AU186" s="217" t="s">
        <v>82</v>
      </c>
      <c r="AY186" s="19" t="s">
        <v>129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220</v>
      </c>
      <c r="BM186" s="217" t="s">
        <v>416</v>
      </c>
    </row>
    <row r="187" spans="1:47" s="2" customFormat="1" ht="12">
      <c r="A187" s="40"/>
      <c r="B187" s="41"/>
      <c r="C187" s="42"/>
      <c r="D187" s="219" t="s">
        <v>138</v>
      </c>
      <c r="E187" s="42"/>
      <c r="F187" s="220" t="s">
        <v>417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138</v>
      </c>
      <c r="AU187" s="19" t="s">
        <v>82</v>
      </c>
    </row>
    <row r="188" spans="1:63" s="12" customFormat="1" ht="22.8" customHeight="1">
      <c r="A188" s="12"/>
      <c r="B188" s="190"/>
      <c r="C188" s="191"/>
      <c r="D188" s="192" t="s">
        <v>71</v>
      </c>
      <c r="E188" s="204" t="s">
        <v>223</v>
      </c>
      <c r="F188" s="204" t="s">
        <v>224</v>
      </c>
      <c r="G188" s="191"/>
      <c r="H188" s="191"/>
      <c r="I188" s="194"/>
      <c r="J188" s="205">
        <f>BK188</f>
        <v>0</v>
      </c>
      <c r="K188" s="191"/>
      <c r="L188" s="196"/>
      <c r="M188" s="197"/>
      <c r="N188" s="198"/>
      <c r="O188" s="198"/>
      <c r="P188" s="199">
        <f>SUM(P189:P190)</f>
        <v>0</v>
      </c>
      <c r="Q188" s="198"/>
      <c r="R188" s="199">
        <f>SUM(R189:R190)</f>
        <v>0</v>
      </c>
      <c r="S188" s="198"/>
      <c r="T188" s="200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1" t="s">
        <v>157</v>
      </c>
      <c r="AT188" s="202" t="s">
        <v>71</v>
      </c>
      <c r="AU188" s="202" t="s">
        <v>80</v>
      </c>
      <c r="AY188" s="201" t="s">
        <v>129</v>
      </c>
      <c r="BK188" s="203">
        <f>SUM(BK189:BK190)</f>
        <v>0</v>
      </c>
    </row>
    <row r="189" spans="1:65" s="2" customFormat="1" ht="16.5" customHeight="1">
      <c r="A189" s="40"/>
      <c r="B189" s="41"/>
      <c r="C189" s="206" t="s">
        <v>418</v>
      </c>
      <c r="D189" s="206" t="s">
        <v>131</v>
      </c>
      <c r="E189" s="207" t="s">
        <v>226</v>
      </c>
      <c r="F189" s="208" t="s">
        <v>224</v>
      </c>
      <c r="G189" s="209" t="s">
        <v>227</v>
      </c>
      <c r="H189" s="210">
        <v>1</v>
      </c>
      <c r="I189" s="211"/>
      <c r="J189" s="212">
        <f>ROUND(I189*H189,2)</f>
        <v>0</v>
      </c>
      <c r="K189" s="208" t="s">
        <v>135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220</v>
      </c>
      <c r="AT189" s="217" t="s">
        <v>131</v>
      </c>
      <c r="AU189" s="217" t="s">
        <v>82</v>
      </c>
      <c r="AY189" s="19" t="s">
        <v>129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220</v>
      </c>
      <c r="BM189" s="217" t="s">
        <v>419</v>
      </c>
    </row>
    <row r="190" spans="1:47" s="2" customFormat="1" ht="12">
      <c r="A190" s="40"/>
      <c r="B190" s="41"/>
      <c r="C190" s="42"/>
      <c r="D190" s="219" t="s">
        <v>138</v>
      </c>
      <c r="E190" s="42"/>
      <c r="F190" s="220" t="s">
        <v>229</v>
      </c>
      <c r="G190" s="42"/>
      <c r="H190" s="42"/>
      <c r="I190" s="221"/>
      <c r="J190" s="42"/>
      <c r="K190" s="42"/>
      <c r="L190" s="46"/>
      <c r="M190" s="256"/>
      <c r="N190" s="257"/>
      <c r="O190" s="258"/>
      <c r="P190" s="258"/>
      <c r="Q190" s="258"/>
      <c r="R190" s="258"/>
      <c r="S190" s="258"/>
      <c r="T190" s="259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138</v>
      </c>
      <c r="AU190" s="19" t="s">
        <v>82</v>
      </c>
    </row>
    <row r="191" spans="1:31" s="2" customFormat="1" ht="6.95" customHeight="1">
      <c r="A191" s="40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46"/>
      <c r="M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</sheetData>
  <sheetProtection password="CC35" sheet="1" objects="1" scenarios="1" formatColumns="0" formatRows="0" autoFilter="0"/>
  <autoFilter ref="C87:K19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13202111"/>
    <hyperlink ref="F94" r:id="rId2" display="https://podminky.urs.cz/item/CS_URS_2024_01/121151113"/>
    <hyperlink ref="F96" r:id="rId3" display="https://podminky.urs.cz/item/CS_URS_2024_01/122211101"/>
    <hyperlink ref="F98" r:id="rId4" display="https://podminky.urs.cz/item/CS_URS_2024_01/122251104"/>
    <hyperlink ref="F101" r:id="rId5" display="https://podminky.urs.cz/item/CS_URS_2024_01/162751117"/>
    <hyperlink ref="F103" r:id="rId6" display="https://podminky.urs.cz/item/CS_URS_2024_01/162751119"/>
    <hyperlink ref="F105" r:id="rId7" display="https://podminky.urs.cz/item/CS_URS_2024_01/171201231"/>
    <hyperlink ref="F108" r:id="rId8" display="https://podminky.urs.cz/item/CS_URS_2024_01/171251201"/>
    <hyperlink ref="F113" r:id="rId9" display="https://podminky.urs.cz/item/CS_URS_2024_01/181411131"/>
    <hyperlink ref="F117" r:id="rId10" display="https://podminky.urs.cz/item/CS_URS_2024_01/181951112"/>
    <hyperlink ref="F120" r:id="rId11" display="https://podminky.urs.cz/item/CS_URS_2024_01/561021111"/>
    <hyperlink ref="F125" r:id="rId12" display="https://podminky.urs.cz/item/CS_URS_2024_01/564571111"/>
    <hyperlink ref="F138" r:id="rId13" display="https://podminky.urs.cz/item/CS_URS_2024_01/593532113"/>
    <hyperlink ref="F146" r:id="rId14" display="https://podminky.urs.cz/item/CS_URS_2024_01/912111112"/>
    <hyperlink ref="F150" r:id="rId15" display="https://podminky.urs.cz/item/CS_URS_2024_01/914111111"/>
    <hyperlink ref="F154" r:id="rId16" display="https://podminky.urs.cz/item/CS_URS_2024_01/914511111"/>
    <hyperlink ref="F159" r:id="rId17" display="https://podminky.urs.cz/item/CS_URS_2024_01/916131213"/>
    <hyperlink ref="F163" r:id="rId18" display="https://podminky.urs.cz/item/CS_URS_2024_01/916991121"/>
    <hyperlink ref="F166" r:id="rId19" display="https://podminky.urs.cz/item/CS_URS_2024_01/966006132"/>
    <hyperlink ref="F171" r:id="rId20" display="https://podminky.urs.cz/item/CS_URS_2024_01/997221561"/>
    <hyperlink ref="F173" r:id="rId21" display="https://podminky.urs.cz/item/CS_URS_2024_01/997221569"/>
    <hyperlink ref="F176" r:id="rId22" display="https://podminky.urs.cz/item/CS_URS_2024_01/997221611"/>
    <hyperlink ref="F178" r:id="rId23" display="https://podminky.urs.cz/item/CS_URS_2024_01/997221861"/>
    <hyperlink ref="F181" r:id="rId24" display="https://podminky.urs.cz/item/CS_URS_2024_01/998223011"/>
    <hyperlink ref="F185" r:id="rId25" display="https://podminky.urs.cz/item/CS_URS_2024_01/012002000"/>
    <hyperlink ref="F187" r:id="rId26" display="https://podminky.urs.cz/item/CS_URS_2024_01/013254000"/>
    <hyperlink ref="F190" r:id="rId27" display="https://podminky.urs.cz/item/CS_URS_2024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Úprava veřejného prostoru v ulici U Třešňovky v Chomutově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ROUND((SUM(BE88:BE181)),2)</f>
        <v>0</v>
      </c>
      <c r="G33" s="40"/>
      <c r="H33" s="40"/>
      <c r="I33" s="150">
        <v>0.21</v>
      </c>
      <c r="J33" s="149">
        <f>ROUND(((SUM(BE88:BE181))*I33),2)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ROUND((SUM(BF88:BF181)),2)</f>
        <v>0</v>
      </c>
      <c r="G34" s="40"/>
      <c r="H34" s="40"/>
      <c r="I34" s="150">
        <v>0.12</v>
      </c>
      <c r="J34" s="149">
        <f>ROUND(((SUM(BF88:BF181))*I34),2)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ROUND((SUM(BG88:BG181)),2)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ROUND((SUM(BH88:BH181)),2)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ROUND((SUM(BI88:BI181)),2)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Úprava veřejného prostoru v ulici U Třešňovky v Chomutově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SO 102 - zpevněné plochy s pojezdem – přístupová komunikace z vegetační dlažby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16. 4. 2024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Statutární město Chomutov,Zborovská 4602, Chomutov</v>
      </c>
      <c r="G54" s="42"/>
      <c r="H54" s="42"/>
      <c r="I54" s="34" t="s">
        <v>31</v>
      </c>
      <c r="J54" s="38" t="str">
        <f>E21</f>
        <v>Ing.arch.Václav Rusňák,Husova ul.3288/59,Chomutov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237</v>
      </c>
      <c r="E62" s="176"/>
      <c r="F62" s="176"/>
      <c r="G62" s="176"/>
      <c r="H62" s="176"/>
      <c r="I62" s="176"/>
      <c r="J62" s="177">
        <f>J119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238</v>
      </c>
      <c r="E63" s="176"/>
      <c r="F63" s="176"/>
      <c r="G63" s="176"/>
      <c r="H63" s="176"/>
      <c r="I63" s="176"/>
      <c r="J63" s="177">
        <f>J139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110</v>
      </c>
      <c r="E64" s="176"/>
      <c r="F64" s="176"/>
      <c r="G64" s="176"/>
      <c r="H64" s="176"/>
      <c r="I64" s="176"/>
      <c r="J64" s="177">
        <f>J160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239</v>
      </c>
      <c r="E65" s="176"/>
      <c r="F65" s="176"/>
      <c r="G65" s="176"/>
      <c r="H65" s="176"/>
      <c r="I65" s="176"/>
      <c r="J65" s="177">
        <f>J170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111</v>
      </c>
      <c r="E66" s="170"/>
      <c r="F66" s="170"/>
      <c r="G66" s="170"/>
      <c r="H66" s="170"/>
      <c r="I66" s="170"/>
      <c r="J66" s="171">
        <f>J173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112</v>
      </c>
      <c r="E67" s="176"/>
      <c r="F67" s="176"/>
      <c r="G67" s="176"/>
      <c r="H67" s="176"/>
      <c r="I67" s="176"/>
      <c r="J67" s="177">
        <f>J174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113</v>
      </c>
      <c r="E68" s="176"/>
      <c r="F68" s="176"/>
      <c r="G68" s="176"/>
      <c r="H68" s="176"/>
      <c r="I68" s="176"/>
      <c r="J68" s="177">
        <f>J179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Úprava veřejného prostoru v ulici U Třešňovky v Chomutově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102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 xml:space="preserve">SO 102 - zpevněné plochy s pojezdem – přístupová komunikace z vegetační dlažby 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16. 4. 2024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4" t="s">
        <v>25</v>
      </c>
      <c r="D84" s="42"/>
      <c r="E84" s="42"/>
      <c r="F84" s="29" t="str">
        <f>E15</f>
        <v>Statutární město Chomutov,Zborovská 4602, Chomutov</v>
      </c>
      <c r="G84" s="42"/>
      <c r="H84" s="42"/>
      <c r="I84" s="34" t="s">
        <v>31</v>
      </c>
      <c r="J84" s="38" t="str">
        <f>E21</f>
        <v>Ing.arch.Václav Rusňák,Husova ul.3288/59,Chomutov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35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115</v>
      </c>
      <c r="D87" s="182" t="s">
        <v>57</v>
      </c>
      <c r="E87" s="182" t="s">
        <v>53</v>
      </c>
      <c r="F87" s="182" t="s">
        <v>54</v>
      </c>
      <c r="G87" s="182" t="s">
        <v>116</v>
      </c>
      <c r="H87" s="182" t="s">
        <v>117</v>
      </c>
      <c r="I87" s="182" t="s">
        <v>118</v>
      </c>
      <c r="J87" s="182" t="s">
        <v>106</v>
      </c>
      <c r="K87" s="183" t="s">
        <v>119</v>
      </c>
      <c r="L87" s="184"/>
      <c r="M87" s="94" t="s">
        <v>19</v>
      </c>
      <c r="N87" s="95" t="s">
        <v>42</v>
      </c>
      <c r="O87" s="95" t="s">
        <v>120</v>
      </c>
      <c r="P87" s="95" t="s">
        <v>121</v>
      </c>
      <c r="Q87" s="95" t="s">
        <v>122</v>
      </c>
      <c r="R87" s="95" t="s">
        <v>123</v>
      </c>
      <c r="S87" s="95" t="s">
        <v>124</v>
      </c>
      <c r="T87" s="96" t="s">
        <v>125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126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P89+P173</f>
        <v>0</v>
      </c>
      <c r="Q88" s="98"/>
      <c r="R88" s="187">
        <f>R89+R173</f>
        <v>407.33731499999993</v>
      </c>
      <c r="S88" s="98"/>
      <c r="T88" s="188">
        <f>T89+T173</f>
        <v>1.845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107</v>
      </c>
      <c r="BK88" s="189">
        <f>BK89+BK173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127</v>
      </c>
      <c r="F89" s="193" t="s">
        <v>128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P90+P119+P139+P160+P170</f>
        <v>0</v>
      </c>
      <c r="Q89" s="198"/>
      <c r="R89" s="199">
        <f>R90+R119+R139+R160+R170</f>
        <v>407.33731499999993</v>
      </c>
      <c r="S89" s="198"/>
      <c r="T89" s="200">
        <f>T90+T119+T139+T160+T170</f>
        <v>1.845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129</v>
      </c>
      <c r="BK89" s="203">
        <f>BK90+BK119+BK139+BK160+BK170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80</v>
      </c>
      <c r="F90" s="204" t="s">
        <v>130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SUM(P91:P118)</f>
        <v>0</v>
      </c>
      <c r="Q90" s="198"/>
      <c r="R90" s="199">
        <f>SUM(R91:R118)</f>
        <v>0.010675</v>
      </c>
      <c r="S90" s="198"/>
      <c r="T90" s="200">
        <f>SUM(T91:T118)</f>
        <v>1.845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129</v>
      </c>
      <c r="BK90" s="203">
        <f>SUM(BK91:BK118)</f>
        <v>0</v>
      </c>
    </row>
    <row r="91" spans="1:65" s="2" customFormat="1" ht="24.15" customHeight="1">
      <c r="A91" s="40"/>
      <c r="B91" s="41"/>
      <c r="C91" s="206" t="s">
        <v>80</v>
      </c>
      <c r="D91" s="206" t="s">
        <v>131</v>
      </c>
      <c r="E91" s="207" t="s">
        <v>240</v>
      </c>
      <c r="F91" s="208" t="s">
        <v>241</v>
      </c>
      <c r="G91" s="209" t="s">
        <v>233</v>
      </c>
      <c r="H91" s="210">
        <v>9</v>
      </c>
      <c r="I91" s="211"/>
      <c r="J91" s="212">
        <f>ROUND(I91*H91,2)</f>
        <v>0</v>
      </c>
      <c r="K91" s="208" t="s">
        <v>135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0.205</v>
      </c>
      <c r="T91" s="216">
        <f>S91*H91</f>
        <v>1.845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136</v>
      </c>
      <c r="AT91" s="217" t="s">
        <v>131</v>
      </c>
      <c r="AU91" s="217" t="s">
        <v>82</v>
      </c>
      <c r="AY91" s="19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136</v>
      </c>
      <c r="BM91" s="217" t="s">
        <v>421</v>
      </c>
    </row>
    <row r="92" spans="1:47" s="2" customFormat="1" ht="12">
      <c r="A92" s="40"/>
      <c r="B92" s="41"/>
      <c r="C92" s="42"/>
      <c r="D92" s="219" t="s">
        <v>138</v>
      </c>
      <c r="E92" s="42"/>
      <c r="F92" s="220" t="s">
        <v>243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138</v>
      </c>
      <c r="AU92" s="19" t="s">
        <v>82</v>
      </c>
    </row>
    <row r="93" spans="1:65" s="2" customFormat="1" ht="16.5" customHeight="1">
      <c r="A93" s="40"/>
      <c r="B93" s="41"/>
      <c r="C93" s="206" t="s">
        <v>82</v>
      </c>
      <c r="D93" s="206" t="s">
        <v>131</v>
      </c>
      <c r="E93" s="207" t="s">
        <v>244</v>
      </c>
      <c r="F93" s="208" t="s">
        <v>245</v>
      </c>
      <c r="G93" s="209" t="s">
        <v>185</v>
      </c>
      <c r="H93" s="210">
        <v>325</v>
      </c>
      <c r="I93" s="211"/>
      <c r="J93" s="212">
        <f>ROUND(I93*H93,2)</f>
        <v>0</v>
      </c>
      <c r="K93" s="208" t="s">
        <v>135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136</v>
      </c>
      <c r="AT93" s="217" t="s">
        <v>131</v>
      </c>
      <c r="AU93" s="217" t="s">
        <v>82</v>
      </c>
      <c r="AY93" s="19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136</v>
      </c>
      <c r="BM93" s="217" t="s">
        <v>422</v>
      </c>
    </row>
    <row r="94" spans="1:47" s="2" customFormat="1" ht="12">
      <c r="A94" s="40"/>
      <c r="B94" s="41"/>
      <c r="C94" s="42"/>
      <c r="D94" s="219" t="s">
        <v>138</v>
      </c>
      <c r="E94" s="42"/>
      <c r="F94" s="220" t="s">
        <v>247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82</v>
      </c>
    </row>
    <row r="95" spans="1:65" s="2" customFormat="1" ht="21.75" customHeight="1">
      <c r="A95" s="40"/>
      <c r="B95" s="41"/>
      <c r="C95" s="206" t="s">
        <v>144</v>
      </c>
      <c r="D95" s="206" t="s">
        <v>131</v>
      </c>
      <c r="E95" s="207" t="s">
        <v>253</v>
      </c>
      <c r="F95" s="208" t="s">
        <v>254</v>
      </c>
      <c r="G95" s="209" t="s">
        <v>250</v>
      </c>
      <c r="H95" s="210">
        <v>195</v>
      </c>
      <c r="I95" s="211"/>
      <c r="J95" s="212">
        <f>ROUND(I95*H95,2)</f>
        <v>0</v>
      </c>
      <c r="K95" s="208" t="s">
        <v>135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136</v>
      </c>
      <c r="AT95" s="217" t="s">
        <v>131</v>
      </c>
      <c r="AU95" s="217" t="s">
        <v>82</v>
      </c>
      <c r="AY95" s="19" t="s">
        <v>129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136</v>
      </c>
      <c r="BM95" s="217" t="s">
        <v>423</v>
      </c>
    </row>
    <row r="96" spans="1:47" s="2" customFormat="1" ht="12">
      <c r="A96" s="40"/>
      <c r="B96" s="41"/>
      <c r="C96" s="42"/>
      <c r="D96" s="219" t="s">
        <v>138</v>
      </c>
      <c r="E96" s="42"/>
      <c r="F96" s="220" t="s">
        <v>256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138</v>
      </c>
      <c r="AU96" s="19" t="s">
        <v>82</v>
      </c>
    </row>
    <row r="97" spans="1:51" s="13" customFormat="1" ht="12">
      <c r="A97" s="13"/>
      <c r="B97" s="234"/>
      <c r="C97" s="235"/>
      <c r="D97" s="236" t="s">
        <v>151</v>
      </c>
      <c r="E97" s="237" t="s">
        <v>19</v>
      </c>
      <c r="F97" s="238" t="s">
        <v>424</v>
      </c>
      <c r="G97" s="235"/>
      <c r="H97" s="239">
        <v>195</v>
      </c>
      <c r="I97" s="240"/>
      <c r="J97" s="235"/>
      <c r="K97" s="235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151</v>
      </c>
      <c r="AU97" s="245" t="s">
        <v>82</v>
      </c>
      <c r="AV97" s="13" t="s">
        <v>82</v>
      </c>
      <c r="AW97" s="13" t="s">
        <v>34</v>
      </c>
      <c r="AX97" s="13" t="s">
        <v>80</v>
      </c>
      <c r="AY97" s="245" t="s">
        <v>129</v>
      </c>
    </row>
    <row r="98" spans="1:65" s="2" customFormat="1" ht="37.8" customHeight="1">
      <c r="A98" s="40"/>
      <c r="B98" s="41"/>
      <c r="C98" s="206" t="s">
        <v>136</v>
      </c>
      <c r="D98" s="206" t="s">
        <v>131</v>
      </c>
      <c r="E98" s="207" t="s">
        <v>258</v>
      </c>
      <c r="F98" s="208" t="s">
        <v>259</v>
      </c>
      <c r="G98" s="209" t="s">
        <v>250</v>
      </c>
      <c r="H98" s="210">
        <v>162.5</v>
      </c>
      <c r="I98" s="211"/>
      <c r="J98" s="212">
        <f>ROUND(I98*H98,2)</f>
        <v>0</v>
      </c>
      <c r="K98" s="208" t="s">
        <v>135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136</v>
      </c>
      <c r="AT98" s="217" t="s">
        <v>131</v>
      </c>
      <c r="AU98" s="217" t="s">
        <v>82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136</v>
      </c>
      <c r="BM98" s="217" t="s">
        <v>425</v>
      </c>
    </row>
    <row r="99" spans="1:47" s="2" customFormat="1" ht="12">
      <c r="A99" s="40"/>
      <c r="B99" s="41"/>
      <c r="C99" s="42"/>
      <c r="D99" s="219" t="s">
        <v>138</v>
      </c>
      <c r="E99" s="42"/>
      <c r="F99" s="220" t="s">
        <v>261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82</v>
      </c>
    </row>
    <row r="100" spans="1:65" s="2" customFormat="1" ht="37.8" customHeight="1">
      <c r="A100" s="40"/>
      <c r="B100" s="41"/>
      <c r="C100" s="206" t="s">
        <v>157</v>
      </c>
      <c r="D100" s="206" t="s">
        <v>131</v>
      </c>
      <c r="E100" s="207" t="s">
        <v>262</v>
      </c>
      <c r="F100" s="208" t="s">
        <v>263</v>
      </c>
      <c r="G100" s="209" t="s">
        <v>250</v>
      </c>
      <c r="H100" s="210">
        <v>162.5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426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265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51" s="13" customFormat="1" ht="12">
      <c r="A102" s="13"/>
      <c r="B102" s="234"/>
      <c r="C102" s="235"/>
      <c r="D102" s="236" t="s">
        <v>151</v>
      </c>
      <c r="E102" s="237" t="s">
        <v>19</v>
      </c>
      <c r="F102" s="238" t="s">
        <v>427</v>
      </c>
      <c r="G102" s="235"/>
      <c r="H102" s="239">
        <v>162.5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151</v>
      </c>
      <c r="AU102" s="245" t="s">
        <v>82</v>
      </c>
      <c r="AV102" s="13" t="s">
        <v>82</v>
      </c>
      <c r="AW102" s="13" t="s">
        <v>34</v>
      </c>
      <c r="AX102" s="13" t="s">
        <v>80</v>
      </c>
      <c r="AY102" s="245" t="s">
        <v>129</v>
      </c>
    </row>
    <row r="103" spans="1:65" s="2" customFormat="1" ht="24.15" customHeight="1">
      <c r="A103" s="40"/>
      <c r="B103" s="41"/>
      <c r="C103" s="206" t="s">
        <v>162</v>
      </c>
      <c r="D103" s="206" t="s">
        <v>131</v>
      </c>
      <c r="E103" s="207" t="s">
        <v>266</v>
      </c>
      <c r="F103" s="208" t="s">
        <v>267</v>
      </c>
      <c r="G103" s="209" t="s">
        <v>148</v>
      </c>
      <c r="H103" s="210">
        <v>292.5</v>
      </c>
      <c r="I103" s="211"/>
      <c r="J103" s="212">
        <f>ROUND(I103*H103,2)</f>
        <v>0</v>
      </c>
      <c r="K103" s="208" t="s">
        <v>135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136</v>
      </c>
      <c r="AT103" s="217" t="s">
        <v>131</v>
      </c>
      <c r="AU103" s="217" t="s">
        <v>82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136</v>
      </c>
      <c r="BM103" s="217" t="s">
        <v>428</v>
      </c>
    </row>
    <row r="104" spans="1:47" s="2" customFormat="1" ht="12">
      <c r="A104" s="40"/>
      <c r="B104" s="41"/>
      <c r="C104" s="42"/>
      <c r="D104" s="219" t="s">
        <v>138</v>
      </c>
      <c r="E104" s="42"/>
      <c r="F104" s="220" t="s">
        <v>269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82</v>
      </c>
    </row>
    <row r="105" spans="1:51" s="13" customFormat="1" ht="12">
      <c r="A105" s="13"/>
      <c r="B105" s="234"/>
      <c r="C105" s="235"/>
      <c r="D105" s="236" t="s">
        <v>151</v>
      </c>
      <c r="E105" s="237" t="s">
        <v>19</v>
      </c>
      <c r="F105" s="238" t="s">
        <v>429</v>
      </c>
      <c r="G105" s="235"/>
      <c r="H105" s="239">
        <v>292.5</v>
      </c>
      <c r="I105" s="240"/>
      <c r="J105" s="235"/>
      <c r="K105" s="235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151</v>
      </c>
      <c r="AU105" s="245" t="s">
        <v>82</v>
      </c>
      <c r="AV105" s="13" t="s">
        <v>82</v>
      </c>
      <c r="AW105" s="13" t="s">
        <v>34</v>
      </c>
      <c r="AX105" s="13" t="s">
        <v>80</v>
      </c>
      <c r="AY105" s="245" t="s">
        <v>129</v>
      </c>
    </row>
    <row r="106" spans="1:65" s="2" customFormat="1" ht="24.15" customHeight="1">
      <c r="A106" s="40"/>
      <c r="B106" s="41"/>
      <c r="C106" s="206" t="s">
        <v>167</v>
      </c>
      <c r="D106" s="206" t="s">
        <v>131</v>
      </c>
      <c r="E106" s="207" t="s">
        <v>270</v>
      </c>
      <c r="F106" s="208" t="s">
        <v>271</v>
      </c>
      <c r="G106" s="209" t="s">
        <v>250</v>
      </c>
      <c r="H106" s="210">
        <v>162.5</v>
      </c>
      <c r="I106" s="211"/>
      <c r="J106" s="212">
        <f>ROUND(I106*H106,2)</f>
        <v>0</v>
      </c>
      <c r="K106" s="208" t="s">
        <v>135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136</v>
      </c>
      <c r="AT106" s="217" t="s">
        <v>131</v>
      </c>
      <c r="AU106" s="217" t="s">
        <v>82</v>
      </c>
      <c r="AY106" s="19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136</v>
      </c>
      <c r="BM106" s="217" t="s">
        <v>430</v>
      </c>
    </row>
    <row r="107" spans="1:47" s="2" customFormat="1" ht="12">
      <c r="A107" s="40"/>
      <c r="B107" s="41"/>
      <c r="C107" s="42"/>
      <c r="D107" s="219" t="s">
        <v>138</v>
      </c>
      <c r="E107" s="42"/>
      <c r="F107" s="220" t="s">
        <v>273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138</v>
      </c>
      <c r="AU107" s="19" t="s">
        <v>82</v>
      </c>
    </row>
    <row r="108" spans="1:51" s="13" customFormat="1" ht="12">
      <c r="A108" s="13"/>
      <c r="B108" s="234"/>
      <c r="C108" s="235"/>
      <c r="D108" s="236" t="s">
        <v>151</v>
      </c>
      <c r="E108" s="237" t="s">
        <v>19</v>
      </c>
      <c r="F108" s="238" t="s">
        <v>431</v>
      </c>
      <c r="G108" s="235"/>
      <c r="H108" s="239">
        <v>32.5</v>
      </c>
      <c r="I108" s="240"/>
      <c r="J108" s="235"/>
      <c r="K108" s="235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151</v>
      </c>
      <c r="AU108" s="245" t="s">
        <v>82</v>
      </c>
      <c r="AV108" s="13" t="s">
        <v>82</v>
      </c>
      <c r="AW108" s="13" t="s">
        <v>34</v>
      </c>
      <c r="AX108" s="13" t="s">
        <v>72</v>
      </c>
      <c r="AY108" s="245" t="s">
        <v>129</v>
      </c>
    </row>
    <row r="109" spans="1:51" s="13" customFormat="1" ht="12">
      <c r="A109" s="13"/>
      <c r="B109" s="234"/>
      <c r="C109" s="235"/>
      <c r="D109" s="236" t="s">
        <v>151</v>
      </c>
      <c r="E109" s="237" t="s">
        <v>19</v>
      </c>
      <c r="F109" s="238" t="s">
        <v>432</v>
      </c>
      <c r="G109" s="235"/>
      <c r="H109" s="239">
        <v>130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151</v>
      </c>
      <c r="AU109" s="245" t="s">
        <v>82</v>
      </c>
      <c r="AV109" s="13" t="s">
        <v>82</v>
      </c>
      <c r="AW109" s="13" t="s">
        <v>34</v>
      </c>
      <c r="AX109" s="13" t="s">
        <v>72</v>
      </c>
      <c r="AY109" s="245" t="s">
        <v>129</v>
      </c>
    </row>
    <row r="110" spans="1:51" s="15" customFormat="1" ht="12">
      <c r="A110" s="15"/>
      <c r="B110" s="260"/>
      <c r="C110" s="261"/>
      <c r="D110" s="236" t="s">
        <v>151</v>
      </c>
      <c r="E110" s="262" t="s">
        <v>19</v>
      </c>
      <c r="F110" s="263" t="s">
        <v>276</v>
      </c>
      <c r="G110" s="261"/>
      <c r="H110" s="264">
        <v>162.5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70" t="s">
        <v>151</v>
      </c>
      <c r="AU110" s="270" t="s">
        <v>82</v>
      </c>
      <c r="AV110" s="15" t="s">
        <v>136</v>
      </c>
      <c r="AW110" s="15" t="s">
        <v>34</v>
      </c>
      <c r="AX110" s="15" t="s">
        <v>80</v>
      </c>
      <c r="AY110" s="270" t="s">
        <v>129</v>
      </c>
    </row>
    <row r="111" spans="1:65" s="2" customFormat="1" ht="24.15" customHeight="1">
      <c r="A111" s="40"/>
      <c r="B111" s="41"/>
      <c r="C111" s="206" t="s">
        <v>149</v>
      </c>
      <c r="D111" s="206" t="s">
        <v>131</v>
      </c>
      <c r="E111" s="207" t="s">
        <v>277</v>
      </c>
      <c r="F111" s="208" t="s">
        <v>278</v>
      </c>
      <c r="G111" s="209" t="s">
        <v>185</v>
      </c>
      <c r="H111" s="210">
        <v>305</v>
      </c>
      <c r="I111" s="211"/>
      <c r="J111" s="212">
        <f>ROUND(I111*H111,2)</f>
        <v>0</v>
      </c>
      <c r="K111" s="208" t="s">
        <v>135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136</v>
      </c>
      <c r="AT111" s="217" t="s">
        <v>131</v>
      </c>
      <c r="AU111" s="217" t="s">
        <v>82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136</v>
      </c>
      <c r="BM111" s="217" t="s">
        <v>433</v>
      </c>
    </row>
    <row r="112" spans="1:47" s="2" customFormat="1" ht="12">
      <c r="A112" s="40"/>
      <c r="B112" s="41"/>
      <c r="C112" s="42"/>
      <c r="D112" s="219" t="s">
        <v>138</v>
      </c>
      <c r="E112" s="42"/>
      <c r="F112" s="220" t="s">
        <v>280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138</v>
      </c>
      <c r="AU112" s="19" t="s">
        <v>82</v>
      </c>
    </row>
    <row r="113" spans="1:65" s="2" customFormat="1" ht="16.5" customHeight="1">
      <c r="A113" s="40"/>
      <c r="B113" s="41"/>
      <c r="C113" s="224" t="s">
        <v>177</v>
      </c>
      <c r="D113" s="224" t="s">
        <v>145</v>
      </c>
      <c r="E113" s="225" t="s">
        <v>281</v>
      </c>
      <c r="F113" s="226" t="s">
        <v>282</v>
      </c>
      <c r="G113" s="227" t="s">
        <v>283</v>
      </c>
      <c r="H113" s="228">
        <v>10.675</v>
      </c>
      <c r="I113" s="229"/>
      <c r="J113" s="230">
        <f>ROUND(I113*H113,2)</f>
        <v>0</v>
      </c>
      <c r="K113" s="226" t="s">
        <v>135</v>
      </c>
      <c r="L113" s="231"/>
      <c r="M113" s="232" t="s">
        <v>19</v>
      </c>
      <c r="N113" s="233" t="s">
        <v>43</v>
      </c>
      <c r="O113" s="86"/>
      <c r="P113" s="215">
        <f>O113*H113</f>
        <v>0</v>
      </c>
      <c r="Q113" s="215">
        <v>0.001</v>
      </c>
      <c r="R113" s="215">
        <f>Q113*H113</f>
        <v>0.010675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149</v>
      </c>
      <c r="AT113" s="217" t="s">
        <v>145</v>
      </c>
      <c r="AU113" s="217" t="s">
        <v>82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136</v>
      </c>
      <c r="BM113" s="217" t="s">
        <v>434</v>
      </c>
    </row>
    <row r="114" spans="1:51" s="13" customFormat="1" ht="12">
      <c r="A114" s="13"/>
      <c r="B114" s="234"/>
      <c r="C114" s="235"/>
      <c r="D114" s="236" t="s">
        <v>151</v>
      </c>
      <c r="E114" s="237" t="s">
        <v>19</v>
      </c>
      <c r="F114" s="238" t="s">
        <v>435</v>
      </c>
      <c r="G114" s="235"/>
      <c r="H114" s="239">
        <v>10.675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151</v>
      </c>
      <c r="AU114" s="245" t="s">
        <v>82</v>
      </c>
      <c r="AV114" s="13" t="s">
        <v>82</v>
      </c>
      <c r="AW114" s="13" t="s">
        <v>34</v>
      </c>
      <c r="AX114" s="13" t="s">
        <v>80</v>
      </c>
      <c r="AY114" s="245" t="s">
        <v>129</v>
      </c>
    </row>
    <row r="115" spans="1:65" s="2" customFormat="1" ht="21.75" customHeight="1">
      <c r="A115" s="40"/>
      <c r="B115" s="41"/>
      <c r="C115" s="206" t="s">
        <v>182</v>
      </c>
      <c r="D115" s="206" t="s">
        <v>131</v>
      </c>
      <c r="E115" s="207" t="s">
        <v>286</v>
      </c>
      <c r="F115" s="208" t="s">
        <v>287</v>
      </c>
      <c r="G115" s="209" t="s">
        <v>185</v>
      </c>
      <c r="H115" s="210">
        <v>325</v>
      </c>
      <c r="I115" s="211"/>
      <c r="J115" s="212">
        <f>ROUND(I115*H115,2)</f>
        <v>0</v>
      </c>
      <c r="K115" s="208" t="s">
        <v>135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136</v>
      </c>
      <c r="AT115" s="217" t="s">
        <v>131</v>
      </c>
      <c r="AU115" s="217" t="s">
        <v>82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136</v>
      </c>
      <c r="BM115" s="217" t="s">
        <v>436</v>
      </c>
    </row>
    <row r="116" spans="1:47" s="2" customFormat="1" ht="12">
      <c r="A116" s="40"/>
      <c r="B116" s="41"/>
      <c r="C116" s="42"/>
      <c r="D116" s="219" t="s">
        <v>138</v>
      </c>
      <c r="E116" s="42"/>
      <c r="F116" s="220" t="s">
        <v>289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138</v>
      </c>
      <c r="AU116" s="19" t="s">
        <v>82</v>
      </c>
    </row>
    <row r="117" spans="1:65" s="2" customFormat="1" ht="24.15" customHeight="1">
      <c r="A117" s="40"/>
      <c r="B117" s="41"/>
      <c r="C117" s="206" t="s">
        <v>188</v>
      </c>
      <c r="D117" s="206" t="s">
        <v>131</v>
      </c>
      <c r="E117" s="207" t="s">
        <v>183</v>
      </c>
      <c r="F117" s="208" t="s">
        <v>184</v>
      </c>
      <c r="G117" s="209" t="s">
        <v>185</v>
      </c>
      <c r="H117" s="210">
        <v>40</v>
      </c>
      <c r="I117" s="211"/>
      <c r="J117" s="212">
        <f>ROUND(I117*H117,2)</f>
        <v>0</v>
      </c>
      <c r="K117" s="208" t="s">
        <v>135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136</v>
      </c>
      <c r="AT117" s="217" t="s">
        <v>131</v>
      </c>
      <c r="AU117" s="217" t="s">
        <v>82</v>
      </c>
      <c r="AY117" s="19" t="s">
        <v>129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136</v>
      </c>
      <c r="BM117" s="217" t="s">
        <v>437</v>
      </c>
    </row>
    <row r="118" spans="1:47" s="2" customFormat="1" ht="12">
      <c r="A118" s="40"/>
      <c r="B118" s="41"/>
      <c r="C118" s="42"/>
      <c r="D118" s="219" t="s">
        <v>138</v>
      </c>
      <c r="E118" s="42"/>
      <c r="F118" s="220" t="s">
        <v>187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138</v>
      </c>
      <c r="AU118" s="19" t="s">
        <v>82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157</v>
      </c>
      <c r="F119" s="204" t="s">
        <v>290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SUM(P120:P138)</f>
        <v>0</v>
      </c>
      <c r="Q119" s="198"/>
      <c r="R119" s="199">
        <f>SUM(R120:R138)</f>
        <v>336.97874999999993</v>
      </c>
      <c r="S119" s="198"/>
      <c r="T119" s="200">
        <f>SUM(T120:T138)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80</v>
      </c>
      <c r="AT119" s="202" t="s">
        <v>71</v>
      </c>
      <c r="AU119" s="202" t="s">
        <v>80</v>
      </c>
      <c r="AY119" s="201" t="s">
        <v>129</v>
      </c>
      <c r="BK119" s="203">
        <f>SUM(BK120:BK138)</f>
        <v>0</v>
      </c>
    </row>
    <row r="120" spans="1:65" s="2" customFormat="1" ht="37.8" customHeight="1">
      <c r="A120" s="40"/>
      <c r="B120" s="41"/>
      <c r="C120" s="206" t="s">
        <v>8</v>
      </c>
      <c r="D120" s="206" t="s">
        <v>131</v>
      </c>
      <c r="E120" s="207" t="s">
        <v>438</v>
      </c>
      <c r="F120" s="208" t="s">
        <v>439</v>
      </c>
      <c r="G120" s="209" t="s">
        <v>185</v>
      </c>
      <c r="H120" s="210">
        <v>100</v>
      </c>
      <c r="I120" s="211"/>
      <c r="J120" s="212">
        <f>ROUND(I120*H120,2)</f>
        <v>0</v>
      </c>
      <c r="K120" s="208" t="s">
        <v>135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136</v>
      </c>
      <c r="AT120" s="217" t="s">
        <v>131</v>
      </c>
      <c r="AU120" s="217" t="s">
        <v>82</v>
      </c>
      <c r="AY120" s="19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136</v>
      </c>
      <c r="BM120" s="217" t="s">
        <v>440</v>
      </c>
    </row>
    <row r="121" spans="1:47" s="2" customFormat="1" ht="12">
      <c r="A121" s="40"/>
      <c r="B121" s="41"/>
      <c r="C121" s="42"/>
      <c r="D121" s="219" t="s">
        <v>138</v>
      </c>
      <c r="E121" s="42"/>
      <c r="F121" s="220" t="s">
        <v>441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138</v>
      </c>
      <c r="AU121" s="19" t="s">
        <v>82</v>
      </c>
    </row>
    <row r="122" spans="1:65" s="2" customFormat="1" ht="16.5" customHeight="1">
      <c r="A122" s="40"/>
      <c r="B122" s="41"/>
      <c r="C122" s="224" t="s">
        <v>198</v>
      </c>
      <c r="D122" s="224" t="s">
        <v>145</v>
      </c>
      <c r="E122" s="225" t="s">
        <v>295</v>
      </c>
      <c r="F122" s="226" t="s">
        <v>296</v>
      </c>
      <c r="G122" s="227" t="s">
        <v>148</v>
      </c>
      <c r="H122" s="228">
        <v>0.919</v>
      </c>
      <c r="I122" s="229"/>
      <c r="J122" s="230">
        <f>ROUND(I122*H122,2)</f>
        <v>0</v>
      </c>
      <c r="K122" s="226" t="s">
        <v>135</v>
      </c>
      <c r="L122" s="231"/>
      <c r="M122" s="232" t="s">
        <v>19</v>
      </c>
      <c r="N122" s="233" t="s">
        <v>43</v>
      </c>
      <c r="O122" s="86"/>
      <c r="P122" s="215">
        <f>O122*H122</f>
        <v>0</v>
      </c>
      <c r="Q122" s="215">
        <v>1</v>
      </c>
      <c r="R122" s="215">
        <f>Q122*H122</f>
        <v>0.919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149</v>
      </c>
      <c r="AT122" s="217" t="s">
        <v>145</v>
      </c>
      <c r="AU122" s="217" t="s">
        <v>82</v>
      </c>
      <c r="AY122" s="19" t="s">
        <v>129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136</v>
      </c>
      <c r="BM122" s="217" t="s">
        <v>442</v>
      </c>
    </row>
    <row r="123" spans="1:51" s="13" customFormat="1" ht="12">
      <c r="A123" s="13"/>
      <c r="B123" s="234"/>
      <c r="C123" s="235"/>
      <c r="D123" s="236" t="s">
        <v>151</v>
      </c>
      <c r="E123" s="237" t="s">
        <v>19</v>
      </c>
      <c r="F123" s="238" t="s">
        <v>443</v>
      </c>
      <c r="G123" s="235"/>
      <c r="H123" s="239">
        <v>0.875</v>
      </c>
      <c r="I123" s="240"/>
      <c r="J123" s="235"/>
      <c r="K123" s="235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151</v>
      </c>
      <c r="AU123" s="245" t="s">
        <v>82</v>
      </c>
      <c r="AV123" s="13" t="s">
        <v>82</v>
      </c>
      <c r="AW123" s="13" t="s">
        <v>34</v>
      </c>
      <c r="AX123" s="13" t="s">
        <v>72</v>
      </c>
      <c r="AY123" s="245" t="s">
        <v>129</v>
      </c>
    </row>
    <row r="124" spans="1:51" s="13" customFormat="1" ht="12">
      <c r="A124" s="13"/>
      <c r="B124" s="234"/>
      <c r="C124" s="235"/>
      <c r="D124" s="236" t="s">
        <v>151</v>
      </c>
      <c r="E124" s="237" t="s">
        <v>19</v>
      </c>
      <c r="F124" s="238" t="s">
        <v>444</v>
      </c>
      <c r="G124" s="235"/>
      <c r="H124" s="239">
        <v>0.919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151</v>
      </c>
      <c r="AU124" s="245" t="s">
        <v>82</v>
      </c>
      <c r="AV124" s="13" t="s">
        <v>82</v>
      </c>
      <c r="AW124" s="13" t="s">
        <v>34</v>
      </c>
      <c r="AX124" s="13" t="s">
        <v>80</v>
      </c>
      <c r="AY124" s="245" t="s">
        <v>129</v>
      </c>
    </row>
    <row r="125" spans="1:65" s="2" customFormat="1" ht="21.75" customHeight="1">
      <c r="A125" s="40"/>
      <c r="B125" s="41"/>
      <c r="C125" s="206" t="s">
        <v>205</v>
      </c>
      <c r="D125" s="206" t="s">
        <v>131</v>
      </c>
      <c r="E125" s="207" t="s">
        <v>445</v>
      </c>
      <c r="F125" s="208" t="s">
        <v>446</v>
      </c>
      <c r="G125" s="209" t="s">
        <v>185</v>
      </c>
      <c r="H125" s="210">
        <v>305</v>
      </c>
      <c r="I125" s="211"/>
      <c r="J125" s="212">
        <f>ROUND(I125*H125,2)</f>
        <v>0</v>
      </c>
      <c r="K125" s="208" t="s">
        <v>135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0.345</v>
      </c>
      <c r="R125" s="215">
        <f>Q125*H125</f>
        <v>105.225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136</v>
      </c>
      <c r="AT125" s="217" t="s">
        <v>131</v>
      </c>
      <c r="AU125" s="217" t="s">
        <v>82</v>
      </c>
      <c r="AY125" s="19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136</v>
      </c>
      <c r="BM125" s="217" t="s">
        <v>447</v>
      </c>
    </row>
    <row r="126" spans="1:47" s="2" customFormat="1" ht="12">
      <c r="A126" s="40"/>
      <c r="B126" s="41"/>
      <c r="C126" s="42"/>
      <c r="D126" s="219" t="s">
        <v>138</v>
      </c>
      <c r="E126" s="42"/>
      <c r="F126" s="220" t="s">
        <v>448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138</v>
      </c>
      <c r="AU126" s="19" t="s">
        <v>82</v>
      </c>
    </row>
    <row r="127" spans="1:51" s="14" customFormat="1" ht="12">
      <c r="A127" s="14"/>
      <c r="B127" s="246"/>
      <c r="C127" s="247"/>
      <c r="D127" s="236" t="s">
        <v>151</v>
      </c>
      <c r="E127" s="248" t="s">
        <v>19</v>
      </c>
      <c r="F127" s="249" t="s">
        <v>449</v>
      </c>
      <c r="G127" s="247"/>
      <c r="H127" s="248" t="s">
        <v>19</v>
      </c>
      <c r="I127" s="250"/>
      <c r="J127" s="247"/>
      <c r="K127" s="247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151</v>
      </c>
      <c r="AU127" s="255" t="s">
        <v>82</v>
      </c>
      <c r="AV127" s="14" t="s">
        <v>80</v>
      </c>
      <c r="AW127" s="14" t="s">
        <v>34</v>
      </c>
      <c r="AX127" s="14" t="s">
        <v>72</v>
      </c>
      <c r="AY127" s="255" t="s">
        <v>129</v>
      </c>
    </row>
    <row r="128" spans="1:51" s="13" customFormat="1" ht="12">
      <c r="A128" s="13"/>
      <c r="B128" s="234"/>
      <c r="C128" s="235"/>
      <c r="D128" s="236" t="s">
        <v>151</v>
      </c>
      <c r="E128" s="237" t="s">
        <v>19</v>
      </c>
      <c r="F128" s="238" t="s">
        <v>450</v>
      </c>
      <c r="G128" s="235"/>
      <c r="H128" s="239">
        <v>305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151</v>
      </c>
      <c r="AU128" s="245" t="s">
        <v>82</v>
      </c>
      <c r="AV128" s="13" t="s">
        <v>82</v>
      </c>
      <c r="AW128" s="13" t="s">
        <v>34</v>
      </c>
      <c r="AX128" s="13" t="s">
        <v>80</v>
      </c>
      <c r="AY128" s="245" t="s">
        <v>129</v>
      </c>
    </row>
    <row r="129" spans="1:65" s="2" customFormat="1" ht="21.75" customHeight="1">
      <c r="A129" s="40"/>
      <c r="B129" s="41"/>
      <c r="C129" s="206" t="s">
        <v>216</v>
      </c>
      <c r="D129" s="206" t="s">
        <v>131</v>
      </c>
      <c r="E129" s="207" t="s">
        <v>451</v>
      </c>
      <c r="F129" s="208" t="s">
        <v>452</v>
      </c>
      <c r="G129" s="209" t="s">
        <v>185</v>
      </c>
      <c r="H129" s="210">
        <v>325</v>
      </c>
      <c r="I129" s="211"/>
      <c r="J129" s="212">
        <f>ROUND(I129*H129,2)</f>
        <v>0</v>
      </c>
      <c r="K129" s="208" t="s">
        <v>135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0.46</v>
      </c>
      <c r="R129" s="215">
        <f>Q129*H129</f>
        <v>149.5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136</v>
      </c>
      <c r="AT129" s="217" t="s">
        <v>131</v>
      </c>
      <c r="AU129" s="217" t="s">
        <v>82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136</v>
      </c>
      <c r="BM129" s="217" t="s">
        <v>453</v>
      </c>
    </row>
    <row r="130" spans="1:47" s="2" customFormat="1" ht="12">
      <c r="A130" s="40"/>
      <c r="B130" s="41"/>
      <c r="C130" s="42"/>
      <c r="D130" s="219" t="s">
        <v>138</v>
      </c>
      <c r="E130" s="42"/>
      <c r="F130" s="220" t="s">
        <v>454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82</v>
      </c>
    </row>
    <row r="131" spans="1:51" s="14" customFormat="1" ht="12">
      <c r="A131" s="14"/>
      <c r="B131" s="246"/>
      <c r="C131" s="247"/>
      <c r="D131" s="236" t="s">
        <v>151</v>
      </c>
      <c r="E131" s="248" t="s">
        <v>19</v>
      </c>
      <c r="F131" s="249" t="s">
        <v>455</v>
      </c>
      <c r="G131" s="247"/>
      <c r="H131" s="248" t="s">
        <v>19</v>
      </c>
      <c r="I131" s="250"/>
      <c r="J131" s="247"/>
      <c r="K131" s="247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151</v>
      </c>
      <c r="AU131" s="255" t="s">
        <v>82</v>
      </c>
      <c r="AV131" s="14" t="s">
        <v>80</v>
      </c>
      <c r="AW131" s="14" t="s">
        <v>34</v>
      </c>
      <c r="AX131" s="14" t="s">
        <v>72</v>
      </c>
      <c r="AY131" s="255" t="s">
        <v>129</v>
      </c>
    </row>
    <row r="132" spans="1:51" s="14" customFormat="1" ht="12">
      <c r="A132" s="14"/>
      <c r="B132" s="246"/>
      <c r="C132" s="247"/>
      <c r="D132" s="236" t="s">
        <v>151</v>
      </c>
      <c r="E132" s="248" t="s">
        <v>19</v>
      </c>
      <c r="F132" s="249" t="s">
        <v>456</v>
      </c>
      <c r="G132" s="247"/>
      <c r="H132" s="248" t="s">
        <v>19</v>
      </c>
      <c r="I132" s="250"/>
      <c r="J132" s="247"/>
      <c r="K132" s="247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151</v>
      </c>
      <c r="AU132" s="255" t="s">
        <v>82</v>
      </c>
      <c r="AV132" s="14" t="s">
        <v>80</v>
      </c>
      <c r="AW132" s="14" t="s">
        <v>34</v>
      </c>
      <c r="AX132" s="14" t="s">
        <v>72</v>
      </c>
      <c r="AY132" s="255" t="s">
        <v>129</v>
      </c>
    </row>
    <row r="133" spans="1:51" s="13" customFormat="1" ht="12">
      <c r="A133" s="13"/>
      <c r="B133" s="234"/>
      <c r="C133" s="235"/>
      <c r="D133" s="236" t="s">
        <v>151</v>
      </c>
      <c r="E133" s="237" t="s">
        <v>19</v>
      </c>
      <c r="F133" s="238" t="s">
        <v>457</v>
      </c>
      <c r="G133" s="235"/>
      <c r="H133" s="239">
        <v>325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151</v>
      </c>
      <c r="AU133" s="245" t="s">
        <v>82</v>
      </c>
      <c r="AV133" s="13" t="s">
        <v>82</v>
      </c>
      <c r="AW133" s="13" t="s">
        <v>34</v>
      </c>
      <c r="AX133" s="13" t="s">
        <v>80</v>
      </c>
      <c r="AY133" s="245" t="s">
        <v>129</v>
      </c>
    </row>
    <row r="134" spans="1:65" s="2" customFormat="1" ht="37.8" customHeight="1">
      <c r="A134" s="40"/>
      <c r="B134" s="41"/>
      <c r="C134" s="206" t="s">
        <v>225</v>
      </c>
      <c r="D134" s="206" t="s">
        <v>131</v>
      </c>
      <c r="E134" s="207" t="s">
        <v>458</v>
      </c>
      <c r="F134" s="208" t="s">
        <v>459</v>
      </c>
      <c r="G134" s="209" t="s">
        <v>185</v>
      </c>
      <c r="H134" s="210">
        <v>305</v>
      </c>
      <c r="I134" s="211"/>
      <c r="J134" s="212">
        <f>ROUND(I134*H134,2)</f>
        <v>0</v>
      </c>
      <c r="K134" s="208" t="s">
        <v>135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0.098</v>
      </c>
      <c r="R134" s="215">
        <f>Q134*H134</f>
        <v>29.89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136</v>
      </c>
      <c r="AT134" s="217" t="s">
        <v>131</v>
      </c>
      <c r="AU134" s="217" t="s">
        <v>82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136</v>
      </c>
      <c r="BM134" s="217" t="s">
        <v>460</v>
      </c>
    </row>
    <row r="135" spans="1:47" s="2" customFormat="1" ht="12">
      <c r="A135" s="40"/>
      <c r="B135" s="41"/>
      <c r="C135" s="42"/>
      <c r="D135" s="219" t="s">
        <v>138</v>
      </c>
      <c r="E135" s="42"/>
      <c r="F135" s="220" t="s">
        <v>461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138</v>
      </c>
      <c r="AU135" s="19" t="s">
        <v>82</v>
      </c>
    </row>
    <row r="136" spans="1:65" s="2" customFormat="1" ht="16.5" customHeight="1">
      <c r="A136" s="40"/>
      <c r="B136" s="41"/>
      <c r="C136" s="224" t="s">
        <v>230</v>
      </c>
      <c r="D136" s="224" t="s">
        <v>145</v>
      </c>
      <c r="E136" s="225" t="s">
        <v>462</v>
      </c>
      <c r="F136" s="226" t="s">
        <v>463</v>
      </c>
      <c r="G136" s="227" t="s">
        <v>185</v>
      </c>
      <c r="H136" s="228">
        <v>320.25</v>
      </c>
      <c r="I136" s="229"/>
      <c r="J136" s="230">
        <f>ROUND(I136*H136,2)</f>
        <v>0</v>
      </c>
      <c r="K136" s="226" t="s">
        <v>135</v>
      </c>
      <c r="L136" s="231"/>
      <c r="M136" s="232" t="s">
        <v>19</v>
      </c>
      <c r="N136" s="233" t="s">
        <v>43</v>
      </c>
      <c r="O136" s="86"/>
      <c r="P136" s="215">
        <f>O136*H136</f>
        <v>0</v>
      </c>
      <c r="Q136" s="215">
        <v>0.159</v>
      </c>
      <c r="R136" s="215">
        <f>Q136*H136</f>
        <v>50.91975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149</v>
      </c>
      <c r="AT136" s="217" t="s">
        <v>145</v>
      </c>
      <c r="AU136" s="217" t="s">
        <v>82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136</v>
      </c>
      <c r="BM136" s="217" t="s">
        <v>464</v>
      </c>
    </row>
    <row r="137" spans="1:51" s="13" customFormat="1" ht="12">
      <c r="A137" s="13"/>
      <c r="B137" s="234"/>
      <c r="C137" s="235"/>
      <c r="D137" s="236" t="s">
        <v>151</v>
      </c>
      <c r="E137" s="237" t="s">
        <v>19</v>
      </c>
      <c r="F137" s="238" t="s">
        <v>465</v>
      </c>
      <c r="G137" s="235"/>
      <c r="H137" s="239">
        <v>320.25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151</v>
      </c>
      <c r="AU137" s="245" t="s">
        <v>82</v>
      </c>
      <c r="AV137" s="13" t="s">
        <v>82</v>
      </c>
      <c r="AW137" s="13" t="s">
        <v>34</v>
      </c>
      <c r="AX137" s="13" t="s">
        <v>80</v>
      </c>
      <c r="AY137" s="245" t="s">
        <v>129</v>
      </c>
    </row>
    <row r="138" spans="1:65" s="2" customFormat="1" ht="16.5" customHeight="1">
      <c r="A138" s="40"/>
      <c r="B138" s="41"/>
      <c r="C138" s="224" t="s">
        <v>318</v>
      </c>
      <c r="D138" s="224" t="s">
        <v>145</v>
      </c>
      <c r="E138" s="225" t="s">
        <v>329</v>
      </c>
      <c r="F138" s="226" t="s">
        <v>330</v>
      </c>
      <c r="G138" s="227" t="s">
        <v>250</v>
      </c>
      <c r="H138" s="228">
        <v>2.5</v>
      </c>
      <c r="I138" s="229"/>
      <c r="J138" s="230">
        <f>ROUND(I138*H138,2)</f>
        <v>0</v>
      </c>
      <c r="K138" s="226" t="s">
        <v>135</v>
      </c>
      <c r="L138" s="231"/>
      <c r="M138" s="232" t="s">
        <v>19</v>
      </c>
      <c r="N138" s="233" t="s">
        <v>43</v>
      </c>
      <c r="O138" s="86"/>
      <c r="P138" s="215">
        <f>O138*H138</f>
        <v>0</v>
      </c>
      <c r="Q138" s="215">
        <v>0.21</v>
      </c>
      <c r="R138" s="215">
        <f>Q138*H138</f>
        <v>0.525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149</v>
      </c>
      <c r="AT138" s="217" t="s">
        <v>145</v>
      </c>
      <c r="AU138" s="217" t="s">
        <v>82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136</v>
      </c>
      <c r="BM138" s="217" t="s">
        <v>466</v>
      </c>
    </row>
    <row r="139" spans="1:63" s="12" customFormat="1" ht="22.8" customHeight="1">
      <c r="A139" s="12"/>
      <c r="B139" s="190"/>
      <c r="C139" s="191"/>
      <c r="D139" s="192" t="s">
        <v>71</v>
      </c>
      <c r="E139" s="204" t="s">
        <v>177</v>
      </c>
      <c r="F139" s="204" t="s">
        <v>334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SUM(P140:P159)</f>
        <v>0</v>
      </c>
      <c r="Q139" s="198"/>
      <c r="R139" s="199">
        <f>SUM(R140:R159)</f>
        <v>70.34788999999999</v>
      </c>
      <c r="S139" s="198"/>
      <c r="T139" s="200">
        <f>SUM(T140:T159)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80</v>
      </c>
      <c r="AT139" s="202" t="s">
        <v>71</v>
      </c>
      <c r="AU139" s="202" t="s">
        <v>80</v>
      </c>
      <c r="AY139" s="201" t="s">
        <v>129</v>
      </c>
      <c r="BK139" s="203">
        <f>SUM(BK140:BK159)</f>
        <v>0</v>
      </c>
    </row>
    <row r="140" spans="1:65" s="2" customFormat="1" ht="16.5" customHeight="1">
      <c r="A140" s="40"/>
      <c r="B140" s="41"/>
      <c r="C140" s="206" t="s">
        <v>323</v>
      </c>
      <c r="D140" s="206" t="s">
        <v>131</v>
      </c>
      <c r="E140" s="207" t="s">
        <v>348</v>
      </c>
      <c r="F140" s="208" t="s">
        <v>349</v>
      </c>
      <c r="G140" s="209" t="s">
        <v>134</v>
      </c>
      <c r="H140" s="210">
        <v>2</v>
      </c>
      <c r="I140" s="211"/>
      <c r="J140" s="212">
        <f>ROUND(I140*H140,2)</f>
        <v>0</v>
      </c>
      <c r="K140" s="208" t="s">
        <v>135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0.0007</v>
      </c>
      <c r="R140" s="215">
        <f>Q140*H140</f>
        <v>0.0014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136</v>
      </c>
      <c r="AT140" s="217" t="s">
        <v>131</v>
      </c>
      <c r="AU140" s="217" t="s">
        <v>82</v>
      </c>
      <c r="AY140" s="19" t="s">
        <v>129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136</v>
      </c>
      <c r="BM140" s="217" t="s">
        <v>467</v>
      </c>
    </row>
    <row r="141" spans="1:47" s="2" customFormat="1" ht="12">
      <c r="A141" s="40"/>
      <c r="B141" s="41"/>
      <c r="C141" s="42"/>
      <c r="D141" s="219" t="s">
        <v>138</v>
      </c>
      <c r="E141" s="42"/>
      <c r="F141" s="220" t="s">
        <v>351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138</v>
      </c>
      <c r="AU141" s="19" t="s">
        <v>82</v>
      </c>
    </row>
    <row r="142" spans="1:65" s="2" customFormat="1" ht="16.5" customHeight="1">
      <c r="A142" s="40"/>
      <c r="B142" s="41"/>
      <c r="C142" s="224" t="s">
        <v>328</v>
      </c>
      <c r="D142" s="224" t="s">
        <v>145</v>
      </c>
      <c r="E142" s="225" t="s">
        <v>468</v>
      </c>
      <c r="F142" s="226" t="s">
        <v>469</v>
      </c>
      <c r="G142" s="227" t="s">
        <v>134</v>
      </c>
      <c r="H142" s="228">
        <v>1</v>
      </c>
      <c r="I142" s="229"/>
      <c r="J142" s="230">
        <f>ROUND(I142*H142,2)</f>
        <v>0</v>
      </c>
      <c r="K142" s="226" t="s">
        <v>135</v>
      </c>
      <c r="L142" s="231"/>
      <c r="M142" s="232" t="s">
        <v>19</v>
      </c>
      <c r="N142" s="233" t="s">
        <v>43</v>
      </c>
      <c r="O142" s="86"/>
      <c r="P142" s="215">
        <f>O142*H142</f>
        <v>0</v>
      </c>
      <c r="Q142" s="215">
        <v>0.0013</v>
      </c>
      <c r="R142" s="215">
        <f>Q142*H142</f>
        <v>0.0013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149</v>
      </c>
      <c r="AT142" s="217" t="s">
        <v>145</v>
      </c>
      <c r="AU142" s="217" t="s">
        <v>82</v>
      </c>
      <c r="AY142" s="19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136</v>
      </c>
      <c r="BM142" s="217" t="s">
        <v>470</v>
      </c>
    </row>
    <row r="143" spans="1:47" s="2" customFormat="1" ht="12">
      <c r="A143" s="40"/>
      <c r="B143" s="41"/>
      <c r="C143" s="42"/>
      <c r="D143" s="236" t="s">
        <v>471</v>
      </c>
      <c r="E143" s="42"/>
      <c r="F143" s="271" t="s">
        <v>472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471</v>
      </c>
      <c r="AU143" s="19" t="s">
        <v>82</v>
      </c>
    </row>
    <row r="144" spans="1:65" s="2" customFormat="1" ht="16.5" customHeight="1">
      <c r="A144" s="40"/>
      <c r="B144" s="41"/>
      <c r="C144" s="224" t="s">
        <v>7</v>
      </c>
      <c r="D144" s="224" t="s">
        <v>145</v>
      </c>
      <c r="E144" s="225" t="s">
        <v>473</v>
      </c>
      <c r="F144" s="226" t="s">
        <v>474</v>
      </c>
      <c r="G144" s="227" t="s">
        <v>134</v>
      </c>
      <c r="H144" s="228">
        <v>1</v>
      </c>
      <c r="I144" s="229"/>
      <c r="J144" s="230">
        <f>ROUND(I144*H144,2)</f>
        <v>0</v>
      </c>
      <c r="K144" s="226" t="s">
        <v>135</v>
      </c>
      <c r="L144" s="231"/>
      <c r="M144" s="232" t="s">
        <v>19</v>
      </c>
      <c r="N144" s="233" t="s">
        <v>43</v>
      </c>
      <c r="O144" s="86"/>
      <c r="P144" s="215">
        <f>O144*H144</f>
        <v>0</v>
      </c>
      <c r="Q144" s="215">
        <v>0.0017</v>
      </c>
      <c r="R144" s="215">
        <f>Q144*H144</f>
        <v>0.0017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149</v>
      </c>
      <c r="AT144" s="217" t="s">
        <v>145</v>
      </c>
      <c r="AU144" s="217" t="s">
        <v>82</v>
      </c>
      <c r="AY144" s="19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136</v>
      </c>
      <c r="BM144" s="217" t="s">
        <v>475</v>
      </c>
    </row>
    <row r="145" spans="1:47" s="2" customFormat="1" ht="12">
      <c r="A145" s="40"/>
      <c r="B145" s="41"/>
      <c r="C145" s="42"/>
      <c r="D145" s="236" t="s">
        <v>471</v>
      </c>
      <c r="E145" s="42"/>
      <c r="F145" s="271" t="s">
        <v>476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471</v>
      </c>
      <c r="AU145" s="19" t="s">
        <v>82</v>
      </c>
    </row>
    <row r="146" spans="1:65" s="2" customFormat="1" ht="16.5" customHeight="1">
      <c r="A146" s="40"/>
      <c r="B146" s="41"/>
      <c r="C146" s="206" t="s">
        <v>339</v>
      </c>
      <c r="D146" s="206" t="s">
        <v>131</v>
      </c>
      <c r="E146" s="207" t="s">
        <v>354</v>
      </c>
      <c r="F146" s="208" t="s">
        <v>355</v>
      </c>
      <c r="G146" s="209" t="s">
        <v>134</v>
      </c>
      <c r="H146" s="210">
        <v>1</v>
      </c>
      <c r="I146" s="211"/>
      <c r="J146" s="212">
        <f>ROUND(I146*H146,2)</f>
        <v>0</v>
      </c>
      <c r="K146" s="208" t="s">
        <v>135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0.10941</v>
      </c>
      <c r="R146" s="215">
        <f>Q146*H146</f>
        <v>0.10941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136</v>
      </c>
      <c r="AT146" s="217" t="s">
        <v>131</v>
      </c>
      <c r="AU146" s="217" t="s">
        <v>82</v>
      </c>
      <c r="AY146" s="19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136</v>
      </c>
      <c r="BM146" s="217" t="s">
        <v>477</v>
      </c>
    </row>
    <row r="147" spans="1:47" s="2" customFormat="1" ht="12">
      <c r="A147" s="40"/>
      <c r="B147" s="41"/>
      <c r="C147" s="42"/>
      <c r="D147" s="219" t="s">
        <v>138</v>
      </c>
      <c r="E147" s="42"/>
      <c r="F147" s="220" t="s">
        <v>357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138</v>
      </c>
      <c r="AU147" s="19" t="s">
        <v>82</v>
      </c>
    </row>
    <row r="148" spans="1:65" s="2" customFormat="1" ht="16.5" customHeight="1">
      <c r="A148" s="40"/>
      <c r="B148" s="41"/>
      <c r="C148" s="224" t="s">
        <v>343</v>
      </c>
      <c r="D148" s="224" t="s">
        <v>145</v>
      </c>
      <c r="E148" s="225" t="s">
        <v>478</v>
      </c>
      <c r="F148" s="226" t="s">
        <v>479</v>
      </c>
      <c r="G148" s="227" t="s">
        <v>134</v>
      </c>
      <c r="H148" s="228">
        <v>1</v>
      </c>
      <c r="I148" s="229"/>
      <c r="J148" s="230">
        <f>ROUND(I148*H148,2)</f>
        <v>0</v>
      </c>
      <c r="K148" s="226" t="s">
        <v>135</v>
      </c>
      <c r="L148" s="231"/>
      <c r="M148" s="232" t="s">
        <v>19</v>
      </c>
      <c r="N148" s="233" t="s">
        <v>43</v>
      </c>
      <c r="O148" s="86"/>
      <c r="P148" s="215">
        <f>O148*H148</f>
        <v>0</v>
      </c>
      <c r="Q148" s="215">
        <v>0.0061</v>
      </c>
      <c r="R148" s="215">
        <f>Q148*H148</f>
        <v>0.0061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149</v>
      </c>
      <c r="AT148" s="217" t="s">
        <v>145</v>
      </c>
      <c r="AU148" s="217" t="s">
        <v>82</v>
      </c>
      <c r="AY148" s="19" t="s">
        <v>129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136</v>
      </c>
      <c r="BM148" s="217" t="s">
        <v>480</v>
      </c>
    </row>
    <row r="149" spans="1:65" s="2" customFormat="1" ht="16.5" customHeight="1">
      <c r="A149" s="40"/>
      <c r="B149" s="41"/>
      <c r="C149" s="224" t="s">
        <v>347</v>
      </c>
      <c r="D149" s="224" t="s">
        <v>145</v>
      </c>
      <c r="E149" s="225" t="s">
        <v>481</v>
      </c>
      <c r="F149" s="226" t="s">
        <v>482</v>
      </c>
      <c r="G149" s="227" t="s">
        <v>134</v>
      </c>
      <c r="H149" s="228">
        <v>1</v>
      </c>
      <c r="I149" s="229"/>
      <c r="J149" s="230">
        <f>ROUND(I149*H149,2)</f>
        <v>0</v>
      </c>
      <c r="K149" s="226" t="s">
        <v>135</v>
      </c>
      <c r="L149" s="231"/>
      <c r="M149" s="232" t="s">
        <v>19</v>
      </c>
      <c r="N149" s="233" t="s">
        <v>43</v>
      </c>
      <c r="O149" s="86"/>
      <c r="P149" s="215">
        <f>O149*H149</f>
        <v>0</v>
      </c>
      <c r="Q149" s="215">
        <v>0.0001</v>
      </c>
      <c r="R149" s="215">
        <f>Q149*H149</f>
        <v>0.0001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149</v>
      </c>
      <c r="AT149" s="217" t="s">
        <v>145</v>
      </c>
      <c r="AU149" s="217" t="s">
        <v>82</v>
      </c>
      <c r="AY149" s="19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136</v>
      </c>
      <c r="BM149" s="217" t="s">
        <v>483</v>
      </c>
    </row>
    <row r="150" spans="1:65" s="2" customFormat="1" ht="16.5" customHeight="1">
      <c r="A150" s="40"/>
      <c r="B150" s="41"/>
      <c r="C150" s="224" t="s">
        <v>353</v>
      </c>
      <c r="D150" s="224" t="s">
        <v>145</v>
      </c>
      <c r="E150" s="225" t="s">
        <v>484</v>
      </c>
      <c r="F150" s="226" t="s">
        <v>485</v>
      </c>
      <c r="G150" s="227" t="s">
        <v>134</v>
      </c>
      <c r="H150" s="228">
        <v>2</v>
      </c>
      <c r="I150" s="229"/>
      <c r="J150" s="230">
        <f>ROUND(I150*H150,2)</f>
        <v>0</v>
      </c>
      <c r="K150" s="226" t="s">
        <v>135</v>
      </c>
      <c r="L150" s="231"/>
      <c r="M150" s="232" t="s">
        <v>19</v>
      </c>
      <c r="N150" s="233" t="s">
        <v>43</v>
      </c>
      <c r="O150" s="86"/>
      <c r="P150" s="215">
        <f>O150*H150</f>
        <v>0</v>
      </c>
      <c r="Q150" s="215">
        <v>0.00035</v>
      </c>
      <c r="R150" s="215">
        <f>Q150*H150</f>
        <v>0.0007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149</v>
      </c>
      <c r="AT150" s="217" t="s">
        <v>145</v>
      </c>
      <c r="AU150" s="217" t="s">
        <v>82</v>
      </c>
      <c r="AY150" s="19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136</v>
      </c>
      <c r="BM150" s="217" t="s">
        <v>486</v>
      </c>
    </row>
    <row r="151" spans="1:65" s="2" customFormat="1" ht="24.15" customHeight="1">
      <c r="A151" s="40"/>
      <c r="B151" s="41"/>
      <c r="C151" s="206" t="s">
        <v>358</v>
      </c>
      <c r="D151" s="206" t="s">
        <v>131</v>
      </c>
      <c r="E151" s="207" t="s">
        <v>363</v>
      </c>
      <c r="F151" s="208" t="s">
        <v>364</v>
      </c>
      <c r="G151" s="209" t="s">
        <v>233</v>
      </c>
      <c r="H151" s="210">
        <v>200</v>
      </c>
      <c r="I151" s="211"/>
      <c r="J151" s="212">
        <f>ROUND(I151*H151,2)</f>
        <v>0</v>
      </c>
      <c r="K151" s="208" t="s">
        <v>135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0.1554</v>
      </c>
      <c r="R151" s="215">
        <f>Q151*H151</f>
        <v>31.080000000000002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136</v>
      </c>
      <c r="AT151" s="217" t="s">
        <v>131</v>
      </c>
      <c r="AU151" s="217" t="s">
        <v>82</v>
      </c>
      <c r="AY151" s="19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136</v>
      </c>
      <c r="BM151" s="217" t="s">
        <v>487</v>
      </c>
    </row>
    <row r="152" spans="1:47" s="2" customFormat="1" ht="12">
      <c r="A152" s="40"/>
      <c r="B152" s="41"/>
      <c r="C152" s="42"/>
      <c r="D152" s="219" t="s">
        <v>138</v>
      </c>
      <c r="E152" s="42"/>
      <c r="F152" s="220" t="s">
        <v>366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138</v>
      </c>
      <c r="AU152" s="19" t="s">
        <v>82</v>
      </c>
    </row>
    <row r="153" spans="1:65" s="2" customFormat="1" ht="16.5" customHeight="1">
      <c r="A153" s="40"/>
      <c r="B153" s="41"/>
      <c r="C153" s="224" t="s">
        <v>362</v>
      </c>
      <c r="D153" s="224" t="s">
        <v>145</v>
      </c>
      <c r="E153" s="225" t="s">
        <v>368</v>
      </c>
      <c r="F153" s="226" t="s">
        <v>369</v>
      </c>
      <c r="G153" s="227" t="s">
        <v>233</v>
      </c>
      <c r="H153" s="228">
        <v>210</v>
      </c>
      <c r="I153" s="229"/>
      <c r="J153" s="230">
        <f>ROUND(I153*H153,2)</f>
        <v>0</v>
      </c>
      <c r="K153" s="226" t="s">
        <v>135</v>
      </c>
      <c r="L153" s="231"/>
      <c r="M153" s="232" t="s">
        <v>19</v>
      </c>
      <c r="N153" s="233" t="s">
        <v>43</v>
      </c>
      <c r="O153" s="86"/>
      <c r="P153" s="215">
        <f>O153*H153</f>
        <v>0</v>
      </c>
      <c r="Q153" s="215">
        <v>0.056</v>
      </c>
      <c r="R153" s="215">
        <f>Q153*H153</f>
        <v>11.76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149</v>
      </c>
      <c r="AT153" s="217" t="s">
        <v>145</v>
      </c>
      <c r="AU153" s="217" t="s">
        <v>82</v>
      </c>
      <c r="AY153" s="19" t="s">
        <v>129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136</v>
      </c>
      <c r="BM153" s="217" t="s">
        <v>488</v>
      </c>
    </row>
    <row r="154" spans="1:51" s="13" customFormat="1" ht="12">
      <c r="A154" s="13"/>
      <c r="B154" s="234"/>
      <c r="C154" s="235"/>
      <c r="D154" s="236" t="s">
        <v>151</v>
      </c>
      <c r="E154" s="237" t="s">
        <v>19</v>
      </c>
      <c r="F154" s="238" t="s">
        <v>489</v>
      </c>
      <c r="G154" s="235"/>
      <c r="H154" s="239">
        <v>210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151</v>
      </c>
      <c r="AU154" s="245" t="s">
        <v>82</v>
      </c>
      <c r="AV154" s="13" t="s">
        <v>82</v>
      </c>
      <c r="AW154" s="13" t="s">
        <v>34</v>
      </c>
      <c r="AX154" s="13" t="s">
        <v>80</v>
      </c>
      <c r="AY154" s="245" t="s">
        <v>129</v>
      </c>
    </row>
    <row r="155" spans="1:65" s="2" customFormat="1" ht="16.5" customHeight="1">
      <c r="A155" s="40"/>
      <c r="B155" s="41"/>
      <c r="C155" s="206" t="s">
        <v>367</v>
      </c>
      <c r="D155" s="206" t="s">
        <v>131</v>
      </c>
      <c r="E155" s="207" t="s">
        <v>373</v>
      </c>
      <c r="F155" s="208" t="s">
        <v>374</v>
      </c>
      <c r="G155" s="209" t="s">
        <v>250</v>
      </c>
      <c r="H155" s="210">
        <v>12</v>
      </c>
      <c r="I155" s="211"/>
      <c r="J155" s="212">
        <f>ROUND(I155*H155,2)</f>
        <v>0</v>
      </c>
      <c r="K155" s="208" t="s">
        <v>135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2.25634</v>
      </c>
      <c r="R155" s="215">
        <f>Q155*H155</f>
        <v>27.076079999999997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136</v>
      </c>
      <c r="AT155" s="217" t="s">
        <v>131</v>
      </c>
      <c r="AU155" s="217" t="s">
        <v>82</v>
      </c>
      <c r="AY155" s="19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136</v>
      </c>
      <c r="BM155" s="217" t="s">
        <v>490</v>
      </c>
    </row>
    <row r="156" spans="1:47" s="2" customFormat="1" ht="12">
      <c r="A156" s="40"/>
      <c r="B156" s="41"/>
      <c r="C156" s="42"/>
      <c r="D156" s="219" t="s">
        <v>138</v>
      </c>
      <c r="E156" s="42"/>
      <c r="F156" s="220" t="s">
        <v>376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138</v>
      </c>
      <c r="AU156" s="19" t="s">
        <v>82</v>
      </c>
    </row>
    <row r="157" spans="1:51" s="13" customFormat="1" ht="12">
      <c r="A157" s="13"/>
      <c r="B157" s="234"/>
      <c r="C157" s="235"/>
      <c r="D157" s="236" t="s">
        <v>151</v>
      </c>
      <c r="E157" s="237" t="s">
        <v>19</v>
      </c>
      <c r="F157" s="238" t="s">
        <v>491</v>
      </c>
      <c r="G157" s="235"/>
      <c r="H157" s="239">
        <v>12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151</v>
      </c>
      <c r="AU157" s="245" t="s">
        <v>82</v>
      </c>
      <c r="AV157" s="13" t="s">
        <v>82</v>
      </c>
      <c r="AW157" s="13" t="s">
        <v>34</v>
      </c>
      <c r="AX157" s="13" t="s">
        <v>80</v>
      </c>
      <c r="AY157" s="245" t="s">
        <v>129</v>
      </c>
    </row>
    <row r="158" spans="1:65" s="2" customFormat="1" ht="16.5" customHeight="1">
      <c r="A158" s="40"/>
      <c r="B158" s="41"/>
      <c r="C158" s="206" t="s">
        <v>372</v>
      </c>
      <c r="D158" s="206" t="s">
        <v>131</v>
      </c>
      <c r="E158" s="207" t="s">
        <v>492</v>
      </c>
      <c r="F158" s="208" t="s">
        <v>493</v>
      </c>
      <c r="G158" s="209" t="s">
        <v>185</v>
      </c>
      <c r="H158" s="210">
        <v>305</v>
      </c>
      <c r="I158" s="211"/>
      <c r="J158" s="212">
        <f>ROUND(I158*H158,2)</f>
        <v>0</v>
      </c>
      <c r="K158" s="208" t="s">
        <v>135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0.00102</v>
      </c>
      <c r="R158" s="215">
        <f>Q158*H158</f>
        <v>0.31110000000000004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136</v>
      </c>
      <c r="AT158" s="217" t="s">
        <v>131</v>
      </c>
      <c r="AU158" s="217" t="s">
        <v>82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136</v>
      </c>
      <c r="BM158" s="217" t="s">
        <v>494</v>
      </c>
    </row>
    <row r="159" spans="1:47" s="2" customFormat="1" ht="12">
      <c r="A159" s="40"/>
      <c r="B159" s="41"/>
      <c r="C159" s="42"/>
      <c r="D159" s="219" t="s">
        <v>138</v>
      </c>
      <c r="E159" s="42"/>
      <c r="F159" s="220" t="s">
        <v>495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138</v>
      </c>
      <c r="AU159" s="19" t="s">
        <v>82</v>
      </c>
    </row>
    <row r="160" spans="1:63" s="12" customFormat="1" ht="22.8" customHeight="1">
      <c r="A160" s="12"/>
      <c r="B160" s="190"/>
      <c r="C160" s="191"/>
      <c r="D160" s="192" t="s">
        <v>71</v>
      </c>
      <c r="E160" s="204" t="s">
        <v>203</v>
      </c>
      <c r="F160" s="204" t="s">
        <v>204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SUM(P161:P169)</f>
        <v>0</v>
      </c>
      <c r="Q160" s="198"/>
      <c r="R160" s="199">
        <f>SUM(R161:R169)</f>
        <v>0</v>
      </c>
      <c r="S160" s="198"/>
      <c r="T160" s="200">
        <f>SUM(T161:T169)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1" t="s">
        <v>80</v>
      </c>
      <c r="AT160" s="202" t="s">
        <v>71</v>
      </c>
      <c r="AU160" s="202" t="s">
        <v>80</v>
      </c>
      <c r="AY160" s="201" t="s">
        <v>129</v>
      </c>
      <c r="BK160" s="203">
        <f>SUM(BK161:BK169)</f>
        <v>0</v>
      </c>
    </row>
    <row r="161" spans="1:65" s="2" customFormat="1" ht="24.15" customHeight="1">
      <c r="A161" s="40"/>
      <c r="B161" s="41"/>
      <c r="C161" s="206" t="s">
        <v>378</v>
      </c>
      <c r="D161" s="206" t="s">
        <v>131</v>
      </c>
      <c r="E161" s="207" t="s">
        <v>384</v>
      </c>
      <c r="F161" s="208" t="s">
        <v>385</v>
      </c>
      <c r="G161" s="209" t="s">
        <v>148</v>
      </c>
      <c r="H161" s="210">
        <v>1.845</v>
      </c>
      <c r="I161" s="211"/>
      <c r="J161" s="212">
        <f>ROUND(I161*H161,2)</f>
        <v>0</v>
      </c>
      <c r="K161" s="208" t="s">
        <v>135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136</v>
      </c>
      <c r="AT161" s="217" t="s">
        <v>131</v>
      </c>
      <c r="AU161" s="217" t="s">
        <v>82</v>
      </c>
      <c r="AY161" s="19" t="s">
        <v>129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136</v>
      </c>
      <c r="BM161" s="217" t="s">
        <v>496</v>
      </c>
    </row>
    <row r="162" spans="1:47" s="2" customFormat="1" ht="12">
      <c r="A162" s="40"/>
      <c r="B162" s="41"/>
      <c r="C162" s="42"/>
      <c r="D162" s="219" t="s">
        <v>138</v>
      </c>
      <c r="E162" s="42"/>
      <c r="F162" s="220" t="s">
        <v>387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138</v>
      </c>
      <c r="AU162" s="19" t="s">
        <v>82</v>
      </c>
    </row>
    <row r="163" spans="1:65" s="2" customFormat="1" ht="24.15" customHeight="1">
      <c r="A163" s="40"/>
      <c r="B163" s="41"/>
      <c r="C163" s="206" t="s">
        <v>383</v>
      </c>
      <c r="D163" s="206" t="s">
        <v>131</v>
      </c>
      <c r="E163" s="207" t="s">
        <v>389</v>
      </c>
      <c r="F163" s="208" t="s">
        <v>390</v>
      </c>
      <c r="G163" s="209" t="s">
        <v>148</v>
      </c>
      <c r="H163" s="210">
        <v>18.45</v>
      </c>
      <c r="I163" s="211"/>
      <c r="J163" s="212">
        <f>ROUND(I163*H163,2)</f>
        <v>0</v>
      </c>
      <c r="K163" s="208" t="s">
        <v>135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136</v>
      </c>
      <c r="AT163" s="217" t="s">
        <v>131</v>
      </c>
      <c r="AU163" s="217" t="s">
        <v>82</v>
      </c>
      <c r="AY163" s="19" t="s">
        <v>129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136</v>
      </c>
      <c r="BM163" s="217" t="s">
        <v>497</v>
      </c>
    </row>
    <row r="164" spans="1:47" s="2" customFormat="1" ht="12">
      <c r="A164" s="40"/>
      <c r="B164" s="41"/>
      <c r="C164" s="42"/>
      <c r="D164" s="219" t="s">
        <v>138</v>
      </c>
      <c r="E164" s="42"/>
      <c r="F164" s="220" t="s">
        <v>392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138</v>
      </c>
      <c r="AU164" s="19" t="s">
        <v>82</v>
      </c>
    </row>
    <row r="165" spans="1:51" s="13" customFormat="1" ht="12">
      <c r="A165" s="13"/>
      <c r="B165" s="234"/>
      <c r="C165" s="235"/>
      <c r="D165" s="236" t="s">
        <v>151</v>
      </c>
      <c r="E165" s="237" t="s">
        <v>19</v>
      </c>
      <c r="F165" s="238" t="s">
        <v>498</v>
      </c>
      <c r="G165" s="235"/>
      <c r="H165" s="239">
        <v>18.45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151</v>
      </c>
      <c r="AU165" s="245" t="s">
        <v>82</v>
      </c>
      <c r="AV165" s="13" t="s">
        <v>82</v>
      </c>
      <c r="AW165" s="13" t="s">
        <v>34</v>
      </c>
      <c r="AX165" s="13" t="s">
        <v>80</v>
      </c>
      <c r="AY165" s="245" t="s">
        <v>129</v>
      </c>
    </row>
    <row r="166" spans="1:65" s="2" customFormat="1" ht="16.5" customHeight="1">
      <c r="A166" s="40"/>
      <c r="B166" s="41"/>
      <c r="C166" s="206" t="s">
        <v>388</v>
      </c>
      <c r="D166" s="206" t="s">
        <v>131</v>
      </c>
      <c r="E166" s="207" t="s">
        <v>395</v>
      </c>
      <c r="F166" s="208" t="s">
        <v>396</v>
      </c>
      <c r="G166" s="209" t="s">
        <v>148</v>
      </c>
      <c r="H166" s="210">
        <v>1.845</v>
      </c>
      <c r="I166" s="211"/>
      <c r="J166" s="212">
        <f>ROUND(I166*H166,2)</f>
        <v>0</v>
      </c>
      <c r="K166" s="208" t="s">
        <v>135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136</v>
      </c>
      <c r="AT166" s="217" t="s">
        <v>131</v>
      </c>
      <c r="AU166" s="217" t="s">
        <v>82</v>
      </c>
      <c r="AY166" s="19" t="s">
        <v>129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136</v>
      </c>
      <c r="BM166" s="217" t="s">
        <v>499</v>
      </c>
    </row>
    <row r="167" spans="1:47" s="2" customFormat="1" ht="12">
      <c r="A167" s="40"/>
      <c r="B167" s="41"/>
      <c r="C167" s="42"/>
      <c r="D167" s="219" t="s">
        <v>138</v>
      </c>
      <c r="E167" s="42"/>
      <c r="F167" s="220" t="s">
        <v>398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138</v>
      </c>
      <c r="AU167" s="19" t="s">
        <v>82</v>
      </c>
    </row>
    <row r="168" spans="1:65" s="2" customFormat="1" ht="24.15" customHeight="1">
      <c r="A168" s="40"/>
      <c r="B168" s="41"/>
      <c r="C168" s="206" t="s">
        <v>394</v>
      </c>
      <c r="D168" s="206" t="s">
        <v>131</v>
      </c>
      <c r="E168" s="207" t="s">
        <v>400</v>
      </c>
      <c r="F168" s="208" t="s">
        <v>401</v>
      </c>
      <c r="G168" s="209" t="s">
        <v>148</v>
      </c>
      <c r="H168" s="210">
        <v>1.845</v>
      </c>
      <c r="I168" s="211"/>
      <c r="J168" s="212">
        <f>ROUND(I168*H168,2)</f>
        <v>0</v>
      </c>
      <c r="K168" s="208" t="s">
        <v>135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136</v>
      </c>
      <c r="AT168" s="217" t="s">
        <v>131</v>
      </c>
      <c r="AU168" s="217" t="s">
        <v>82</v>
      </c>
      <c r="AY168" s="19" t="s">
        <v>129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136</v>
      </c>
      <c r="BM168" s="217" t="s">
        <v>500</v>
      </c>
    </row>
    <row r="169" spans="1:47" s="2" customFormat="1" ht="12">
      <c r="A169" s="40"/>
      <c r="B169" s="41"/>
      <c r="C169" s="42"/>
      <c r="D169" s="219" t="s">
        <v>138</v>
      </c>
      <c r="E169" s="42"/>
      <c r="F169" s="220" t="s">
        <v>403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138</v>
      </c>
      <c r="AU169" s="19" t="s">
        <v>82</v>
      </c>
    </row>
    <row r="170" spans="1:63" s="12" customFormat="1" ht="22.8" customHeight="1">
      <c r="A170" s="12"/>
      <c r="B170" s="190"/>
      <c r="C170" s="191"/>
      <c r="D170" s="192" t="s">
        <v>71</v>
      </c>
      <c r="E170" s="204" t="s">
        <v>404</v>
      </c>
      <c r="F170" s="204" t="s">
        <v>405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SUM(P171:P172)</f>
        <v>0</v>
      </c>
      <c r="Q170" s="198"/>
      <c r="R170" s="199">
        <f>SUM(R171:R172)</f>
        <v>0</v>
      </c>
      <c r="S170" s="198"/>
      <c r="T170" s="200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80</v>
      </c>
      <c r="AT170" s="202" t="s">
        <v>71</v>
      </c>
      <c r="AU170" s="202" t="s">
        <v>80</v>
      </c>
      <c r="AY170" s="201" t="s">
        <v>129</v>
      </c>
      <c r="BK170" s="203">
        <f>SUM(BK171:BK172)</f>
        <v>0</v>
      </c>
    </row>
    <row r="171" spans="1:65" s="2" customFormat="1" ht="24.15" customHeight="1">
      <c r="A171" s="40"/>
      <c r="B171" s="41"/>
      <c r="C171" s="206" t="s">
        <v>399</v>
      </c>
      <c r="D171" s="206" t="s">
        <v>131</v>
      </c>
      <c r="E171" s="207" t="s">
        <v>407</v>
      </c>
      <c r="F171" s="208" t="s">
        <v>408</v>
      </c>
      <c r="G171" s="209" t="s">
        <v>148</v>
      </c>
      <c r="H171" s="210">
        <v>407.026</v>
      </c>
      <c r="I171" s="211"/>
      <c r="J171" s="212">
        <f>ROUND(I171*H171,2)</f>
        <v>0</v>
      </c>
      <c r="K171" s="208" t="s">
        <v>135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136</v>
      </c>
      <c r="AT171" s="217" t="s">
        <v>131</v>
      </c>
      <c r="AU171" s="217" t="s">
        <v>82</v>
      </c>
      <c r="AY171" s="19" t="s">
        <v>129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136</v>
      </c>
      <c r="BM171" s="217" t="s">
        <v>501</v>
      </c>
    </row>
    <row r="172" spans="1:47" s="2" customFormat="1" ht="12">
      <c r="A172" s="40"/>
      <c r="B172" s="41"/>
      <c r="C172" s="42"/>
      <c r="D172" s="219" t="s">
        <v>138</v>
      </c>
      <c r="E172" s="42"/>
      <c r="F172" s="220" t="s">
        <v>410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82</v>
      </c>
    </row>
    <row r="173" spans="1:63" s="12" customFormat="1" ht="25.9" customHeight="1">
      <c r="A173" s="12"/>
      <c r="B173" s="190"/>
      <c r="C173" s="191"/>
      <c r="D173" s="192" t="s">
        <v>71</v>
      </c>
      <c r="E173" s="193" t="s">
        <v>212</v>
      </c>
      <c r="F173" s="193" t="s">
        <v>213</v>
      </c>
      <c r="G173" s="191"/>
      <c r="H173" s="191"/>
      <c r="I173" s="194"/>
      <c r="J173" s="195">
        <f>BK173</f>
        <v>0</v>
      </c>
      <c r="K173" s="191"/>
      <c r="L173" s="196"/>
      <c r="M173" s="197"/>
      <c r="N173" s="198"/>
      <c r="O173" s="198"/>
      <c r="P173" s="199">
        <f>P174+P179</f>
        <v>0</v>
      </c>
      <c r="Q173" s="198"/>
      <c r="R173" s="199">
        <f>R174+R179</f>
        <v>0</v>
      </c>
      <c r="S173" s="198"/>
      <c r="T173" s="200">
        <f>T174+T179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157</v>
      </c>
      <c r="AT173" s="202" t="s">
        <v>71</v>
      </c>
      <c r="AU173" s="202" t="s">
        <v>72</v>
      </c>
      <c r="AY173" s="201" t="s">
        <v>129</v>
      </c>
      <c r="BK173" s="203">
        <f>BK174+BK179</f>
        <v>0</v>
      </c>
    </row>
    <row r="174" spans="1:63" s="12" customFormat="1" ht="22.8" customHeight="1">
      <c r="A174" s="12"/>
      <c r="B174" s="190"/>
      <c r="C174" s="191"/>
      <c r="D174" s="192" t="s">
        <v>71</v>
      </c>
      <c r="E174" s="204" t="s">
        <v>214</v>
      </c>
      <c r="F174" s="204" t="s">
        <v>215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SUM(P175:P178)</f>
        <v>0</v>
      </c>
      <c r="Q174" s="198"/>
      <c r="R174" s="199">
        <f>SUM(R175:R178)</f>
        <v>0</v>
      </c>
      <c r="S174" s="198"/>
      <c r="T174" s="200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157</v>
      </c>
      <c r="AT174" s="202" t="s">
        <v>71</v>
      </c>
      <c r="AU174" s="202" t="s">
        <v>80</v>
      </c>
      <c r="AY174" s="201" t="s">
        <v>129</v>
      </c>
      <c r="BK174" s="203">
        <f>SUM(BK175:BK178)</f>
        <v>0</v>
      </c>
    </row>
    <row r="175" spans="1:65" s="2" customFormat="1" ht="16.5" customHeight="1">
      <c r="A175" s="40"/>
      <c r="B175" s="41"/>
      <c r="C175" s="206" t="s">
        <v>406</v>
      </c>
      <c r="D175" s="206" t="s">
        <v>131</v>
      </c>
      <c r="E175" s="207" t="s">
        <v>217</v>
      </c>
      <c r="F175" s="208" t="s">
        <v>218</v>
      </c>
      <c r="G175" s="209" t="s">
        <v>227</v>
      </c>
      <c r="H175" s="210">
        <v>1</v>
      </c>
      <c r="I175" s="211"/>
      <c r="J175" s="212">
        <f>ROUND(I175*H175,2)</f>
        <v>0</v>
      </c>
      <c r="K175" s="208" t="s">
        <v>135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220</v>
      </c>
      <c r="AT175" s="217" t="s">
        <v>131</v>
      </c>
      <c r="AU175" s="217" t="s">
        <v>82</v>
      </c>
      <c r="AY175" s="19" t="s">
        <v>129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220</v>
      </c>
      <c r="BM175" s="217" t="s">
        <v>502</v>
      </c>
    </row>
    <row r="176" spans="1:47" s="2" customFormat="1" ht="12">
      <c r="A176" s="40"/>
      <c r="B176" s="41"/>
      <c r="C176" s="42"/>
      <c r="D176" s="219" t="s">
        <v>138</v>
      </c>
      <c r="E176" s="42"/>
      <c r="F176" s="220" t="s">
        <v>222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138</v>
      </c>
      <c r="AU176" s="19" t="s">
        <v>82</v>
      </c>
    </row>
    <row r="177" spans="1:65" s="2" customFormat="1" ht="16.5" customHeight="1">
      <c r="A177" s="40"/>
      <c r="B177" s="41"/>
      <c r="C177" s="206" t="s">
        <v>411</v>
      </c>
      <c r="D177" s="206" t="s">
        <v>131</v>
      </c>
      <c r="E177" s="207" t="s">
        <v>414</v>
      </c>
      <c r="F177" s="208" t="s">
        <v>415</v>
      </c>
      <c r="G177" s="209" t="s">
        <v>227</v>
      </c>
      <c r="H177" s="210">
        <v>1</v>
      </c>
      <c r="I177" s="211"/>
      <c r="J177" s="212">
        <f>ROUND(I177*H177,2)</f>
        <v>0</v>
      </c>
      <c r="K177" s="208" t="s">
        <v>135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220</v>
      </c>
      <c r="AT177" s="217" t="s">
        <v>131</v>
      </c>
      <c r="AU177" s="217" t="s">
        <v>82</v>
      </c>
      <c r="AY177" s="19" t="s">
        <v>129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220</v>
      </c>
      <c r="BM177" s="217" t="s">
        <v>503</v>
      </c>
    </row>
    <row r="178" spans="1:47" s="2" customFormat="1" ht="12">
      <c r="A178" s="40"/>
      <c r="B178" s="41"/>
      <c r="C178" s="42"/>
      <c r="D178" s="219" t="s">
        <v>138</v>
      </c>
      <c r="E178" s="42"/>
      <c r="F178" s="220" t="s">
        <v>417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138</v>
      </c>
      <c r="AU178" s="19" t="s">
        <v>82</v>
      </c>
    </row>
    <row r="179" spans="1:63" s="12" customFormat="1" ht="22.8" customHeight="1">
      <c r="A179" s="12"/>
      <c r="B179" s="190"/>
      <c r="C179" s="191"/>
      <c r="D179" s="192" t="s">
        <v>71</v>
      </c>
      <c r="E179" s="204" t="s">
        <v>223</v>
      </c>
      <c r="F179" s="204" t="s">
        <v>224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SUM(P180:P181)</f>
        <v>0</v>
      </c>
      <c r="Q179" s="198"/>
      <c r="R179" s="199">
        <f>SUM(R180:R181)</f>
        <v>0</v>
      </c>
      <c r="S179" s="198"/>
      <c r="T179" s="200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157</v>
      </c>
      <c r="AT179" s="202" t="s">
        <v>71</v>
      </c>
      <c r="AU179" s="202" t="s">
        <v>80</v>
      </c>
      <c r="AY179" s="201" t="s">
        <v>129</v>
      </c>
      <c r="BK179" s="203">
        <f>SUM(BK180:BK181)</f>
        <v>0</v>
      </c>
    </row>
    <row r="180" spans="1:65" s="2" customFormat="1" ht="16.5" customHeight="1">
      <c r="A180" s="40"/>
      <c r="B180" s="41"/>
      <c r="C180" s="206" t="s">
        <v>413</v>
      </c>
      <c r="D180" s="206" t="s">
        <v>131</v>
      </c>
      <c r="E180" s="207" t="s">
        <v>226</v>
      </c>
      <c r="F180" s="208" t="s">
        <v>224</v>
      </c>
      <c r="G180" s="209" t="s">
        <v>227</v>
      </c>
      <c r="H180" s="210">
        <v>1</v>
      </c>
      <c r="I180" s="211"/>
      <c r="J180" s="212">
        <f>ROUND(I180*H180,2)</f>
        <v>0</v>
      </c>
      <c r="K180" s="208" t="s">
        <v>135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220</v>
      </c>
      <c r="AT180" s="217" t="s">
        <v>131</v>
      </c>
      <c r="AU180" s="217" t="s">
        <v>82</v>
      </c>
      <c r="AY180" s="19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220</v>
      </c>
      <c r="BM180" s="217" t="s">
        <v>504</v>
      </c>
    </row>
    <row r="181" spans="1:47" s="2" customFormat="1" ht="12">
      <c r="A181" s="40"/>
      <c r="B181" s="41"/>
      <c r="C181" s="42"/>
      <c r="D181" s="219" t="s">
        <v>138</v>
      </c>
      <c r="E181" s="42"/>
      <c r="F181" s="220" t="s">
        <v>229</v>
      </c>
      <c r="G181" s="42"/>
      <c r="H181" s="42"/>
      <c r="I181" s="221"/>
      <c r="J181" s="42"/>
      <c r="K181" s="42"/>
      <c r="L181" s="46"/>
      <c r="M181" s="256"/>
      <c r="N181" s="257"/>
      <c r="O181" s="258"/>
      <c r="P181" s="258"/>
      <c r="Q181" s="258"/>
      <c r="R181" s="258"/>
      <c r="S181" s="258"/>
      <c r="T181" s="259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138</v>
      </c>
      <c r="AU181" s="19" t="s">
        <v>82</v>
      </c>
    </row>
    <row r="182" spans="1:31" s="2" customFormat="1" ht="6.95" customHeight="1">
      <c r="A182" s="40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46"/>
      <c r="M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</sheetData>
  <sheetProtection password="CC35" sheet="1" objects="1" scenarios="1" formatColumns="0" formatRows="0" autoFilter="0"/>
  <autoFilter ref="C87:K18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13202111"/>
    <hyperlink ref="F94" r:id="rId2" display="https://podminky.urs.cz/item/CS_URS_2024_01/121151113"/>
    <hyperlink ref="F96" r:id="rId3" display="https://podminky.urs.cz/item/CS_URS_2024_01/122251104"/>
    <hyperlink ref="F99" r:id="rId4" display="https://podminky.urs.cz/item/CS_URS_2024_01/162751117"/>
    <hyperlink ref="F101" r:id="rId5" display="https://podminky.urs.cz/item/CS_URS_2024_01/162751119"/>
    <hyperlink ref="F104" r:id="rId6" display="https://podminky.urs.cz/item/CS_URS_2024_01/171201231"/>
    <hyperlink ref="F107" r:id="rId7" display="https://podminky.urs.cz/item/CS_URS_2024_01/171251201"/>
    <hyperlink ref="F112" r:id="rId8" display="https://podminky.urs.cz/item/CS_URS_2024_01/181411131"/>
    <hyperlink ref="F116" r:id="rId9" display="https://podminky.urs.cz/item/CS_URS_2024_01/181951112"/>
    <hyperlink ref="F118" r:id="rId10" display="https://podminky.urs.cz/item/CS_URS_2024_01/182112121"/>
    <hyperlink ref="F121" r:id="rId11" display="https://podminky.urs.cz/item/CS_URS_2024_01/561031111"/>
    <hyperlink ref="F126" r:id="rId12" display="https://podminky.urs.cz/item/CS_URS_2024_01/564851111"/>
    <hyperlink ref="F130" r:id="rId13" display="https://podminky.urs.cz/item/CS_URS_2024_01/564861111"/>
    <hyperlink ref="F135" r:id="rId14" display="https://podminky.urs.cz/item/CS_URS_2024_01/596412213"/>
    <hyperlink ref="F141" r:id="rId15" display="https://podminky.urs.cz/item/CS_URS_2024_01/914111111"/>
    <hyperlink ref="F147" r:id="rId16" display="https://podminky.urs.cz/item/CS_URS_2024_01/914511111"/>
    <hyperlink ref="F152" r:id="rId17" display="https://podminky.urs.cz/item/CS_URS_2024_01/916131213"/>
    <hyperlink ref="F156" r:id="rId18" display="https://podminky.urs.cz/item/CS_URS_2024_01/916991121"/>
    <hyperlink ref="F159" r:id="rId19" display="https://podminky.urs.cz/item/CS_URS_2024_01/919726124"/>
    <hyperlink ref="F162" r:id="rId20" display="https://podminky.urs.cz/item/CS_URS_2024_01/997221561"/>
    <hyperlink ref="F164" r:id="rId21" display="https://podminky.urs.cz/item/CS_URS_2024_01/997221569"/>
    <hyperlink ref="F167" r:id="rId22" display="https://podminky.urs.cz/item/CS_URS_2024_01/997221611"/>
    <hyperlink ref="F169" r:id="rId23" display="https://podminky.urs.cz/item/CS_URS_2024_01/997221861"/>
    <hyperlink ref="F172" r:id="rId24" display="https://podminky.urs.cz/item/CS_URS_2024_01/998223011"/>
    <hyperlink ref="F176" r:id="rId25" display="https://podminky.urs.cz/item/CS_URS_2024_01/012002000"/>
    <hyperlink ref="F178" r:id="rId26" display="https://podminky.urs.cz/item/CS_URS_2024_01/013254000"/>
    <hyperlink ref="F181" r:id="rId27" display="https://podminky.urs.cz/item/CS_URS_2024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Úprava veřejného prostoru v ulici U Třešňovky v Chomutově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505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506</v>
      </c>
      <c r="G12" s="40"/>
      <c r="H12" s="40"/>
      <c r="I12" s="134" t="s">
        <v>23</v>
      </c>
      <c r="J12" s="139" t="str">
        <f>'Rekapitulace stavby'!AN8</f>
        <v>16. 4. 2024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507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ROUND((SUM(BE88:BE244)),2)</f>
        <v>0</v>
      </c>
      <c r="G33" s="40"/>
      <c r="H33" s="40"/>
      <c r="I33" s="150">
        <v>0.21</v>
      </c>
      <c r="J33" s="149">
        <f>ROUND(((SUM(BE88:BE244))*I33),2)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ROUND((SUM(BF88:BF244)),2)</f>
        <v>0</v>
      </c>
      <c r="G34" s="40"/>
      <c r="H34" s="40"/>
      <c r="I34" s="150">
        <v>0.12</v>
      </c>
      <c r="J34" s="149">
        <f>ROUND(((SUM(BF88:BF244))*I34),2)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ROUND((SUM(BG88:BG244)),2)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ROUND((SUM(BH88:BH244)),2)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ROUND((SUM(BI88:BI244)),2)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Úprava veřejného prostoru v ulici U Třešňovky v Chomutově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401 -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16. 4. 2024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Statutární město Chomutov,Zborovská 4602, Chomutov</v>
      </c>
      <c r="G54" s="42"/>
      <c r="H54" s="42"/>
      <c r="I54" s="34" t="s">
        <v>31</v>
      </c>
      <c r="J54" s="38" t="str">
        <f>E21</f>
        <v>Ing.arch.Václav Rusňák,Husova ul.3288/59,Chomutov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Ivan Menhard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508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509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510</v>
      </c>
      <c r="E62" s="170"/>
      <c r="F62" s="170"/>
      <c r="G62" s="170"/>
      <c r="H62" s="170"/>
      <c r="I62" s="170"/>
      <c r="J62" s="171">
        <f>J136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511</v>
      </c>
      <c r="E63" s="176"/>
      <c r="F63" s="176"/>
      <c r="G63" s="176"/>
      <c r="H63" s="176"/>
      <c r="I63" s="176"/>
      <c r="J63" s="177">
        <f>J137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512</v>
      </c>
      <c r="E64" s="176"/>
      <c r="F64" s="176"/>
      <c r="G64" s="176"/>
      <c r="H64" s="176"/>
      <c r="I64" s="176"/>
      <c r="J64" s="177">
        <f>J171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513</v>
      </c>
      <c r="E65" s="170"/>
      <c r="F65" s="170"/>
      <c r="G65" s="170"/>
      <c r="H65" s="170"/>
      <c r="I65" s="170"/>
      <c r="J65" s="171">
        <f>J223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111</v>
      </c>
      <c r="E66" s="170"/>
      <c r="F66" s="170"/>
      <c r="G66" s="170"/>
      <c r="H66" s="170"/>
      <c r="I66" s="170"/>
      <c r="J66" s="171">
        <f>J236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112</v>
      </c>
      <c r="E67" s="176"/>
      <c r="F67" s="176"/>
      <c r="G67" s="176"/>
      <c r="H67" s="176"/>
      <c r="I67" s="176"/>
      <c r="J67" s="177">
        <f>J237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113</v>
      </c>
      <c r="E68" s="176"/>
      <c r="F68" s="176"/>
      <c r="G68" s="176"/>
      <c r="H68" s="176"/>
      <c r="I68" s="176"/>
      <c r="J68" s="177">
        <f>J242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Úprava veřejného prostoru v ulici U Třešňovky v Chomutově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102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 401 - Veřejné osvětlení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Chomutov</v>
      </c>
      <c r="G82" s="42"/>
      <c r="H82" s="42"/>
      <c r="I82" s="34" t="s">
        <v>23</v>
      </c>
      <c r="J82" s="74" t="str">
        <f>IF(J12="","",J12)</f>
        <v>16. 4. 2024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4" t="s">
        <v>25</v>
      </c>
      <c r="D84" s="42"/>
      <c r="E84" s="42"/>
      <c r="F84" s="29" t="str">
        <f>E15</f>
        <v>Statutární město Chomutov,Zborovská 4602, Chomutov</v>
      </c>
      <c r="G84" s="42"/>
      <c r="H84" s="42"/>
      <c r="I84" s="34" t="s">
        <v>31</v>
      </c>
      <c r="J84" s="38" t="str">
        <f>E21</f>
        <v>Ing.arch.Václav Rusňák,Husova ul.3288/59,Chomutov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35</v>
      </c>
      <c r="J85" s="38" t="str">
        <f>E24</f>
        <v>Ing. Ivan Menhard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115</v>
      </c>
      <c r="D87" s="182" t="s">
        <v>57</v>
      </c>
      <c r="E87" s="182" t="s">
        <v>53</v>
      </c>
      <c r="F87" s="182" t="s">
        <v>54</v>
      </c>
      <c r="G87" s="182" t="s">
        <v>116</v>
      </c>
      <c r="H87" s="182" t="s">
        <v>117</v>
      </c>
      <c r="I87" s="182" t="s">
        <v>118</v>
      </c>
      <c r="J87" s="182" t="s">
        <v>106</v>
      </c>
      <c r="K87" s="183" t="s">
        <v>119</v>
      </c>
      <c r="L87" s="184"/>
      <c r="M87" s="94" t="s">
        <v>19</v>
      </c>
      <c r="N87" s="95" t="s">
        <v>42</v>
      </c>
      <c r="O87" s="95" t="s">
        <v>120</v>
      </c>
      <c r="P87" s="95" t="s">
        <v>121</v>
      </c>
      <c r="Q87" s="95" t="s">
        <v>122</v>
      </c>
      <c r="R87" s="95" t="s">
        <v>123</v>
      </c>
      <c r="S87" s="95" t="s">
        <v>124</v>
      </c>
      <c r="T87" s="96" t="s">
        <v>125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126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P89+P136+P223+P236</f>
        <v>0</v>
      </c>
      <c r="Q88" s="98"/>
      <c r="R88" s="187">
        <f>R89+R136+R223+R236</f>
        <v>0.5390828000000001</v>
      </c>
      <c r="S88" s="98"/>
      <c r="T88" s="188">
        <f>T89+T136+T223+T236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107</v>
      </c>
      <c r="BK88" s="189">
        <f>BK89+BK136+BK223+BK236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514</v>
      </c>
      <c r="F89" s="193" t="s">
        <v>515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</f>
        <v>0</v>
      </c>
      <c r="Q89" s="198"/>
      <c r="R89" s="199">
        <f>R90</f>
        <v>0.14160840000000002</v>
      </c>
      <c r="S89" s="198"/>
      <c r="T89" s="20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71</v>
      </c>
      <c r="AU89" s="202" t="s">
        <v>72</v>
      </c>
      <c r="AY89" s="201" t="s">
        <v>129</v>
      </c>
      <c r="BK89" s="203">
        <f>BK90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516</v>
      </c>
      <c r="F90" s="204" t="s">
        <v>517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SUM(P91:P135)</f>
        <v>0</v>
      </c>
      <c r="Q90" s="198"/>
      <c r="R90" s="199">
        <f>SUM(R91:R135)</f>
        <v>0.14160840000000002</v>
      </c>
      <c r="S90" s="198"/>
      <c r="T90" s="200">
        <f>SUM(T91:T135)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82</v>
      </c>
      <c r="AT90" s="202" t="s">
        <v>71</v>
      </c>
      <c r="AU90" s="202" t="s">
        <v>80</v>
      </c>
      <c r="AY90" s="201" t="s">
        <v>129</v>
      </c>
      <c r="BK90" s="203">
        <f>SUM(BK91:BK135)</f>
        <v>0</v>
      </c>
    </row>
    <row r="91" spans="1:65" s="2" customFormat="1" ht="24.15" customHeight="1">
      <c r="A91" s="40"/>
      <c r="B91" s="41"/>
      <c r="C91" s="206" t="s">
        <v>80</v>
      </c>
      <c r="D91" s="206" t="s">
        <v>131</v>
      </c>
      <c r="E91" s="207" t="s">
        <v>518</v>
      </c>
      <c r="F91" s="208" t="s">
        <v>519</v>
      </c>
      <c r="G91" s="209" t="s">
        <v>233</v>
      </c>
      <c r="H91" s="210">
        <v>58.6</v>
      </c>
      <c r="I91" s="211"/>
      <c r="J91" s="212">
        <f>ROUND(I91*H91,2)</f>
        <v>0</v>
      </c>
      <c r="K91" s="208" t="s">
        <v>135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225</v>
      </c>
      <c r="AT91" s="217" t="s">
        <v>131</v>
      </c>
      <c r="AU91" s="217" t="s">
        <v>82</v>
      </c>
      <c r="AY91" s="19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225</v>
      </c>
      <c r="BM91" s="217" t="s">
        <v>520</v>
      </c>
    </row>
    <row r="92" spans="1:47" s="2" customFormat="1" ht="12">
      <c r="A92" s="40"/>
      <c r="B92" s="41"/>
      <c r="C92" s="42"/>
      <c r="D92" s="219" t="s">
        <v>138</v>
      </c>
      <c r="E92" s="42"/>
      <c r="F92" s="220" t="s">
        <v>521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138</v>
      </c>
      <c r="AU92" s="19" t="s">
        <v>82</v>
      </c>
    </row>
    <row r="93" spans="1:51" s="13" customFormat="1" ht="12">
      <c r="A93" s="13"/>
      <c r="B93" s="234"/>
      <c r="C93" s="235"/>
      <c r="D93" s="236" t="s">
        <v>151</v>
      </c>
      <c r="E93" s="237" t="s">
        <v>19</v>
      </c>
      <c r="F93" s="238" t="s">
        <v>522</v>
      </c>
      <c r="G93" s="235"/>
      <c r="H93" s="239">
        <v>58.6</v>
      </c>
      <c r="I93" s="240"/>
      <c r="J93" s="235"/>
      <c r="K93" s="235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151</v>
      </c>
      <c r="AU93" s="245" t="s">
        <v>82</v>
      </c>
      <c r="AV93" s="13" t="s">
        <v>82</v>
      </c>
      <c r="AW93" s="13" t="s">
        <v>34</v>
      </c>
      <c r="AX93" s="13" t="s">
        <v>80</v>
      </c>
      <c r="AY93" s="245" t="s">
        <v>129</v>
      </c>
    </row>
    <row r="94" spans="1:65" s="2" customFormat="1" ht="16.5" customHeight="1">
      <c r="A94" s="40"/>
      <c r="B94" s="41"/>
      <c r="C94" s="224" t="s">
        <v>82</v>
      </c>
      <c r="D94" s="224" t="s">
        <v>145</v>
      </c>
      <c r="E94" s="225" t="s">
        <v>523</v>
      </c>
      <c r="F94" s="226" t="s">
        <v>524</v>
      </c>
      <c r="G94" s="227" t="s">
        <v>233</v>
      </c>
      <c r="H94" s="228">
        <v>22</v>
      </c>
      <c r="I94" s="229"/>
      <c r="J94" s="230">
        <f>ROUND(I94*H94,2)</f>
        <v>0</v>
      </c>
      <c r="K94" s="226" t="s">
        <v>135</v>
      </c>
      <c r="L94" s="231"/>
      <c r="M94" s="232" t="s">
        <v>19</v>
      </c>
      <c r="N94" s="233" t="s">
        <v>43</v>
      </c>
      <c r="O94" s="86"/>
      <c r="P94" s="215">
        <f>O94*H94</f>
        <v>0</v>
      </c>
      <c r="Q94" s="215">
        <v>0.00017</v>
      </c>
      <c r="R94" s="215">
        <f>Q94*H94</f>
        <v>0.0037400000000000003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388</v>
      </c>
      <c r="AT94" s="217" t="s">
        <v>145</v>
      </c>
      <c r="AU94" s="217" t="s">
        <v>82</v>
      </c>
      <c r="AY94" s="19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225</v>
      </c>
      <c r="BM94" s="217" t="s">
        <v>525</v>
      </c>
    </row>
    <row r="95" spans="1:47" s="2" customFormat="1" ht="12">
      <c r="A95" s="40"/>
      <c r="B95" s="41"/>
      <c r="C95" s="42"/>
      <c r="D95" s="236" t="s">
        <v>471</v>
      </c>
      <c r="E95" s="42"/>
      <c r="F95" s="271" t="s">
        <v>526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471</v>
      </c>
      <c r="AU95" s="19" t="s">
        <v>82</v>
      </c>
    </row>
    <row r="96" spans="1:51" s="13" customFormat="1" ht="12">
      <c r="A96" s="13"/>
      <c r="B96" s="234"/>
      <c r="C96" s="235"/>
      <c r="D96" s="236" t="s">
        <v>151</v>
      </c>
      <c r="E96" s="237" t="s">
        <v>19</v>
      </c>
      <c r="F96" s="238" t="s">
        <v>527</v>
      </c>
      <c r="G96" s="235"/>
      <c r="H96" s="239">
        <v>22</v>
      </c>
      <c r="I96" s="240"/>
      <c r="J96" s="235"/>
      <c r="K96" s="235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151</v>
      </c>
      <c r="AU96" s="245" t="s">
        <v>82</v>
      </c>
      <c r="AV96" s="13" t="s">
        <v>82</v>
      </c>
      <c r="AW96" s="13" t="s">
        <v>34</v>
      </c>
      <c r="AX96" s="13" t="s">
        <v>80</v>
      </c>
      <c r="AY96" s="245" t="s">
        <v>129</v>
      </c>
    </row>
    <row r="97" spans="1:65" s="2" customFormat="1" ht="16.5" customHeight="1">
      <c r="A97" s="40"/>
      <c r="B97" s="41"/>
      <c r="C97" s="224" t="s">
        <v>144</v>
      </c>
      <c r="D97" s="224" t="s">
        <v>145</v>
      </c>
      <c r="E97" s="225" t="s">
        <v>528</v>
      </c>
      <c r="F97" s="226" t="s">
        <v>529</v>
      </c>
      <c r="G97" s="227" t="s">
        <v>233</v>
      </c>
      <c r="H97" s="228">
        <v>42.46</v>
      </c>
      <c r="I97" s="229"/>
      <c r="J97" s="230">
        <f>ROUND(I97*H97,2)</f>
        <v>0</v>
      </c>
      <c r="K97" s="226" t="s">
        <v>135</v>
      </c>
      <c r="L97" s="231"/>
      <c r="M97" s="232" t="s">
        <v>19</v>
      </c>
      <c r="N97" s="233" t="s">
        <v>43</v>
      </c>
      <c r="O97" s="86"/>
      <c r="P97" s="215">
        <f>O97*H97</f>
        <v>0</v>
      </c>
      <c r="Q97" s="215">
        <v>9E-05</v>
      </c>
      <c r="R97" s="215">
        <f>Q97*H97</f>
        <v>0.0038214000000000004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388</v>
      </c>
      <c r="AT97" s="217" t="s">
        <v>145</v>
      </c>
      <c r="AU97" s="217" t="s">
        <v>82</v>
      </c>
      <c r="AY97" s="19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225</v>
      </c>
      <c r="BM97" s="217" t="s">
        <v>530</v>
      </c>
    </row>
    <row r="98" spans="1:47" s="2" customFormat="1" ht="12">
      <c r="A98" s="40"/>
      <c r="B98" s="41"/>
      <c r="C98" s="42"/>
      <c r="D98" s="236" t="s">
        <v>471</v>
      </c>
      <c r="E98" s="42"/>
      <c r="F98" s="271" t="s">
        <v>531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471</v>
      </c>
      <c r="AU98" s="19" t="s">
        <v>82</v>
      </c>
    </row>
    <row r="99" spans="1:51" s="13" customFormat="1" ht="12">
      <c r="A99" s="13"/>
      <c r="B99" s="234"/>
      <c r="C99" s="235"/>
      <c r="D99" s="236" t="s">
        <v>151</v>
      </c>
      <c r="E99" s="237" t="s">
        <v>19</v>
      </c>
      <c r="F99" s="238" t="s">
        <v>532</v>
      </c>
      <c r="G99" s="235"/>
      <c r="H99" s="239">
        <v>42.46</v>
      </c>
      <c r="I99" s="240"/>
      <c r="J99" s="235"/>
      <c r="K99" s="235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151</v>
      </c>
      <c r="AU99" s="245" t="s">
        <v>82</v>
      </c>
      <c r="AV99" s="13" t="s">
        <v>82</v>
      </c>
      <c r="AW99" s="13" t="s">
        <v>34</v>
      </c>
      <c r="AX99" s="13" t="s">
        <v>80</v>
      </c>
      <c r="AY99" s="245" t="s">
        <v>129</v>
      </c>
    </row>
    <row r="100" spans="1:65" s="2" customFormat="1" ht="24.15" customHeight="1">
      <c r="A100" s="40"/>
      <c r="B100" s="41"/>
      <c r="C100" s="206" t="s">
        <v>136</v>
      </c>
      <c r="D100" s="206" t="s">
        <v>131</v>
      </c>
      <c r="E100" s="207" t="s">
        <v>533</v>
      </c>
      <c r="F100" s="208" t="s">
        <v>534</v>
      </c>
      <c r="G100" s="209" t="s">
        <v>233</v>
      </c>
      <c r="H100" s="210">
        <v>89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225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225</v>
      </c>
      <c r="BM100" s="217" t="s">
        <v>535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536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51" s="13" customFormat="1" ht="12">
      <c r="A102" s="13"/>
      <c r="B102" s="234"/>
      <c r="C102" s="235"/>
      <c r="D102" s="236" t="s">
        <v>151</v>
      </c>
      <c r="E102" s="237" t="s">
        <v>19</v>
      </c>
      <c r="F102" s="238" t="s">
        <v>537</v>
      </c>
      <c r="G102" s="235"/>
      <c r="H102" s="239">
        <v>89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151</v>
      </c>
      <c r="AU102" s="245" t="s">
        <v>82</v>
      </c>
      <c r="AV102" s="13" t="s">
        <v>82</v>
      </c>
      <c r="AW102" s="13" t="s">
        <v>34</v>
      </c>
      <c r="AX102" s="13" t="s">
        <v>80</v>
      </c>
      <c r="AY102" s="245" t="s">
        <v>129</v>
      </c>
    </row>
    <row r="103" spans="1:65" s="2" customFormat="1" ht="16.5" customHeight="1">
      <c r="A103" s="40"/>
      <c r="B103" s="41"/>
      <c r="C103" s="224" t="s">
        <v>157</v>
      </c>
      <c r="D103" s="224" t="s">
        <v>145</v>
      </c>
      <c r="E103" s="225" t="s">
        <v>538</v>
      </c>
      <c r="F103" s="226" t="s">
        <v>539</v>
      </c>
      <c r="G103" s="227" t="s">
        <v>233</v>
      </c>
      <c r="H103" s="228">
        <v>100</v>
      </c>
      <c r="I103" s="229"/>
      <c r="J103" s="230">
        <f>ROUND(I103*H103,2)</f>
        <v>0</v>
      </c>
      <c r="K103" s="226" t="s">
        <v>135</v>
      </c>
      <c r="L103" s="231"/>
      <c r="M103" s="232" t="s">
        <v>19</v>
      </c>
      <c r="N103" s="233" t="s">
        <v>43</v>
      </c>
      <c r="O103" s="86"/>
      <c r="P103" s="215">
        <f>O103*H103</f>
        <v>0</v>
      </c>
      <c r="Q103" s="215">
        <v>0.00064</v>
      </c>
      <c r="R103" s="215">
        <f>Q103*H103</f>
        <v>0.064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388</v>
      </c>
      <c r="AT103" s="217" t="s">
        <v>145</v>
      </c>
      <c r="AU103" s="217" t="s">
        <v>82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225</v>
      </c>
      <c r="BM103" s="217" t="s">
        <v>540</v>
      </c>
    </row>
    <row r="104" spans="1:51" s="13" customFormat="1" ht="12">
      <c r="A104" s="13"/>
      <c r="B104" s="234"/>
      <c r="C104" s="235"/>
      <c r="D104" s="236" t="s">
        <v>151</v>
      </c>
      <c r="E104" s="237" t="s">
        <v>19</v>
      </c>
      <c r="F104" s="238" t="s">
        <v>541</v>
      </c>
      <c r="G104" s="235"/>
      <c r="H104" s="239">
        <v>100</v>
      </c>
      <c r="I104" s="240"/>
      <c r="J104" s="235"/>
      <c r="K104" s="235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151</v>
      </c>
      <c r="AU104" s="245" t="s">
        <v>82</v>
      </c>
      <c r="AV104" s="13" t="s">
        <v>82</v>
      </c>
      <c r="AW104" s="13" t="s">
        <v>34</v>
      </c>
      <c r="AX104" s="13" t="s">
        <v>80</v>
      </c>
      <c r="AY104" s="245" t="s">
        <v>129</v>
      </c>
    </row>
    <row r="105" spans="1:65" s="2" customFormat="1" ht="21.75" customHeight="1">
      <c r="A105" s="40"/>
      <c r="B105" s="41"/>
      <c r="C105" s="206" t="s">
        <v>162</v>
      </c>
      <c r="D105" s="206" t="s">
        <v>131</v>
      </c>
      <c r="E105" s="207" t="s">
        <v>542</v>
      </c>
      <c r="F105" s="208" t="s">
        <v>543</v>
      </c>
      <c r="G105" s="209" t="s">
        <v>134</v>
      </c>
      <c r="H105" s="210">
        <v>6</v>
      </c>
      <c r="I105" s="211"/>
      <c r="J105" s="212">
        <f>ROUND(I105*H105,2)</f>
        <v>0</v>
      </c>
      <c r="K105" s="208" t="s">
        <v>135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225</v>
      </c>
      <c r="AT105" s="217" t="s">
        <v>131</v>
      </c>
      <c r="AU105" s="217" t="s">
        <v>82</v>
      </c>
      <c r="AY105" s="19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225</v>
      </c>
      <c r="BM105" s="217" t="s">
        <v>544</v>
      </c>
    </row>
    <row r="106" spans="1:47" s="2" customFormat="1" ht="12">
      <c r="A106" s="40"/>
      <c r="B106" s="41"/>
      <c r="C106" s="42"/>
      <c r="D106" s="219" t="s">
        <v>138</v>
      </c>
      <c r="E106" s="42"/>
      <c r="F106" s="220" t="s">
        <v>545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82</v>
      </c>
    </row>
    <row r="107" spans="1:65" s="2" customFormat="1" ht="16.5" customHeight="1">
      <c r="A107" s="40"/>
      <c r="B107" s="41"/>
      <c r="C107" s="224" t="s">
        <v>167</v>
      </c>
      <c r="D107" s="224" t="s">
        <v>145</v>
      </c>
      <c r="E107" s="225" t="s">
        <v>546</v>
      </c>
      <c r="F107" s="226" t="s">
        <v>547</v>
      </c>
      <c r="G107" s="227" t="s">
        <v>134</v>
      </c>
      <c r="H107" s="228">
        <v>6</v>
      </c>
      <c r="I107" s="229"/>
      <c r="J107" s="230">
        <f>ROUND(I107*H107,2)</f>
        <v>0</v>
      </c>
      <c r="K107" s="226" t="s">
        <v>548</v>
      </c>
      <c r="L107" s="231"/>
      <c r="M107" s="232" t="s">
        <v>19</v>
      </c>
      <c r="N107" s="233" t="s">
        <v>43</v>
      </c>
      <c r="O107" s="86"/>
      <c r="P107" s="215">
        <f>O107*H107</f>
        <v>0</v>
      </c>
      <c r="Q107" s="215">
        <v>3E-05</v>
      </c>
      <c r="R107" s="215">
        <f>Q107*H107</f>
        <v>0.00018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388</v>
      </c>
      <c r="AT107" s="217" t="s">
        <v>145</v>
      </c>
      <c r="AU107" s="217" t="s">
        <v>82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225</v>
      </c>
      <c r="BM107" s="217" t="s">
        <v>549</v>
      </c>
    </row>
    <row r="108" spans="1:65" s="2" customFormat="1" ht="24.15" customHeight="1">
      <c r="A108" s="40"/>
      <c r="B108" s="41"/>
      <c r="C108" s="206" t="s">
        <v>149</v>
      </c>
      <c r="D108" s="206" t="s">
        <v>131</v>
      </c>
      <c r="E108" s="207" t="s">
        <v>550</v>
      </c>
      <c r="F108" s="208" t="s">
        <v>551</v>
      </c>
      <c r="G108" s="209" t="s">
        <v>233</v>
      </c>
      <c r="H108" s="210">
        <v>80</v>
      </c>
      <c r="I108" s="211"/>
      <c r="J108" s="212">
        <f>ROUND(I108*H108,2)</f>
        <v>0</v>
      </c>
      <c r="K108" s="208" t="s">
        <v>135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225</v>
      </c>
      <c r="AT108" s="217" t="s">
        <v>131</v>
      </c>
      <c r="AU108" s="217" t="s">
        <v>82</v>
      </c>
      <c r="AY108" s="19" t="s">
        <v>129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225</v>
      </c>
      <c r="BM108" s="217" t="s">
        <v>552</v>
      </c>
    </row>
    <row r="109" spans="1:47" s="2" customFormat="1" ht="12">
      <c r="A109" s="40"/>
      <c r="B109" s="41"/>
      <c r="C109" s="42"/>
      <c r="D109" s="219" t="s">
        <v>138</v>
      </c>
      <c r="E109" s="42"/>
      <c r="F109" s="220" t="s">
        <v>553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82</v>
      </c>
    </row>
    <row r="110" spans="1:65" s="2" customFormat="1" ht="16.5" customHeight="1">
      <c r="A110" s="40"/>
      <c r="B110" s="41"/>
      <c r="C110" s="224" t="s">
        <v>177</v>
      </c>
      <c r="D110" s="224" t="s">
        <v>145</v>
      </c>
      <c r="E110" s="225" t="s">
        <v>554</v>
      </c>
      <c r="F110" s="226" t="s">
        <v>555</v>
      </c>
      <c r="G110" s="227" t="s">
        <v>233</v>
      </c>
      <c r="H110" s="228">
        <v>80</v>
      </c>
      <c r="I110" s="229"/>
      <c r="J110" s="230">
        <f>ROUND(I110*H110,2)</f>
        <v>0</v>
      </c>
      <c r="K110" s="226" t="s">
        <v>548</v>
      </c>
      <c r="L110" s="231"/>
      <c r="M110" s="232" t="s">
        <v>19</v>
      </c>
      <c r="N110" s="233" t="s">
        <v>43</v>
      </c>
      <c r="O110" s="86"/>
      <c r="P110" s="215">
        <f>O110*H110</f>
        <v>0</v>
      </c>
      <c r="Q110" s="215">
        <v>0.00015</v>
      </c>
      <c r="R110" s="215">
        <f>Q110*H110</f>
        <v>0.011999999999999999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388</v>
      </c>
      <c r="AT110" s="217" t="s">
        <v>145</v>
      </c>
      <c r="AU110" s="217" t="s">
        <v>82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225</v>
      </c>
      <c r="BM110" s="217" t="s">
        <v>556</v>
      </c>
    </row>
    <row r="111" spans="1:65" s="2" customFormat="1" ht="16.5" customHeight="1">
      <c r="A111" s="40"/>
      <c r="B111" s="41"/>
      <c r="C111" s="224" t="s">
        <v>182</v>
      </c>
      <c r="D111" s="224" t="s">
        <v>145</v>
      </c>
      <c r="E111" s="225" t="s">
        <v>557</v>
      </c>
      <c r="F111" s="226" t="s">
        <v>558</v>
      </c>
      <c r="G111" s="227" t="s">
        <v>559</v>
      </c>
      <c r="H111" s="228">
        <v>16</v>
      </c>
      <c r="I111" s="229"/>
      <c r="J111" s="230">
        <f>ROUND(I111*H111,2)</f>
        <v>0</v>
      </c>
      <c r="K111" s="226" t="s">
        <v>548</v>
      </c>
      <c r="L111" s="231"/>
      <c r="M111" s="232" t="s">
        <v>19</v>
      </c>
      <c r="N111" s="233" t="s">
        <v>43</v>
      </c>
      <c r="O111" s="86"/>
      <c r="P111" s="215">
        <f>O111*H111</f>
        <v>0</v>
      </c>
      <c r="Q111" s="215">
        <v>1E-05</v>
      </c>
      <c r="R111" s="215">
        <f>Q111*H111</f>
        <v>0.00016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388</v>
      </c>
      <c r="AT111" s="217" t="s">
        <v>145</v>
      </c>
      <c r="AU111" s="217" t="s">
        <v>82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225</v>
      </c>
      <c r="BM111" s="217" t="s">
        <v>560</v>
      </c>
    </row>
    <row r="112" spans="1:65" s="2" customFormat="1" ht="16.5" customHeight="1">
      <c r="A112" s="40"/>
      <c r="B112" s="41"/>
      <c r="C112" s="224" t="s">
        <v>188</v>
      </c>
      <c r="D112" s="224" t="s">
        <v>145</v>
      </c>
      <c r="E112" s="225" t="s">
        <v>561</v>
      </c>
      <c r="F112" s="226" t="s">
        <v>562</v>
      </c>
      <c r="G112" s="227" t="s">
        <v>134</v>
      </c>
      <c r="H112" s="228">
        <v>2</v>
      </c>
      <c r="I112" s="229"/>
      <c r="J112" s="230">
        <f>ROUND(I112*H112,2)</f>
        <v>0</v>
      </c>
      <c r="K112" s="226" t="s">
        <v>548</v>
      </c>
      <c r="L112" s="231"/>
      <c r="M112" s="232" t="s">
        <v>19</v>
      </c>
      <c r="N112" s="233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388</v>
      </c>
      <c r="AT112" s="217" t="s">
        <v>145</v>
      </c>
      <c r="AU112" s="217" t="s">
        <v>82</v>
      </c>
      <c r="AY112" s="19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225</v>
      </c>
      <c r="BM112" s="217" t="s">
        <v>563</v>
      </c>
    </row>
    <row r="113" spans="1:65" s="2" customFormat="1" ht="16.5" customHeight="1">
      <c r="A113" s="40"/>
      <c r="B113" s="41"/>
      <c r="C113" s="224" t="s">
        <v>8</v>
      </c>
      <c r="D113" s="224" t="s">
        <v>145</v>
      </c>
      <c r="E113" s="225" t="s">
        <v>564</v>
      </c>
      <c r="F113" s="226" t="s">
        <v>565</v>
      </c>
      <c r="G113" s="227" t="s">
        <v>134</v>
      </c>
      <c r="H113" s="228">
        <v>3</v>
      </c>
      <c r="I113" s="229"/>
      <c r="J113" s="230">
        <f>ROUND(I113*H113,2)</f>
        <v>0</v>
      </c>
      <c r="K113" s="226" t="s">
        <v>548</v>
      </c>
      <c r="L113" s="231"/>
      <c r="M113" s="232" t="s">
        <v>19</v>
      </c>
      <c r="N113" s="233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388</v>
      </c>
      <c r="AT113" s="217" t="s">
        <v>145</v>
      </c>
      <c r="AU113" s="217" t="s">
        <v>82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225</v>
      </c>
      <c r="BM113" s="217" t="s">
        <v>566</v>
      </c>
    </row>
    <row r="114" spans="1:65" s="2" customFormat="1" ht="16.5" customHeight="1">
      <c r="A114" s="40"/>
      <c r="B114" s="41"/>
      <c r="C114" s="224" t="s">
        <v>198</v>
      </c>
      <c r="D114" s="224" t="s">
        <v>145</v>
      </c>
      <c r="E114" s="225" t="s">
        <v>567</v>
      </c>
      <c r="F114" s="226" t="s">
        <v>568</v>
      </c>
      <c r="G114" s="227" t="s">
        <v>134</v>
      </c>
      <c r="H114" s="228">
        <v>2</v>
      </c>
      <c r="I114" s="229"/>
      <c r="J114" s="230">
        <f>ROUND(I114*H114,2)</f>
        <v>0</v>
      </c>
      <c r="K114" s="226" t="s">
        <v>548</v>
      </c>
      <c r="L114" s="231"/>
      <c r="M114" s="232" t="s">
        <v>19</v>
      </c>
      <c r="N114" s="233" t="s">
        <v>43</v>
      </c>
      <c r="O114" s="86"/>
      <c r="P114" s="215">
        <f>O114*H114</f>
        <v>0</v>
      </c>
      <c r="Q114" s="215">
        <v>0.00018</v>
      </c>
      <c r="R114" s="215">
        <f>Q114*H114</f>
        <v>0.00036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388</v>
      </c>
      <c r="AT114" s="217" t="s">
        <v>145</v>
      </c>
      <c r="AU114" s="217" t="s">
        <v>82</v>
      </c>
      <c r="AY114" s="19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225</v>
      </c>
      <c r="BM114" s="217" t="s">
        <v>569</v>
      </c>
    </row>
    <row r="115" spans="1:65" s="2" customFormat="1" ht="16.5" customHeight="1">
      <c r="A115" s="40"/>
      <c r="B115" s="41"/>
      <c r="C115" s="206" t="s">
        <v>205</v>
      </c>
      <c r="D115" s="206" t="s">
        <v>131</v>
      </c>
      <c r="E115" s="207" t="s">
        <v>570</v>
      </c>
      <c r="F115" s="208" t="s">
        <v>571</v>
      </c>
      <c r="G115" s="209" t="s">
        <v>134</v>
      </c>
      <c r="H115" s="210">
        <v>6</v>
      </c>
      <c r="I115" s="211"/>
      <c r="J115" s="212">
        <f>ROUND(I115*H115,2)</f>
        <v>0</v>
      </c>
      <c r="K115" s="208" t="s">
        <v>135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225</v>
      </c>
      <c r="AT115" s="217" t="s">
        <v>131</v>
      </c>
      <c r="AU115" s="217" t="s">
        <v>82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225</v>
      </c>
      <c r="BM115" s="217" t="s">
        <v>572</v>
      </c>
    </row>
    <row r="116" spans="1:47" s="2" customFormat="1" ht="12">
      <c r="A116" s="40"/>
      <c r="B116" s="41"/>
      <c r="C116" s="42"/>
      <c r="D116" s="219" t="s">
        <v>138</v>
      </c>
      <c r="E116" s="42"/>
      <c r="F116" s="220" t="s">
        <v>573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138</v>
      </c>
      <c r="AU116" s="19" t="s">
        <v>82</v>
      </c>
    </row>
    <row r="117" spans="1:65" s="2" customFormat="1" ht="24.15" customHeight="1">
      <c r="A117" s="40"/>
      <c r="B117" s="41"/>
      <c r="C117" s="224" t="s">
        <v>216</v>
      </c>
      <c r="D117" s="224" t="s">
        <v>145</v>
      </c>
      <c r="E117" s="225" t="s">
        <v>574</v>
      </c>
      <c r="F117" s="226" t="s">
        <v>575</v>
      </c>
      <c r="G117" s="227" t="s">
        <v>134</v>
      </c>
      <c r="H117" s="228">
        <v>4</v>
      </c>
      <c r="I117" s="229"/>
      <c r="J117" s="230">
        <f>ROUND(I117*H117,2)</f>
        <v>0</v>
      </c>
      <c r="K117" s="226" t="s">
        <v>19</v>
      </c>
      <c r="L117" s="231"/>
      <c r="M117" s="232" t="s">
        <v>19</v>
      </c>
      <c r="N117" s="233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388</v>
      </c>
      <c r="AT117" s="217" t="s">
        <v>145</v>
      </c>
      <c r="AU117" s="217" t="s">
        <v>82</v>
      </c>
      <c r="AY117" s="19" t="s">
        <v>129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225</v>
      </c>
      <c r="BM117" s="217" t="s">
        <v>576</v>
      </c>
    </row>
    <row r="118" spans="1:47" s="2" customFormat="1" ht="12">
      <c r="A118" s="40"/>
      <c r="B118" s="41"/>
      <c r="C118" s="42"/>
      <c r="D118" s="236" t="s">
        <v>471</v>
      </c>
      <c r="E118" s="42"/>
      <c r="F118" s="271" t="s">
        <v>577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471</v>
      </c>
      <c r="AU118" s="19" t="s">
        <v>82</v>
      </c>
    </row>
    <row r="119" spans="1:65" s="2" customFormat="1" ht="24.15" customHeight="1">
      <c r="A119" s="40"/>
      <c r="B119" s="41"/>
      <c r="C119" s="224" t="s">
        <v>225</v>
      </c>
      <c r="D119" s="224" t="s">
        <v>145</v>
      </c>
      <c r="E119" s="225" t="s">
        <v>578</v>
      </c>
      <c r="F119" s="226" t="s">
        <v>579</v>
      </c>
      <c r="G119" s="227" t="s">
        <v>134</v>
      </c>
      <c r="H119" s="228">
        <v>2</v>
      </c>
      <c r="I119" s="229"/>
      <c r="J119" s="230">
        <f>ROUND(I119*H119,2)</f>
        <v>0</v>
      </c>
      <c r="K119" s="226" t="s">
        <v>19</v>
      </c>
      <c r="L119" s="231"/>
      <c r="M119" s="232" t="s">
        <v>19</v>
      </c>
      <c r="N119" s="233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388</v>
      </c>
      <c r="AT119" s="217" t="s">
        <v>145</v>
      </c>
      <c r="AU119" s="217" t="s">
        <v>82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225</v>
      </c>
      <c r="BM119" s="217" t="s">
        <v>580</v>
      </c>
    </row>
    <row r="120" spans="1:47" s="2" customFormat="1" ht="12">
      <c r="A120" s="40"/>
      <c r="B120" s="41"/>
      <c r="C120" s="42"/>
      <c r="D120" s="236" t="s">
        <v>471</v>
      </c>
      <c r="E120" s="42"/>
      <c r="F120" s="271" t="s">
        <v>581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471</v>
      </c>
      <c r="AU120" s="19" t="s">
        <v>82</v>
      </c>
    </row>
    <row r="121" spans="1:65" s="2" customFormat="1" ht="24.15" customHeight="1">
      <c r="A121" s="40"/>
      <c r="B121" s="41"/>
      <c r="C121" s="206" t="s">
        <v>230</v>
      </c>
      <c r="D121" s="206" t="s">
        <v>131</v>
      </c>
      <c r="E121" s="207" t="s">
        <v>582</v>
      </c>
      <c r="F121" s="208" t="s">
        <v>583</v>
      </c>
      <c r="G121" s="209" t="s">
        <v>233</v>
      </c>
      <c r="H121" s="210">
        <v>86</v>
      </c>
      <c r="I121" s="211"/>
      <c r="J121" s="212">
        <f>ROUND(I121*H121,2)</f>
        <v>0</v>
      </c>
      <c r="K121" s="208" t="s">
        <v>135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225</v>
      </c>
      <c r="AT121" s="217" t="s">
        <v>131</v>
      </c>
      <c r="AU121" s="217" t="s">
        <v>82</v>
      </c>
      <c r="AY121" s="19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225</v>
      </c>
      <c r="BM121" s="217" t="s">
        <v>584</v>
      </c>
    </row>
    <row r="122" spans="1:47" s="2" customFormat="1" ht="12">
      <c r="A122" s="40"/>
      <c r="B122" s="41"/>
      <c r="C122" s="42"/>
      <c r="D122" s="219" t="s">
        <v>138</v>
      </c>
      <c r="E122" s="42"/>
      <c r="F122" s="220" t="s">
        <v>585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82</v>
      </c>
    </row>
    <row r="123" spans="1:65" s="2" customFormat="1" ht="16.5" customHeight="1">
      <c r="A123" s="40"/>
      <c r="B123" s="41"/>
      <c r="C123" s="224" t="s">
        <v>318</v>
      </c>
      <c r="D123" s="224" t="s">
        <v>145</v>
      </c>
      <c r="E123" s="225" t="s">
        <v>586</v>
      </c>
      <c r="F123" s="226" t="s">
        <v>587</v>
      </c>
      <c r="G123" s="227" t="s">
        <v>283</v>
      </c>
      <c r="H123" s="228">
        <v>56.087</v>
      </c>
      <c r="I123" s="229"/>
      <c r="J123" s="230">
        <f>ROUND(I123*H123,2)</f>
        <v>0</v>
      </c>
      <c r="K123" s="226" t="s">
        <v>135</v>
      </c>
      <c r="L123" s="231"/>
      <c r="M123" s="232" t="s">
        <v>19</v>
      </c>
      <c r="N123" s="233" t="s">
        <v>43</v>
      </c>
      <c r="O123" s="86"/>
      <c r="P123" s="215">
        <f>O123*H123</f>
        <v>0</v>
      </c>
      <c r="Q123" s="215">
        <v>0.001</v>
      </c>
      <c r="R123" s="215">
        <f>Q123*H123</f>
        <v>0.056087000000000005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388</v>
      </c>
      <c r="AT123" s="217" t="s">
        <v>145</v>
      </c>
      <c r="AU123" s="217" t="s">
        <v>82</v>
      </c>
      <c r="AY123" s="19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225</v>
      </c>
      <c r="BM123" s="217" t="s">
        <v>588</v>
      </c>
    </row>
    <row r="124" spans="1:51" s="13" customFormat="1" ht="12">
      <c r="A124" s="13"/>
      <c r="B124" s="234"/>
      <c r="C124" s="235"/>
      <c r="D124" s="236" t="s">
        <v>151</v>
      </c>
      <c r="E124" s="237" t="s">
        <v>19</v>
      </c>
      <c r="F124" s="238" t="s">
        <v>589</v>
      </c>
      <c r="G124" s="235"/>
      <c r="H124" s="239">
        <v>53.416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151</v>
      </c>
      <c r="AU124" s="245" t="s">
        <v>82</v>
      </c>
      <c r="AV124" s="13" t="s">
        <v>82</v>
      </c>
      <c r="AW124" s="13" t="s">
        <v>34</v>
      </c>
      <c r="AX124" s="13" t="s">
        <v>72</v>
      </c>
      <c r="AY124" s="245" t="s">
        <v>129</v>
      </c>
    </row>
    <row r="125" spans="1:51" s="13" customFormat="1" ht="12">
      <c r="A125" s="13"/>
      <c r="B125" s="234"/>
      <c r="C125" s="235"/>
      <c r="D125" s="236" t="s">
        <v>151</v>
      </c>
      <c r="E125" s="237" t="s">
        <v>19</v>
      </c>
      <c r="F125" s="238" t="s">
        <v>590</v>
      </c>
      <c r="G125" s="235"/>
      <c r="H125" s="239">
        <v>56.087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151</v>
      </c>
      <c r="AU125" s="245" t="s">
        <v>82</v>
      </c>
      <c r="AV125" s="13" t="s">
        <v>82</v>
      </c>
      <c r="AW125" s="13" t="s">
        <v>34</v>
      </c>
      <c r="AX125" s="13" t="s">
        <v>80</v>
      </c>
      <c r="AY125" s="245" t="s">
        <v>129</v>
      </c>
    </row>
    <row r="126" spans="1:65" s="2" customFormat="1" ht="16.5" customHeight="1">
      <c r="A126" s="40"/>
      <c r="B126" s="41"/>
      <c r="C126" s="206" t="s">
        <v>323</v>
      </c>
      <c r="D126" s="206" t="s">
        <v>131</v>
      </c>
      <c r="E126" s="207" t="s">
        <v>591</v>
      </c>
      <c r="F126" s="208" t="s">
        <v>592</v>
      </c>
      <c r="G126" s="209" t="s">
        <v>134</v>
      </c>
      <c r="H126" s="210">
        <v>9</v>
      </c>
      <c r="I126" s="211"/>
      <c r="J126" s="212">
        <f>ROUND(I126*H126,2)</f>
        <v>0</v>
      </c>
      <c r="K126" s="208" t="s">
        <v>135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225</v>
      </c>
      <c r="AT126" s="217" t="s">
        <v>131</v>
      </c>
      <c r="AU126" s="217" t="s">
        <v>82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225</v>
      </c>
      <c r="BM126" s="217" t="s">
        <v>593</v>
      </c>
    </row>
    <row r="127" spans="1:47" s="2" customFormat="1" ht="12">
      <c r="A127" s="40"/>
      <c r="B127" s="41"/>
      <c r="C127" s="42"/>
      <c r="D127" s="219" t="s">
        <v>138</v>
      </c>
      <c r="E127" s="42"/>
      <c r="F127" s="220" t="s">
        <v>594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82</v>
      </c>
    </row>
    <row r="128" spans="1:65" s="2" customFormat="1" ht="16.5" customHeight="1">
      <c r="A128" s="40"/>
      <c r="B128" s="41"/>
      <c r="C128" s="224" t="s">
        <v>328</v>
      </c>
      <c r="D128" s="224" t="s">
        <v>145</v>
      </c>
      <c r="E128" s="225" t="s">
        <v>595</v>
      </c>
      <c r="F128" s="226" t="s">
        <v>596</v>
      </c>
      <c r="G128" s="227" t="s">
        <v>134</v>
      </c>
      <c r="H128" s="228">
        <v>4</v>
      </c>
      <c r="I128" s="229"/>
      <c r="J128" s="230">
        <f>ROUND(I128*H128,2)</f>
        <v>0</v>
      </c>
      <c r="K128" s="226" t="s">
        <v>135</v>
      </c>
      <c r="L128" s="231"/>
      <c r="M128" s="232" t="s">
        <v>19</v>
      </c>
      <c r="N128" s="233" t="s">
        <v>43</v>
      </c>
      <c r="O128" s="86"/>
      <c r="P128" s="215">
        <f>O128*H128</f>
        <v>0</v>
      </c>
      <c r="Q128" s="215">
        <v>0.00014</v>
      </c>
      <c r="R128" s="215">
        <f>Q128*H128</f>
        <v>0.00056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388</v>
      </c>
      <c r="AT128" s="217" t="s">
        <v>145</v>
      </c>
      <c r="AU128" s="217" t="s">
        <v>82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225</v>
      </c>
      <c r="BM128" s="217" t="s">
        <v>597</v>
      </c>
    </row>
    <row r="129" spans="1:65" s="2" customFormat="1" ht="16.5" customHeight="1">
      <c r="A129" s="40"/>
      <c r="B129" s="41"/>
      <c r="C129" s="224" t="s">
        <v>7</v>
      </c>
      <c r="D129" s="224" t="s">
        <v>145</v>
      </c>
      <c r="E129" s="225" t="s">
        <v>598</v>
      </c>
      <c r="F129" s="226" t="s">
        <v>599</v>
      </c>
      <c r="G129" s="227" t="s">
        <v>134</v>
      </c>
      <c r="H129" s="228">
        <v>5</v>
      </c>
      <c r="I129" s="229"/>
      <c r="J129" s="230">
        <f>ROUND(I129*H129,2)</f>
        <v>0</v>
      </c>
      <c r="K129" s="226" t="s">
        <v>135</v>
      </c>
      <c r="L129" s="231"/>
      <c r="M129" s="232" t="s">
        <v>19</v>
      </c>
      <c r="N129" s="233" t="s">
        <v>43</v>
      </c>
      <c r="O129" s="86"/>
      <c r="P129" s="215">
        <f>O129*H129</f>
        <v>0</v>
      </c>
      <c r="Q129" s="215">
        <v>0.00014</v>
      </c>
      <c r="R129" s="215">
        <f>Q129*H129</f>
        <v>0.0006999999999999999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388</v>
      </c>
      <c r="AT129" s="217" t="s">
        <v>145</v>
      </c>
      <c r="AU129" s="217" t="s">
        <v>82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225</v>
      </c>
      <c r="BM129" s="217" t="s">
        <v>600</v>
      </c>
    </row>
    <row r="130" spans="1:65" s="2" customFormat="1" ht="24.15" customHeight="1">
      <c r="A130" s="40"/>
      <c r="B130" s="41"/>
      <c r="C130" s="206" t="s">
        <v>339</v>
      </c>
      <c r="D130" s="206" t="s">
        <v>131</v>
      </c>
      <c r="E130" s="207" t="s">
        <v>601</v>
      </c>
      <c r="F130" s="208" t="s">
        <v>602</v>
      </c>
      <c r="G130" s="209" t="s">
        <v>134</v>
      </c>
      <c r="H130" s="210">
        <v>1</v>
      </c>
      <c r="I130" s="211"/>
      <c r="J130" s="212">
        <f>ROUND(I130*H130,2)</f>
        <v>0</v>
      </c>
      <c r="K130" s="208" t="s">
        <v>135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225</v>
      </c>
      <c r="AT130" s="217" t="s">
        <v>131</v>
      </c>
      <c r="AU130" s="217" t="s">
        <v>82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225</v>
      </c>
      <c r="BM130" s="217" t="s">
        <v>603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604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82</v>
      </c>
    </row>
    <row r="132" spans="1:65" s="2" customFormat="1" ht="24.15" customHeight="1">
      <c r="A132" s="40"/>
      <c r="B132" s="41"/>
      <c r="C132" s="206" t="s">
        <v>343</v>
      </c>
      <c r="D132" s="206" t="s">
        <v>131</v>
      </c>
      <c r="E132" s="207" t="s">
        <v>605</v>
      </c>
      <c r="F132" s="208" t="s">
        <v>606</v>
      </c>
      <c r="G132" s="209" t="s">
        <v>148</v>
      </c>
      <c r="H132" s="210">
        <v>0.142</v>
      </c>
      <c r="I132" s="211"/>
      <c r="J132" s="212">
        <f>ROUND(I132*H132,2)</f>
        <v>0</v>
      </c>
      <c r="K132" s="208" t="s">
        <v>135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225</v>
      </c>
      <c r="AT132" s="217" t="s">
        <v>131</v>
      </c>
      <c r="AU132" s="217" t="s">
        <v>82</v>
      </c>
      <c r="AY132" s="19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225</v>
      </c>
      <c r="BM132" s="217" t="s">
        <v>607</v>
      </c>
    </row>
    <row r="133" spans="1:47" s="2" customFormat="1" ht="12">
      <c r="A133" s="40"/>
      <c r="B133" s="41"/>
      <c r="C133" s="42"/>
      <c r="D133" s="219" t="s">
        <v>138</v>
      </c>
      <c r="E133" s="42"/>
      <c r="F133" s="220" t="s">
        <v>608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138</v>
      </c>
      <c r="AU133" s="19" t="s">
        <v>82</v>
      </c>
    </row>
    <row r="134" spans="1:65" s="2" customFormat="1" ht="24.15" customHeight="1">
      <c r="A134" s="40"/>
      <c r="B134" s="41"/>
      <c r="C134" s="206" t="s">
        <v>347</v>
      </c>
      <c r="D134" s="206" t="s">
        <v>131</v>
      </c>
      <c r="E134" s="207" t="s">
        <v>609</v>
      </c>
      <c r="F134" s="208" t="s">
        <v>610</v>
      </c>
      <c r="G134" s="209" t="s">
        <v>148</v>
      </c>
      <c r="H134" s="210">
        <v>0.142</v>
      </c>
      <c r="I134" s="211"/>
      <c r="J134" s="212">
        <f>ROUND(I134*H134,2)</f>
        <v>0</v>
      </c>
      <c r="K134" s="208" t="s">
        <v>135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225</v>
      </c>
      <c r="AT134" s="217" t="s">
        <v>131</v>
      </c>
      <c r="AU134" s="217" t="s">
        <v>82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225</v>
      </c>
      <c r="BM134" s="217" t="s">
        <v>611</v>
      </c>
    </row>
    <row r="135" spans="1:47" s="2" customFormat="1" ht="12">
      <c r="A135" s="40"/>
      <c r="B135" s="41"/>
      <c r="C135" s="42"/>
      <c r="D135" s="219" t="s">
        <v>138</v>
      </c>
      <c r="E135" s="42"/>
      <c r="F135" s="220" t="s">
        <v>612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138</v>
      </c>
      <c r="AU135" s="19" t="s">
        <v>82</v>
      </c>
    </row>
    <row r="136" spans="1:63" s="12" customFormat="1" ht="25.9" customHeight="1">
      <c r="A136" s="12"/>
      <c r="B136" s="190"/>
      <c r="C136" s="191"/>
      <c r="D136" s="192" t="s">
        <v>71</v>
      </c>
      <c r="E136" s="193" t="s">
        <v>145</v>
      </c>
      <c r="F136" s="193" t="s">
        <v>613</v>
      </c>
      <c r="G136" s="191"/>
      <c r="H136" s="191"/>
      <c r="I136" s="194"/>
      <c r="J136" s="195">
        <f>BK136</f>
        <v>0</v>
      </c>
      <c r="K136" s="191"/>
      <c r="L136" s="196"/>
      <c r="M136" s="197"/>
      <c r="N136" s="198"/>
      <c r="O136" s="198"/>
      <c r="P136" s="199">
        <f>P137+P171</f>
        <v>0</v>
      </c>
      <c r="Q136" s="198"/>
      <c r="R136" s="199">
        <f>R137+R171</f>
        <v>0.3974744</v>
      </c>
      <c r="S136" s="198"/>
      <c r="T136" s="200">
        <f>T137+T171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144</v>
      </c>
      <c r="AT136" s="202" t="s">
        <v>71</v>
      </c>
      <c r="AU136" s="202" t="s">
        <v>72</v>
      </c>
      <c r="AY136" s="201" t="s">
        <v>129</v>
      </c>
      <c r="BK136" s="203">
        <f>BK137+BK171</f>
        <v>0</v>
      </c>
    </row>
    <row r="137" spans="1:63" s="12" customFormat="1" ht="22.8" customHeight="1">
      <c r="A137" s="12"/>
      <c r="B137" s="190"/>
      <c r="C137" s="191"/>
      <c r="D137" s="192" t="s">
        <v>71</v>
      </c>
      <c r="E137" s="204" t="s">
        <v>614</v>
      </c>
      <c r="F137" s="204" t="s">
        <v>615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SUM(P138:P170)</f>
        <v>0</v>
      </c>
      <c r="Q137" s="198"/>
      <c r="R137" s="199">
        <f>SUM(R138:R170)</f>
        <v>0.3342</v>
      </c>
      <c r="S137" s="198"/>
      <c r="T137" s="200">
        <f>SUM(T138:T170)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144</v>
      </c>
      <c r="AT137" s="202" t="s">
        <v>71</v>
      </c>
      <c r="AU137" s="202" t="s">
        <v>80</v>
      </c>
      <c r="AY137" s="201" t="s">
        <v>129</v>
      </c>
      <c r="BK137" s="203">
        <f>SUM(BK138:BK170)</f>
        <v>0</v>
      </c>
    </row>
    <row r="138" spans="1:65" s="2" customFormat="1" ht="16.5" customHeight="1">
      <c r="A138" s="40"/>
      <c r="B138" s="41"/>
      <c r="C138" s="206" t="s">
        <v>353</v>
      </c>
      <c r="D138" s="206" t="s">
        <v>131</v>
      </c>
      <c r="E138" s="207" t="s">
        <v>616</v>
      </c>
      <c r="F138" s="208" t="s">
        <v>617</v>
      </c>
      <c r="G138" s="209" t="s">
        <v>134</v>
      </c>
      <c r="H138" s="210">
        <v>4</v>
      </c>
      <c r="I138" s="211"/>
      <c r="J138" s="212">
        <f>ROUND(I138*H138,2)</f>
        <v>0</v>
      </c>
      <c r="K138" s="208" t="s">
        <v>135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618</v>
      </c>
      <c r="AT138" s="217" t="s">
        <v>131</v>
      </c>
      <c r="AU138" s="217" t="s">
        <v>82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618</v>
      </c>
      <c r="BM138" s="217" t="s">
        <v>619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620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82</v>
      </c>
    </row>
    <row r="140" spans="1:65" s="2" customFormat="1" ht="16.5" customHeight="1">
      <c r="A140" s="40"/>
      <c r="B140" s="41"/>
      <c r="C140" s="224" t="s">
        <v>358</v>
      </c>
      <c r="D140" s="224" t="s">
        <v>145</v>
      </c>
      <c r="E140" s="225" t="s">
        <v>621</v>
      </c>
      <c r="F140" s="226" t="s">
        <v>622</v>
      </c>
      <c r="G140" s="227" t="s">
        <v>134</v>
      </c>
      <c r="H140" s="228">
        <v>2</v>
      </c>
      <c r="I140" s="229"/>
      <c r="J140" s="230">
        <f>ROUND(I140*H140,2)</f>
        <v>0</v>
      </c>
      <c r="K140" s="226" t="s">
        <v>135</v>
      </c>
      <c r="L140" s="231"/>
      <c r="M140" s="232" t="s">
        <v>19</v>
      </c>
      <c r="N140" s="233" t="s">
        <v>43</v>
      </c>
      <c r="O140" s="86"/>
      <c r="P140" s="215">
        <f>O140*H140</f>
        <v>0</v>
      </c>
      <c r="Q140" s="215">
        <v>0.062</v>
      </c>
      <c r="R140" s="215">
        <f>Q140*H140</f>
        <v>0.124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623</v>
      </c>
      <c r="AT140" s="217" t="s">
        <v>145</v>
      </c>
      <c r="AU140" s="217" t="s">
        <v>82</v>
      </c>
      <c r="AY140" s="19" t="s">
        <v>129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623</v>
      </c>
      <c r="BM140" s="217" t="s">
        <v>624</v>
      </c>
    </row>
    <row r="141" spans="1:65" s="2" customFormat="1" ht="16.5" customHeight="1">
      <c r="A141" s="40"/>
      <c r="B141" s="41"/>
      <c r="C141" s="224" t="s">
        <v>362</v>
      </c>
      <c r="D141" s="224" t="s">
        <v>145</v>
      </c>
      <c r="E141" s="225" t="s">
        <v>625</v>
      </c>
      <c r="F141" s="226" t="s">
        <v>626</v>
      </c>
      <c r="G141" s="227" t="s">
        <v>134</v>
      </c>
      <c r="H141" s="228">
        <v>2</v>
      </c>
      <c r="I141" s="229"/>
      <c r="J141" s="230">
        <f>ROUND(I141*H141,2)</f>
        <v>0</v>
      </c>
      <c r="K141" s="226" t="s">
        <v>135</v>
      </c>
      <c r="L141" s="231"/>
      <c r="M141" s="232" t="s">
        <v>19</v>
      </c>
      <c r="N141" s="233" t="s">
        <v>43</v>
      </c>
      <c r="O141" s="86"/>
      <c r="P141" s="215">
        <f>O141*H141</f>
        <v>0</v>
      </c>
      <c r="Q141" s="215">
        <v>0.052</v>
      </c>
      <c r="R141" s="215">
        <f>Q141*H141</f>
        <v>0.104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623</v>
      </c>
      <c r="AT141" s="217" t="s">
        <v>145</v>
      </c>
      <c r="AU141" s="217" t="s">
        <v>82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623</v>
      </c>
      <c r="BM141" s="217" t="s">
        <v>627</v>
      </c>
    </row>
    <row r="142" spans="1:65" s="2" customFormat="1" ht="16.5" customHeight="1">
      <c r="A142" s="40"/>
      <c r="B142" s="41"/>
      <c r="C142" s="224" t="s">
        <v>367</v>
      </c>
      <c r="D142" s="224" t="s">
        <v>145</v>
      </c>
      <c r="E142" s="225" t="s">
        <v>628</v>
      </c>
      <c r="F142" s="226" t="s">
        <v>629</v>
      </c>
      <c r="G142" s="227" t="s">
        <v>148</v>
      </c>
      <c r="H142" s="228">
        <v>0.076</v>
      </c>
      <c r="I142" s="229"/>
      <c r="J142" s="230">
        <f>ROUND(I142*H142,2)</f>
        <v>0</v>
      </c>
      <c r="K142" s="226" t="s">
        <v>135</v>
      </c>
      <c r="L142" s="231"/>
      <c r="M142" s="232" t="s">
        <v>19</v>
      </c>
      <c r="N142" s="233" t="s">
        <v>43</v>
      </c>
      <c r="O142" s="86"/>
      <c r="P142" s="215">
        <f>O142*H142</f>
        <v>0</v>
      </c>
      <c r="Q142" s="215">
        <v>1</v>
      </c>
      <c r="R142" s="215">
        <f>Q142*H142</f>
        <v>0.076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630</v>
      </c>
      <c r="AT142" s="217" t="s">
        <v>145</v>
      </c>
      <c r="AU142" s="217" t="s">
        <v>82</v>
      </c>
      <c r="AY142" s="19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618</v>
      </c>
      <c r="BM142" s="217" t="s">
        <v>631</v>
      </c>
    </row>
    <row r="143" spans="1:51" s="13" customFormat="1" ht="12">
      <c r="A143" s="13"/>
      <c r="B143" s="234"/>
      <c r="C143" s="235"/>
      <c r="D143" s="236" t="s">
        <v>151</v>
      </c>
      <c r="E143" s="237" t="s">
        <v>19</v>
      </c>
      <c r="F143" s="238" t="s">
        <v>632</v>
      </c>
      <c r="G143" s="235"/>
      <c r="H143" s="239">
        <v>0.076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151</v>
      </c>
      <c r="AU143" s="245" t="s">
        <v>82</v>
      </c>
      <c r="AV143" s="13" t="s">
        <v>82</v>
      </c>
      <c r="AW143" s="13" t="s">
        <v>34</v>
      </c>
      <c r="AX143" s="13" t="s">
        <v>80</v>
      </c>
      <c r="AY143" s="245" t="s">
        <v>129</v>
      </c>
    </row>
    <row r="144" spans="1:65" s="2" customFormat="1" ht="16.5" customHeight="1">
      <c r="A144" s="40"/>
      <c r="B144" s="41"/>
      <c r="C144" s="224" t="s">
        <v>372</v>
      </c>
      <c r="D144" s="224" t="s">
        <v>145</v>
      </c>
      <c r="E144" s="225" t="s">
        <v>633</v>
      </c>
      <c r="F144" s="226" t="s">
        <v>634</v>
      </c>
      <c r="G144" s="227" t="s">
        <v>134</v>
      </c>
      <c r="H144" s="228">
        <v>4</v>
      </c>
      <c r="I144" s="229"/>
      <c r="J144" s="230">
        <f>ROUND(I144*H144,2)</f>
        <v>0</v>
      </c>
      <c r="K144" s="226" t="s">
        <v>135</v>
      </c>
      <c r="L144" s="231"/>
      <c r="M144" s="232" t="s">
        <v>19</v>
      </c>
      <c r="N144" s="233" t="s">
        <v>43</v>
      </c>
      <c r="O144" s="86"/>
      <c r="P144" s="215">
        <f>O144*H144</f>
        <v>0</v>
      </c>
      <c r="Q144" s="215">
        <v>0.0013</v>
      </c>
      <c r="R144" s="215">
        <f>Q144*H144</f>
        <v>0.0052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630</v>
      </c>
      <c r="AT144" s="217" t="s">
        <v>145</v>
      </c>
      <c r="AU144" s="217" t="s">
        <v>82</v>
      </c>
      <c r="AY144" s="19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618</v>
      </c>
      <c r="BM144" s="217" t="s">
        <v>635</v>
      </c>
    </row>
    <row r="145" spans="1:65" s="2" customFormat="1" ht="16.5" customHeight="1">
      <c r="A145" s="40"/>
      <c r="B145" s="41"/>
      <c r="C145" s="206" t="s">
        <v>378</v>
      </c>
      <c r="D145" s="206" t="s">
        <v>131</v>
      </c>
      <c r="E145" s="207" t="s">
        <v>636</v>
      </c>
      <c r="F145" s="208" t="s">
        <v>637</v>
      </c>
      <c r="G145" s="209" t="s">
        <v>134</v>
      </c>
      <c r="H145" s="210">
        <v>2</v>
      </c>
      <c r="I145" s="211"/>
      <c r="J145" s="212">
        <f>ROUND(I145*H145,2)</f>
        <v>0</v>
      </c>
      <c r="K145" s="208" t="s">
        <v>135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618</v>
      </c>
      <c r="AT145" s="217" t="s">
        <v>131</v>
      </c>
      <c r="AU145" s="217" t="s">
        <v>82</v>
      </c>
      <c r="AY145" s="19" t="s">
        <v>129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618</v>
      </c>
      <c r="BM145" s="217" t="s">
        <v>638</v>
      </c>
    </row>
    <row r="146" spans="1:47" s="2" customFormat="1" ht="12">
      <c r="A146" s="40"/>
      <c r="B146" s="41"/>
      <c r="C146" s="42"/>
      <c r="D146" s="219" t="s">
        <v>138</v>
      </c>
      <c r="E146" s="42"/>
      <c r="F146" s="220" t="s">
        <v>639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138</v>
      </c>
      <c r="AU146" s="19" t="s">
        <v>82</v>
      </c>
    </row>
    <row r="147" spans="1:65" s="2" customFormat="1" ht="24.15" customHeight="1">
      <c r="A147" s="40"/>
      <c r="B147" s="41"/>
      <c r="C147" s="224" t="s">
        <v>383</v>
      </c>
      <c r="D147" s="224" t="s">
        <v>145</v>
      </c>
      <c r="E147" s="225" t="s">
        <v>640</v>
      </c>
      <c r="F147" s="226" t="s">
        <v>641</v>
      </c>
      <c r="G147" s="227" t="s">
        <v>134</v>
      </c>
      <c r="H147" s="228">
        <v>2</v>
      </c>
      <c r="I147" s="229"/>
      <c r="J147" s="230">
        <f>ROUND(I147*H147,2)</f>
        <v>0</v>
      </c>
      <c r="K147" s="226" t="s">
        <v>135</v>
      </c>
      <c r="L147" s="231"/>
      <c r="M147" s="232" t="s">
        <v>19</v>
      </c>
      <c r="N147" s="233" t="s">
        <v>43</v>
      </c>
      <c r="O147" s="86"/>
      <c r="P147" s="215">
        <f>O147*H147</f>
        <v>0</v>
      </c>
      <c r="Q147" s="215">
        <v>0.0021</v>
      </c>
      <c r="R147" s="215">
        <f>Q147*H147</f>
        <v>0.0042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623</v>
      </c>
      <c r="AT147" s="217" t="s">
        <v>145</v>
      </c>
      <c r="AU147" s="217" t="s">
        <v>82</v>
      </c>
      <c r="AY147" s="19" t="s">
        <v>129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623</v>
      </c>
      <c r="BM147" s="217" t="s">
        <v>642</v>
      </c>
    </row>
    <row r="148" spans="1:65" s="2" customFormat="1" ht="16.5" customHeight="1">
      <c r="A148" s="40"/>
      <c r="B148" s="41"/>
      <c r="C148" s="206" t="s">
        <v>388</v>
      </c>
      <c r="D148" s="206" t="s">
        <v>131</v>
      </c>
      <c r="E148" s="207" t="s">
        <v>643</v>
      </c>
      <c r="F148" s="208" t="s">
        <v>644</v>
      </c>
      <c r="G148" s="209" t="s">
        <v>134</v>
      </c>
      <c r="H148" s="210">
        <v>2</v>
      </c>
      <c r="I148" s="211"/>
      <c r="J148" s="212">
        <f>ROUND(I148*H148,2)</f>
        <v>0</v>
      </c>
      <c r="K148" s="208" t="s">
        <v>135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618</v>
      </c>
      <c r="AT148" s="217" t="s">
        <v>131</v>
      </c>
      <c r="AU148" s="217" t="s">
        <v>82</v>
      </c>
      <c r="AY148" s="19" t="s">
        <v>129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618</v>
      </c>
      <c r="BM148" s="217" t="s">
        <v>645</v>
      </c>
    </row>
    <row r="149" spans="1:47" s="2" customFormat="1" ht="12">
      <c r="A149" s="40"/>
      <c r="B149" s="41"/>
      <c r="C149" s="42"/>
      <c r="D149" s="219" t="s">
        <v>138</v>
      </c>
      <c r="E149" s="42"/>
      <c r="F149" s="220" t="s">
        <v>646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138</v>
      </c>
      <c r="AU149" s="19" t="s">
        <v>82</v>
      </c>
    </row>
    <row r="150" spans="1:65" s="2" customFormat="1" ht="24.15" customHeight="1">
      <c r="A150" s="40"/>
      <c r="B150" s="41"/>
      <c r="C150" s="224" t="s">
        <v>394</v>
      </c>
      <c r="D150" s="224" t="s">
        <v>145</v>
      </c>
      <c r="E150" s="225" t="s">
        <v>647</v>
      </c>
      <c r="F150" s="226" t="s">
        <v>648</v>
      </c>
      <c r="G150" s="227" t="s">
        <v>134</v>
      </c>
      <c r="H150" s="228">
        <v>1</v>
      </c>
      <c r="I150" s="229"/>
      <c r="J150" s="230">
        <f>ROUND(I150*H150,2)</f>
        <v>0</v>
      </c>
      <c r="K150" s="226" t="s">
        <v>135</v>
      </c>
      <c r="L150" s="231"/>
      <c r="M150" s="232" t="s">
        <v>19</v>
      </c>
      <c r="N150" s="233" t="s">
        <v>43</v>
      </c>
      <c r="O150" s="86"/>
      <c r="P150" s="215">
        <f>O150*H150</f>
        <v>0</v>
      </c>
      <c r="Q150" s="215">
        <v>0.0096</v>
      </c>
      <c r="R150" s="215">
        <f>Q150*H150</f>
        <v>0.0096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623</v>
      </c>
      <c r="AT150" s="217" t="s">
        <v>145</v>
      </c>
      <c r="AU150" s="217" t="s">
        <v>82</v>
      </c>
      <c r="AY150" s="19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623</v>
      </c>
      <c r="BM150" s="217" t="s">
        <v>649</v>
      </c>
    </row>
    <row r="151" spans="1:65" s="2" customFormat="1" ht="24.15" customHeight="1">
      <c r="A151" s="40"/>
      <c r="B151" s="41"/>
      <c r="C151" s="224" t="s">
        <v>399</v>
      </c>
      <c r="D151" s="224" t="s">
        <v>145</v>
      </c>
      <c r="E151" s="225" t="s">
        <v>650</v>
      </c>
      <c r="F151" s="226" t="s">
        <v>651</v>
      </c>
      <c r="G151" s="227" t="s">
        <v>134</v>
      </c>
      <c r="H151" s="228">
        <v>1</v>
      </c>
      <c r="I151" s="229"/>
      <c r="J151" s="230">
        <f>ROUND(I151*H151,2)</f>
        <v>0</v>
      </c>
      <c r="K151" s="226" t="s">
        <v>135</v>
      </c>
      <c r="L151" s="231"/>
      <c r="M151" s="232" t="s">
        <v>19</v>
      </c>
      <c r="N151" s="233" t="s">
        <v>43</v>
      </c>
      <c r="O151" s="86"/>
      <c r="P151" s="215">
        <f>O151*H151</f>
        <v>0</v>
      </c>
      <c r="Q151" s="215">
        <v>0.0096</v>
      </c>
      <c r="R151" s="215">
        <f>Q151*H151</f>
        <v>0.0096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623</v>
      </c>
      <c r="AT151" s="217" t="s">
        <v>145</v>
      </c>
      <c r="AU151" s="217" t="s">
        <v>82</v>
      </c>
      <c r="AY151" s="19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623</v>
      </c>
      <c r="BM151" s="217" t="s">
        <v>652</v>
      </c>
    </row>
    <row r="152" spans="1:65" s="2" customFormat="1" ht="16.5" customHeight="1">
      <c r="A152" s="40"/>
      <c r="B152" s="41"/>
      <c r="C152" s="206" t="s">
        <v>406</v>
      </c>
      <c r="D152" s="206" t="s">
        <v>131</v>
      </c>
      <c r="E152" s="207" t="s">
        <v>653</v>
      </c>
      <c r="F152" s="208" t="s">
        <v>654</v>
      </c>
      <c r="G152" s="209" t="s">
        <v>134</v>
      </c>
      <c r="H152" s="210">
        <v>2</v>
      </c>
      <c r="I152" s="211"/>
      <c r="J152" s="212">
        <f>ROUND(I152*H152,2)</f>
        <v>0</v>
      </c>
      <c r="K152" s="208" t="s">
        <v>135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618</v>
      </c>
      <c r="AT152" s="217" t="s">
        <v>131</v>
      </c>
      <c r="AU152" s="217" t="s">
        <v>82</v>
      </c>
      <c r="AY152" s="19" t="s">
        <v>129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618</v>
      </c>
      <c r="BM152" s="217" t="s">
        <v>655</v>
      </c>
    </row>
    <row r="153" spans="1:47" s="2" customFormat="1" ht="12">
      <c r="A153" s="40"/>
      <c r="B153" s="41"/>
      <c r="C153" s="42"/>
      <c r="D153" s="219" t="s">
        <v>138</v>
      </c>
      <c r="E153" s="42"/>
      <c r="F153" s="220" t="s">
        <v>656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138</v>
      </c>
      <c r="AU153" s="19" t="s">
        <v>82</v>
      </c>
    </row>
    <row r="154" spans="1:65" s="2" customFormat="1" ht="16.5" customHeight="1">
      <c r="A154" s="40"/>
      <c r="B154" s="41"/>
      <c r="C154" s="224" t="s">
        <v>411</v>
      </c>
      <c r="D154" s="224" t="s">
        <v>145</v>
      </c>
      <c r="E154" s="225" t="s">
        <v>657</v>
      </c>
      <c r="F154" s="226" t="s">
        <v>658</v>
      </c>
      <c r="G154" s="227" t="s">
        <v>134</v>
      </c>
      <c r="H154" s="228">
        <v>2</v>
      </c>
      <c r="I154" s="229"/>
      <c r="J154" s="230">
        <f>ROUND(I154*H154,2)</f>
        <v>0</v>
      </c>
      <c r="K154" s="226" t="s">
        <v>135</v>
      </c>
      <c r="L154" s="231"/>
      <c r="M154" s="232" t="s">
        <v>19</v>
      </c>
      <c r="N154" s="233" t="s">
        <v>43</v>
      </c>
      <c r="O154" s="86"/>
      <c r="P154" s="215">
        <f>O154*H154</f>
        <v>0</v>
      </c>
      <c r="Q154" s="215">
        <v>0.0003</v>
      </c>
      <c r="R154" s="215">
        <f>Q154*H154</f>
        <v>0.0006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623</v>
      </c>
      <c r="AT154" s="217" t="s">
        <v>145</v>
      </c>
      <c r="AU154" s="217" t="s">
        <v>82</v>
      </c>
      <c r="AY154" s="19" t="s">
        <v>129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623</v>
      </c>
      <c r="BM154" s="217" t="s">
        <v>659</v>
      </c>
    </row>
    <row r="155" spans="1:65" s="2" customFormat="1" ht="16.5" customHeight="1">
      <c r="A155" s="40"/>
      <c r="B155" s="41"/>
      <c r="C155" s="206" t="s">
        <v>413</v>
      </c>
      <c r="D155" s="206" t="s">
        <v>131</v>
      </c>
      <c r="E155" s="207" t="s">
        <v>660</v>
      </c>
      <c r="F155" s="208" t="s">
        <v>661</v>
      </c>
      <c r="G155" s="209" t="s">
        <v>134</v>
      </c>
      <c r="H155" s="210">
        <v>1</v>
      </c>
      <c r="I155" s="211"/>
      <c r="J155" s="212">
        <f>ROUND(I155*H155,2)</f>
        <v>0</v>
      </c>
      <c r="K155" s="208" t="s">
        <v>135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618</v>
      </c>
      <c r="AT155" s="217" t="s">
        <v>131</v>
      </c>
      <c r="AU155" s="217" t="s">
        <v>82</v>
      </c>
      <c r="AY155" s="19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618</v>
      </c>
      <c r="BM155" s="217" t="s">
        <v>662</v>
      </c>
    </row>
    <row r="156" spans="1:47" s="2" customFormat="1" ht="12">
      <c r="A156" s="40"/>
      <c r="B156" s="41"/>
      <c r="C156" s="42"/>
      <c r="D156" s="219" t="s">
        <v>138</v>
      </c>
      <c r="E156" s="42"/>
      <c r="F156" s="220" t="s">
        <v>663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138</v>
      </c>
      <c r="AU156" s="19" t="s">
        <v>82</v>
      </c>
    </row>
    <row r="157" spans="1:65" s="2" customFormat="1" ht="16.5" customHeight="1">
      <c r="A157" s="40"/>
      <c r="B157" s="41"/>
      <c r="C157" s="224" t="s">
        <v>418</v>
      </c>
      <c r="D157" s="224" t="s">
        <v>145</v>
      </c>
      <c r="E157" s="225" t="s">
        <v>664</v>
      </c>
      <c r="F157" s="226" t="s">
        <v>665</v>
      </c>
      <c r="G157" s="227" t="s">
        <v>134</v>
      </c>
      <c r="H157" s="228">
        <v>1</v>
      </c>
      <c r="I157" s="229"/>
      <c r="J157" s="230">
        <f>ROUND(I157*H157,2)</f>
        <v>0</v>
      </c>
      <c r="K157" s="226" t="s">
        <v>135</v>
      </c>
      <c r="L157" s="231"/>
      <c r="M157" s="232" t="s">
        <v>19</v>
      </c>
      <c r="N157" s="233" t="s">
        <v>43</v>
      </c>
      <c r="O157" s="86"/>
      <c r="P157" s="215">
        <f>O157*H157</f>
        <v>0</v>
      </c>
      <c r="Q157" s="215">
        <v>0.0005</v>
      </c>
      <c r="R157" s="215">
        <f>Q157*H157</f>
        <v>0.0005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623</v>
      </c>
      <c r="AT157" s="217" t="s">
        <v>145</v>
      </c>
      <c r="AU157" s="217" t="s">
        <v>82</v>
      </c>
      <c r="AY157" s="19" t="s">
        <v>129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623</v>
      </c>
      <c r="BM157" s="217" t="s">
        <v>666</v>
      </c>
    </row>
    <row r="158" spans="1:51" s="13" customFormat="1" ht="12">
      <c r="A158" s="13"/>
      <c r="B158" s="234"/>
      <c r="C158" s="235"/>
      <c r="D158" s="236" t="s">
        <v>151</v>
      </c>
      <c r="E158" s="237" t="s">
        <v>19</v>
      </c>
      <c r="F158" s="238" t="s">
        <v>667</v>
      </c>
      <c r="G158" s="235"/>
      <c r="H158" s="239">
        <v>1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151</v>
      </c>
      <c r="AU158" s="245" t="s">
        <v>82</v>
      </c>
      <c r="AV158" s="13" t="s">
        <v>82</v>
      </c>
      <c r="AW158" s="13" t="s">
        <v>34</v>
      </c>
      <c r="AX158" s="13" t="s">
        <v>80</v>
      </c>
      <c r="AY158" s="245" t="s">
        <v>129</v>
      </c>
    </row>
    <row r="159" spans="1:65" s="2" customFormat="1" ht="16.5" customHeight="1">
      <c r="A159" s="40"/>
      <c r="B159" s="41"/>
      <c r="C159" s="206" t="s">
        <v>668</v>
      </c>
      <c r="D159" s="206" t="s">
        <v>131</v>
      </c>
      <c r="E159" s="207" t="s">
        <v>669</v>
      </c>
      <c r="F159" s="208" t="s">
        <v>670</v>
      </c>
      <c r="G159" s="209" t="s">
        <v>134</v>
      </c>
      <c r="H159" s="210">
        <v>1</v>
      </c>
      <c r="I159" s="211"/>
      <c r="J159" s="212">
        <f>ROUND(I159*H159,2)</f>
        <v>0</v>
      </c>
      <c r="K159" s="208" t="s">
        <v>135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618</v>
      </c>
      <c r="AT159" s="217" t="s">
        <v>131</v>
      </c>
      <c r="AU159" s="217" t="s">
        <v>82</v>
      </c>
      <c r="AY159" s="19" t="s">
        <v>129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618</v>
      </c>
      <c r="BM159" s="217" t="s">
        <v>671</v>
      </c>
    </row>
    <row r="160" spans="1:47" s="2" customFormat="1" ht="12">
      <c r="A160" s="40"/>
      <c r="B160" s="41"/>
      <c r="C160" s="42"/>
      <c r="D160" s="219" t="s">
        <v>138</v>
      </c>
      <c r="E160" s="42"/>
      <c r="F160" s="220" t="s">
        <v>672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138</v>
      </c>
      <c r="AU160" s="19" t="s">
        <v>82</v>
      </c>
    </row>
    <row r="161" spans="1:65" s="2" customFormat="1" ht="16.5" customHeight="1">
      <c r="A161" s="40"/>
      <c r="B161" s="41"/>
      <c r="C161" s="224" t="s">
        <v>673</v>
      </c>
      <c r="D161" s="224" t="s">
        <v>145</v>
      </c>
      <c r="E161" s="225" t="s">
        <v>674</v>
      </c>
      <c r="F161" s="226" t="s">
        <v>675</v>
      </c>
      <c r="G161" s="227" t="s">
        <v>134</v>
      </c>
      <c r="H161" s="228">
        <v>1</v>
      </c>
      <c r="I161" s="229"/>
      <c r="J161" s="230">
        <f>ROUND(I161*H161,2)</f>
        <v>0</v>
      </c>
      <c r="K161" s="226" t="s">
        <v>19</v>
      </c>
      <c r="L161" s="231"/>
      <c r="M161" s="232" t="s">
        <v>19</v>
      </c>
      <c r="N161" s="233" t="s">
        <v>43</v>
      </c>
      <c r="O161" s="86"/>
      <c r="P161" s="215">
        <f>O161*H161</f>
        <v>0</v>
      </c>
      <c r="Q161" s="215">
        <v>0.0005</v>
      </c>
      <c r="R161" s="215">
        <f>Q161*H161</f>
        <v>0.0005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623</v>
      </c>
      <c r="AT161" s="217" t="s">
        <v>145</v>
      </c>
      <c r="AU161" s="217" t="s">
        <v>82</v>
      </c>
      <c r="AY161" s="19" t="s">
        <v>129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623</v>
      </c>
      <c r="BM161" s="217" t="s">
        <v>676</v>
      </c>
    </row>
    <row r="162" spans="1:65" s="2" customFormat="1" ht="21.75" customHeight="1">
      <c r="A162" s="40"/>
      <c r="B162" s="41"/>
      <c r="C162" s="206" t="s">
        <v>677</v>
      </c>
      <c r="D162" s="206" t="s">
        <v>131</v>
      </c>
      <c r="E162" s="207" t="s">
        <v>678</v>
      </c>
      <c r="F162" s="208" t="s">
        <v>679</v>
      </c>
      <c r="G162" s="209" t="s">
        <v>134</v>
      </c>
      <c r="H162" s="210">
        <v>4</v>
      </c>
      <c r="I162" s="211"/>
      <c r="J162" s="212">
        <f>ROUND(I162*H162,2)</f>
        <v>0</v>
      </c>
      <c r="K162" s="208" t="s">
        <v>135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618</v>
      </c>
      <c r="AT162" s="217" t="s">
        <v>131</v>
      </c>
      <c r="AU162" s="217" t="s">
        <v>82</v>
      </c>
      <c r="AY162" s="19" t="s">
        <v>129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618</v>
      </c>
      <c r="BM162" s="217" t="s">
        <v>680</v>
      </c>
    </row>
    <row r="163" spans="1:47" s="2" customFormat="1" ht="12">
      <c r="A163" s="40"/>
      <c r="B163" s="41"/>
      <c r="C163" s="42"/>
      <c r="D163" s="219" t="s">
        <v>138</v>
      </c>
      <c r="E163" s="42"/>
      <c r="F163" s="220" t="s">
        <v>681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138</v>
      </c>
      <c r="AU163" s="19" t="s">
        <v>82</v>
      </c>
    </row>
    <row r="164" spans="1:47" s="2" customFormat="1" ht="12">
      <c r="A164" s="40"/>
      <c r="B164" s="41"/>
      <c r="C164" s="42"/>
      <c r="D164" s="236" t="s">
        <v>471</v>
      </c>
      <c r="E164" s="42"/>
      <c r="F164" s="271" t="s">
        <v>682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471</v>
      </c>
      <c r="AU164" s="19" t="s">
        <v>82</v>
      </c>
    </row>
    <row r="165" spans="1:65" s="2" customFormat="1" ht="16.5" customHeight="1">
      <c r="A165" s="40"/>
      <c r="B165" s="41"/>
      <c r="C165" s="206" t="s">
        <v>683</v>
      </c>
      <c r="D165" s="206" t="s">
        <v>131</v>
      </c>
      <c r="E165" s="207" t="s">
        <v>684</v>
      </c>
      <c r="F165" s="208" t="s">
        <v>685</v>
      </c>
      <c r="G165" s="209" t="s">
        <v>134</v>
      </c>
      <c r="H165" s="210">
        <v>4</v>
      </c>
      <c r="I165" s="211"/>
      <c r="J165" s="212">
        <f>ROUND(I165*H165,2)</f>
        <v>0</v>
      </c>
      <c r="K165" s="208" t="s">
        <v>135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618</v>
      </c>
      <c r="AT165" s="217" t="s">
        <v>131</v>
      </c>
      <c r="AU165" s="217" t="s">
        <v>82</v>
      </c>
      <c r="AY165" s="19" t="s">
        <v>129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618</v>
      </c>
      <c r="BM165" s="217" t="s">
        <v>686</v>
      </c>
    </row>
    <row r="166" spans="1:47" s="2" customFormat="1" ht="12">
      <c r="A166" s="40"/>
      <c r="B166" s="41"/>
      <c r="C166" s="42"/>
      <c r="D166" s="219" t="s">
        <v>138</v>
      </c>
      <c r="E166" s="42"/>
      <c r="F166" s="220" t="s">
        <v>687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138</v>
      </c>
      <c r="AU166" s="19" t="s">
        <v>82</v>
      </c>
    </row>
    <row r="167" spans="1:65" s="2" customFormat="1" ht="16.5" customHeight="1">
      <c r="A167" s="40"/>
      <c r="B167" s="41"/>
      <c r="C167" s="206" t="s">
        <v>688</v>
      </c>
      <c r="D167" s="206" t="s">
        <v>131</v>
      </c>
      <c r="E167" s="207" t="s">
        <v>689</v>
      </c>
      <c r="F167" s="208" t="s">
        <v>690</v>
      </c>
      <c r="G167" s="209" t="s">
        <v>134</v>
      </c>
      <c r="H167" s="210">
        <v>4</v>
      </c>
      <c r="I167" s="211"/>
      <c r="J167" s="212">
        <f>ROUND(I167*H167,2)</f>
        <v>0</v>
      </c>
      <c r="K167" s="208" t="s">
        <v>135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618</v>
      </c>
      <c r="AT167" s="217" t="s">
        <v>131</v>
      </c>
      <c r="AU167" s="217" t="s">
        <v>82</v>
      </c>
      <c r="AY167" s="19" t="s">
        <v>129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618</v>
      </c>
      <c r="BM167" s="217" t="s">
        <v>691</v>
      </c>
    </row>
    <row r="168" spans="1:47" s="2" customFormat="1" ht="12">
      <c r="A168" s="40"/>
      <c r="B168" s="41"/>
      <c r="C168" s="42"/>
      <c r="D168" s="219" t="s">
        <v>138</v>
      </c>
      <c r="E168" s="42"/>
      <c r="F168" s="220" t="s">
        <v>692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138</v>
      </c>
      <c r="AU168" s="19" t="s">
        <v>82</v>
      </c>
    </row>
    <row r="169" spans="1:65" s="2" customFormat="1" ht="16.5" customHeight="1">
      <c r="A169" s="40"/>
      <c r="B169" s="41"/>
      <c r="C169" s="206" t="s">
        <v>693</v>
      </c>
      <c r="D169" s="206" t="s">
        <v>131</v>
      </c>
      <c r="E169" s="207" t="s">
        <v>694</v>
      </c>
      <c r="F169" s="208" t="s">
        <v>695</v>
      </c>
      <c r="G169" s="209" t="s">
        <v>134</v>
      </c>
      <c r="H169" s="210">
        <v>4</v>
      </c>
      <c r="I169" s="211"/>
      <c r="J169" s="212">
        <f>ROUND(I169*H169,2)</f>
        <v>0</v>
      </c>
      <c r="K169" s="208" t="s">
        <v>135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618</v>
      </c>
      <c r="AT169" s="217" t="s">
        <v>131</v>
      </c>
      <c r="AU169" s="217" t="s">
        <v>82</v>
      </c>
      <c r="AY169" s="19" t="s">
        <v>129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618</v>
      </c>
      <c r="BM169" s="217" t="s">
        <v>696</v>
      </c>
    </row>
    <row r="170" spans="1:47" s="2" customFormat="1" ht="12">
      <c r="A170" s="40"/>
      <c r="B170" s="41"/>
      <c r="C170" s="42"/>
      <c r="D170" s="219" t="s">
        <v>138</v>
      </c>
      <c r="E170" s="42"/>
      <c r="F170" s="220" t="s">
        <v>697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138</v>
      </c>
      <c r="AU170" s="19" t="s">
        <v>82</v>
      </c>
    </row>
    <row r="171" spans="1:63" s="12" customFormat="1" ht="22.8" customHeight="1">
      <c r="A171" s="12"/>
      <c r="B171" s="190"/>
      <c r="C171" s="191"/>
      <c r="D171" s="192" t="s">
        <v>71</v>
      </c>
      <c r="E171" s="204" t="s">
        <v>698</v>
      </c>
      <c r="F171" s="204" t="s">
        <v>699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SUM(P172:P222)</f>
        <v>0</v>
      </c>
      <c r="Q171" s="198"/>
      <c r="R171" s="199">
        <f>SUM(R172:R222)</f>
        <v>0.0632744</v>
      </c>
      <c r="S171" s="198"/>
      <c r="T171" s="200">
        <f>SUM(T172:T222)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144</v>
      </c>
      <c r="AT171" s="202" t="s">
        <v>71</v>
      </c>
      <c r="AU171" s="202" t="s">
        <v>80</v>
      </c>
      <c r="AY171" s="201" t="s">
        <v>129</v>
      </c>
      <c r="BK171" s="203">
        <f>SUM(BK172:BK222)</f>
        <v>0</v>
      </c>
    </row>
    <row r="172" spans="1:65" s="2" customFormat="1" ht="16.5" customHeight="1">
      <c r="A172" s="40"/>
      <c r="B172" s="41"/>
      <c r="C172" s="206" t="s">
        <v>700</v>
      </c>
      <c r="D172" s="206" t="s">
        <v>131</v>
      </c>
      <c r="E172" s="207" t="s">
        <v>701</v>
      </c>
      <c r="F172" s="208" t="s">
        <v>702</v>
      </c>
      <c r="G172" s="209" t="s">
        <v>703</v>
      </c>
      <c r="H172" s="210">
        <v>0.08</v>
      </c>
      <c r="I172" s="211"/>
      <c r="J172" s="212">
        <f>ROUND(I172*H172,2)</f>
        <v>0</v>
      </c>
      <c r="K172" s="208" t="s">
        <v>135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0.00193</v>
      </c>
      <c r="R172" s="215">
        <f>Q172*H172</f>
        <v>0.0001544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618</v>
      </c>
      <c r="AT172" s="217" t="s">
        <v>131</v>
      </c>
      <c r="AU172" s="217" t="s">
        <v>82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618</v>
      </c>
      <c r="BM172" s="217" t="s">
        <v>704</v>
      </c>
    </row>
    <row r="173" spans="1:47" s="2" customFormat="1" ht="12">
      <c r="A173" s="40"/>
      <c r="B173" s="41"/>
      <c r="C173" s="42"/>
      <c r="D173" s="219" t="s">
        <v>138</v>
      </c>
      <c r="E173" s="42"/>
      <c r="F173" s="220" t="s">
        <v>705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138</v>
      </c>
      <c r="AU173" s="19" t="s">
        <v>82</v>
      </c>
    </row>
    <row r="174" spans="1:65" s="2" customFormat="1" ht="33" customHeight="1">
      <c r="A174" s="40"/>
      <c r="B174" s="41"/>
      <c r="C174" s="206" t="s">
        <v>706</v>
      </c>
      <c r="D174" s="206" t="s">
        <v>131</v>
      </c>
      <c r="E174" s="207" t="s">
        <v>707</v>
      </c>
      <c r="F174" s="208" t="s">
        <v>708</v>
      </c>
      <c r="G174" s="209" t="s">
        <v>250</v>
      </c>
      <c r="H174" s="210">
        <v>1.1</v>
      </c>
      <c r="I174" s="211"/>
      <c r="J174" s="212">
        <f>ROUND(I174*H174,2)</f>
        <v>0</v>
      </c>
      <c r="K174" s="208" t="s">
        <v>135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618</v>
      </c>
      <c r="AT174" s="217" t="s">
        <v>131</v>
      </c>
      <c r="AU174" s="217" t="s">
        <v>82</v>
      </c>
      <c r="AY174" s="19" t="s">
        <v>129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618</v>
      </c>
      <c r="BM174" s="217" t="s">
        <v>709</v>
      </c>
    </row>
    <row r="175" spans="1:47" s="2" customFormat="1" ht="12">
      <c r="A175" s="40"/>
      <c r="B175" s="41"/>
      <c r="C175" s="42"/>
      <c r="D175" s="219" t="s">
        <v>138</v>
      </c>
      <c r="E175" s="42"/>
      <c r="F175" s="220" t="s">
        <v>710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138</v>
      </c>
      <c r="AU175" s="19" t="s">
        <v>82</v>
      </c>
    </row>
    <row r="176" spans="1:47" s="2" customFormat="1" ht="12">
      <c r="A176" s="40"/>
      <c r="B176" s="41"/>
      <c r="C176" s="42"/>
      <c r="D176" s="236" t="s">
        <v>471</v>
      </c>
      <c r="E176" s="42"/>
      <c r="F176" s="271" t="s">
        <v>711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471</v>
      </c>
      <c r="AU176" s="19" t="s">
        <v>82</v>
      </c>
    </row>
    <row r="177" spans="1:51" s="13" customFormat="1" ht="12">
      <c r="A177" s="13"/>
      <c r="B177" s="234"/>
      <c r="C177" s="235"/>
      <c r="D177" s="236" t="s">
        <v>151</v>
      </c>
      <c r="E177" s="237" t="s">
        <v>19</v>
      </c>
      <c r="F177" s="238" t="s">
        <v>712</v>
      </c>
      <c r="G177" s="235"/>
      <c r="H177" s="239">
        <v>1.1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151</v>
      </c>
      <c r="AU177" s="245" t="s">
        <v>82</v>
      </c>
      <c r="AV177" s="13" t="s">
        <v>82</v>
      </c>
      <c r="AW177" s="13" t="s">
        <v>34</v>
      </c>
      <c r="AX177" s="13" t="s">
        <v>80</v>
      </c>
      <c r="AY177" s="245" t="s">
        <v>129</v>
      </c>
    </row>
    <row r="178" spans="1:65" s="2" customFormat="1" ht="37.8" customHeight="1">
      <c r="A178" s="40"/>
      <c r="B178" s="41"/>
      <c r="C178" s="206" t="s">
        <v>713</v>
      </c>
      <c r="D178" s="206" t="s">
        <v>131</v>
      </c>
      <c r="E178" s="207" t="s">
        <v>714</v>
      </c>
      <c r="F178" s="208" t="s">
        <v>715</v>
      </c>
      <c r="G178" s="209" t="s">
        <v>233</v>
      </c>
      <c r="H178" s="210">
        <v>80</v>
      </c>
      <c r="I178" s="211"/>
      <c r="J178" s="212">
        <f>ROUND(I178*H178,2)</f>
        <v>0</v>
      </c>
      <c r="K178" s="208" t="s">
        <v>135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618</v>
      </c>
      <c r="AT178" s="217" t="s">
        <v>131</v>
      </c>
      <c r="AU178" s="217" t="s">
        <v>82</v>
      </c>
      <c r="AY178" s="19" t="s">
        <v>129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618</v>
      </c>
      <c r="BM178" s="217" t="s">
        <v>716</v>
      </c>
    </row>
    <row r="179" spans="1:47" s="2" customFormat="1" ht="12">
      <c r="A179" s="40"/>
      <c r="B179" s="41"/>
      <c r="C179" s="42"/>
      <c r="D179" s="219" t="s">
        <v>138</v>
      </c>
      <c r="E179" s="42"/>
      <c r="F179" s="220" t="s">
        <v>717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138</v>
      </c>
      <c r="AU179" s="19" t="s">
        <v>82</v>
      </c>
    </row>
    <row r="180" spans="1:47" s="2" customFormat="1" ht="12">
      <c r="A180" s="40"/>
      <c r="B180" s="41"/>
      <c r="C180" s="42"/>
      <c r="D180" s="236" t="s">
        <v>471</v>
      </c>
      <c r="E180" s="42"/>
      <c r="F180" s="271" t="s">
        <v>718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471</v>
      </c>
      <c r="AU180" s="19" t="s">
        <v>82</v>
      </c>
    </row>
    <row r="181" spans="1:65" s="2" customFormat="1" ht="24.15" customHeight="1">
      <c r="A181" s="40"/>
      <c r="B181" s="41"/>
      <c r="C181" s="206" t="s">
        <v>719</v>
      </c>
      <c r="D181" s="206" t="s">
        <v>131</v>
      </c>
      <c r="E181" s="207" t="s">
        <v>720</v>
      </c>
      <c r="F181" s="208" t="s">
        <v>721</v>
      </c>
      <c r="G181" s="209" t="s">
        <v>250</v>
      </c>
      <c r="H181" s="210">
        <v>3.818</v>
      </c>
      <c r="I181" s="211"/>
      <c r="J181" s="212">
        <f>ROUND(I181*H181,2)</f>
        <v>0</v>
      </c>
      <c r="K181" s="208" t="s">
        <v>135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618</v>
      </c>
      <c r="AT181" s="217" t="s">
        <v>131</v>
      </c>
      <c r="AU181" s="217" t="s">
        <v>82</v>
      </c>
      <c r="AY181" s="19" t="s">
        <v>129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618</v>
      </c>
      <c r="BM181" s="217" t="s">
        <v>722</v>
      </c>
    </row>
    <row r="182" spans="1:47" s="2" customFormat="1" ht="12">
      <c r="A182" s="40"/>
      <c r="B182" s="41"/>
      <c r="C182" s="42"/>
      <c r="D182" s="219" t="s">
        <v>138</v>
      </c>
      <c r="E182" s="42"/>
      <c r="F182" s="220" t="s">
        <v>723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138</v>
      </c>
      <c r="AU182" s="19" t="s">
        <v>82</v>
      </c>
    </row>
    <row r="183" spans="1:65" s="2" customFormat="1" ht="24.15" customHeight="1">
      <c r="A183" s="40"/>
      <c r="B183" s="41"/>
      <c r="C183" s="206" t="s">
        <v>724</v>
      </c>
      <c r="D183" s="206" t="s">
        <v>131</v>
      </c>
      <c r="E183" s="207" t="s">
        <v>725</v>
      </c>
      <c r="F183" s="208" t="s">
        <v>726</v>
      </c>
      <c r="G183" s="209" t="s">
        <v>250</v>
      </c>
      <c r="H183" s="210">
        <v>3.818</v>
      </c>
      <c r="I183" s="211"/>
      <c r="J183" s="212">
        <f>ROUND(I183*H183,2)</f>
        <v>0</v>
      </c>
      <c r="K183" s="208" t="s">
        <v>135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618</v>
      </c>
      <c r="AT183" s="217" t="s">
        <v>131</v>
      </c>
      <c r="AU183" s="217" t="s">
        <v>82</v>
      </c>
      <c r="AY183" s="19" t="s">
        <v>129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618</v>
      </c>
      <c r="BM183" s="217" t="s">
        <v>727</v>
      </c>
    </row>
    <row r="184" spans="1:47" s="2" customFormat="1" ht="12">
      <c r="A184" s="40"/>
      <c r="B184" s="41"/>
      <c r="C184" s="42"/>
      <c r="D184" s="219" t="s">
        <v>138</v>
      </c>
      <c r="E184" s="42"/>
      <c r="F184" s="220" t="s">
        <v>728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138</v>
      </c>
      <c r="AU184" s="19" t="s">
        <v>82</v>
      </c>
    </row>
    <row r="185" spans="1:65" s="2" customFormat="1" ht="33" customHeight="1">
      <c r="A185" s="40"/>
      <c r="B185" s="41"/>
      <c r="C185" s="206" t="s">
        <v>729</v>
      </c>
      <c r="D185" s="206" t="s">
        <v>131</v>
      </c>
      <c r="E185" s="207" t="s">
        <v>730</v>
      </c>
      <c r="F185" s="208" t="s">
        <v>731</v>
      </c>
      <c r="G185" s="209" t="s">
        <v>250</v>
      </c>
      <c r="H185" s="210">
        <v>76.36</v>
      </c>
      <c r="I185" s="211"/>
      <c r="J185" s="212">
        <f>ROUND(I185*H185,2)</f>
        <v>0</v>
      </c>
      <c r="K185" s="208" t="s">
        <v>135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618</v>
      </c>
      <c r="AT185" s="217" t="s">
        <v>131</v>
      </c>
      <c r="AU185" s="217" t="s">
        <v>82</v>
      </c>
      <c r="AY185" s="19" t="s">
        <v>129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618</v>
      </c>
      <c r="BM185" s="217" t="s">
        <v>732</v>
      </c>
    </row>
    <row r="186" spans="1:47" s="2" customFormat="1" ht="12">
      <c r="A186" s="40"/>
      <c r="B186" s="41"/>
      <c r="C186" s="42"/>
      <c r="D186" s="219" t="s">
        <v>138</v>
      </c>
      <c r="E186" s="42"/>
      <c r="F186" s="220" t="s">
        <v>733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138</v>
      </c>
      <c r="AU186" s="19" t="s">
        <v>82</v>
      </c>
    </row>
    <row r="187" spans="1:51" s="13" customFormat="1" ht="12">
      <c r="A187" s="13"/>
      <c r="B187" s="234"/>
      <c r="C187" s="235"/>
      <c r="D187" s="236" t="s">
        <v>151</v>
      </c>
      <c r="E187" s="237" t="s">
        <v>19</v>
      </c>
      <c r="F187" s="238" t="s">
        <v>734</v>
      </c>
      <c r="G187" s="235"/>
      <c r="H187" s="239">
        <v>76.36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151</v>
      </c>
      <c r="AU187" s="245" t="s">
        <v>82</v>
      </c>
      <c r="AV187" s="13" t="s">
        <v>82</v>
      </c>
      <c r="AW187" s="13" t="s">
        <v>34</v>
      </c>
      <c r="AX187" s="13" t="s">
        <v>80</v>
      </c>
      <c r="AY187" s="245" t="s">
        <v>129</v>
      </c>
    </row>
    <row r="188" spans="1:65" s="2" customFormat="1" ht="24.15" customHeight="1">
      <c r="A188" s="40"/>
      <c r="B188" s="41"/>
      <c r="C188" s="206" t="s">
        <v>735</v>
      </c>
      <c r="D188" s="206" t="s">
        <v>131</v>
      </c>
      <c r="E188" s="207" t="s">
        <v>736</v>
      </c>
      <c r="F188" s="208" t="s">
        <v>737</v>
      </c>
      <c r="G188" s="209" t="s">
        <v>148</v>
      </c>
      <c r="H188" s="210">
        <v>8.309</v>
      </c>
      <c r="I188" s="211"/>
      <c r="J188" s="212">
        <f>ROUND(I188*H188,2)</f>
        <v>0</v>
      </c>
      <c r="K188" s="208" t="s">
        <v>135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618</v>
      </c>
      <c r="AT188" s="217" t="s">
        <v>131</v>
      </c>
      <c r="AU188" s="217" t="s">
        <v>82</v>
      </c>
      <c r="AY188" s="19" t="s">
        <v>129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618</v>
      </c>
      <c r="BM188" s="217" t="s">
        <v>738</v>
      </c>
    </row>
    <row r="189" spans="1:47" s="2" customFormat="1" ht="12">
      <c r="A189" s="40"/>
      <c r="B189" s="41"/>
      <c r="C189" s="42"/>
      <c r="D189" s="219" t="s">
        <v>138</v>
      </c>
      <c r="E189" s="42"/>
      <c r="F189" s="220" t="s">
        <v>739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138</v>
      </c>
      <c r="AU189" s="19" t="s">
        <v>82</v>
      </c>
    </row>
    <row r="190" spans="1:51" s="13" customFormat="1" ht="12">
      <c r="A190" s="13"/>
      <c r="B190" s="234"/>
      <c r="C190" s="235"/>
      <c r="D190" s="236" t="s">
        <v>151</v>
      </c>
      <c r="E190" s="237" t="s">
        <v>19</v>
      </c>
      <c r="F190" s="238" t="s">
        <v>740</v>
      </c>
      <c r="G190" s="235"/>
      <c r="H190" s="239">
        <v>8.309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151</v>
      </c>
      <c r="AU190" s="245" t="s">
        <v>82</v>
      </c>
      <c r="AV190" s="13" t="s">
        <v>82</v>
      </c>
      <c r="AW190" s="13" t="s">
        <v>34</v>
      </c>
      <c r="AX190" s="13" t="s">
        <v>80</v>
      </c>
      <c r="AY190" s="245" t="s">
        <v>129</v>
      </c>
    </row>
    <row r="191" spans="1:65" s="2" customFormat="1" ht="16.5" customHeight="1">
      <c r="A191" s="40"/>
      <c r="B191" s="41"/>
      <c r="C191" s="206" t="s">
        <v>741</v>
      </c>
      <c r="D191" s="206" t="s">
        <v>131</v>
      </c>
      <c r="E191" s="207" t="s">
        <v>742</v>
      </c>
      <c r="F191" s="208" t="s">
        <v>743</v>
      </c>
      <c r="G191" s="209" t="s">
        <v>250</v>
      </c>
      <c r="H191" s="210">
        <v>3.818</v>
      </c>
      <c r="I191" s="211"/>
      <c r="J191" s="212">
        <f>ROUND(I191*H191,2)</f>
        <v>0</v>
      </c>
      <c r="K191" s="208" t="s">
        <v>135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618</v>
      </c>
      <c r="AT191" s="217" t="s">
        <v>131</v>
      </c>
      <c r="AU191" s="217" t="s">
        <v>82</v>
      </c>
      <c r="AY191" s="19" t="s">
        <v>129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618</v>
      </c>
      <c r="BM191" s="217" t="s">
        <v>744</v>
      </c>
    </row>
    <row r="192" spans="1:47" s="2" customFormat="1" ht="12">
      <c r="A192" s="40"/>
      <c r="B192" s="41"/>
      <c r="C192" s="42"/>
      <c r="D192" s="219" t="s">
        <v>138</v>
      </c>
      <c r="E192" s="42"/>
      <c r="F192" s="220" t="s">
        <v>745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138</v>
      </c>
      <c r="AU192" s="19" t="s">
        <v>82</v>
      </c>
    </row>
    <row r="193" spans="1:47" s="2" customFormat="1" ht="12">
      <c r="A193" s="40"/>
      <c r="B193" s="41"/>
      <c r="C193" s="42"/>
      <c r="D193" s="236" t="s">
        <v>471</v>
      </c>
      <c r="E193" s="42"/>
      <c r="F193" s="271" t="s">
        <v>746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471</v>
      </c>
      <c r="AU193" s="19" t="s">
        <v>82</v>
      </c>
    </row>
    <row r="194" spans="1:51" s="13" customFormat="1" ht="12">
      <c r="A194" s="13"/>
      <c r="B194" s="234"/>
      <c r="C194" s="235"/>
      <c r="D194" s="236" t="s">
        <v>151</v>
      </c>
      <c r="E194" s="237" t="s">
        <v>19</v>
      </c>
      <c r="F194" s="238" t="s">
        <v>747</v>
      </c>
      <c r="G194" s="235"/>
      <c r="H194" s="239">
        <v>3.818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151</v>
      </c>
      <c r="AU194" s="245" t="s">
        <v>82</v>
      </c>
      <c r="AV194" s="13" t="s">
        <v>82</v>
      </c>
      <c r="AW194" s="13" t="s">
        <v>34</v>
      </c>
      <c r="AX194" s="13" t="s">
        <v>80</v>
      </c>
      <c r="AY194" s="245" t="s">
        <v>129</v>
      </c>
    </row>
    <row r="195" spans="1:65" s="2" customFormat="1" ht="24.15" customHeight="1">
      <c r="A195" s="40"/>
      <c r="B195" s="41"/>
      <c r="C195" s="206" t="s">
        <v>748</v>
      </c>
      <c r="D195" s="206" t="s">
        <v>131</v>
      </c>
      <c r="E195" s="207" t="s">
        <v>749</v>
      </c>
      <c r="F195" s="208" t="s">
        <v>750</v>
      </c>
      <c r="G195" s="209" t="s">
        <v>250</v>
      </c>
      <c r="H195" s="210">
        <v>0.404</v>
      </c>
      <c r="I195" s="211"/>
      <c r="J195" s="212">
        <f>ROUND(I195*H195,2)</f>
        <v>0</v>
      </c>
      <c r="K195" s="208" t="s">
        <v>135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618</v>
      </c>
      <c r="AT195" s="217" t="s">
        <v>131</v>
      </c>
      <c r="AU195" s="217" t="s">
        <v>82</v>
      </c>
      <c r="AY195" s="19" t="s">
        <v>129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618</v>
      </c>
      <c r="BM195" s="217" t="s">
        <v>751</v>
      </c>
    </row>
    <row r="196" spans="1:47" s="2" customFormat="1" ht="12">
      <c r="A196" s="40"/>
      <c r="B196" s="41"/>
      <c r="C196" s="42"/>
      <c r="D196" s="219" t="s">
        <v>138</v>
      </c>
      <c r="E196" s="42"/>
      <c r="F196" s="220" t="s">
        <v>752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138</v>
      </c>
      <c r="AU196" s="19" t="s">
        <v>82</v>
      </c>
    </row>
    <row r="197" spans="1:51" s="13" customFormat="1" ht="12">
      <c r="A197" s="13"/>
      <c r="B197" s="234"/>
      <c r="C197" s="235"/>
      <c r="D197" s="236" t="s">
        <v>151</v>
      </c>
      <c r="E197" s="237" t="s">
        <v>19</v>
      </c>
      <c r="F197" s="238" t="s">
        <v>753</v>
      </c>
      <c r="G197" s="235"/>
      <c r="H197" s="239">
        <v>0.404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151</v>
      </c>
      <c r="AU197" s="245" t="s">
        <v>82</v>
      </c>
      <c r="AV197" s="13" t="s">
        <v>82</v>
      </c>
      <c r="AW197" s="13" t="s">
        <v>34</v>
      </c>
      <c r="AX197" s="13" t="s">
        <v>80</v>
      </c>
      <c r="AY197" s="245" t="s">
        <v>129</v>
      </c>
    </row>
    <row r="198" spans="1:65" s="2" customFormat="1" ht="33" customHeight="1">
      <c r="A198" s="40"/>
      <c r="B198" s="41"/>
      <c r="C198" s="206" t="s">
        <v>754</v>
      </c>
      <c r="D198" s="206" t="s">
        <v>131</v>
      </c>
      <c r="E198" s="207" t="s">
        <v>755</v>
      </c>
      <c r="F198" s="208" t="s">
        <v>756</v>
      </c>
      <c r="G198" s="209" t="s">
        <v>233</v>
      </c>
      <c r="H198" s="210">
        <v>80</v>
      </c>
      <c r="I198" s="211"/>
      <c r="J198" s="212">
        <f>ROUND(I198*H198,2)</f>
        <v>0</v>
      </c>
      <c r="K198" s="208" t="s">
        <v>135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618</v>
      </c>
      <c r="AT198" s="217" t="s">
        <v>131</v>
      </c>
      <c r="AU198" s="217" t="s">
        <v>82</v>
      </c>
      <c r="AY198" s="19" t="s">
        <v>129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618</v>
      </c>
      <c r="BM198" s="217" t="s">
        <v>757</v>
      </c>
    </row>
    <row r="199" spans="1:47" s="2" customFormat="1" ht="12">
      <c r="A199" s="40"/>
      <c r="B199" s="41"/>
      <c r="C199" s="42"/>
      <c r="D199" s="219" t="s">
        <v>138</v>
      </c>
      <c r="E199" s="42"/>
      <c r="F199" s="220" t="s">
        <v>758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138</v>
      </c>
      <c r="AU199" s="19" t="s">
        <v>82</v>
      </c>
    </row>
    <row r="200" spans="1:65" s="2" customFormat="1" ht="16.5" customHeight="1">
      <c r="A200" s="40"/>
      <c r="B200" s="41"/>
      <c r="C200" s="206" t="s">
        <v>759</v>
      </c>
      <c r="D200" s="206" t="s">
        <v>131</v>
      </c>
      <c r="E200" s="207" t="s">
        <v>760</v>
      </c>
      <c r="F200" s="208" t="s">
        <v>761</v>
      </c>
      <c r="G200" s="209" t="s">
        <v>250</v>
      </c>
      <c r="H200" s="210">
        <v>3.7</v>
      </c>
      <c r="I200" s="211"/>
      <c r="J200" s="212">
        <f>ROUND(I200*H200,2)</f>
        <v>0</v>
      </c>
      <c r="K200" s="208" t="s">
        <v>135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618</v>
      </c>
      <c r="AT200" s="217" t="s">
        <v>131</v>
      </c>
      <c r="AU200" s="217" t="s">
        <v>82</v>
      </c>
      <c r="AY200" s="19" t="s">
        <v>129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618</v>
      </c>
      <c r="BM200" s="217" t="s">
        <v>762</v>
      </c>
    </row>
    <row r="201" spans="1:47" s="2" customFormat="1" ht="12">
      <c r="A201" s="40"/>
      <c r="B201" s="41"/>
      <c r="C201" s="42"/>
      <c r="D201" s="219" t="s">
        <v>138</v>
      </c>
      <c r="E201" s="42"/>
      <c r="F201" s="220" t="s">
        <v>763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138</v>
      </c>
      <c r="AU201" s="19" t="s">
        <v>82</v>
      </c>
    </row>
    <row r="202" spans="1:47" s="2" customFormat="1" ht="12">
      <c r="A202" s="40"/>
      <c r="B202" s="41"/>
      <c r="C202" s="42"/>
      <c r="D202" s="236" t="s">
        <v>471</v>
      </c>
      <c r="E202" s="42"/>
      <c r="F202" s="271" t="s">
        <v>764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471</v>
      </c>
      <c r="AU202" s="19" t="s">
        <v>82</v>
      </c>
    </row>
    <row r="203" spans="1:51" s="13" customFormat="1" ht="12">
      <c r="A203" s="13"/>
      <c r="B203" s="234"/>
      <c r="C203" s="235"/>
      <c r="D203" s="236" t="s">
        <v>151</v>
      </c>
      <c r="E203" s="237" t="s">
        <v>19</v>
      </c>
      <c r="F203" s="238" t="s">
        <v>765</v>
      </c>
      <c r="G203" s="235"/>
      <c r="H203" s="239">
        <v>3.7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151</v>
      </c>
      <c r="AU203" s="245" t="s">
        <v>82</v>
      </c>
      <c r="AV203" s="13" t="s">
        <v>82</v>
      </c>
      <c r="AW203" s="13" t="s">
        <v>34</v>
      </c>
      <c r="AX203" s="13" t="s">
        <v>80</v>
      </c>
      <c r="AY203" s="245" t="s">
        <v>129</v>
      </c>
    </row>
    <row r="204" spans="1:65" s="2" customFormat="1" ht="16.5" customHeight="1">
      <c r="A204" s="40"/>
      <c r="B204" s="41"/>
      <c r="C204" s="224" t="s">
        <v>766</v>
      </c>
      <c r="D204" s="224" t="s">
        <v>145</v>
      </c>
      <c r="E204" s="225" t="s">
        <v>767</v>
      </c>
      <c r="F204" s="226" t="s">
        <v>768</v>
      </c>
      <c r="G204" s="227" t="s">
        <v>233</v>
      </c>
      <c r="H204" s="228">
        <v>4</v>
      </c>
      <c r="I204" s="229"/>
      <c r="J204" s="230">
        <f>ROUND(I204*H204,2)</f>
        <v>0</v>
      </c>
      <c r="K204" s="226" t="s">
        <v>135</v>
      </c>
      <c r="L204" s="231"/>
      <c r="M204" s="232" t="s">
        <v>19</v>
      </c>
      <c r="N204" s="233" t="s">
        <v>43</v>
      </c>
      <c r="O204" s="86"/>
      <c r="P204" s="215">
        <f>O204*H204</f>
        <v>0</v>
      </c>
      <c r="Q204" s="215">
        <v>0.00814</v>
      </c>
      <c r="R204" s="215">
        <f>Q204*H204</f>
        <v>0.03256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630</v>
      </c>
      <c r="AT204" s="217" t="s">
        <v>145</v>
      </c>
      <c r="AU204" s="217" t="s">
        <v>82</v>
      </c>
      <c r="AY204" s="19" t="s">
        <v>129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618</v>
      </c>
      <c r="BM204" s="217" t="s">
        <v>769</v>
      </c>
    </row>
    <row r="205" spans="1:47" s="2" customFormat="1" ht="12">
      <c r="A205" s="40"/>
      <c r="B205" s="41"/>
      <c r="C205" s="42"/>
      <c r="D205" s="236" t="s">
        <v>471</v>
      </c>
      <c r="E205" s="42"/>
      <c r="F205" s="271" t="s">
        <v>770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471</v>
      </c>
      <c r="AU205" s="19" t="s">
        <v>82</v>
      </c>
    </row>
    <row r="206" spans="1:65" s="2" customFormat="1" ht="24.15" customHeight="1">
      <c r="A206" s="40"/>
      <c r="B206" s="41"/>
      <c r="C206" s="206" t="s">
        <v>771</v>
      </c>
      <c r="D206" s="206" t="s">
        <v>131</v>
      </c>
      <c r="E206" s="207" t="s">
        <v>772</v>
      </c>
      <c r="F206" s="208" t="s">
        <v>773</v>
      </c>
      <c r="G206" s="209" t="s">
        <v>233</v>
      </c>
      <c r="H206" s="210">
        <v>420</v>
      </c>
      <c r="I206" s="211"/>
      <c r="J206" s="212">
        <f>ROUND(I206*H206,2)</f>
        <v>0</v>
      </c>
      <c r="K206" s="208" t="s">
        <v>135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618</v>
      </c>
      <c r="AT206" s="217" t="s">
        <v>131</v>
      </c>
      <c r="AU206" s="217" t="s">
        <v>82</v>
      </c>
      <c r="AY206" s="19" t="s">
        <v>129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618</v>
      </c>
      <c r="BM206" s="217" t="s">
        <v>774</v>
      </c>
    </row>
    <row r="207" spans="1:47" s="2" customFormat="1" ht="12">
      <c r="A207" s="40"/>
      <c r="B207" s="41"/>
      <c r="C207" s="42"/>
      <c r="D207" s="219" t="s">
        <v>138</v>
      </c>
      <c r="E207" s="42"/>
      <c r="F207" s="220" t="s">
        <v>775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138</v>
      </c>
      <c r="AU207" s="19" t="s">
        <v>82</v>
      </c>
    </row>
    <row r="208" spans="1:47" s="2" customFormat="1" ht="12">
      <c r="A208" s="40"/>
      <c r="B208" s="41"/>
      <c r="C208" s="42"/>
      <c r="D208" s="236" t="s">
        <v>471</v>
      </c>
      <c r="E208" s="42"/>
      <c r="F208" s="271" t="s">
        <v>776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471</v>
      </c>
      <c r="AU208" s="19" t="s">
        <v>82</v>
      </c>
    </row>
    <row r="209" spans="1:65" s="2" customFormat="1" ht="21.75" customHeight="1">
      <c r="A209" s="40"/>
      <c r="B209" s="41"/>
      <c r="C209" s="206" t="s">
        <v>777</v>
      </c>
      <c r="D209" s="206" t="s">
        <v>131</v>
      </c>
      <c r="E209" s="207" t="s">
        <v>778</v>
      </c>
      <c r="F209" s="208" t="s">
        <v>779</v>
      </c>
      <c r="G209" s="209" t="s">
        <v>233</v>
      </c>
      <c r="H209" s="210">
        <v>109</v>
      </c>
      <c r="I209" s="211"/>
      <c r="J209" s="212">
        <f>ROUND(I209*H209,2)</f>
        <v>0</v>
      </c>
      <c r="K209" s="208" t="s">
        <v>135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618</v>
      </c>
      <c r="AT209" s="217" t="s">
        <v>131</v>
      </c>
      <c r="AU209" s="217" t="s">
        <v>82</v>
      </c>
      <c r="AY209" s="19" t="s">
        <v>129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618</v>
      </c>
      <c r="BM209" s="217" t="s">
        <v>780</v>
      </c>
    </row>
    <row r="210" spans="1:47" s="2" customFormat="1" ht="12">
      <c r="A210" s="40"/>
      <c r="B210" s="41"/>
      <c r="C210" s="42"/>
      <c r="D210" s="219" t="s">
        <v>138</v>
      </c>
      <c r="E210" s="42"/>
      <c r="F210" s="220" t="s">
        <v>781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138</v>
      </c>
      <c r="AU210" s="19" t="s">
        <v>82</v>
      </c>
    </row>
    <row r="211" spans="1:65" s="2" customFormat="1" ht="16.5" customHeight="1">
      <c r="A211" s="40"/>
      <c r="B211" s="41"/>
      <c r="C211" s="224" t="s">
        <v>782</v>
      </c>
      <c r="D211" s="224" t="s">
        <v>145</v>
      </c>
      <c r="E211" s="225" t="s">
        <v>783</v>
      </c>
      <c r="F211" s="226" t="s">
        <v>784</v>
      </c>
      <c r="G211" s="227" t="s">
        <v>233</v>
      </c>
      <c r="H211" s="228">
        <v>100</v>
      </c>
      <c r="I211" s="229"/>
      <c r="J211" s="230">
        <f>ROUND(I211*H211,2)</f>
        <v>0</v>
      </c>
      <c r="K211" s="226" t="s">
        <v>135</v>
      </c>
      <c r="L211" s="231"/>
      <c r="M211" s="232" t="s">
        <v>19</v>
      </c>
      <c r="N211" s="233" t="s">
        <v>43</v>
      </c>
      <c r="O211" s="86"/>
      <c r="P211" s="215">
        <f>O211*H211</f>
        <v>0</v>
      </c>
      <c r="Q211" s="215">
        <v>0.00026</v>
      </c>
      <c r="R211" s="215">
        <f>Q211*H211</f>
        <v>0.026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623</v>
      </c>
      <c r="AT211" s="217" t="s">
        <v>145</v>
      </c>
      <c r="AU211" s="217" t="s">
        <v>82</v>
      </c>
      <c r="AY211" s="19" t="s">
        <v>129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623</v>
      </c>
      <c r="BM211" s="217" t="s">
        <v>785</v>
      </c>
    </row>
    <row r="212" spans="1:51" s="13" customFormat="1" ht="12">
      <c r="A212" s="13"/>
      <c r="B212" s="234"/>
      <c r="C212" s="235"/>
      <c r="D212" s="236" t="s">
        <v>151</v>
      </c>
      <c r="E212" s="237" t="s">
        <v>19</v>
      </c>
      <c r="F212" s="238" t="s">
        <v>541</v>
      </c>
      <c r="G212" s="235"/>
      <c r="H212" s="239">
        <v>100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151</v>
      </c>
      <c r="AU212" s="245" t="s">
        <v>82</v>
      </c>
      <c r="AV212" s="13" t="s">
        <v>82</v>
      </c>
      <c r="AW212" s="13" t="s">
        <v>34</v>
      </c>
      <c r="AX212" s="13" t="s">
        <v>80</v>
      </c>
      <c r="AY212" s="245" t="s">
        <v>129</v>
      </c>
    </row>
    <row r="213" spans="1:65" s="2" customFormat="1" ht="16.5" customHeight="1">
      <c r="A213" s="40"/>
      <c r="B213" s="41"/>
      <c r="C213" s="224" t="s">
        <v>786</v>
      </c>
      <c r="D213" s="224" t="s">
        <v>145</v>
      </c>
      <c r="E213" s="225" t="s">
        <v>787</v>
      </c>
      <c r="F213" s="226" t="s">
        <v>788</v>
      </c>
      <c r="G213" s="227" t="s">
        <v>233</v>
      </c>
      <c r="H213" s="228">
        <v>24</v>
      </c>
      <c r="I213" s="229"/>
      <c r="J213" s="230">
        <f>ROUND(I213*H213,2)</f>
        <v>0</v>
      </c>
      <c r="K213" s="226" t="s">
        <v>135</v>
      </c>
      <c r="L213" s="231"/>
      <c r="M213" s="232" t="s">
        <v>19</v>
      </c>
      <c r="N213" s="233" t="s">
        <v>43</v>
      </c>
      <c r="O213" s="86"/>
      <c r="P213" s="215">
        <f>O213*H213</f>
        <v>0</v>
      </c>
      <c r="Q213" s="215">
        <v>0.00019</v>
      </c>
      <c r="R213" s="215">
        <f>Q213*H213</f>
        <v>0.00456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623</v>
      </c>
      <c r="AT213" s="217" t="s">
        <v>145</v>
      </c>
      <c r="AU213" s="217" t="s">
        <v>82</v>
      </c>
      <c r="AY213" s="19" t="s">
        <v>129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623</v>
      </c>
      <c r="BM213" s="217" t="s">
        <v>789</v>
      </c>
    </row>
    <row r="214" spans="1:51" s="13" customFormat="1" ht="12">
      <c r="A214" s="13"/>
      <c r="B214" s="234"/>
      <c r="C214" s="235"/>
      <c r="D214" s="236" t="s">
        <v>151</v>
      </c>
      <c r="E214" s="237" t="s">
        <v>19</v>
      </c>
      <c r="F214" s="238" t="s">
        <v>790</v>
      </c>
      <c r="G214" s="235"/>
      <c r="H214" s="239">
        <v>24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151</v>
      </c>
      <c r="AU214" s="245" t="s">
        <v>82</v>
      </c>
      <c r="AV214" s="13" t="s">
        <v>82</v>
      </c>
      <c r="AW214" s="13" t="s">
        <v>34</v>
      </c>
      <c r="AX214" s="13" t="s">
        <v>80</v>
      </c>
      <c r="AY214" s="245" t="s">
        <v>129</v>
      </c>
    </row>
    <row r="215" spans="1:65" s="2" customFormat="1" ht="16.5" customHeight="1">
      <c r="A215" s="40"/>
      <c r="B215" s="41"/>
      <c r="C215" s="206" t="s">
        <v>791</v>
      </c>
      <c r="D215" s="206" t="s">
        <v>131</v>
      </c>
      <c r="E215" s="207" t="s">
        <v>792</v>
      </c>
      <c r="F215" s="208" t="s">
        <v>793</v>
      </c>
      <c r="G215" s="209" t="s">
        <v>148</v>
      </c>
      <c r="H215" s="210">
        <v>8.4</v>
      </c>
      <c r="I215" s="211"/>
      <c r="J215" s="212">
        <f>ROUND(I215*H215,2)</f>
        <v>0</v>
      </c>
      <c r="K215" s="208" t="s">
        <v>135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618</v>
      </c>
      <c r="AT215" s="217" t="s">
        <v>131</v>
      </c>
      <c r="AU215" s="217" t="s">
        <v>82</v>
      </c>
      <c r="AY215" s="19" t="s">
        <v>129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618</v>
      </c>
      <c r="BM215" s="217" t="s">
        <v>794</v>
      </c>
    </row>
    <row r="216" spans="1:47" s="2" customFormat="1" ht="12">
      <c r="A216" s="40"/>
      <c r="B216" s="41"/>
      <c r="C216" s="42"/>
      <c r="D216" s="219" t="s">
        <v>138</v>
      </c>
      <c r="E216" s="42"/>
      <c r="F216" s="220" t="s">
        <v>795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138</v>
      </c>
      <c r="AU216" s="19" t="s">
        <v>82</v>
      </c>
    </row>
    <row r="217" spans="1:51" s="13" customFormat="1" ht="12">
      <c r="A217" s="13"/>
      <c r="B217" s="234"/>
      <c r="C217" s="235"/>
      <c r="D217" s="236" t="s">
        <v>151</v>
      </c>
      <c r="E217" s="237" t="s">
        <v>19</v>
      </c>
      <c r="F217" s="238" t="s">
        <v>796</v>
      </c>
      <c r="G217" s="235"/>
      <c r="H217" s="239">
        <v>8.4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151</v>
      </c>
      <c r="AU217" s="245" t="s">
        <v>82</v>
      </c>
      <c r="AV217" s="13" t="s">
        <v>82</v>
      </c>
      <c r="AW217" s="13" t="s">
        <v>34</v>
      </c>
      <c r="AX217" s="13" t="s">
        <v>80</v>
      </c>
      <c r="AY217" s="245" t="s">
        <v>129</v>
      </c>
    </row>
    <row r="218" spans="1:65" s="2" customFormat="1" ht="21.75" customHeight="1">
      <c r="A218" s="40"/>
      <c r="B218" s="41"/>
      <c r="C218" s="206" t="s">
        <v>797</v>
      </c>
      <c r="D218" s="206" t="s">
        <v>131</v>
      </c>
      <c r="E218" s="207" t="s">
        <v>798</v>
      </c>
      <c r="F218" s="208" t="s">
        <v>799</v>
      </c>
      <c r="G218" s="209" t="s">
        <v>148</v>
      </c>
      <c r="H218" s="210">
        <v>168</v>
      </c>
      <c r="I218" s="211"/>
      <c r="J218" s="212">
        <f>ROUND(I218*H218,2)</f>
        <v>0</v>
      </c>
      <c r="K218" s="208" t="s">
        <v>135</v>
      </c>
      <c r="L218" s="46"/>
      <c r="M218" s="213" t="s">
        <v>19</v>
      </c>
      <c r="N218" s="214" t="s">
        <v>43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618</v>
      </c>
      <c r="AT218" s="217" t="s">
        <v>131</v>
      </c>
      <c r="AU218" s="217" t="s">
        <v>82</v>
      </c>
      <c r="AY218" s="19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618</v>
      </c>
      <c r="BM218" s="217" t="s">
        <v>800</v>
      </c>
    </row>
    <row r="219" spans="1:47" s="2" customFormat="1" ht="12">
      <c r="A219" s="40"/>
      <c r="B219" s="41"/>
      <c r="C219" s="42"/>
      <c r="D219" s="219" t="s">
        <v>138</v>
      </c>
      <c r="E219" s="42"/>
      <c r="F219" s="220" t="s">
        <v>801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138</v>
      </c>
      <c r="AU219" s="19" t="s">
        <v>82</v>
      </c>
    </row>
    <row r="220" spans="1:51" s="13" customFormat="1" ht="12">
      <c r="A220" s="13"/>
      <c r="B220" s="234"/>
      <c r="C220" s="235"/>
      <c r="D220" s="236" t="s">
        <v>151</v>
      </c>
      <c r="E220" s="237" t="s">
        <v>19</v>
      </c>
      <c r="F220" s="238" t="s">
        <v>802</v>
      </c>
      <c r="G220" s="235"/>
      <c r="H220" s="239">
        <v>168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151</v>
      </c>
      <c r="AU220" s="245" t="s">
        <v>82</v>
      </c>
      <c r="AV220" s="13" t="s">
        <v>82</v>
      </c>
      <c r="AW220" s="13" t="s">
        <v>34</v>
      </c>
      <c r="AX220" s="13" t="s">
        <v>80</v>
      </c>
      <c r="AY220" s="245" t="s">
        <v>129</v>
      </c>
    </row>
    <row r="221" spans="1:65" s="2" customFormat="1" ht="16.5" customHeight="1">
      <c r="A221" s="40"/>
      <c r="B221" s="41"/>
      <c r="C221" s="206" t="s">
        <v>803</v>
      </c>
      <c r="D221" s="206" t="s">
        <v>131</v>
      </c>
      <c r="E221" s="207" t="s">
        <v>804</v>
      </c>
      <c r="F221" s="208" t="s">
        <v>805</v>
      </c>
      <c r="G221" s="209" t="s">
        <v>148</v>
      </c>
      <c r="H221" s="210">
        <v>0.063</v>
      </c>
      <c r="I221" s="211"/>
      <c r="J221" s="212">
        <f>ROUND(I221*H221,2)</f>
        <v>0</v>
      </c>
      <c r="K221" s="208" t="s">
        <v>135</v>
      </c>
      <c r="L221" s="46"/>
      <c r="M221" s="213" t="s">
        <v>19</v>
      </c>
      <c r="N221" s="214" t="s">
        <v>43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618</v>
      </c>
      <c r="AT221" s="217" t="s">
        <v>131</v>
      </c>
      <c r="AU221" s="217" t="s">
        <v>82</v>
      </c>
      <c r="AY221" s="19" t="s">
        <v>129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618</v>
      </c>
      <c r="BM221" s="217" t="s">
        <v>806</v>
      </c>
    </row>
    <row r="222" spans="1:47" s="2" customFormat="1" ht="12">
      <c r="A222" s="40"/>
      <c r="B222" s="41"/>
      <c r="C222" s="42"/>
      <c r="D222" s="219" t="s">
        <v>138</v>
      </c>
      <c r="E222" s="42"/>
      <c r="F222" s="220" t="s">
        <v>807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138</v>
      </c>
      <c r="AU222" s="19" t="s">
        <v>82</v>
      </c>
    </row>
    <row r="223" spans="1:63" s="12" customFormat="1" ht="25.9" customHeight="1">
      <c r="A223" s="12"/>
      <c r="B223" s="190"/>
      <c r="C223" s="191"/>
      <c r="D223" s="192" t="s">
        <v>71</v>
      </c>
      <c r="E223" s="193" t="s">
        <v>808</v>
      </c>
      <c r="F223" s="193" t="s">
        <v>809</v>
      </c>
      <c r="G223" s="191"/>
      <c r="H223" s="191"/>
      <c r="I223" s="194"/>
      <c r="J223" s="195">
        <f>BK223</f>
        <v>0</v>
      </c>
      <c r="K223" s="191"/>
      <c r="L223" s="196"/>
      <c r="M223" s="197"/>
      <c r="N223" s="198"/>
      <c r="O223" s="198"/>
      <c r="P223" s="199">
        <f>SUM(P224:P235)</f>
        <v>0</v>
      </c>
      <c r="Q223" s="198"/>
      <c r="R223" s="199">
        <f>SUM(R224:R235)</f>
        <v>0</v>
      </c>
      <c r="S223" s="198"/>
      <c r="T223" s="200">
        <f>SUM(T224:T235)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1" t="s">
        <v>136</v>
      </c>
      <c r="AT223" s="202" t="s">
        <v>71</v>
      </c>
      <c r="AU223" s="202" t="s">
        <v>72</v>
      </c>
      <c r="AY223" s="201" t="s">
        <v>129</v>
      </c>
      <c r="BK223" s="203">
        <f>SUM(BK224:BK235)</f>
        <v>0</v>
      </c>
    </row>
    <row r="224" spans="1:65" s="2" customFormat="1" ht="16.5" customHeight="1">
      <c r="A224" s="40"/>
      <c r="B224" s="41"/>
      <c r="C224" s="206" t="s">
        <v>618</v>
      </c>
      <c r="D224" s="206" t="s">
        <v>131</v>
      </c>
      <c r="E224" s="207" t="s">
        <v>810</v>
      </c>
      <c r="F224" s="208" t="s">
        <v>811</v>
      </c>
      <c r="G224" s="209" t="s">
        <v>812</v>
      </c>
      <c r="H224" s="210">
        <v>10</v>
      </c>
      <c r="I224" s="211"/>
      <c r="J224" s="212">
        <f>ROUND(I224*H224,2)</f>
        <v>0</v>
      </c>
      <c r="K224" s="208" t="s">
        <v>135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813</v>
      </c>
      <c r="AT224" s="217" t="s">
        <v>131</v>
      </c>
      <c r="AU224" s="217" t="s">
        <v>80</v>
      </c>
      <c r="AY224" s="19" t="s">
        <v>129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813</v>
      </c>
      <c r="BM224" s="217" t="s">
        <v>814</v>
      </c>
    </row>
    <row r="225" spans="1:47" s="2" customFormat="1" ht="12">
      <c r="A225" s="40"/>
      <c r="B225" s="41"/>
      <c r="C225" s="42"/>
      <c r="D225" s="219" t="s">
        <v>138</v>
      </c>
      <c r="E225" s="42"/>
      <c r="F225" s="220" t="s">
        <v>815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138</v>
      </c>
      <c r="AU225" s="19" t="s">
        <v>80</v>
      </c>
    </row>
    <row r="226" spans="1:47" s="2" customFormat="1" ht="12">
      <c r="A226" s="40"/>
      <c r="B226" s="41"/>
      <c r="C226" s="42"/>
      <c r="D226" s="236" t="s">
        <v>471</v>
      </c>
      <c r="E226" s="42"/>
      <c r="F226" s="271" t="s">
        <v>816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471</v>
      </c>
      <c r="AU226" s="19" t="s">
        <v>80</v>
      </c>
    </row>
    <row r="227" spans="1:65" s="2" customFormat="1" ht="16.5" customHeight="1">
      <c r="A227" s="40"/>
      <c r="B227" s="41"/>
      <c r="C227" s="206" t="s">
        <v>817</v>
      </c>
      <c r="D227" s="206" t="s">
        <v>131</v>
      </c>
      <c r="E227" s="207" t="s">
        <v>818</v>
      </c>
      <c r="F227" s="208" t="s">
        <v>819</v>
      </c>
      <c r="G227" s="209" t="s">
        <v>812</v>
      </c>
      <c r="H227" s="210">
        <v>10</v>
      </c>
      <c r="I227" s="211"/>
      <c r="J227" s="212">
        <f>ROUND(I227*H227,2)</f>
        <v>0</v>
      </c>
      <c r="K227" s="208" t="s">
        <v>135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813</v>
      </c>
      <c r="AT227" s="217" t="s">
        <v>131</v>
      </c>
      <c r="AU227" s="217" t="s">
        <v>80</v>
      </c>
      <c r="AY227" s="19" t="s">
        <v>129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813</v>
      </c>
      <c r="BM227" s="217" t="s">
        <v>820</v>
      </c>
    </row>
    <row r="228" spans="1:47" s="2" customFormat="1" ht="12">
      <c r="A228" s="40"/>
      <c r="B228" s="41"/>
      <c r="C228" s="42"/>
      <c r="D228" s="219" t="s">
        <v>138</v>
      </c>
      <c r="E228" s="42"/>
      <c r="F228" s="220" t="s">
        <v>821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138</v>
      </c>
      <c r="AU228" s="19" t="s">
        <v>80</v>
      </c>
    </row>
    <row r="229" spans="1:47" s="2" customFormat="1" ht="12">
      <c r="A229" s="40"/>
      <c r="B229" s="41"/>
      <c r="C229" s="42"/>
      <c r="D229" s="236" t="s">
        <v>471</v>
      </c>
      <c r="E229" s="42"/>
      <c r="F229" s="271" t="s">
        <v>816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471</v>
      </c>
      <c r="AU229" s="19" t="s">
        <v>80</v>
      </c>
    </row>
    <row r="230" spans="1:65" s="2" customFormat="1" ht="16.5" customHeight="1">
      <c r="A230" s="40"/>
      <c r="B230" s="41"/>
      <c r="C230" s="206" t="s">
        <v>822</v>
      </c>
      <c r="D230" s="206" t="s">
        <v>131</v>
      </c>
      <c r="E230" s="207" t="s">
        <v>823</v>
      </c>
      <c r="F230" s="208" t="s">
        <v>824</v>
      </c>
      <c r="G230" s="209" t="s">
        <v>812</v>
      </c>
      <c r="H230" s="210">
        <v>8</v>
      </c>
      <c r="I230" s="211"/>
      <c r="J230" s="212">
        <f>ROUND(I230*H230,2)</f>
        <v>0</v>
      </c>
      <c r="K230" s="208" t="s">
        <v>135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813</v>
      </c>
      <c r="AT230" s="217" t="s">
        <v>131</v>
      </c>
      <c r="AU230" s="217" t="s">
        <v>80</v>
      </c>
      <c r="AY230" s="19" t="s">
        <v>129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813</v>
      </c>
      <c r="BM230" s="217" t="s">
        <v>825</v>
      </c>
    </row>
    <row r="231" spans="1:47" s="2" customFormat="1" ht="12">
      <c r="A231" s="40"/>
      <c r="B231" s="41"/>
      <c r="C231" s="42"/>
      <c r="D231" s="219" t="s">
        <v>138</v>
      </c>
      <c r="E231" s="42"/>
      <c r="F231" s="220" t="s">
        <v>826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138</v>
      </c>
      <c r="AU231" s="19" t="s">
        <v>80</v>
      </c>
    </row>
    <row r="232" spans="1:47" s="2" customFormat="1" ht="12">
      <c r="A232" s="40"/>
      <c r="B232" s="41"/>
      <c r="C232" s="42"/>
      <c r="D232" s="236" t="s">
        <v>471</v>
      </c>
      <c r="E232" s="42"/>
      <c r="F232" s="271" t="s">
        <v>816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471</v>
      </c>
      <c r="AU232" s="19" t="s">
        <v>80</v>
      </c>
    </row>
    <row r="233" spans="1:65" s="2" customFormat="1" ht="16.5" customHeight="1">
      <c r="A233" s="40"/>
      <c r="B233" s="41"/>
      <c r="C233" s="206" t="s">
        <v>827</v>
      </c>
      <c r="D233" s="206" t="s">
        <v>131</v>
      </c>
      <c r="E233" s="207" t="s">
        <v>828</v>
      </c>
      <c r="F233" s="208" t="s">
        <v>829</v>
      </c>
      <c r="G233" s="209" t="s">
        <v>812</v>
      </c>
      <c r="H233" s="210">
        <v>8</v>
      </c>
      <c r="I233" s="211"/>
      <c r="J233" s="212">
        <f>ROUND(I233*H233,2)</f>
        <v>0</v>
      </c>
      <c r="K233" s="208" t="s">
        <v>135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813</v>
      </c>
      <c r="AT233" s="217" t="s">
        <v>131</v>
      </c>
      <c r="AU233" s="217" t="s">
        <v>80</v>
      </c>
      <c r="AY233" s="19" t="s">
        <v>129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813</v>
      </c>
      <c r="BM233" s="217" t="s">
        <v>830</v>
      </c>
    </row>
    <row r="234" spans="1:47" s="2" customFormat="1" ht="12">
      <c r="A234" s="40"/>
      <c r="B234" s="41"/>
      <c r="C234" s="42"/>
      <c r="D234" s="219" t="s">
        <v>138</v>
      </c>
      <c r="E234" s="42"/>
      <c r="F234" s="220" t="s">
        <v>831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138</v>
      </c>
      <c r="AU234" s="19" t="s">
        <v>80</v>
      </c>
    </row>
    <row r="235" spans="1:47" s="2" customFormat="1" ht="12">
      <c r="A235" s="40"/>
      <c r="B235" s="41"/>
      <c r="C235" s="42"/>
      <c r="D235" s="236" t="s">
        <v>471</v>
      </c>
      <c r="E235" s="42"/>
      <c r="F235" s="271" t="s">
        <v>816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471</v>
      </c>
      <c r="AU235" s="19" t="s">
        <v>80</v>
      </c>
    </row>
    <row r="236" spans="1:63" s="12" customFormat="1" ht="25.9" customHeight="1">
      <c r="A236" s="12"/>
      <c r="B236" s="190"/>
      <c r="C236" s="191"/>
      <c r="D236" s="192" t="s">
        <v>71</v>
      </c>
      <c r="E236" s="193" t="s">
        <v>212</v>
      </c>
      <c r="F236" s="193" t="s">
        <v>213</v>
      </c>
      <c r="G236" s="191"/>
      <c r="H236" s="191"/>
      <c r="I236" s="194"/>
      <c r="J236" s="195">
        <f>BK236</f>
        <v>0</v>
      </c>
      <c r="K236" s="191"/>
      <c r="L236" s="196"/>
      <c r="M236" s="197"/>
      <c r="N236" s="198"/>
      <c r="O236" s="198"/>
      <c r="P236" s="199">
        <f>P237+P242</f>
        <v>0</v>
      </c>
      <c r="Q236" s="198"/>
      <c r="R236" s="199">
        <f>R237+R242</f>
        <v>0</v>
      </c>
      <c r="S236" s="198"/>
      <c r="T236" s="200">
        <f>T237+T242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157</v>
      </c>
      <c r="AT236" s="202" t="s">
        <v>71</v>
      </c>
      <c r="AU236" s="202" t="s">
        <v>72</v>
      </c>
      <c r="AY236" s="201" t="s">
        <v>129</v>
      </c>
      <c r="BK236" s="203">
        <f>BK237+BK242</f>
        <v>0</v>
      </c>
    </row>
    <row r="237" spans="1:63" s="12" customFormat="1" ht="22.8" customHeight="1">
      <c r="A237" s="12"/>
      <c r="B237" s="190"/>
      <c r="C237" s="191"/>
      <c r="D237" s="192" t="s">
        <v>71</v>
      </c>
      <c r="E237" s="204" t="s">
        <v>214</v>
      </c>
      <c r="F237" s="204" t="s">
        <v>215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SUM(P238:P241)</f>
        <v>0</v>
      </c>
      <c r="Q237" s="198"/>
      <c r="R237" s="199">
        <f>SUM(R238:R241)</f>
        <v>0</v>
      </c>
      <c r="S237" s="198"/>
      <c r="T237" s="200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157</v>
      </c>
      <c r="AT237" s="202" t="s">
        <v>71</v>
      </c>
      <c r="AU237" s="202" t="s">
        <v>80</v>
      </c>
      <c r="AY237" s="201" t="s">
        <v>129</v>
      </c>
      <c r="BK237" s="203">
        <f>SUM(BK238:BK241)</f>
        <v>0</v>
      </c>
    </row>
    <row r="238" spans="1:65" s="2" customFormat="1" ht="16.5" customHeight="1">
      <c r="A238" s="40"/>
      <c r="B238" s="41"/>
      <c r="C238" s="206" t="s">
        <v>832</v>
      </c>
      <c r="D238" s="206" t="s">
        <v>131</v>
      </c>
      <c r="E238" s="207" t="s">
        <v>217</v>
      </c>
      <c r="F238" s="208" t="s">
        <v>218</v>
      </c>
      <c r="G238" s="209" t="s">
        <v>227</v>
      </c>
      <c r="H238" s="210">
        <v>1</v>
      </c>
      <c r="I238" s="211"/>
      <c r="J238" s="212">
        <f>ROUND(I238*H238,2)</f>
        <v>0</v>
      </c>
      <c r="K238" s="208" t="s">
        <v>135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220</v>
      </c>
      <c r="AT238" s="217" t="s">
        <v>131</v>
      </c>
      <c r="AU238" s="217" t="s">
        <v>82</v>
      </c>
      <c r="AY238" s="19" t="s">
        <v>129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220</v>
      </c>
      <c r="BM238" s="217" t="s">
        <v>833</v>
      </c>
    </row>
    <row r="239" spans="1:47" s="2" customFormat="1" ht="12">
      <c r="A239" s="40"/>
      <c r="B239" s="41"/>
      <c r="C239" s="42"/>
      <c r="D239" s="219" t="s">
        <v>138</v>
      </c>
      <c r="E239" s="42"/>
      <c r="F239" s="220" t="s">
        <v>222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138</v>
      </c>
      <c r="AU239" s="19" t="s">
        <v>82</v>
      </c>
    </row>
    <row r="240" spans="1:65" s="2" customFormat="1" ht="16.5" customHeight="1">
      <c r="A240" s="40"/>
      <c r="B240" s="41"/>
      <c r="C240" s="206" t="s">
        <v>834</v>
      </c>
      <c r="D240" s="206" t="s">
        <v>131</v>
      </c>
      <c r="E240" s="207" t="s">
        <v>414</v>
      </c>
      <c r="F240" s="208" t="s">
        <v>415</v>
      </c>
      <c r="G240" s="209" t="s">
        <v>227</v>
      </c>
      <c r="H240" s="210">
        <v>1</v>
      </c>
      <c r="I240" s="211"/>
      <c r="J240" s="212">
        <f>ROUND(I240*H240,2)</f>
        <v>0</v>
      </c>
      <c r="K240" s="208" t="s">
        <v>135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220</v>
      </c>
      <c r="AT240" s="217" t="s">
        <v>131</v>
      </c>
      <c r="AU240" s="217" t="s">
        <v>82</v>
      </c>
      <c r="AY240" s="19" t="s">
        <v>129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220</v>
      </c>
      <c r="BM240" s="217" t="s">
        <v>835</v>
      </c>
    </row>
    <row r="241" spans="1:47" s="2" customFormat="1" ht="12">
      <c r="A241" s="40"/>
      <c r="B241" s="41"/>
      <c r="C241" s="42"/>
      <c r="D241" s="219" t="s">
        <v>138</v>
      </c>
      <c r="E241" s="42"/>
      <c r="F241" s="220" t="s">
        <v>417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138</v>
      </c>
      <c r="AU241" s="19" t="s">
        <v>82</v>
      </c>
    </row>
    <row r="242" spans="1:63" s="12" customFormat="1" ht="22.8" customHeight="1">
      <c r="A242" s="12"/>
      <c r="B242" s="190"/>
      <c r="C242" s="191"/>
      <c r="D242" s="192" t="s">
        <v>71</v>
      </c>
      <c r="E242" s="204" t="s">
        <v>223</v>
      </c>
      <c r="F242" s="204" t="s">
        <v>224</v>
      </c>
      <c r="G242" s="191"/>
      <c r="H242" s="191"/>
      <c r="I242" s="194"/>
      <c r="J242" s="205">
        <f>BK242</f>
        <v>0</v>
      </c>
      <c r="K242" s="191"/>
      <c r="L242" s="196"/>
      <c r="M242" s="197"/>
      <c r="N242" s="198"/>
      <c r="O242" s="198"/>
      <c r="P242" s="199">
        <f>SUM(P243:P244)</f>
        <v>0</v>
      </c>
      <c r="Q242" s="198"/>
      <c r="R242" s="199">
        <f>SUM(R243:R244)</f>
        <v>0</v>
      </c>
      <c r="S242" s="198"/>
      <c r="T242" s="200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157</v>
      </c>
      <c r="AT242" s="202" t="s">
        <v>71</v>
      </c>
      <c r="AU242" s="202" t="s">
        <v>80</v>
      </c>
      <c r="AY242" s="201" t="s">
        <v>129</v>
      </c>
      <c r="BK242" s="203">
        <f>SUM(BK243:BK244)</f>
        <v>0</v>
      </c>
    </row>
    <row r="243" spans="1:65" s="2" customFormat="1" ht="16.5" customHeight="1">
      <c r="A243" s="40"/>
      <c r="B243" s="41"/>
      <c r="C243" s="206" t="s">
        <v>836</v>
      </c>
      <c r="D243" s="206" t="s">
        <v>131</v>
      </c>
      <c r="E243" s="207" t="s">
        <v>226</v>
      </c>
      <c r="F243" s="208" t="s">
        <v>224</v>
      </c>
      <c r="G243" s="209" t="s">
        <v>227</v>
      </c>
      <c r="H243" s="210">
        <v>1</v>
      </c>
      <c r="I243" s="211"/>
      <c r="J243" s="212">
        <f>ROUND(I243*H243,2)</f>
        <v>0</v>
      </c>
      <c r="K243" s="208" t="s">
        <v>135</v>
      </c>
      <c r="L243" s="46"/>
      <c r="M243" s="213" t="s">
        <v>19</v>
      </c>
      <c r="N243" s="214" t="s">
        <v>43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220</v>
      </c>
      <c r="AT243" s="217" t="s">
        <v>131</v>
      </c>
      <c r="AU243" s="217" t="s">
        <v>82</v>
      </c>
      <c r="AY243" s="19" t="s">
        <v>129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80</v>
      </c>
      <c r="BK243" s="218">
        <f>ROUND(I243*H243,2)</f>
        <v>0</v>
      </c>
      <c r="BL243" s="19" t="s">
        <v>220</v>
      </c>
      <c r="BM243" s="217" t="s">
        <v>837</v>
      </c>
    </row>
    <row r="244" spans="1:47" s="2" customFormat="1" ht="12">
      <c r="A244" s="40"/>
      <c r="B244" s="41"/>
      <c r="C244" s="42"/>
      <c r="D244" s="219" t="s">
        <v>138</v>
      </c>
      <c r="E244" s="42"/>
      <c r="F244" s="220" t="s">
        <v>229</v>
      </c>
      <c r="G244" s="42"/>
      <c r="H244" s="42"/>
      <c r="I244" s="221"/>
      <c r="J244" s="42"/>
      <c r="K244" s="42"/>
      <c r="L244" s="46"/>
      <c r="M244" s="256"/>
      <c r="N244" s="257"/>
      <c r="O244" s="258"/>
      <c r="P244" s="258"/>
      <c r="Q244" s="258"/>
      <c r="R244" s="258"/>
      <c r="S244" s="258"/>
      <c r="T244" s="259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138</v>
      </c>
      <c r="AU244" s="19" t="s">
        <v>82</v>
      </c>
    </row>
    <row r="245" spans="1:31" s="2" customFormat="1" ht="6.95" customHeight="1">
      <c r="A245" s="40"/>
      <c r="B245" s="61"/>
      <c r="C245" s="62"/>
      <c r="D245" s="62"/>
      <c r="E245" s="62"/>
      <c r="F245" s="62"/>
      <c r="G245" s="62"/>
      <c r="H245" s="62"/>
      <c r="I245" s="62"/>
      <c r="J245" s="62"/>
      <c r="K245" s="62"/>
      <c r="L245" s="46"/>
      <c r="M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</row>
  </sheetData>
  <sheetProtection password="CC35" sheet="1" objects="1" scenarios="1" formatColumns="0" formatRows="0" autoFilter="0"/>
  <autoFilter ref="C87:K24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741122122"/>
    <hyperlink ref="F101" r:id="rId2" display="https://podminky.urs.cz/item/CS_URS_2024_01/741122133"/>
    <hyperlink ref="F106" r:id="rId3" display="https://podminky.urs.cz/item/CS_URS_2024_01/741132133"/>
    <hyperlink ref="F109" r:id="rId4" display="https://podminky.urs.cz/item/CS_URS_2024_01/741372125"/>
    <hyperlink ref="F116" r:id="rId5" display="https://podminky.urs.cz/item/CS_URS_2024_01/741373002"/>
    <hyperlink ref="F122" r:id="rId6" display="https://podminky.urs.cz/item/CS_URS_2024_01/741410041"/>
    <hyperlink ref="F127" r:id="rId7" display="https://podminky.urs.cz/item/CS_URS_2024_01/741420020"/>
    <hyperlink ref="F131" r:id="rId8" display="https://podminky.urs.cz/item/CS_URS_2024_01/741810002"/>
    <hyperlink ref="F133" r:id="rId9" display="https://podminky.urs.cz/item/CS_URS_2024_01/998741101"/>
    <hyperlink ref="F135" r:id="rId10" display="https://podminky.urs.cz/item/CS_URS_2024_01/998741193"/>
    <hyperlink ref="F139" r:id="rId11" display="https://podminky.urs.cz/item/CS_URS_2024_01/210204002"/>
    <hyperlink ref="F146" r:id="rId12" display="https://podminky.urs.cz/item/CS_URS_2024_01/210204103"/>
    <hyperlink ref="F149" r:id="rId13" display="https://podminky.urs.cz/item/CS_URS_2024_01/210204105"/>
    <hyperlink ref="F153" r:id="rId14" display="https://podminky.urs.cz/item/CS_URS_2024_01/210204201"/>
    <hyperlink ref="F156" r:id="rId15" display="https://podminky.urs.cz/item/CS_URS_2024_01/210204202"/>
    <hyperlink ref="F160" r:id="rId16" display="https://podminky.urs.cz/item/CS_URS_2024_01/210204203"/>
    <hyperlink ref="F163" r:id="rId17" display="https://podminky.urs.cz/item/CS_URS_2024_01/218202016"/>
    <hyperlink ref="F166" r:id="rId18" display="https://podminky.urs.cz/item/CS_URS_2024_01/218204001"/>
    <hyperlink ref="F168" r:id="rId19" display="https://podminky.urs.cz/item/CS_URS_2024_01/218204123"/>
    <hyperlink ref="F170" r:id="rId20" display="https://podminky.urs.cz/item/CS_URS_2024_01/218204201"/>
    <hyperlink ref="F173" r:id="rId21" display="https://podminky.urs.cz/item/CS_URS_2024_01/460010022"/>
    <hyperlink ref="F175" r:id="rId22" display="https://podminky.urs.cz/item/CS_URS_2024_01/460131114"/>
    <hyperlink ref="F179" r:id="rId23" display="https://podminky.urs.cz/item/CS_URS_2024_01/460161173"/>
    <hyperlink ref="F182" r:id="rId24" display="https://podminky.urs.cz/item/CS_URS_2024_01/460341112"/>
    <hyperlink ref="F184" r:id="rId25" display="https://podminky.urs.cz/item/CS_URS_2024_01/460341113"/>
    <hyperlink ref="F186" r:id="rId26" display="https://podminky.urs.cz/item/CS_URS_2024_01/460341121"/>
    <hyperlink ref="F189" r:id="rId27" display="https://podminky.urs.cz/item/CS_URS_2024_01/460361121"/>
    <hyperlink ref="F192" r:id="rId28" display="https://podminky.urs.cz/item/CS_URS_2024_01/460371113"/>
    <hyperlink ref="F196" r:id="rId29" display="https://podminky.urs.cz/item/CS_URS_2024_01/460391124"/>
    <hyperlink ref="F199" r:id="rId30" display="https://podminky.urs.cz/item/CS_URS_2024_01/460431163"/>
    <hyperlink ref="F201" r:id="rId31" display="https://podminky.urs.cz/item/CS_URS_2024_01/460641111"/>
    <hyperlink ref="F207" r:id="rId32" display="https://podminky.urs.cz/item/CS_URS_2024_01/460661511"/>
    <hyperlink ref="F210" r:id="rId33" display="https://podminky.urs.cz/item/CS_URS_2024_01/460791212"/>
    <hyperlink ref="F216" r:id="rId34" display="https://podminky.urs.cz/item/CS_URS_2024_01/469972111"/>
    <hyperlink ref="F219" r:id="rId35" display="https://podminky.urs.cz/item/CS_URS_2024_01/469972121"/>
    <hyperlink ref="F222" r:id="rId36" display="https://podminky.urs.cz/item/CS_URS_2024_01/469981111"/>
    <hyperlink ref="F225" r:id="rId37" display="https://podminky.urs.cz/item/CS_URS_2024_01/HZS1212"/>
    <hyperlink ref="F228" r:id="rId38" display="https://podminky.urs.cz/item/CS_URS_2024_01/HZS2231"/>
    <hyperlink ref="F231" r:id="rId39" display="https://podminky.urs.cz/item/CS_URS_2024_01/HZS2232"/>
    <hyperlink ref="F234" r:id="rId40" display="https://podminky.urs.cz/item/CS_URS_2024_01/HZS4131"/>
    <hyperlink ref="F239" r:id="rId41" display="https://podminky.urs.cz/item/CS_URS_2024_01/012002000"/>
    <hyperlink ref="F241" r:id="rId42" display="https://podminky.urs.cz/item/CS_URS_2024_01/013254000"/>
    <hyperlink ref="F244" r:id="rId43" display="https://podminky.urs.cz/item/CS_URS_2024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Úprava veřejného prostoru v ulici U Třešňovky v Chomutově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838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506</v>
      </c>
      <c r="G12" s="40"/>
      <c r="H12" s="40"/>
      <c r="I12" s="134" t="s">
        <v>23</v>
      </c>
      <c r="J12" s="139" t="str">
        <f>'Rekapitulace stavby'!AN8</f>
        <v>16. 4. 2024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507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ROUND((SUM(BE85:BE156)),2)</f>
        <v>0</v>
      </c>
      <c r="G33" s="40"/>
      <c r="H33" s="40"/>
      <c r="I33" s="150">
        <v>0.21</v>
      </c>
      <c r="J33" s="149">
        <f>ROUND(((SUM(BE85:BE156))*I33),2)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ROUND((SUM(BF85:BF156)),2)</f>
        <v>0</v>
      </c>
      <c r="G34" s="40"/>
      <c r="H34" s="40"/>
      <c r="I34" s="150">
        <v>0.12</v>
      </c>
      <c r="J34" s="149">
        <f>ROUND(((SUM(BF85:BF156))*I34),2)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ROUND((SUM(BG85:BG156)),2)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ROUND((SUM(BH85:BH156)),2)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ROUND((SUM(BI85:BI156)),2)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Úprava veřejného prostoru v ulici U Třešňovky v Chomutově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801 - sadové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16. 4. 2024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Statutární město Chomutov,Zborovská 4602, Chomutov</v>
      </c>
      <c r="G54" s="42"/>
      <c r="H54" s="42"/>
      <c r="I54" s="34" t="s">
        <v>31</v>
      </c>
      <c r="J54" s="38" t="str">
        <f>E21</f>
        <v>Ing.arch.Václav Rusňák,Husova ul.3288/59,Chomutov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Ivan Menhard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839</v>
      </c>
      <c r="E62" s="176"/>
      <c r="F62" s="176"/>
      <c r="G62" s="176"/>
      <c r="H62" s="176"/>
      <c r="I62" s="176"/>
      <c r="J62" s="177">
        <f>J146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239</v>
      </c>
      <c r="E63" s="176"/>
      <c r="F63" s="176"/>
      <c r="G63" s="176"/>
      <c r="H63" s="176"/>
      <c r="I63" s="176"/>
      <c r="J63" s="177">
        <f>J150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111</v>
      </c>
      <c r="E64" s="170"/>
      <c r="F64" s="170"/>
      <c r="G64" s="170"/>
      <c r="H64" s="170"/>
      <c r="I64" s="170"/>
      <c r="J64" s="171">
        <f>J153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113</v>
      </c>
      <c r="E65" s="176"/>
      <c r="F65" s="176"/>
      <c r="G65" s="176"/>
      <c r="H65" s="176"/>
      <c r="I65" s="176"/>
      <c r="J65" s="177">
        <f>J154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114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Úprava veřejného prostoru v ulici U Třešňovky v Chomutově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102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801 - sadové úpravy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Chomutov</v>
      </c>
      <c r="G79" s="42"/>
      <c r="H79" s="42"/>
      <c r="I79" s="34" t="s">
        <v>23</v>
      </c>
      <c r="J79" s="74" t="str">
        <f>IF(J12="","",J12)</f>
        <v>16. 4. 2024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>Statutární město Chomutov,Zborovská 4602, Chomutov</v>
      </c>
      <c r="G81" s="42"/>
      <c r="H81" s="42"/>
      <c r="I81" s="34" t="s">
        <v>31</v>
      </c>
      <c r="J81" s="38" t="str">
        <f>E21</f>
        <v>Ing.arch.Václav Rusňák,Husova ul.3288/59,Chomutov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35</v>
      </c>
      <c r="J82" s="38" t="str">
        <f>E24</f>
        <v>Ing. Ivan Menhard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115</v>
      </c>
      <c r="D84" s="182" t="s">
        <v>57</v>
      </c>
      <c r="E84" s="182" t="s">
        <v>53</v>
      </c>
      <c r="F84" s="182" t="s">
        <v>54</v>
      </c>
      <c r="G84" s="182" t="s">
        <v>116</v>
      </c>
      <c r="H84" s="182" t="s">
        <v>117</v>
      </c>
      <c r="I84" s="182" t="s">
        <v>118</v>
      </c>
      <c r="J84" s="182" t="s">
        <v>106</v>
      </c>
      <c r="K84" s="183" t="s">
        <v>119</v>
      </c>
      <c r="L84" s="184"/>
      <c r="M84" s="94" t="s">
        <v>19</v>
      </c>
      <c r="N84" s="95" t="s">
        <v>42</v>
      </c>
      <c r="O84" s="95" t="s">
        <v>120</v>
      </c>
      <c r="P84" s="95" t="s">
        <v>121</v>
      </c>
      <c r="Q84" s="95" t="s">
        <v>122</v>
      </c>
      <c r="R84" s="95" t="s">
        <v>123</v>
      </c>
      <c r="S84" s="95" t="s">
        <v>124</v>
      </c>
      <c r="T84" s="96" t="s">
        <v>125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126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P86+P153</f>
        <v>0</v>
      </c>
      <c r="Q85" s="98"/>
      <c r="R85" s="187">
        <f>R86+R153</f>
        <v>40.060570000000006</v>
      </c>
      <c r="S85" s="98"/>
      <c r="T85" s="188">
        <f>T86+T153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107</v>
      </c>
      <c r="BK85" s="189">
        <f>BK86+BK153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127</v>
      </c>
      <c r="F86" s="193" t="s">
        <v>128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P87+P146+P150</f>
        <v>0</v>
      </c>
      <c r="Q86" s="198"/>
      <c r="R86" s="199">
        <f>R87+R146+R150</f>
        <v>40.060570000000006</v>
      </c>
      <c r="S86" s="198"/>
      <c r="T86" s="200">
        <f>T87+T146+T150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80</v>
      </c>
      <c r="AT86" s="202" t="s">
        <v>71</v>
      </c>
      <c r="AU86" s="202" t="s">
        <v>72</v>
      </c>
      <c r="AY86" s="201" t="s">
        <v>129</v>
      </c>
      <c r="BK86" s="203">
        <f>BK87+BK146+BK150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80</v>
      </c>
      <c r="F87" s="204" t="s">
        <v>130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SUM(P88:P145)</f>
        <v>0</v>
      </c>
      <c r="Q87" s="198"/>
      <c r="R87" s="199">
        <f>SUM(R88:R145)</f>
        <v>40.04167</v>
      </c>
      <c r="S87" s="198"/>
      <c r="T87" s="200">
        <f>SUM(T88:T145)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80</v>
      </c>
      <c r="AY87" s="201" t="s">
        <v>129</v>
      </c>
      <c r="BK87" s="203">
        <f>SUM(BK88:BK145)</f>
        <v>0</v>
      </c>
    </row>
    <row r="88" spans="1:65" s="2" customFormat="1" ht="37.8" customHeight="1">
      <c r="A88" s="40"/>
      <c r="B88" s="41"/>
      <c r="C88" s="206" t="s">
        <v>80</v>
      </c>
      <c r="D88" s="206" t="s">
        <v>131</v>
      </c>
      <c r="E88" s="207" t="s">
        <v>258</v>
      </c>
      <c r="F88" s="208" t="s">
        <v>259</v>
      </c>
      <c r="G88" s="209" t="s">
        <v>250</v>
      </c>
      <c r="H88" s="210">
        <v>17.6</v>
      </c>
      <c r="I88" s="211"/>
      <c r="J88" s="212">
        <f>ROUND(I88*H88,2)</f>
        <v>0</v>
      </c>
      <c r="K88" s="208" t="s">
        <v>135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136</v>
      </c>
      <c r="AT88" s="217" t="s">
        <v>131</v>
      </c>
      <c r="AU88" s="217" t="s">
        <v>82</v>
      </c>
      <c r="AY88" s="19" t="s">
        <v>129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136</v>
      </c>
      <c r="BM88" s="217" t="s">
        <v>840</v>
      </c>
    </row>
    <row r="89" spans="1:47" s="2" customFormat="1" ht="12">
      <c r="A89" s="40"/>
      <c r="B89" s="41"/>
      <c r="C89" s="42"/>
      <c r="D89" s="219" t="s">
        <v>138</v>
      </c>
      <c r="E89" s="42"/>
      <c r="F89" s="220" t="s">
        <v>261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138</v>
      </c>
      <c r="AU89" s="19" t="s">
        <v>82</v>
      </c>
    </row>
    <row r="90" spans="1:65" s="2" customFormat="1" ht="37.8" customHeight="1">
      <c r="A90" s="40"/>
      <c r="B90" s="41"/>
      <c r="C90" s="206" t="s">
        <v>82</v>
      </c>
      <c r="D90" s="206" t="s">
        <v>131</v>
      </c>
      <c r="E90" s="207" t="s">
        <v>262</v>
      </c>
      <c r="F90" s="208" t="s">
        <v>263</v>
      </c>
      <c r="G90" s="209" t="s">
        <v>250</v>
      </c>
      <c r="H90" s="210">
        <v>17.6</v>
      </c>
      <c r="I90" s="211"/>
      <c r="J90" s="212">
        <f>ROUND(I90*H90,2)</f>
        <v>0</v>
      </c>
      <c r="K90" s="208" t="s">
        <v>135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136</v>
      </c>
      <c r="AT90" s="217" t="s">
        <v>131</v>
      </c>
      <c r="AU90" s="217" t="s">
        <v>82</v>
      </c>
      <c r="AY90" s="19" t="s">
        <v>129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136</v>
      </c>
      <c r="BM90" s="217" t="s">
        <v>841</v>
      </c>
    </row>
    <row r="91" spans="1:47" s="2" customFormat="1" ht="12">
      <c r="A91" s="40"/>
      <c r="B91" s="41"/>
      <c r="C91" s="42"/>
      <c r="D91" s="219" t="s">
        <v>138</v>
      </c>
      <c r="E91" s="42"/>
      <c r="F91" s="220" t="s">
        <v>265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138</v>
      </c>
      <c r="AU91" s="19" t="s">
        <v>82</v>
      </c>
    </row>
    <row r="92" spans="1:65" s="2" customFormat="1" ht="24.15" customHeight="1">
      <c r="A92" s="40"/>
      <c r="B92" s="41"/>
      <c r="C92" s="206" t="s">
        <v>144</v>
      </c>
      <c r="D92" s="206" t="s">
        <v>131</v>
      </c>
      <c r="E92" s="207" t="s">
        <v>266</v>
      </c>
      <c r="F92" s="208" t="s">
        <v>267</v>
      </c>
      <c r="G92" s="209" t="s">
        <v>148</v>
      </c>
      <c r="H92" s="210">
        <v>31.68</v>
      </c>
      <c r="I92" s="211"/>
      <c r="J92" s="212">
        <f>ROUND(I92*H92,2)</f>
        <v>0</v>
      </c>
      <c r="K92" s="208" t="s">
        <v>135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136</v>
      </c>
      <c r="AT92" s="217" t="s">
        <v>131</v>
      </c>
      <c r="AU92" s="217" t="s">
        <v>82</v>
      </c>
      <c r="AY92" s="19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136</v>
      </c>
      <c r="BM92" s="217" t="s">
        <v>842</v>
      </c>
    </row>
    <row r="93" spans="1:47" s="2" customFormat="1" ht="12">
      <c r="A93" s="40"/>
      <c r="B93" s="41"/>
      <c r="C93" s="42"/>
      <c r="D93" s="219" t="s">
        <v>138</v>
      </c>
      <c r="E93" s="42"/>
      <c r="F93" s="220" t="s">
        <v>269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138</v>
      </c>
      <c r="AU93" s="19" t="s">
        <v>82</v>
      </c>
    </row>
    <row r="94" spans="1:51" s="13" customFormat="1" ht="12">
      <c r="A94" s="13"/>
      <c r="B94" s="234"/>
      <c r="C94" s="235"/>
      <c r="D94" s="236" t="s">
        <v>151</v>
      </c>
      <c r="E94" s="237" t="s">
        <v>19</v>
      </c>
      <c r="F94" s="238" t="s">
        <v>843</v>
      </c>
      <c r="G94" s="235"/>
      <c r="H94" s="239">
        <v>31.68</v>
      </c>
      <c r="I94" s="240"/>
      <c r="J94" s="235"/>
      <c r="K94" s="235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151</v>
      </c>
      <c r="AU94" s="245" t="s">
        <v>82</v>
      </c>
      <c r="AV94" s="13" t="s">
        <v>82</v>
      </c>
      <c r="AW94" s="13" t="s">
        <v>34</v>
      </c>
      <c r="AX94" s="13" t="s">
        <v>80</v>
      </c>
      <c r="AY94" s="245" t="s">
        <v>129</v>
      </c>
    </row>
    <row r="95" spans="1:65" s="2" customFormat="1" ht="24.15" customHeight="1">
      <c r="A95" s="40"/>
      <c r="B95" s="41"/>
      <c r="C95" s="206" t="s">
        <v>136</v>
      </c>
      <c r="D95" s="206" t="s">
        <v>131</v>
      </c>
      <c r="E95" s="207" t="s">
        <v>270</v>
      </c>
      <c r="F95" s="208" t="s">
        <v>271</v>
      </c>
      <c r="G95" s="209" t="s">
        <v>250</v>
      </c>
      <c r="H95" s="210">
        <v>17.6</v>
      </c>
      <c r="I95" s="211"/>
      <c r="J95" s="212">
        <f>ROUND(I95*H95,2)</f>
        <v>0</v>
      </c>
      <c r="K95" s="208" t="s">
        <v>135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136</v>
      </c>
      <c r="AT95" s="217" t="s">
        <v>131</v>
      </c>
      <c r="AU95" s="217" t="s">
        <v>82</v>
      </c>
      <c r="AY95" s="19" t="s">
        <v>129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136</v>
      </c>
      <c r="BM95" s="217" t="s">
        <v>844</v>
      </c>
    </row>
    <row r="96" spans="1:47" s="2" customFormat="1" ht="12">
      <c r="A96" s="40"/>
      <c r="B96" s="41"/>
      <c r="C96" s="42"/>
      <c r="D96" s="219" t="s">
        <v>138</v>
      </c>
      <c r="E96" s="42"/>
      <c r="F96" s="220" t="s">
        <v>273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138</v>
      </c>
      <c r="AU96" s="19" t="s">
        <v>82</v>
      </c>
    </row>
    <row r="97" spans="1:51" s="13" customFormat="1" ht="12">
      <c r="A97" s="13"/>
      <c r="B97" s="234"/>
      <c r="C97" s="235"/>
      <c r="D97" s="236" t="s">
        <v>151</v>
      </c>
      <c r="E97" s="237" t="s">
        <v>19</v>
      </c>
      <c r="F97" s="238" t="s">
        <v>845</v>
      </c>
      <c r="G97" s="235"/>
      <c r="H97" s="239">
        <v>17.6</v>
      </c>
      <c r="I97" s="240"/>
      <c r="J97" s="235"/>
      <c r="K97" s="235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151</v>
      </c>
      <c r="AU97" s="245" t="s">
        <v>82</v>
      </c>
      <c r="AV97" s="13" t="s">
        <v>82</v>
      </c>
      <c r="AW97" s="13" t="s">
        <v>34</v>
      </c>
      <c r="AX97" s="13" t="s">
        <v>80</v>
      </c>
      <c r="AY97" s="245" t="s">
        <v>129</v>
      </c>
    </row>
    <row r="98" spans="1:65" s="2" customFormat="1" ht="24.15" customHeight="1">
      <c r="A98" s="40"/>
      <c r="B98" s="41"/>
      <c r="C98" s="206" t="s">
        <v>157</v>
      </c>
      <c r="D98" s="206" t="s">
        <v>131</v>
      </c>
      <c r="E98" s="207" t="s">
        <v>846</v>
      </c>
      <c r="F98" s="208" t="s">
        <v>847</v>
      </c>
      <c r="G98" s="209" t="s">
        <v>185</v>
      </c>
      <c r="H98" s="210">
        <v>90</v>
      </c>
      <c r="I98" s="211"/>
      <c r="J98" s="212">
        <f>ROUND(I98*H98,2)</f>
        <v>0</v>
      </c>
      <c r="K98" s="208" t="s">
        <v>135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136</v>
      </c>
      <c r="AT98" s="217" t="s">
        <v>131</v>
      </c>
      <c r="AU98" s="217" t="s">
        <v>82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136</v>
      </c>
      <c r="BM98" s="217" t="s">
        <v>848</v>
      </c>
    </row>
    <row r="99" spans="1:47" s="2" customFormat="1" ht="12">
      <c r="A99" s="40"/>
      <c r="B99" s="41"/>
      <c r="C99" s="42"/>
      <c r="D99" s="219" t="s">
        <v>138</v>
      </c>
      <c r="E99" s="42"/>
      <c r="F99" s="220" t="s">
        <v>849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82</v>
      </c>
    </row>
    <row r="100" spans="1:65" s="2" customFormat="1" ht="16.5" customHeight="1">
      <c r="A100" s="40"/>
      <c r="B100" s="41"/>
      <c r="C100" s="224" t="s">
        <v>162</v>
      </c>
      <c r="D100" s="224" t="s">
        <v>145</v>
      </c>
      <c r="E100" s="225" t="s">
        <v>193</v>
      </c>
      <c r="F100" s="226" t="s">
        <v>194</v>
      </c>
      <c r="G100" s="227" t="s">
        <v>148</v>
      </c>
      <c r="H100" s="228">
        <v>24.3</v>
      </c>
      <c r="I100" s="229"/>
      <c r="J100" s="230">
        <f>ROUND(I100*H100,2)</f>
        <v>0</v>
      </c>
      <c r="K100" s="226" t="s">
        <v>135</v>
      </c>
      <c r="L100" s="231"/>
      <c r="M100" s="232" t="s">
        <v>19</v>
      </c>
      <c r="N100" s="233" t="s">
        <v>43</v>
      </c>
      <c r="O100" s="86"/>
      <c r="P100" s="215">
        <f>O100*H100</f>
        <v>0</v>
      </c>
      <c r="Q100" s="215">
        <v>1</v>
      </c>
      <c r="R100" s="215">
        <f>Q100*H100</f>
        <v>24.3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149</v>
      </c>
      <c r="AT100" s="217" t="s">
        <v>145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850</v>
      </c>
    </row>
    <row r="101" spans="1:51" s="13" customFormat="1" ht="12">
      <c r="A101" s="13"/>
      <c r="B101" s="234"/>
      <c r="C101" s="235"/>
      <c r="D101" s="236" t="s">
        <v>151</v>
      </c>
      <c r="E101" s="237" t="s">
        <v>19</v>
      </c>
      <c r="F101" s="238" t="s">
        <v>851</v>
      </c>
      <c r="G101" s="235"/>
      <c r="H101" s="239">
        <v>13.5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151</v>
      </c>
      <c r="AU101" s="245" t="s">
        <v>82</v>
      </c>
      <c r="AV101" s="13" t="s">
        <v>82</v>
      </c>
      <c r="AW101" s="13" t="s">
        <v>34</v>
      </c>
      <c r="AX101" s="13" t="s">
        <v>72</v>
      </c>
      <c r="AY101" s="245" t="s">
        <v>129</v>
      </c>
    </row>
    <row r="102" spans="1:51" s="13" customFormat="1" ht="12">
      <c r="A102" s="13"/>
      <c r="B102" s="234"/>
      <c r="C102" s="235"/>
      <c r="D102" s="236" t="s">
        <v>151</v>
      </c>
      <c r="E102" s="237" t="s">
        <v>19</v>
      </c>
      <c r="F102" s="238" t="s">
        <v>852</v>
      </c>
      <c r="G102" s="235"/>
      <c r="H102" s="239">
        <v>24.3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151</v>
      </c>
      <c r="AU102" s="245" t="s">
        <v>82</v>
      </c>
      <c r="AV102" s="13" t="s">
        <v>82</v>
      </c>
      <c r="AW102" s="13" t="s">
        <v>34</v>
      </c>
      <c r="AX102" s="13" t="s">
        <v>80</v>
      </c>
      <c r="AY102" s="245" t="s">
        <v>129</v>
      </c>
    </row>
    <row r="103" spans="1:65" s="2" customFormat="1" ht="24.15" customHeight="1">
      <c r="A103" s="40"/>
      <c r="B103" s="41"/>
      <c r="C103" s="206" t="s">
        <v>167</v>
      </c>
      <c r="D103" s="206" t="s">
        <v>131</v>
      </c>
      <c r="E103" s="207" t="s">
        <v>277</v>
      </c>
      <c r="F103" s="208" t="s">
        <v>278</v>
      </c>
      <c r="G103" s="209" t="s">
        <v>185</v>
      </c>
      <c r="H103" s="210">
        <v>90</v>
      </c>
      <c r="I103" s="211"/>
      <c r="J103" s="212">
        <f>ROUND(I103*H103,2)</f>
        <v>0</v>
      </c>
      <c r="K103" s="208" t="s">
        <v>135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136</v>
      </c>
      <c r="AT103" s="217" t="s">
        <v>131</v>
      </c>
      <c r="AU103" s="217" t="s">
        <v>82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136</v>
      </c>
      <c r="BM103" s="217" t="s">
        <v>853</v>
      </c>
    </row>
    <row r="104" spans="1:47" s="2" customFormat="1" ht="12">
      <c r="A104" s="40"/>
      <c r="B104" s="41"/>
      <c r="C104" s="42"/>
      <c r="D104" s="219" t="s">
        <v>138</v>
      </c>
      <c r="E104" s="42"/>
      <c r="F104" s="220" t="s">
        <v>280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82</v>
      </c>
    </row>
    <row r="105" spans="1:65" s="2" customFormat="1" ht="16.5" customHeight="1">
      <c r="A105" s="40"/>
      <c r="B105" s="41"/>
      <c r="C105" s="224" t="s">
        <v>149</v>
      </c>
      <c r="D105" s="224" t="s">
        <v>145</v>
      </c>
      <c r="E105" s="225" t="s">
        <v>854</v>
      </c>
      <c r="F105" s="226" t="s">
        <v>855</v>
      </c>
      <c r="G105" s="227" t="s">
        <v>283</v>
      </c>
      <c r="H105" s="228">
        <v>3.15</v>
      </c>
      <c r="I105" s="229"/>
      <c r="J105" s="230">
        <f>ROUND(I105*H105,2)</f>
        <v>0</v>
      </c>
      <c r="K105" s="226" t="s">
        <v>19</v>
      </c>
      <c r="L105" s="231"/>
      <c r="M105" s="232" t="s">
        <v>19</v>
      </c>
      <c r="N105" s="233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149</v>
      </c>
      <c r="AT105" s="217" t="s">
        <v>145</v>
      </c>
      <c r="AU105" s="217" t="s">
        <v>82</v>
      </c>
      <c r="AY105" s="19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136</v>
      </c>
      <c r="BM105" s="217" t="s">
        <v>856</v>
      </c>
    </row>
    <row r="106" spans="1:51" s="13" customFormat="1" ht="12">
      <c r="A106" s="13"/>
      <c r="B106" s="234"/>
      <c r="C106" s="235"/>
      <c r="D106" s="236" t="s">
        <v>151</v>
      </c>
      <c r="E106" s="237" t="s">
        <v>19</v>
      </c>
      <c r="F106" s="238" t="s">
        <v>857</v>
      </c>
      <c r="G106" s="235"/>
      <c r="H106" s="239">
        <v>3.15</v>
      </c>
      <c r="I106" s="240"/>
      <c r="J106" s="235"/>
      <c r="K106" s="235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151</v>
      </c>
      <c r="AU106" s="245" t="s">
        <v>82</v>
      </c>
      <c r="AV106" s="13" t="s">
        <v>82</v>
      </c>
      <c r="AW106" s="13" t="s">
        <v>34</v>
      </c>
      <c r="AX106" s="13" t="s">
        <v>80</v>
      </c>
      <c r="AY106" s="245" t="s">
        <v>129</v>
      </c>
    </row>
    <row r="107" spans="1:65" s="2" customFormat="1" ht="24.15" customHeight="1">
      <c r="A107" s="40"/>
      <c r="B107" s="41"/>
      <c r="C107" s="206" t="s">
        <v>177</v>
      </c>
      <c r="D107" s="206" t="s">
        <v>131</v>
      </c>
      <c r="E107" s="207" t="s">
        <v>858</v>
      </c>
      <c r="F107" s="208" t="s">
        <v>859</v>
      </c>
      <c r="G107" s="209" t="s">
        <v>134</v>
      </c>
      <c r="H107" s="210">
        <v>35</v>
      </c>
      <c r="I107" s="211"/>
      <c r="J107" s="212">
        <f>ROUND(I107*H107,2)</f>
        <v>0</v>
      </c>
      <c r="K107" s="208" t="s">
        <v>135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136</v>
      </c>
      <c r="AT107" s="217" t="s">
        <v>131</v>
      </c>
      <c r="AU107" s="217" t="s">
        <v>82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136</v>
      </c>
      <c r="BM107" s="217" t="s">
        <v>860</v>
      </c>
    </row>
    <row r="108" spans="1:47" s="2" customFormat="1" ht="12">
      <c r="A108" s="40"/>
      <c r="B108" s="41"/>
      <c r="C108" s="42"/>
      <c r="D108" s="219" t="s">
        <v>138</v>
      </c>
      <c r="E108" s="42"/>
      <c r="F108" s="220" t="s">
        <v>861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138</v>
      </c>
      <c r="AU108" s="19" t="s">
        <v>82</v>
      </c>
    </row>
    <row r="109" spans="1:65" s="2" customFormat="1" ht="16.5" customHeight="1">
      <c r="A109" s="40"/>
      <c r="B109" s="41"/>
      <c r="C109" s="224" t="s">
        <v>182</v>
      </c>
      <c r="D109" s="224" t="s">
        <v>145</v>
      </c>
      <c r="E109" s="225" t="s">
        <v>314</v>
      </c>
      <c r="F109" s="226" t="s">
        <v>315</v>
      </c>
      <c r="G109" s="227" t="s">
        <v>250</v>
      </c>
      <c r="H109" s="228">
        <v>14</v>
      </c>
      <c r="I109" s="229"/>
      <c r="J109" s="230">
        <f>ROUND(I109*H109,2)</f>
        <v>0</v>
      </c>
      <c r="K109" s="226" t="s">
        <v>135</v>
      </c>
      <c r="L109" s="231"/>
      <c r="M109" s="232" t="s">
        <v>19</v>
      </c>
      <c r="N109" s="233" t="s">
        <v>43</v>
      </c>
      <c r="O109" s="86"/>
      <c r="P109" s="215">
        <f>O109*H109</f>
        <v>0</v>
      </c>
      <c r="Q109" s="215">
        <v>0.22</v>
      </c>
      <c r="R109" s="215">
        <f>Q109*H109</f>
        <v>3.08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149</v>
      </c>
      <c r="AT109" s="217" t="s">
        <v>145</v>
      </c>
      <c r="AU109" s="217" t="s">
        <v>82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136</v>
      </c>
      <c r="BM109" s="217" t="s">
        <v>862</v>
      </c>
    </row>
    <row r="110" spans="1:51" s="13" customFormat="1" ht="12">
      <c r="A110" s="13"/>
      <c r="B110" s="234"/>
      <c r="C110" s="235"/>
      <c r="D110" s="236" t="s">
        <v>151</v>
      </c>
      <c r="E110" s="237" t="s">
        <v>19</v>
      </c>
      <c r="F110" s="238" t="s">
        <v>863</v>
      </c>
      <c r="G110" s="235"/>
      <c r="H110" s="239">
        <v>14</v>
      </c>
      <c r="I110" s="240"/>
      <c r="J110" s="235"/>
      <c r="K110" s="235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151</v>
      </c>
      <c r="AU110" s="245" t="s">
        <v>82</v>
      </c>
      <c r="AV110" s="13" t="s">
        <v>82</v>
      </c>
      <c r="AW110" s="13" t="s">
        <v>34</v>
      </c>
      <c r="AX110" s="13" t="s">
        <v>80</v>
      </c>
      <c r="AY110" s="245" t="s">
        <v>129</v>
      </c>
    </row>
    <row r="111" spans="1:65" s="2" customFormat="1" ht="24.15" customHeight="1">
      <c r="A111" s="40"/>
      <c r="B111" s="41"/>
      <c r="C111" s="206" t="s">
        <v>188</v>
      </c>
      <c r="D111" s="206" t="s">
        <v>131</v>
      </c>
      <c r="E111" s="207" t="s">
        <v>864</v>
      </c>
      <c r="F111" s="208" t="s">
        <v>865</v>
      </c>
      <c r="G111" s="209" t="s">
        <v>134</v>
      </c>
      <c r="H111" s="210">
        <v>180</v>
      </c>
      <c r="I111" s="211"/>
      <c r="J111" s="212">
        <f>ROUND(I111*H111,2)</f>
        <v>0</v>
      </c>
      <c r="K111" s="208" t="s">
        <v>135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136</v>
      </c>
      <c r="AT111" s="217" t="s">
        <v>131</v>
      </c>
      <c r="AU111" s="217" t="s">
        <v>82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136</v>
      </c>
      <c r="BM111" s="217" t="s">
        <v>866</v>
      </c>
    </row>
    <row r="112" spans="1:47" s="2" customFormat="1" ht="12">
      <c r="A112" s="40"/>
      <c r="B112" s="41"/>
      <c r="C112" s="42"/>
      <c r="D112" s="219" t="s">
        <v>138</v>
      </c>
      <c r="E112" s="42"/>
      <c r="F112" s="220" t="s">
        <v>867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138</v>
      </c>
      <c r="AU112" s="19" t="s">
        <v>82</v>
      </c>
    </row>
    <row r="113" spans="1:65" s="2" customFormat="1" ht="16.5" customHeight="1">
      <c r="A113" s="40"/>
      <c r="B113" s="41"/>
      <c r="C113" s="224" t="s">
        <v>8</v>
      </c>
      <c r="D113" s="224" t="s">
        <v>145</v>
      </c>
      <c r="E113" s="225" t="s">
        <v>314</v>
      </c>
      <c r="F113" s="226" t="s">
        <v>315</v>
      </c>
      <c r="G113" s="227" t="s">
        <v>250</v>
      </c>
      <c r="H113" s="228">
        <v>3.6</v>
      </c>
      <c r="I113" s="229"/>
      <c r="J113" s="230">
        <f>ROUND(I113*H113,2)</f>
        <v>0</v>
      </c>
      <c r="K113" s="226" t="s">
        <v>135</v>
      </c>
      <c r="L113" s="231"/>
      <c r="M113" s="232" t="s">
        <v>19</v>
      </c>
      <c r="N113" s="233" t="s">
        <v>43</v>
      </c>
      <c r="O113" s="86"/>
      <c r="P113" s="215">
        <f>O113*H113</f>
        <v>0</v>
      </c>
      <c r="Q113" s="215">
        <v>0.22</v>
      </c>
      <c r="R113" s="215">
        <f>Q113*H113</f>
        <v>0.792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149</v>
      </c>
      <c r="AT113" s="217" t="s">
        <v>145</v>
      </c>
      <c r="AU113" s="217" t="s">
        <v>82</v>
      </c>
      <c r="AY113" s="19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136</v>
      </c>
      <c r="BM113" s="217" t="s">
        <v>868</v>
      </c>
    </row>
    <row r="114" spans="1:51" s="13" customFormat="1" ht="12">
      <c r="A114" s="13"/>
      <c r="B114" s="234"/>
      <c r="C114" s="235"/>
      <c r="D114" s="236" t="s">
        <v>151</v>
      </c>
      <c r="E114" s="237" t="s">
        <v>19</v>
      </c>
      <c r="F114" s="238" t="s">
        <v>869</v>
      </c>
      <c r="G114" s="235"/>
      <c r="H114" s="239">
        <v>3.6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151</v>
      </c>
      <c r="AU114" s="245" t="s">
        <v>82</v>
      </c>
      <c r="AV114" s="13" t="s">
        <v>82</v>
      </c>
      <c r="AW114" s="13" t="s">
        <v>34</v>
      </c>
      <c r="AX114" s="13" t="s">
        <v>80</v>
      </c>
      <c r="AY114" s="245" t="s">
        <v>129</v>
      </c>
    </row>
    <row r="115" spans="1:65" s="2" customFormat="1" ht="24.15" customHeight="1">
      <c r="A115" s="40"/>
      <c r="B115" s="41"/>
      <c r="C115" s="206" t="s">
        <v>198</v>
      </c>
      <c r="D115" s="206" t="s">
        <v>131</v>
      </c>
      <c r="E115" s="207" t="s">
        <v>870</v>
      </c>
      <c r="F115" s="208" t="s">
        <v>871</v>
      </c>
      <c r="G115" s="209" t="s">
        <v>134</v>
      </c>
      <c r="H115" s="210">
        <v>180</v>
      </c>
      <c r="I115" s="211"/>
      <c r="J115" s="212">
        <f>ROUND(I115*H115,2)</f>
        <v>0</v>
      </c>
      <c r="K115" s="208" t="s">
        <v>135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136</v>
      </c>
      <c r="AT115" s="217" t="s">
        <v>131</v>
      </c>
      <c r="AU115" s="217" t="s">
        <v>82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136</v>
      </c>
      <c r="BM115" s="217" t="s">
        <v>872</v>
      </c>
    </row>
    <row r="116" spans="1:47" s="2" customFormat="1" ht="12">
      <c r="A116" s="40"/>
      <c r="B116" s="41"/>
      <c r="C116" s="42"/>
      <c r="D116" s="219" t="s">
        <v>138</v>
      </c>
      <c r="E116" s="42"/>
      <c r="F116" s="220" t="s">
        <v>873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138</v>
      </c>
      <c r="AU116" s="19" t="s">
        <v>82</v>
      </c>
    </row>
    <row r="117" spans="1:51" s="14" customFormat="1" ht="12">
      <c r="A117" s="14"/>
      <c r="B117" s="246"/>
      <c r="C117" s="247"/>
      <c r="D117" s="236" t="s">
        <v>151</v>
      </c>
      <c r="E117" s="248" t="s">
        <v>19</v>
      </c>
      <c r="F117" s="249" t="s">
        <v>874</v>
      </c>
      <c r="G117" s="247"/>
      <c r="H117" s="248" t="s">
        <v>19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151</v>
      </c>
      <c r="AU117" s="255" t="s">
        <v>82</v>
      </c>
      <c r="AV117" s="14" t="s">
        <v>80</v>
      </c>
      <c r="AW117" s="14" t="s">
        <v>34</v>
      </c>
      <c r="AX117" s="14" t="s">
        <v>72</v>
      </c>
      <c r="AY117" s="255" t="s">
        <v>129</v>
      </c>
    </row>
    <row r="118" spans="1:51" s="13" customFormat="1" ht="12">
      <c r="A118" s="13"/>
      <c r="B118" s="234"/>
      <c r="C118" s="235"/>
      <c r="D118" s="236" t="s">
        <v>151</v>
      </c>
      <c r="E118" s="237" t="s">
        <v>19</v>
      </c>
      <c r="F118" s="238" t="s">
        <v>875</v>
      </c>
      <c r="G118" s="235"/>
      <c r="H118" s="239">
        <v>180</v>
      </c>
      <c r="I118" s="240"/>
      <c r="J118" s="235"/>
      <c r="K118" s="235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151</v>
      </c>
      <c r="AU118" s="245" t="s">
        <v>82</v>
      </c>
      <c r="AV118" s="13" t="s">
        <v>82</v>
      </c>
      <c r="AW118" s="13" t="s">
        <v>34</v>
      </c>
      <c r="AX118" s="13" t="s">
        <v>80</v>
      </c>
      <c r="AY118" s="245" t="s">
        <v>129</v>
      </c>
    </row>
    <row r="119" spans="1:65" s="2" customFormat="1" ht="16.5" customHeight="1">
      <c r="A119" s="40"/>
      <c r="B119" s="41"/>
      <c r="C119" s="224" t="s">
        <v>205</v>
      </c>
      <c r="D119" s="224" t="s">
        <v>145</v>
      </c>
      <c r="E119" s="225" t="s">
        <v>876</v>
      </c>
      <c r="F119" s="226" t="s">
        <v>877</v>
      </c>
      <c r="G119" s="227" t="s">
        <v>134</v>
      </c>
      <c r="H119" s="228">
        <v>30</v>
      </c>
      <c r="I119" s="229"/>
      <c r="J119" s="230">
        <f>ROUND(I119*H119,2)</f>
        <v>0</v>
      </c>
      <c r="K119" s="226" t="s">
        <v>19</v>
      </c>
      <c r="L119" s="231"/>
      <c r="M119" s="232" t="s">
        <v>19</v>
      </c>
      <c r="N119" s="233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149</v>
      </c>
      <c r="AT119" s="217" t="s">
        <v>145</v>
      </c>
      <c r="AU119" s="217" t="s">
        <v>82</v>
      </c>
      <c r="AY119" s="19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136</v>
      </c>
      <c r="BM119" s="217" t="s">
        <v>878</v>
      </c>
    </row>
    <row r="120" spans="1:65" s="2" customFormat="1" ht="16.5" customHeight="1">
      <c r="A120" s="40"/>
      <c r="B120" s="41"/>
      <c r="C120" s="224" t="s">
        <v>216</v>
      </c>
      <c r="D120" s="224" t="s">
        <v>145</v>
      </c>
      <c r="E120" s="225" t="s">
        <v>879</v>
      </c>
      <c r="F120" s="226" t="s">
        <v>880</v>
      </c>
      <c r="G120" s="227" t="s">
        <v>134</v>
      </c>
      <c r="H120" s="228">
        <v>80</v>
      </c>
      <c r="I120" s="229"/>
      <c r="J120" s="230">
        <f>ROUND(I120*H120,2)</f>
        <v>0</v>
      </c>
      <c r="K120" s="226" t="s">
        <v>19</v>
      </c>
      <c r="L120" s="231"/>
      <c r="M120" s="232" t="s">
        <v>19</v>
      </c>
      <c r="N120" s="233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149</v>
      </c>
      <c r="AT120" s="217" t="s">
        <v>145</v>
      </c>
      <c r="AU120" s="217" t="s">
        <v>82</v>
      </c>
      <c r="AY120" s="19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136</v>
      </c>
      <c r="BM120" s="217" t="s">
        <v>881</v>
      </c>
    </row>
    <row r="121" spans="1:65" s="2" customFormat="1" ht="16.5" customHeight="1">
      <c r="A121" s="40"/>
      <c r="B121" s="41"/>
      <c r="C121" s="224" t="s">
        <v>225</v>
      </c>
      <c r="D121" s="224" t="s">
        <v>145</v>
      </c>
      <c r="E121" s="225" t="s">
        <v>882</v>
      </c>
      <c r="F121" s="226" t="s">
        <v>883</v>
      </c>
      <c r="G121" s="227" t="s">
        <v>134</v>
      </c>
      <c r="H121" s="228">
        <v>40</v>
      </c>
      <c r="I121" s="229"/>
      <c r="J121" s="230">
        <f>ROUND(I121*H121,2)</f>
        <v>0</v>
      </c>
      <c r="K121" s="226" t="s">
        <v>19</v>
      </c>
      <c r="L121" s="231"/>
      <c r="M121" s="232" t="s">
        <v>19</v>
      </c>
      <c r="N121" s="233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149</v>
      </c>
      <c r="AT121" s="217" t="s">
        <v>145</v>
      </c>
      <c r="AU121" s="217" t="s">
        <v>82</v>
      </c>
      <c r="AY121" s="19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136</v>
      </c>
      <c r="BM121" s="217" t="s">
        <v>884</v>
      </c>
    </row>
    <row r="122" spans="1:65" s="2" customFormat="1" ht="16.5" customHeight="1">
      <c r="A122" s="40"/>
      <c r="B122" s="41"/>
      <c r="C122" s="224" t="s">
        <v>230</v>
      </c>
      <c r="D122" s="224" t="s">
        <v>145</v>
      </c>
      <c r="E122" s="225" t="s">
        <v>885</v>
      </c>
      <c r="F122" s="226" t="s">
        <v>886</v>
      </c>
      <c r="G122" s="227" t="s">
        <v>134</v>
      </c>
      <c r="H122" s="228">
        <v>30</v>
      </c>
      <c r="I122" s="229"/>
      <c r="J122" s="230">
        <f>ROUND(I122*H122,2)</f>
        <v>0</v>
      </c>
      <c r="K122" s="226" t="s">
        <v>19</v>
      </c>
      <c r="L122" s="231"/>
      <c r="M122" s="232" t="s">
        <v>19</v>
      </c>
      <c r="N122" s="233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149</v>
      </c>
      <c r="AT122" s="217" t="s">
        <v>145</v>
      </c>
      <c r="AU122" s="217" t="s">
        <v>82</v>
      </c>
      <c r="AY122" s="19" t="s">
        <v>129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136</v>
      </c>
      <c r="BM122" s="217" t="s">
        <v>887</v>
      </c>
    </row>
    <row r="123" spans="1:65" s="2" customFormat="1" ht="24.15" customHeight="1">
      <c r="A123" s="40"/>
      <c r="B123" s="41"/>
      <c r="C123" s="206" t="s">
        <v>318</v>
      </c>
      <c r="D123" s="206" t="s">
        <v>131</v>
      </c>
      <c r="E123" s="207" t="s">
        <v>888</v>
      </c>
      <c r="F123" s="208" t="s">
        <v>889</v>
      </c>
      <c r="G123" s="209" t="s">
        <v>134</v>
      </c>
      <c r="H123" s="210">
        <v>35</v>
      </c>
      <c r="I123" s="211"/>
      <c r="J123" s="212">
        <f>ROUND(I123*H123,2)</f>
        <v>0</v>
      </c>
      <c r="K123" s="208" t="s">
        <v>135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136</v>
      </c>
      <c r="AT123" s="217" t="s">
        <v>131</v>
      </c>
      <c r="AU123" s="217" t="s">
        <v>82</v>
      </c>
      <c r="AY123" s="19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136</v>
      </c>
      <c r="BM123" s="217" t="s">
        <v>890</v>
      </c>
    </row>
    <row r="124" spans="1:47" s="2" customFormat="1" ht="12">
      <c r="A124" s="40"/>
      <c r="B124" s="41"/>
      <c r="C124" s="42"/>
      <c r="D124" s="219" t="s">
        <v>138</v>
      </c>
      <c r="E124" s="42"/>
      <c r="F124" s="220" t="s">
        <v>891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138</v>
      </c>
      <c r="AU124" s="19" t="s">
        <v>82</v>
      </c>
    </row>
    <row r="125" spans="1:65" s="2" customFormat="1" ht="16.5" customHeight="1">
      <c r="A125" s="40"/>
      <c r="B125" s="41"/>
      <c r="C125" s="224" t="s">
        <v>323</v>
      </c>
      <c r="D125" s="224" t="s">
        <v>145</v>
      </c>
      <c r="E125" s="225" t="s">
        <v>892</v>
      </c>
      <c r="F125" s="226" t="s">
        <v>893</v>
      </c>
      <c r="G125" s="227" t="s">
        <v>134</v>
      </c>
      <c r="H125" s="228">
        <v>7</v>
      </c>
      <c r="I125" s="229"/>
      <c r="J125" s="230">
        <f>ROUND(I125*H125,2)</f>
        <v>0</v>
      </c>
      <c r="K125" s="226" t="s">
        <v>19</v>
      </c>
      <c r="L125" s="231"/>
      <c r="M125" s="232" t="s">
        <v>19</v>
      </c>
      <c r="N125" s="233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149</v>
      </c>
      <c r="AT125" s="217" t="s">
        <v>145</v>
      </c>
      <c r="AU125" s="217" t="s">
        <v>82</v>
      </c>
      <c r="AY125" s="19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136</v>
      </c>
      <c r="BM125" s="217" t="s">
        <v>894</v>
      </c>
    </row>
    <row r="126" spans="1:65" s="2" customFormat="1" ht="16.5" customHeight="1">
      <c r="A126" s="40"/>
      <c r="B126" s="41"/>
      <c r="C126" s="224" t="s">
        <v>328</v>
      </c>
      <c r="D126" s="224" t="s">
        <v>145</v>
      </c>
      <c r="E126" s="225" t="s">
        <v>895</v>
      </c>
      <c r="F126" s="226" t="s">
        <v>896</v>
      </c>
      <c r="G126" s="227" t="s">
        <v>134</v>
      </c>
      <c r="H126" s="228">
        <v>6</v>
      </c>
      <c r="I126" s="229"/>
      <c r="J126" s="230">
        <f>ROUND(I126*H126,2)</f>
        <v>0</v>
      </c>
      <c r="K126" s="226" t="s">
        <v>19</v>
      </c>
      <c r="L126" s="231"/>
      <c r="M126" s="232" t="s">
        <v>19</v>
      </c>
      <c r="N126" s="233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149</v>
      </c>
      <c r="AT126" s="217" t="s">
        <v>145</v>
      </c>
      <c r="AU126" s="217" t="s">
        <v>82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136</v>
      </c>
      <c r="BM126" s="217" t="s">
        <v>897</v>
      </c>
    </row>
    <row r="127" spans="1:65" s="2" customFormat="1" ht="16.5" customHeight="1">
      <c r="A127" s="40"/>
      <c r="B127" s="41"/>
      <c r="C127" s="224" t="s">
        <v>7</v>
      </c>
      <c r="D127" s="224" t="s">
        <v>145</v>
      </c>
      <c r="E127" s="225" t="s">
        <v>898</v>
      </c>
      <c r="F127" s="226" t="s">
        <v>899</v>
      </c>
      <c r="G127" s="227" t="s">
        <v>134</v>
      </c>
      <c r="H127" s="228">
        <v>6</v>
      </c>
      <c r="I127" s="229"/>
      <c r="J127" s="230">
        <f>ROUND(I127*H127,2)</f>
        <v>0</v>
      </c>
      <c r="K127" s="226" t="s">
        <v>19</v>
      </c>
      <c r="L127" s="231"/>
      <c r="M127" s="232" t="s">
        <v>19</v>
      </c>
      <c r="N127" s="233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149</v>
      </c>
      <c r="AT127" s="217" t="s">
        <v>145</v>
      </c>
      <c r="AU127" s="217" t="s">
        <v>82</v>
      </c>
      <c r="AY127" s="19" t="s">
        <v>129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136</v>
      </c>
      <c r="BM127" s="217" t="s">
        <v>900</v>
      </c>
    </row>
    <row r="128" spans="1:65" s="2" customFormat="1" ht="16.5" customHeight="1">
      <c r="A128" s="40"/>
      <c r="B128" s="41"/>
      <c r="C128" s="224" t="s">
        <v>339</v>
      </c>
      <c r="D128" s="224" t="s">
        <v>145</v>
      </c>
      <c r="E128" s="225" t="s">
        <v>901</v>
      </c>
      <c r="F128" s="226" t="s">
        <v>902</v>
      </c>
      <c r="G128" s="227" t="s">
        <v>134</v>
      </c>
      <c r="H128" s="228">
        <v>6</v>
      </c>
      <c r="I128" s="229"/>
      <c r="J128" s="230">
        <f>ROUND(I128*H128,2)</f>
        <v>0</v>
      </c>
      <c r="K128" s="226" t="s">
        <v>19</v>
      </c>
      <c r="L128" s="231"/>
      <c r="M128" s="232" t="s">
        <v>19</v>
      </c>
      <c r="N128" s="233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149</v>
      </c>
      <c r="AT128" s="217" t="s">
        <v>145</v>
      </c>
      <c r="AU128" s="217" t="s">
        <v>82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136</v>
      </c>
      <c r="BM128" s="217" t="s">
        <v>903</v>
      </c>
    </row>
    <row r="129" spans="1:65" s="2" customFormat="1" ht="16.5" customHeight="1">
      <c r="A129" s="40"/>
      <c r="B129" s="41"/>
      <c r="C129" s="224" t="s">
        <v>343</v>
      </c>
      <c r="D129" s="224" t="s">
        <v>145</v>
      </c>
      <c r="E129" s="225" t="s">
        <v>904</v>
      </c>
      <c r="F129" s="226" t="s">
        <v>905</v>
      </c>
      <c r="G129" s="227" t="s">
        <v>134</v>
      </c>
      <c r="H129" s="228">
        <v>2</v>
      </c>
      <c r="I129" s="229"/>
      <c r="J129" s="230">
        <f>ROUND(I129*H129,2)</f>
        <v>0</v>
      </c>
      <c r="K129" s="226" t="s">
        <v>19</v>
      </c>
      <c r="L129" s="231"/>
      <c r="M129" s="232" t="s">
        <v>19</v>
      </c>
      <c r="N129" s="233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149</v>
      </c>
      <c r="AT129" s="217" t="s">
        <v>145</v>
      </c>
      <c r="AU129" s="217" t="s">
        <v>82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136</v>
      </c>
      <c r="BM129" s="217" t="s">
        <v>906</v>
      </c>
    </row>
    <row r="130" spans="1:65" s="2" customFormat="1" ht="16.5" customHeight="1">
      <c r="A130" s="40"/>
      <c r="B130" s="41"/>
      <c r="C130" s="224" t="s">
        <v>347</v>
      </c>
      <c r="D130" s="224" t="s">
        <v>145</v>
      </c>
      <c r="E130" s="225" t="s">
        <v>907</v>
      </c>
      <c r="F130" s="226" t="s">
        <v>908</v>
      </c>
      <c r="G130" s="227" t="s">
        <v>134</v>
      </c>
      <c r="H130" s="228">
        <v>8</v>
      </c>
      <c r="I130" s="229"/>
      <c r="J130" s="230">
        <f>ROUND(I130*H130,2)</f>
        <v>0</v>
      </c>
      <c r="K130" s="226" t="s">
        <v>19</v>
      </c>
      <c r="L130" s="231"/>
      <c r="M130" s="232" t="s">
        <v>19</v>
      </c>
      <c r="N130" s="233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149</v>
      </c>
      <c r="AT130" s="217" t="s">
        <v>145</v>
      </c>
      <c r="AU130" s="217" t="s">
        <v>82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136</v>
      </c>
      <c r="BM130" s="217" t="s">
        <v>909</v>
      </c>
    </row>
    <row r="131" spans="1:65" s="2" customFormat="1" ht="16.5" customHeight="1">
      <c r="A131" s="40"/>
      <c r="B131" s="41"/>
      <c r="C131" s="206" t="s">
        <v>353</v>
      </c>
      <c r="D131" s="206" t="s">
        <v>131</v>
      </c>
      <c r="E131" s="207" t="s">
        <v>910</v>
      </c>
      <c r="F131" s="208" t="s">
        <v>911</v>
      </c>
      <c r="G131" s="209" t="s">
        <v>134</v>
      </c>
      <c r="H131" s="210">
        <v>27</v>
      </c>
      <c r="I131" s="211"/>
      <c r="J131" s="212">
        <f>ROUND(I131*H131,2)</f>
        <v>0</v>
      </c>
      <c r="K131" s="208" t="s">
        <v>135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5E-05</v>
      </c>
      <c r="R131" s="215">
        <f>Q131*H131</f>
        <v>0.00135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136</v>
      </c>
      <c r="AT131" s="217" t="s">
        <v>131</v>
      </c>
      <c r="AU131" s="217" t="s">
        <v>82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136</v>
      </c>
      <c r="BM131" s="217" t="s">
        <v>912</v>
      </c>
    </row>
    <row r="132" spans="1:47" s="2" customFormat="1" ht="12">
      <c r="A132" s="40"/>
      <c r="B132" s="41"/>
      <c r="C132" s="42"/>
      <c r="D132" s="219" t="s">
        <v>138</v>
      </c>
      <c r="E132" s="42"/>
      <c r="F132" s="220" t="s">
        <v>913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138</v>
      </c>
      <c r="AU132" s="19" t="s">
        <v>82</v>
      </c>
    </row>
    <row r="133" spans="1:65" s="2" customFormat="1" ht="16.5" customHeight="1">
      <c r="A133" s="40"/>
      <c r="B133" s="41"/>
      <c r="C133" s="224" t="s">
        <v>358</v>
      </c>
      <c r="D133" s="224" t="s">
        <v>145</v>
      </c>
      <c r="E133" s="225" t="s">
        <v>914</v>
      </c>
      <c r="F133" s="226" t="s">
        <v>915</v>
      </c>
      <c r="G133" s="227" t="s">
        <v>134</v>
      </c>
      <c r="H133" s="228">
        <v>81</v>
      </c>
      <c r="I133" s="229"/>
      <c r="J133" s="230">
        <f>ROUND(I133*H133,2)</f>
        <v>0</v>
      </c>
      <c r="K133" s="226" t="s">
        <v>135</v>
      </c>
      <c r="L133" s="231"/>
      <c r="M133" s="232" t="s">
        <v>19</v>
      </c>
      <c r="N133" s="233" t="s">
        <v>43</v>
      </c>
      <c r="O133" s="86"/>
      <c r="P133" s="215">
        <f>O133*H133</f>
        <v>0</v>
      </c>
      <c r="Q133" s="215">
        <v>0.00472</v>
      </c>
      <c r="R133" s="215">
        <f>Q133*H133</f>
        <v>0.38232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149</v>
      </c>
      <c r="AT133" s="217" t="s">
        <v>145</v>
      </c>
      <c r="AU133" s="217" t="s">
        <v>82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136</v>
      </c>
      <c r="BM133" s="217" t="s">
        <v>916</v>
      </c>
    </row>
    <row r="134" spans="1:51" s="13" customFormat="1" ht="12">
      <c r="A134" s="13"/>
      <c r="B134" s="234"/>
      <c r="C134" s="235"/>
      <c r="D134" s="236" t="s">
        <v>151</v>
      </c>
      <c r="E134" s="237" t="s">
        <v>19</v>
      </c>
      <c r="F134" s="238" t="s">
        <v>917</v>
      </c>
      <c r="G134" s="235"/>
      <c r="H134" s="239">
        <v>81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151</v>
      </c>
      <c r="AU134" s="245" t="s">
        <v>82</v>
      </c>
      <c r="AV134" s="13" t="s">
        <v>82</v>
      </c>
      <c r="AW134" s="13" t="s">
        <v>34</v>
      </c>
      <c r="AX134" s="13" t="s">
        <v>80</v>
      </c>
      <c r="AY134" s="245" t="s">
        <v>129</v>
      </c>
    </row>
    <row r="135" spans="1:65" s="2" customFormat="1" ht="21.75" customHeight="1">
      <c r="A135" s="40"/>
      <c r="B135" s="41"/>
      <c r="C135" s="206" t="s">
        <v>362</v>
      </c>
      <c r="D135" s="206" t="s">
        <v>131</v>
      </c>
      <c r="E135" s="207" t="s">
        <v>918</v>
      </c>
      <c r="F135" s="208" t="s">
        <v>919</v>
      </c>
      <c r="G135" s="209" t="s">
        <v>134</v>
      </c>
      <c r="H135" s="210">
        <v>35</v>
      </c>
      <c r="I135" s="211"/>
      <c r="J135" s="212">
        <f>ROUND(I135*H135,2)</f>
        <v>0</v>
      </c>
      <c r="K135" s="208" t="s">
        <v>135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136</v>
      </c>
      <c r="AT135" s="217" t="s">
        <v>131</v>
      </c>
      <c r="AU135" s="217" t="s">
        <v>82</v>
      </c>
      <c r="AY135" s="19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136</v>
      </c>
      <c r="BM135" s="217" t="s">
        <v>920</v>
      </c>
    </row>
    <row r="136" spans="1:47" s="2" customFormat="1" ht="12">
      <c r="A136" s="40"/>
      <c r="B136" s="41"/>
      <c r="C136" s="42"/>
      <c r="D136" s="219" t="s">
        <v>138</v>
      </c>
      <c r="E136" s="42"/>
      <c r="F136" s="220" t="s">
        <v>921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138</v>
      </c>
      <c r="AU136" s="19" t="s">
        <v>82</v>
      </c>
    </row>
    <row r="137" spans="1:65" s="2" customFormat="1" ht="16.5" customHeight="1">
      <c r="A137" s="40"/>
      <c r="B137" s="41"/>
      <c r="C137" s="224" t="s">
        <v>367</v>
      </c>
      <c r="D137" s="224" t="s">
        <v>145</v>
      </c>
      <c r="E137" s="225" t="s">
        <v>193</v>
      </c>
      <c r="F137" s="226" t="s">
        <v>194</v>
      </c>
      <c r="G137" s="227" t="s">
        <v>148</v>
      </c>
      <c r="H137" s="228">
        <v>3.5</v>
      </c>
      <c r="I137" s="229"/>
      <c r="J137" s="230">
        <f>ROUND(I137*H137,2)</f>
        <v>0</v>
      </c>
      <c r="K137" s="226" t="s">
        <v>135</v>
      </c>
      <c r="L137" s="231"/>
      <c r="M137" s="232" t="s">
        <v>19</v>
      </c>
      <c r="N137" s="233" t="s">
        <v>43</v>
      </c>
      <c r="O137" s="86"/>
      <c r="P137" s="215">
        <f>O137*H137</f>
        <v>0</v>
      </c>
      <c r="Q137" s="215">
        <v>1</v>
      </c>
      <c r="R137" s="215">
        <f>Q137*H137</f>
        <v>3.5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149</v>
      </c>
      <c r="AT137" s="217" t="s">
        <v>145</v>
      </c>
      <c r="AU137" s="217" t="s">
        <v>82</v>
      </c>
      <c r="AY137" s="19" t="s">
        <v>129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136</v>
      </c>
      <c r="BM137" s="217" t="s">
        <v>922</v>
      </c>
    </row>
    <row r="138" spans="1:51" s="13" customFormat="1" ht="12">
      <c r="A138" s="13"/>
      <c r="B138" s="234"/>
      <c r="C138" s="235"/>
      <c r="D138" s="236" t="s">
        <v>151</v>
      </c>
      <c r="E138" s="237" t="s">
        <v>19</v>
      </c>
      <c r="F138" s="238" t="s">
        <v>923</v>
      </c>
      <c r="G138" s="235"/>
      <c r="H138" s="239">
        <v>3.5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151</v>
      </c>
      <c r="AU138" s="245" t="s">
        <v>82</v>
      </c>
      <c r="AV138" s="13" t="s">
        <v>82</v>
      </c>
      <c r="AW138" s="13" t="s">
        <v>34</v>
      </c>
      <c r="AX138" s="13" t="s">
        <v>80</v>
      </c>
      <c r="AY138" s="245" t="s">
        <v>129</v>
      </c>
    </row>
    <row r="139" spans="1:65" s="2" customFormat="1" ht="21.75" customHeight="1">
      <c r="A139" s="40"/>
      <c r="B139" s="41"/>
      <c r="C139" s="206" t="s">
        <v>372</v>
      </c>
      <c r="D139" s="206" t="s">
        <v>131</v>
      </c>
      <c r="E139" s="207" t="s">
        <v>924</v>
      </c>
      <c r="F139" s="208" t="s">
        <v>925</v>
      </c>
      <c r="G139" s="209" t="s">
        <v>185</v>
      </c>
      <c r="H139" s="210">
        <v>260</v>
      </c>
      <c r="I139" s="211"/>
      <c r="J139" s="212">
        <f>ROUND(I139*H139,2)</f>
        <v>0</v>
      </c>
      <c r="K139" s="208" t="s">
        <v>135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136</v>
      </c>
      <c r="AT139" s="217" t="s">
        <v>131</v>
      </c>
      <c r="AU139" s="217" t="s">
        <v>82</v>
      </c>
      <c r="AY139" s="19" t="s">
        <v>129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136</v>
      </c>
      <c r="BM139" s="217" t="s">
        <v>926</v>
      </c>
    </row>
    <row r="140" spans="1:47" s="2" customFormat="1" ht="12">
      <c r="A140" s="40"/>
      <c r="B140" s="41"/>
      <c r="C140" s="42"/>
      <c r="D140" s="219" t="s">
        <v>138</v>
      </c>
      <c r="E140" s="42"/>
      <c r="F140" s="220" t="s">
        <v>927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138</v>
      </c>
      <c r="AU140" s="19" t="s">
        <v>82</v>
      </c>
    </row>
    <row r="141" spans="1:65" s="2" customFormat="1" ht="16.5" customHeight="1">
      <c r="A141" s="40"/>
      <c r="B141" s="41"/>
      <c r="C141" s="224" t="s">
        <v>378</v>
      </c>
      <c r="D141" s="224" t="s">
        <v>145</v>
      </c>
      <c r="E141" s="225" t="s">
        <v>928</v>
      </c>
      <c r="F141" s="226" t="s">
        <v>929</v>
      </c>
      <c r="G141" s="227" t="s">
        <v>250</v>
      </c>
      <c r="H141" s="228">
        <v>39.78</v>
      </c>
      <c r="I141" s="229"/>
      <c r="J141" s="230">
        <f>ROUND(I141*H141,2)</f>
        <v>0</v>
      </c>
      <c r="K141" s="226" t="s">
        <v>135</v>
      </c>
      <c r="L141" s="231"/>
      <c r="M141" s="232" t="s">
        <v>19</v>
      </c>
      <c r="N141" s="233" t="s">
        <v>43</v>
      </c>
      <c r="O141" s="86"/>
      <c r="P141" s="215">
        <f>O141*H141</f>
        <v>0</v>
      </c>
      <c r="Q141" s="215">
        <v>0.2</v>
      </c>
      <c r="R141" s="215">
        <f>Q141*H141</f>
        <v>7.956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149</v>
      </c>
      <c r="AT141" s="217" t="s">
        <v>145</v>
      </c>
      <c r="AU141" s="217" t="s">
        <v>82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136</v>
      </c>
      <c r="BM141" s="217" t="s">
        <v>930</v>
      </c>
    </row>
    <row r="142" spans="1:51" s="13" customFormat="1" ht="12">
      <c r="A142" s="13"/>
      <c r="B142" s="234"/>
      <c r="C142" s="235"/>
      <c r="D142" s="236" t="s">
        <v>151</v>
      </c>
      <c r="E142" s="237" t="s">
        <v>19</v>
      </c>
      <c r="F142" s="238" t="s">
        <v>931</v>
      </c>
      <c r="G142" s="235"/>
      <c r="H142" s="239">
        <v>39.78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151</v>
      </c>
      <c r="AU142" s="245" t="s">
        <v>82</v>
      </c>
      <c r="AV142" s="13" t="s">
        <v>82</v>
      </c>
      <c r="AW142" s="13" t="s">
        <v>34</v>
      </c>
      <c r="AX142" s="13" t="s">
        <v>80</v>
      </c>
      <c r="AY142" s="245" t="s">
        <v>129</v>
      </c>
    </row>
    <row r="143" spans="1:65" s="2" customFormat="1" ht="24.15" customHeight="1">
      <c r="A143" s="40"/>
      <c r="B143" s="41"/>
      <c r="C143" s="206" t="s">
        <v>383</v>
      </c>
      <c r="D143" s="206" t="s">
        <v>131</v>
      </c>
      <c r="E143" s="207" t="s">
        <v>932</v>
      </c>
      <c r="F143" s="208" t="s">
        <v>933</v>
      </c>
      <c r="G143" s="209" t="s">
        <v>148</v>
      </c>
      <c r="H143" s="210">
        <v>0.03</v>
      </c>
      <c r="I143" s="211"/>
      <c r="J143" s="212">
        <f>ROUND(I143*H143,2)</f>
        <v>0</v>
      </c>
      <c r="K143" s="208" t="s">
        <v>135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136</v>
      </c>
      <c r="AT143" s="217" t="s">
        <v>131</v>
      </c>
      <c r="AU143" s="217" t="s">
        <v>82</v>
      </c>
      <c r="AY143" s="19" t="s">
        <v>129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136</v>
      </c>
      <c r="BM143" s="217" t="s">
        <v>934</v>
      </c>
    </row>
    <row r="144" spans="1:47" s="2" customFormat="1" ht="12">
      <c r="A144" s="40"/>
      <c r="B144" s="41"/>
      <c r="C144" s="42"/>
      <c r="D144" s="219" t="s">
        <v>138</v>
      </c>
      <c r="E144" s="42"/>
      <c r="F144" s="220" t="s">
        <v>935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138</v>
      </c>
      <c r="AU144" s="19" t="s">
        <v>82</v>
      </c>
    </row>
    <row r="145" spans="1:65" s="2" customFormat="1" ht="16.5" customHeight="1">
      <c r="A145" s="40"/>
      <c r="B145" s="41"/>
      <c r="C145" s="224" t="s">
        <v>388</v>
      </c>
      <c r="D145" s="224" t="s">
        <v>145</v>
      </c>
      <c r="E145" s="225" t="s">
        <v>936</v>
      </c>
      <c r="F145" s="226" t="s">
        <v>937</v>
      </c>
      <c r="G145" s="227" t="s">
        <v>283</v>
      </c>
      <c r="H145" s="228">
        <v>30</v>
      </c>
      <c r="I145" s="229"/>
      <c r="J145" s="230">
        <f>ROUND(I145*H145,2)</f>
        <v>0</v>
      </c>
      <c r="K145" s="226" t="s">
        <v>135</v>
      </c>
      <c r="L145" s="231"/>
      <c r="M145" s="232" t="s">
        <v>19</v>
      </c>
      <c r="N145" s="233" t="s">
        <v>43</v>
      </c>
      <c r="O145" s="86"/>
      <c r="P145" s="215">
        <f>O145*H145</f>
        <v>0</v>
      </c>
      <c r="Q145" s="215">
        <v>0.001</v>
      </c>
      <c r="R145" s="215">
        <f>Q145*H145</f>
        <v>0.03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149</v>
      </c>
      <c r="AT145" s="217" t="s">
        <v>145</v>
      </c>
      <c r="AU145" s="217" t="s">
        <v>82</v>
      </c>
      <c r="AY145" s="19" t="s">
        <v>129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136</v>
      </c>
      <c r="BM145" s="217" t="s">
        <v>938</v>
      </c>
    </row>
    <row r="146" spans="1:63" s="12" customFormat="1" ht="22.8" customHeight="1">
      <c r="A146" s="12"/>
      <c r="B146" s="190"/>
      <c r="C146" s="191"/>
      <c r="D146" s="192" t="s">
        <v>71</v>
      </c>
      <c r="E146" s="204" t="s">
        <v>149</v>
      </c>
      <c r="F146" s="204" t="s">
        <v>939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SUM(P147:P149)</f>
        <v>0</v>
      </c>
      <c r="Q146" s="198"/>
      <c r="R146" s="199">
        <f>SUM(R147:R149)</f>
        <v>0.0189</v>
      </c>
      <c r="S146" s="198"/>
      <c r="T146" s="200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80</v>
      </c>
      <c r="AT146" s="202" t="s">
        <v>71</v>
      </c>
      <c r="AU146" s="202" t="s">
        <v>80</v>
      </c>
      <c r="AY146" s="201" t="s">
        <v>129</v>
      </c>
      <c r="BK146" s="203">
        <f>SUM(BK147:BK149)</f>
        <v>0</v>
      </c>
    </row>
    <row r="147" spans="1:65" s="2" customFormat="1" ht="16.5" customHeight="1">
      <c r="A147" s="40"/>
      <c r="B147" s="41"/>
      <c r="C147" s="206" t="s">
        <v>394</v>
      </c>
      <c r="D147" s="206" t="s">
        <v>131</v>
      </c>
      <c r="E147" s="207" t="s">
        <v>940</v>
      </c>
      <c r="F147" s="208" t="s">
        <v>941</v>
      </c>
      <c r="G147" s="209" t="s">
        <v>134</v>
      </c>
      <c r="H147" s="210">
        <v>27</v>
      </c>
      <c r="I147" s="211"/>
      <c r="J147" s="212">
        <f>ROUND(I147*H147,2)</f>
        <v>0</v>
      </c>
      <c r="K147" s="208" t="s">
        <v>135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136</v>
      </c>
      <c r="AT147" s="217" t="s">
        <v>131</v>
      </c>
      <c r="AU147" s="217" t="s">
        <v>82</v>
      </c>
      <c r="AY147" s="19" t="s">
        <v>129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136</v>
      </c>
      <c r="BM147" s="217" t="s">
        <v>942</v>
      </c>
    </row>
    <row r="148" spans="1:47" s="2" customFormat="1" ht="12">
      <c r="A148" s="40"/>
      <c r="B148" s="41"/>
      <c r="C148" s="42"/>
      <c r="D148" s="219" t="s">
        <v>138</v>
      </c>
      <c r="E148" s="42"/>
      <c r="F148" s="220" t="s">
        <v>943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138</v>
      </c>
      <c r="AU148" s="19" t="s">
        <v>82</v>
      </c>
    </row>
    <row r="149" spans="1:65" s="2" customFormat="1" ht="16.5" customHeight="1">
      <c r="A149" s="40"/>
      <c r="B149" s="41"/>
      <c r="C149" s="224" t="s">
        <v>399</v>
      </c>
      <c r="D149" s="224" t="s">
        <v>145</v>
      </c>
      <c r="E149" s="225" t="s">
        <v>944</v>
      </c>
      <c r="F149" s="226" t="s">
        <v>945</v>
      </c>
      <c r="G149" s="227" t="s">
        <v>134</v>
      </c>
      <c r="H149" s="228">
        <v>27</v>
      </c>
      <c r="I149" s="229"/>
      <c r="J149" s="230">
        <f>ROUND(I149*H149,2)</f>
        <v>0</v>
      </c>
      <c r="K149" s="226" t="s">
        <v>135</v>
      </c>
      <c r="L149" s="231"/>
      <c r="M149" s="232" t="s">
        <v>19</v>
      </c>
      <c r="N149" s="233" t="s">
        <v>43</v>
      </c>
      <c r="O149" s="86"/>
      <c r="P149" s="215">
        <f>O149*H149</f>
        <v>0</v>
      </c>
      <c r="Q149" s="215">
        <v>0.0007</v>
      </c>
      <c r="R149" s="215">
        <f>Q149*H149</f>
        <v>0.0189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149</v>
      </c>
      <c r="AT149" s="217" t="s">
        <v>145</v>
      </c>
      <c r="AU149" s="217" t="s">
        <v>82</v>
      </c>
      <c r="AY149" s="19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136</v>
      </c>
      <c r="BM149" s="217" t="s">
        <v>946</v>
      </c>
    </row>
    <row r="150" spans="1:63" s="12" customFormat="1" ht="22.8" customHeight="1">
      <c r="A150" s="12"/>
      <c r="B150" s="190"/>
      <c r="C150" s="191"/>
      <c r="D150" s="192" t="s">
        <v>71</v>
      </c>
      <c r="E150" s="204" t="s">
        <v>404</v>
      </c>
      <c r="F150" s="204" t="s">
        <v>405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SUM(P151:P152)</f>
        <v>0</v>
      </c>
      <c r="Q150" s="198"/>
      <c r="R150" s="199">
        <f>SUM(R151:R152)</f>
        <v>0</v>
      </c>
      <c r="S150" s="198"/>
      <c r="T150" s="200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80</v>
      </c>
      <c r="AT150" s="202" t="s">
        <v>71</v>
      </c>
      <c r="AU150" s="202" t="s">
        <v>80</v>
      </c>
      <c r="AY150" s="201" t="s">
        <v>129</v>
      </c>
      <c r="BK150" s="203">
        <f>SUM(BK151:BK152)</f>
        <v>0</v>
      </c>
    </row>
    <row r="151" spans="1:65" s="2" customFormat="1" ht="16.5" customHeight="1">
      <c r="A151" s="40"/>
      <c r="B151" s="41"/>
      <c r="C151" s="206" t="s">
        <v>406</v>
      </c>
      <c r="D151" s="206" t="s">
        <v>131</v>
      </c>
      <c r="E151" s="207" t="s">
        <v>947</v>
      </c>
      <c r="F151" s="208" t="s">
        <v>948</v>
      </c>
      <c r="G151" s="209" t="s">
        <v>148</v>
      </c>
      <c r="H151" s="210">
        <v>40.061</v>
      </c>
      <c r="I151" s="211"/>
      <c r="J151" s="212">
        <f>ROUND(I151*H151,2)</f>
        <v>0</v>
      </c>
      <c r="K151" s="208" t="s">
        <v>135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136</v>
      </c>
      <c r="AT151" s="217" t="s">
        <v>131</v>
      </c>
      <c r="AU151" s="217" t="s">
        <v>82</v>
      </c>
      <c r="AY151" s="19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136</v>
      </c>
      <c r="BM151" s="217" t="s">
        <v>949</v>
      </c>
    </row>
    <row r="152" spans="1:47" s="2" customFormat="1" ht="12">
      <c r="A152" s="40"/>
      <c r="B152" s="41"/>
      <c r="C152" s="42"/>
      <c r="D152" s="219" t="s">
        <v>138</v>
      </c>
      <c r="E152" s="42"/>
      <c r="F152" s="220" t="s">
        <v>950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138</v>
      </c>
      <c r="AU152" s="19" t="s">
        <v>82</v>
      </c>
    </row>
    <row r="153" spans="1:63" s="12" customFormat="1" ht="25.9" customHeight="1">
      <c r="A153" s="12"/>
      <c r="B153" s="190"/>
      <c r="C153" s="191"/>
      <c r="D153" s="192" t="s">
        <v>71</v>
      </c>
      <c r="E153" s="193" t="s">
        <v>212</v>
      </c>
      <c r="F153" s="193" t="s">
        <v>213</v>
      </c>
      <c r="G153" s="191"/>
      <c r="H153" s="191"/>
      <c r="I153" s="194"/>
      <c r="J153" s="195">
        <f>BK153</f>
        <v>0</v>
      </c>
      <c r="K153" s="191"/>
      <c r="L153" s="196"/>
      <c r="M153" s="197"/>
      <c r="N153" s="198"/>
      <c r="O153" s="198"/>
      <c r="P153" s="199">
        <f>P154</f>
        <v>0</v>
      </c>
      <c r="Q153" s="198"/>
      <c r="R153" s="199">
        <f>R154</f>
        <v>0</v>
      </c>
      <c r="S153" s="198"/>
      <c r="T153" s="200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157</v>
      </c>
      <c r="AT153" s="202" t="s">
        <v>71</v>
      </c>
      <c r="AU153" s="202" t="s">
        <v>72</v>
      </c>
      <c r="AY153" s="201" t="s">
        <v>129</v>
      </c>
      <c r="BK153" s="203">
        <f>BK154</f>
        <v>0</v>
      </c>
    </row>
    <row r="154" spans="1:63" s="12" customFormat="1" ht="22.8" customHeight="1">
      <c r="A154" s="12"/>
      <c r="B154" s="190"/>
      <c r="C154" s="191"/>
      <c r="D154" s="192" t="s">
        <v>71</v>
      </c>
      <c r="E154" s="204" t="s">
        <v>223</v>
      </c>
      <c r="F154" s="204" t="s">
        <v>224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SUM(P155:P156)</f>
        <v>0</v>
      </c>
      <c r="Q154" s="198"/>
      <c r="R154" s="199">
        <f>SUM(R155:R156)</f>
        <v>0</v>
      </c>
      <c r="S154" s="198"/>
      <c r="T154" s="200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157</v>
      </c>
      <c r="AT154" s="202" t="s">
        <v>71</v>
      </c>
      <c r="AU154" s="202" t="s">
        <v>80</v>
      </c>
      <c r="AY154" s="201" t="s">
        <v>129</v>
      </c>
      <c r="BK154" s="203">
        <f>SUM(BK155:BK156)</f>
        <v>0</v>
      </c>
    </row>
    <row r="155" spans="1:65" s="2" customFormat="1" ht="16.5" customHeight="1">
      <c r="A155" s="40"/>
      <c r="B155" s="41"/>
      <c r="C155" s="206" t="s">
        <v>411</v>
      </c>
      <c r="D155" s="206" t="s">
        <v>131</v>
      </c>
      <c r="E155" s="207" t="s">
        <v>226</v>
      </c>
      <c r="F155" s="208" t="s">
        <v>224</v>
      </c>
      <c r="G155" s="209" t="s">
        <v>227</v>
      </c>
      <c r="H155" s="210">
        <v>1</v>
      </c>
      <c r="I155" s="211"/>
      <c r="J155" s="212">
        <f>ROUND(I155*H155,2)</f>
        <v>0</v>
      </c>
      <c r="K155" s="208" t="s">
        <v>135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220</v>
      </c>
      <c r="AT155" s="217" t="s">
        <v>131</v>
      </c>
      <c r="AU155" s="217" t="s">
        <v>82</v>
      </c>
      <c r="AY155" s="19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220</v>
      </c>
      <c r="BM155" s="217" t="s">
        <v>951</v>
      </c>
    </row>
    <row r="156" spans="1:47" s="2" customFormat="1" ht="12">
      <c r="A156" s="40"/>
      <c r="B156" s="41"/>
      <c r="C156" s="42"/>
      <c r="D156" s="219" t="s">
        <v>138</v>
      </c>
      <c r="E156" s="42"/>
      <c r="F156" s="220" t="s">
        <v>229</v>
      </c>
      <c r="G156" s="42"/>
      <c r="H156" s="42"/>
      <c r="I156" s="221"/>
      <c r="J156" s="42"/>
      <c r="K156" s="42"/>
      <c r="L156" s="46"/>
      <c r="M156" s="256"/>
      <c r="N156" s="257"/>
      <c r="O156" s="258"/>
      <c r="P156" s="258"/>
      <c r="Q156" s="258"/>
      <c r="R156" s="258"/>
      <c r="S156" s="258"/>
      <c r="T156" s="259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138</v>
      </c>
      <c r="AU156" s="19" t="s">
        <v>82</v>
      </c>
    </row>
    <row r="157" spans="1:31" s="2" customFormat="1" ht="6.95" customHeight="1">
      <c r="A157" s="40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46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sheetProtection password="CC35" sheet="1" objects="1" scenarios="1" formatColumns="0" formatRows="0" autoFilter="0"/>
  <autoFilter ref="C84:K15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4_01/162751117"/>
    <hyperlink ref="F91" r:id="rId2" display="https://podminky.urs.cz/item/CS_URS_2024_01/162751119"/>
    <hyperlink ref="F93" r:id="rId3" display="https://podminky.urs.cz/item/CS_URS_2024_01/171201231"/>
    <hyperlink ref="F96" r:id="rId4" display="https://podminky.urs.cz/item/CS_URS_2024_01/171251201"/>
    <hyperlink ref="F99" r:id="rId5" display="https://podminky.urs.cz/item/CS_URS_2024_01/181351003"/>
    <hyperlink ref="F104" r:id="rId6" display="https://podminky.urs.cz/item/CS_URS_2024_01/181411131"/>
    <hyperlink ref="F108" r:id="rId7" display="https://podminky.urs.cz/item/CS_URS_2024_01/183101315"/>
    <hyperlink ref="F112" r:id="rId8" display="https://podminky.urs.cz/item/CS_URS_2024_01/183111314"/>
    <hyperlink ref="F116" r:id="rId9" display="https://podminky.urs.cz/item/CS_URS_2024_01/183211322"/>
    <hyperlink ref="F124" r:id="rId10" display="https://podminky.urs.cz/item/CS_URS_2024_01/184102116"/>
    <hyperlink ref="F132" r:id="rId11" display="https://podminky.urs.cz/item/CS_URS_2024_01/184215132"/>
    <hyperlink ref="F136" r:id="rId12" display="https://podminky.urs.cz/item/CS_URS_2024_01/184215412"/>
    <hyperlink ref="F140" r:id="rId13" display="https://podminky.urs.cz/item/CS_URS_2024_01/184911431"/>
    <hyperlink ref="F144" r:id="rId14" display="https://podminky.urs.cz/item/CS_URS_2024_01/185802114"/>
    <hyperlink ref="F148" r:id="rId15" display="https://podminky.urs.cz/item/CS_URS_2024_01/899922811"/>
    <hyperlink ref="F152" r:id="rId16" display="https://podminky.urs.cz/item/CS_URS_2024_01/998231311"/>
    <hyperlink ref="F156" r:id="rId17" display="https://podminky.urs.cz/item/CS_URS_2024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Úprava veřejného prostoru v ulici U Třešňovky v Chomutově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952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506</v>
      </c>
      <c r="G12" s="40"/>
      <c r="H12" s="40"/>
      <c r="I12" s="134" t="s">
        <v>23</v>
      </c>
      <c r="J12" s="139" t="str">
        <f>'Rekapitulace stavby'!AN8</f>
        <v>16. 4. 2024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507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ROUND((SUM(BE82:BE143)),2)</f>
        <v>0</v>
      </c>
      <c r="G33" s="40"/>
      <c r="H33" s="40"/>
      <c r="I33" s="150">
        <v>0.21</v>
      </c>
      <c r="J33" s="149">
        <f>ROUND(((SUM(BE82:BE143))*I33),2)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ROUND((SUM(BF82:BF143)),2)</f>
        <v>0</v>
      </c>
      <c r="G34" s="40"/>
      <c r="H34" s="40"/>
      <c r="I34" s="150">
        <v>0.12</v>
      </c>
      <c r="J34" s="149">
        <f>ROUND(((SUM(BF82:BF143))*I34),2)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ROUND((SUM(BG82:BG143)),2)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ROUND((SUM(BH82:BH143)),2)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ROUND((SUM(BI82:BI143)),2)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Úprava veřejného prostoru v ulici U Třešňovky v Chomutově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801a - Pěstební péče - 3letá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16. 4. 2024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Statutární město Chomutov,Zborovská 4602, Chomutov</v>
      </c>
      <c r="G54" s="42"/>
      <c r="H54" s="42"/>
      <c r="I54" s="34" t="s">
        <v>31</v>
      </c>
      <c r="J54" s="38" t="str">
        <f>E21</f>
        <v>Ing.arch.Václav Rusňák,Husova ul.3288/59,Chomutov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Ivan Menhard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239</v>
      </c>
      <c r="E62" s="176"/>
      <c r="F62" s="176"/>
      <c r="G62" s="176"/>
      <c r="H62" s="176"/>
      <c r="I62" s="176"/>
      <c r="J62" s="177">
        <f>J141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114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Úprava veřejného prostoru v ulici U Třešňovky v Chomutově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102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 801a - Pěstební péče - 3letá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Chomutov</v>
      </c>
      <c r="G76" s="42"/>
      <c r="H76" s="42"/>
      <c r="I76" s="34" t="s">
        <v>23</v>
      </c>
      <c r="J76" s="74" t="str">
        <f>IF(J12="","",J12)</f>
        <v>16. 4. 2024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4" t="s">
        <v>25</v>
      </c>
      <c r="D78" s="42"/>
      <c r="E78" s="42"/>
      <c r="F78" s="29" t="str">
        <f>E15</f>
        <v>Statutární město Chomutov,Zborovská 4602, Chomutov</v>
      </c>
      <c r="G78" s="42"/>
      <c r="H78" s="42"/>
      <c r="I78" s="34" t="s">
        <v>31</v>
      </c>
      <c r="J78" s="38" t="str">
        <f>E21</f>
        <v>Ing.arch.Václav Rusňák,Husova ul.3288/59,Chomutov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35</v>
      </c>
      <c r="J79" s="38" t="str">
        <f>E24</f>
        <v>Ing. Ivan Menhard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115</v>
      </c>
      <c r="D81" s="182" t="s">
        <v>57</v>
      </c>
      <c r="E81" s="182" t="s">
        <v>53</v>
      </c>
      <c r="F81" s="182" t="s">
        <v>54</v>
      </c>
      <c r="G81" s="182" t="s">
        <v>116</v>
      </c>
      <c r="H81" s="182" t="s">
        <v>117</v>
      </c>
      <c r="I81" s="182" t="s">
        <v>118</v>
      </c>
      <c r="J81" s="182" t="s">
        <v>106</v>
      </c>
      <c r="K81" s="183" t="s">
        <v>119</v>
      </c>
      <c r="L81" s="184"/>
      <c r="M81" s="94" t="s">
        <v>19</v>
      </c>
      <c r="N81" s="95" t="s">
        <v>42</v>
      </c>
      <c r="O81" s="95" t="s">
        <v>120</v>
      </c>
      <c r="P81" s="95" t="s">
        <v>121</v>
      </c>
      <c r="Q81" s="95" t="s">
        <v>122</v>
      </c>
      <c r="R81" s="95" t="s">
        <v>123</v>
      </c>
      <c r="S81" s="95" t="s">
        <v>124</v>
      </c>
      <c r="T81" s="96" t="s">
        <v>125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126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2.81733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107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71</v>
      </c>
      <c r="E83" s="193" t="s">
        <v>127</v>
      </c>
      <c r="F83" s="193" t="s">
        <v>128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P84+P141</f>
        <v>0</v>
      </c>
      <c r="Q83" s="198"/>
      <c r="R83" s="199">
        <f>R84+R141</f>
        <v>2.81733</v>
      </c>
      <c r="S83" s="198"/>
      <c r="T83" s="200">
        <f>T84+T141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80</v>
      </c>
      <c r="AT83" s="202" t="s">
        <v>71</v>
      </c>
      <c r="AU83" s="202" t="s">
        <v>72</v>
      </c>
      <c r="AY83" s="201" t="s">
        <v>129</v>
      </c>
      <c r="BK83" s="203">
        <f>BK84+BK141</f>
        <v>0</v>
      </c>
    </row>
    <row r="84" spans="1:63" s="12" customFormat="1" ht="22.8" customHeight="1">
      <c r="A84" s="12"/>
      <c r="B84" s="190"/>
      <c r="C84" s="191"/>
      <c r="D84" s="192" t="s">
        <v>71</v>
      </c>
      <c r="E84" s="204" t="s">
        <v>80</v>
      </c>
      <c r="F84" s="204" t="s">
        <v>130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SUM(P85:P140)</f>
        <v>0</v>
      </c>
      <c r="Q84" s="198"/>
      <c r="R84" s="199">
        <f>SUM(R85:R140)</f>
        <v>2.81733</v>
      </c>
      <c r="S84" s="198"/>
      <c r="T84" s="200">
        <f>SUM(T85:T140)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80</v>
      </c>
      <c r="AT84" s="202" t="s">
        <v>71</v>
      </c>
      <c r="AU84" s="202" t="s">
        <v>80</v>
      </c>
      <c r="AY84" s="201" t="s">
        <v>129</v>
      </c>
      <c r="BK84" s="203">
        <f>SUM(BK85:BK140)</f>
        <v>0</v>
      </c>
    </row>
    <row r="85" spans="1:65" s="2" customFormat="1" ht="16.5" customHeight="1">
      <c r="A85" s="40"/>
      <c r="B85" s="41"/>
      <c r="C85" s="206" t="s">
        <v>80</v>
      </c>
      <c r="D85" s="206" t="s">
        <v>131</v>
      </c>
      <c r="E85" s="207" t="s">
        <v>953</v>
      </c>
      <c r="F85" s="208" t="s">
        <v>954</v>
      </c>
      <c r="G85" s="209" t="s">
        <v>185</v>
      </c>
      <c r="H85" s="210">
        <v>6705</v>
      </c>
      <c r="I85" s="211"/>
      <c r="J85" s="212">
        <f>ROUND(I85*H85,2)</f>
        <v>0</v>
      </c>
      <c r="K85" s="208" t="s">
        <v>135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136</v>
      </c>
      <c r="AT85" s="217" t="s">
        <v>131</v>
      </c>
      <c r="AU85" s="217" t="s">
        <v>82</v>
      </c>
      <c r="AY85" s="19" t="s">
        <v>129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136</v>
      </c>
      <c r="BM85" s="217" t="s">
        <v>955</v>
      </c>
    </row>
    <row r="86" spans="1:47" s="2" customFormat="1" ht="12">
      <c r="A86" s="40"/>
      <c r="B86" s="41"/>
      <c r="C86" s="42"/>
      <c r="D86" s="219" t="s">
        <v>138</v>
      </c>
      <c r="E86" s="42"/>
      <c r="F86" s="220" t="s">
        <v>956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138</v>
      </c>
      <c r="AU86" s="19" t="s">
        <v>82</v>
      </c>
    </row>
    <row r="87" spans="1:51" s="14" customFormat="1" ht="12">
      <c r="A87" s="14"/>
      <c r="B87" s="246"/>
      <c r="C87" s="247"/>
      <c r="D87" s="236" t="s">
        <v>151</v>
      </c>
      <c r="E87" s="248" t="s">
        <v>19</v>
      </c>
      <c r="F87" s="249" t="s">
        <v>93</v>
      </c>
      <c r="G87" s="247"/>
      <c r="H87" s="248" t="s">
        <v>19</v>
      </c>
      <c r="I87" s="250"/>
      <c r="J87" s="247"/>
      <c r="K87" s="247"/>
      <c r="L87" s="251"/>
      <c r="M87" s="252"/>
      <c r="N87" s="253"/>
      <c r="O87" s="253"/>
      <c r="P87" s="253"/>
      <c r="Q87" s="253"/>
      <c r="R87" s="253"/>
      <c r="S87" s="253"/>
      <c r="T87" s="25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5" t="s">
        <v>151</v>
      </c>
      <c r="AU87" s="255" t="s">
        <v>82</v>
      </c>
      <c r="AV87" s="14" t="s">
        <v>80</v>
      </c>
      <c r="AW87" s="14" t="s">
        <v>34</v>
      </c>
      <c r="AX87" s="14" t="s">
        <v>72</v>
      </c>
      <c r="AY87" s="255" t="s">
        <v>129</v>
      </c>
    </row>
    <row r="88" spans="1:51" s="13" customFormat="1" ht="12">
      <c r="A88" s="13"/>
      <c r="B88" s="234"/>
      <c r="C88" s="235"/>
      <c r="D88" s="236" t="s">
        <v>151</v>
      </c>
      <c r="E88" s="237" t="s">
        <v>19</v>
      </c>
      <c r="F88" s="238" t="s">
        <v>957</v>
      </c>
      <c r="G88" s="235"/>
      <c r="H88" s="239">
        <v>720</v>
      </c>
      <c r="I88" s="240"/>
      <c r="J88" s="235"/>
      <c r="K88" s="235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151</v>
      </c>
      <c r="AU88" s="245" t="s">
        <v>82</v>
      </c>
      <c r="AV88" s="13" t="s">
        <v>82</v>
      </c>
      <c r="AW88" s="13" t="s">
        <v>34</v>
      </c>
      <c r="AX88" s="13" t="s">
        <v>72</v>
      </c>
      <c r="AY88" s="245" t="s">
        <v>129</v>
      </c>
    </row>
    <row r="89" spans="1:51" s="14" customFormat="1" ht="12">
      <c r="A89" s="14"/>
      <c r="B89" s="246"/>
      <c r="C89" s="247"/>
      <c r="D89" s="236" t="s">
        <v>151</v>
      </c>
      <c r="E89" s="248" t="s">
        <v>19</v>
      </c>
      <c r="F89" s="249" t="s">
        <v>958</v>
      </c>
      <c r="G89" s="247"/>
      <c r="H89" s="248" t="s">
        <v>19</v>
      </c>
      <c r="I89" s="250"/>
      <c r="J89" s="247"/>
      <c r="K89" s="247"/>
      <c r="L89" s="251"/>
      <c r="M89" s="252"/>
      <c r="N89" s="253"/>
      <c r="O89" s="253"/>
      <c r="P89" s="253"/>
      <c r="Q89" s="253"/>
      <c r="R89" s="253"/>
      <c r="S89" s="253"/>
      <c r="T89" s="25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5" t="s">
        <v>151</v>
      </c>
      <c r="AU89" s="255" t="s">
        <v>82</v>
      </c>
      <c r="AV89" s="14" t="s">
        <v>80</v>
      </c>
      <c r="AW89" s="14" t="s">
        <v>34</v>
      </c>
      <c r="AX89" s="14" t="s">
        <v>72</v>
      </c>
      <c r="AY89" s="255" t="s">
        <v>129</v>
      </c>
    </row>
    <row r="90" spans="1:51" s="13" customFormat="1" ht="12">
      <c r="A90" s="13"/>
      <c r="B90" s="234"/>
      <c r="C90" s="235"/>
      <c r="D90" s="236" t="s">
        <v>151</v>
      </c>
      <c r="E90" s="237" t="s">
        <v>19</v>
      </c>
      <c r="F90" s="238" t="s">
        <v>959</v>
      </c>
      <c r="G90" s="235"/>
      <c r="H90" s="239">
        <v>2610</v>
      </c>
      <c r="I90" s="240"/>
      <c r="J90" s="235"/>
      <c r="K90" s="235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151</v>
      </c>
      <c r="AU90" s="245" t="s">
        <v>82</v>
      </c>
      <c r="AV90" s="13" t="s">
        <v>82</v>
      </c>
      <c r="AW90" s="13" t="s">
        <v>34</v>
      </c>
      <c r="AX90" s="13" t="s">
        <v>72</v>
      </c>
      <c r="AY90" s="245" t="s">
        <v>129</v>
      </c>
    </row>
    <row r="91" spans="1:51" s="14" customFormat="1" ht="12">
      <c r="A91" s="14"/>
      <c r="B91" s="246"/>
      <c r="C91" s="247"/>
      <c r="D91" s="236" t="s">
        <v>151</v>
      </c>
      <c r="E91" s="248" t="s">
        <v>19</v>
      </c>
      <c r="F91" s="249" t="s">
        <v>960</v>
      </c>
      <c r="G91" s="247"/>
      <c r="H91" s="248" t="s">
        <v>19</v>
      </c>
      <c r="I91" s="250"/>
      <c r="J91" s="247"/>
      <c r="K91" s="247"/>
      <c r="L91" s="251"/>
      <c r="M91" s="252"/>
      <c r="N91" s="253"/>
      <c r="O91" s="253"/>
      <c r="P91" s="253"/>
      <c r="Q91" s="253"/>
      <c r="R91" s="253"/>
      <c r="S91" s="253"/>
      <c r="T91" s="25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5" t="s">
        <v>151</v>
      </c>
      <c r="AU91" s="255" t="s">
        <v>82</v>
      </c>
      <c r="AV91" s="14" t="s">
        <v>80</v>
      </c>
      <c r="AW91" s="14" t="s">
        <v>34</v>
      </c>
      <c r="AX91" s="14" t="s">
        <v>72</v>
      </c>
      <c r="AY91" s="255" t="s">
        <v>129</v>
      </c>
    </row>
    <row r="92" spans="1:51" s="13" customFormat="1" ht="12">
      <c r="A92" s="13"/>
      <c r="B92" s="234"/>
      <c r="C92" s="235"/>
      <c r="D92" s="236" t="s">
        <v>151</v>
      </c>
      <c r="E92" s="237" t="s">
        <v>19</v>
      </c>
      <c r="F92" s="238" t="s">
        <v>961</v>
      </c>
      <c r="G92" s="235"/>
      <c r="H92" s="239">
        <v>2745</v>
      </c>
      <c r="I92" s="240"/>
      <c r="J92" s="235"/>
      <c r="K92" s="235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151</v>
      </c>
      <c r="AU92" s="245" t="s">
        <v>82</v>
      </c>
      <c r="AV92" s="13" t="s">
        <v>82</v>
      </c>
      <c r="AW92" s="13" t="s">
        <v>34</v>
      </c>
      <c r="AX92" s="13" t="s">
        <v>72</v>
      </c>
      <c r="AY92" s="245" t="s">
        <v>129</v>
      </c>
    </row>
    <row r="93" spans="1:51" s="14" customFormat="1" ht="12">
      <c r="A93" s="14"/>
      <c r="B93" s="246"/>
      <c r="C93" s="247"/>
      <c r="D93" s="236" t="s">
        <v>151</v>
      </c>
      <c r="E93" s="248" t="s">
        <v>19</v>
      </c>
      <c r="F93" s="249" t="s">
        <v>99</v>
      </c>
      <c r="G93" s="247"/>
      <c r="H93" s="248" t="s">
        <v>19</v>
      </c>
      <c r="I93" s="250"/>
      <c r="J93" s="247"/>
      <c r="K93" s="247"/>
      <c r="L93" s="251"/>
      <c r="M93" s="252"/>
      <c r="N93" s="253"/>
      <c r="O93" s="253"/>
      <c r="P93" s="253"/>
      <c r="Q93" s="253"/>
      <c r="R93" s="253"/>
      <c r="S93" s="253"/>
      <c r="T93" s="25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5" t="s">
        <v>151</v>
      </c>
      <c r="AU93" s="255" t="s">
        <v>82</v>
      </c>
      <c r="AV93" s="14" t="s">
        <v>80</v>
      </c>
      <c r="AW93" s="14" t="s">
        <v>34</v>
      </c>
      <c r="AX93" s="14" t="s">
        <v>72</v>
      </c>
      <c r="AY93" s="255" t="s">
        <v>129</v>
      </c>
    </row>
    <row r="94" spans="1:51" s="13" customFormat="1" ht="12">
      <c r="A94" s="13"/>
      <c r="B94" s="234"/>
      <c r="C94" s="235"/>
      <c r="D94" s="236" t="s">
        <v>151</v>
      </c>
      <c r="E94" s="237" t="s">
        <v>19</v>
      </c>
      <c r="F94" s="238" t="s">
        <v>962</v>
      </c>
      <c r="G94" s="235"/>
      <c r="H94" s="239">
        <v>630</v>
      </c>
      <c r="I94" s="240"/>
      <c r="J94" s="235"/>
      <c r="K94" s="235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151</v>
      </c>
      <c r="AU94" s="245" t="s">
        <v>82</v>
      </c>
      <c r="AV94" s="13" t="s">
        <v>82</v>
      </c>
      <c r="AW94" s="13" t="s">
        <v>34</v>
      </c>
      <c r="AX94" s="13" t="s">
        <v>72</v>
      </c>
      <c r="AY94" s="245" t="s">
        <v>129</v>
      </c>
    </row>
    <row r="95" spans="1:51" s="15" customFormat="1" ht="12">
      <c r="A95" s="15"/>
      <c r="B95" s="260"/>
      <c r="C95" s="261"/>
      <c r="D95" s="236" t="s">
        <v>151</v>
      </c>
      <c r="E95" s="262" t="s">
        <v>19</v>
      </c>
      <c r="F95" s="263" t="s">
        <v>276</v>
      </c>
      <c r="G95" s="261"/>
      <c r="H95" s="264">
        <v>6705</v>
      </c>
      <c r="I95" s="265"/>
      <c r="J95" s="261"/>
      <c r="K95" s="261"/>
      <c r="L95" s="266"/>
      <c r="M95" s="267"/>
      <c r="N95" s="268"/>
      <c r="O95" s="268"/>
      <c r="P95" s="268"/>
      <c r="Q95" s="268"/>
      <c r="R95" s="268"/>
      <c r="S95" s="268"/>
      <c r="T95" s="269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70" t="s">
        <v>151</v>
      </c>
      <c r="AU95" s="270" t="s">
        <v>82</v>
      </c>
      <c r="AV95" s="15" t="s">
        <v>136</v>
      </c>
      <c r="AW95" s="15" t="s">
        <v>34</v>
      </c>
      <c r="AX95" s="15" t="s">
        <v>80</v>
      </c>
      <c r="AY95" s="270" t="s">
        <v>129</v>
      </c>
    </row>
    <row r="96" spans="1:65" s="2" customFormat="1" ht="24.15" customHeight="1">
      <c r="A96" s="40"/>
      <c r="B96" s="41"/>
      <c r="C96" s="206" t="s">
        <v>82</v>
      </c>
      <c r="D96" s="206" t="s">
        <v>131</v>
      </c>
      <c r="E96" s="207" t="s">
        <v>858</v>
      </c>
      <c r="F96" s="208" t="s">
        <v>859</v>
      </c>
      <c r="G96" s="209" t="s">
        <v>134</v>
      </c>
      <c r="H96" s="210">
        <v>2</v>
      </c>
      <c r="I96" s="211"/>
      <c r="J96" s="212">
        <f>ROUND(I96*H96,2)</f>
        <v>0</v>
      </c>
      <c r="K96" s="208" t="s">
        <v>135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136</v>
      </c>
      <c r="AT96" s="217" t="s">
        <v>131</v>
      </c>
      <c r="AU96" s="217" t="s">
        <v>82</v>
      </c>
      <c r="AY96" s="19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136</v>
      </c>
      <c r="BM96" s="217" t="s">
        <v>963</v>
      </c>
    </row>
    <row r="97" spans="1:47" s="2" customFormat="1" ht="12">
      <c r="A97" s="40"/>
      <c r="B97" s="41"/>
      <c r="C97" s="42"/>
      <c r="D97" s="219" t="s">
        <v>138</v>
      </c>
      <c r="E97" s="42"/>
      <c r="F97" s="220" t="s">
        <v>861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82</v>
      </c>
    </row>
    <row r="98" spans="1:65" s="2" customFormat="1" ht="16.5" customHeight="1">
      <c r="A98" s="40"/>
      <c r="B98" s="41"/>
      <c r="C98" s="224" t="s">
        <v>144</v>
      </c>
      <c r="D98" s="224" t="s">
        <v>145</v>
      </c>
      <c r="E98" s="225" t="s">
        <v>314</v>
      </c>
      <c r="F98" s="226" t="s">
        <v>315</v>
      </c>
      <c r="G98" s="227" t="s">
        <v>250</v>
      </c>
      <c r="H98" s="228">
        <v>0.8</v>
      </c>
      <c r="I98" s="229"/>
      <c r="J98" s="230">
        <f>ROUND(I98*H98,2)</f>
        <v>0</v>
      </c>
      <c r="K98" s="226" t="s">
        <v>135</v>
      </c>
      <c r="L98" s="231"/>
      <c r="M98" s="232" t="s">
        <v>19</v>
      </c>
      <c r="N98" s="233" t="s">
        <v>43</v>
      </c>
      <c r="O98" s="86"/>
      <c r="P98" s="215">
        <f>O98*H98</f>
        <v>0</v>
      </c>
      <c r="Q98" s="215">
        <v>0.22</v>
      </c>
      <c r="R98" s="215">
        <f>Q98*H98</f>
        <v>0.17600000000000002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149</v>
      </c>
      <c r="AT98" s="217" t="s">
        <v>145</v>
      </c>
      <c r="AU98" s="217" t="s">
        <v>82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136</v>
      </c>
      <c r="BM98" s="217" t="s">
        <v>964</v>
      </c>
    </row>
    <row r="99" spans="1:51" s="13" customFormat="1" ht="12">
      <c r="A99" s="13"/>
      <c r="B99" s="234"/>
      <c r="C99" s="235"/>
      <c r="D99" s="236" t="s">
        <v>151</v>
      </c>
      <c r="E99" s="237" t="s">
        <v>19</v>
      </c>
      <c r="F99" s="238" t="s">
        <v>965</v>
      </c>
      <c r="G99" s="235"/>
      <c r="H99" s="239">
        <v>0.8</v>
      </c>
      <c r="I99" s="240"/>
      <c r="J99" s="235"/>
      <c r="K99" s="235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151</v>
      </c>
      <c r="AU99" s="245" t="s">
        <v>82</v>
      </c>
      <c r="AV99" s="13" t="s">
        <v>82</v>
      </c>
      <c r="AW99" s="13" t="s">
        <v>34</v>
      </c>
      <c r="AX99" s="13" t="s">
        <v>80</v>
      </c>
      <c r="AY99" s="245" t="s">
        <v>129</v>
      </c>
    </row>
    <row r="100" spans="1:65" s="2" customFormat="1" ht="24.15" customHeight="1">
      <c r="A100" s="40"/>
      <c r="B100" s="41"/>
      <c r="C100" s="206" t="s">
        <v>136</v>
      </c>
      <c r="D100" s="206" t="s">
        <v>131</v>
      </c>
      <c r="E100" s="207" t="s">
        <v>864</v>
      </c>
      <c r="F100" s="208" t="s">
        <v>865</v>
      </c>
      <c r="G100" s="209" t="s">
        <v>134</v>
      </c>
      <c r="H100" s="210">
        <v>48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966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867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65" s="2" customFormat="1" ht="16.5" customHeight="1">
      <c r="A102" s="40"/>
      <c r="B102" s="41"/>
      <c r="C102" s="224" t="s">
        <v>157</v>
      </c>
      <c r="D102" s="224" t="s">
        <v>145</v>
      </c>
      <c r="E102" s="225" t="s">
        <v>314</v>
      </c>
      <c r="F102" s="226" t="s">
        <v>315</v>
      </c>
      <c r="G102" s="227" t="s">
        <v>250</v>
      </c>
      <c r="H102" s="228">
        <v>0.96</v>
      </c>
      <c r="I102" s="229"/>
      <c r="J102" s="230">
        <f>ROUND(I102*H102,2)</f>
        <v>0</v>
      </c>
      <c r="K102" s="226" t="s">
        <v>135</v>
      </c>
      <c r="L102" s="231"/>
      <c r="M102" s="232" t="s">
        <v>19</v>
      </c>
      <c r="N102" s="233" t="s">
        <v>43</v>
      </c>
      <c r="O102" s="86"/>
      <c r="P102" s="215">
        <f>O102*H102</f>
        <v>0</v>
      </c>
      <c r="Q102" s="215">
        <v>0.22</v>
      </c>
      <c r="R102" s="215">
        <f>Q102*H102</f>
        <v>0.2112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149</v>
      </c>
      <c r="AT102" s="217" t="s">
        <v>145</v>
      </c>
      <c r="AU102" s="217" t="s">
        <v>82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136</v>
      </c>
      <c r="BM102" s="217" t="s">
        <v>967</v>
      </c>
    </row>
    <row r="103" spans="1:51" s="13" customFormat="1" ht="12">
      <c r="A103" s="13"/>
      <c r="B103" s="234"/>
      <c r="C103" s="235"/>
      <c r="D103" s="236" t="s">
        <v>151</v>
      </c>
      <c r="E103" s="237" t="s">
        <v>19</v>
      </c>
      <c r="F103" s="238" t="s">
        <v>968</v>
      </c>
      <c r="G103" s="235"/>
      <c r="H103" s="239">
        <v>0.96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151</v>
      </c>
      <c r="AU103" s="245" t="s">
        <v>82</v>
      </c>
      <c r="AV103" s="13" t="s">
        <v>82</v>
      </c>
      <c r="AW103" s="13" t="s">
        <v>34</v>
      </c>
      <c r="AX103" s="13" t="s">
        <v>80</v>
      </c>
      <c r="AY103" s="245" t="s">
        <v>129</v>
      </c>
    </row>
    <row r="104" spans="1:65" s="2" customFormat="1" ht="16.5" customHeight="1">
      <c r="A104" s="40"/>
      <c r="B104" s="41"/>
      <c r="C104" s="206" t="s">
        <v>162</v>
      </c>
      <c r="D104" s="206" t="s">
        <v>131</v>
      </c>
      <c r="E104" s="207" t="s">
        <v>969</v>
      </c>
      <c r="F104" s="208" t="s">
        <v>970</v>
      </c>
      <c r="G104" s="209" t="s">
        <v>134</v>
      </c>
      <c r="H104" s="210">
        <v>36</v>
      </c>
      <c r="I104" s="211"/>
      <c r="J104" s="212">
        <f>ROUND(I104*H104,2)</f>
        <v>0</v>
      </c>
      <c r="K104" s="208" t="s">
        <v>135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82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136</v>
      </c>
      <c r="BM104" s="217" t="s">
        <v>971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972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138</v>
      </c>
      <c r="AU105" s="19" t="s">
        <v>82</v>
      </c>
    </row>
    <row r="106" spans="1:51" s="14" customFormat="1" ht="12">
      <c r="A106" s="14"/>
      <c r="B106" s="246"/>
      <c r="C106" s="247"/>
      <c r="D106" s="236" t="s">
        <v>151</v>
      </c>
      <c r="E106" s="248" t="s">
        <v>19</v>
      </c>
      <c r="F106" s="249" t="s">
        <v>973</v>
      </c>
      <c r="G106" s="247"/>
      <c r="H106" s="248" t="s">
        <v>19</v>
      </c>
      <c r="I106" s="250"/>
      <c r="J106" s="247"/>
      <c r="K106" s="247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151</v>
      </c>
      <c r="AU106" s="255" t="s">
        <v>82</v>
      </c>
      <c r="AV106" s="14" t="s">
        <v>80</v>
      </c>
      <c r="AW106" s="14" t="s">
        <v>34</v>
      </c>
      <c r="AX106" s="14" t="s">
        <v>72</v>
      </c>
      <c r="AY106" s="255" t="s">
        <v>129</v>
      </c>
    </row>
    <row r="107" spans="1:51" s="13" customFormat="1" ht="12">
      <c r="A107" s="13"/>
      <c r="B107" s="234"/>
      <c r="C107" s="235"/>
      <c r="D107" s="236" t="s">
        <v>151</v>
      </c>
      <c r="E107" s="237" t="s">
        <v>19</v>
      </c>
      <c r="F107" s="238" t="s">
        <v>974</v>
      </c>
      <c r="G107" s="235"/>
      <c r="H107" s="239">
        <v>36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151</v>
      </c>
      <c r="AU107" s="245" t="s">
        <v>82</v>
      </c>
      <c r="AV107" s="13" t="s">
        <v>82</v>
      </c>
      <c r="AW107" s="13" t="s">
        <v>34</v>
      </c>
      <c r="AX107" s="13" t="s">
        <v>80</v>
      </c>
      <c r="AY107" s="245" t="s">
        <v>129</v>
      </c>
    </row>
    <row r="108" spans="1:65" s="2" customFormat="1" ht="16.5" customHeight="1">
      <c r="A108" s="40"/>
      <c r="B108" s="41"/>
      <c r="C108" s="224" t="s">
        <v>167</v>
      </c>
      <c r="D108" s="224" t="s">
        <v>145</v>
      </c>
      <c r="E108" s="225" t="s">
        <v>324</v>
      </c>
      <c r="F108" s="226" t="s">
        <v>975</v>
      </c>
      <c r="G108" s="227" t="s">
        <v>134</v>
      </c>
      <c r="H108" s="228">
        <v>36</v>
      </c>
      <c r="I108" s="229"/>
      <c r="J108" s="230">
        <f>ROUND(I108*H108,2)</f>
        <v>0</v>
      </c>
      <c r="K108" s="226" t="s">
        <v>19</v>
      </c>
      <c r="L108" s="231"/>
      <c r="M108" s="232" t="s">
        <v>19</v>
      </c>
      <c r="N108" s="233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149</v>
      </c>
      <c r="AT108" s="217" t="s">
        <v>145</v>
      </c>
      <c r="AU108" s="217" t="s">
        <v>82</v>
      </c>
      <c r="AY108" s="19" t="s">
        <v>129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136</v>
      </c>
      <c r="BM108" s="217" t="s">
        <v>976</v>
      </c>
    </row>
    <row r="109" spans="1:65" s="2" customFormat="1" ht="24.15" customHeight="1">
      <c r="A109" s="40"/>
      <c r="B109" s="41"/>
      <c r="C109" s="206" t="s">
        <v>149</v>
      </c>
      <c r="D109" s="206" t="s">
        <v>131</v>
      </c>
      <c r="E109" s="207" t="s">
        <v>888</v>
      </c>
      <c r="F109" s="208" t="s">
        <v>889</v>
      </c>
      <c r="G109" s="209" t="s">
        <v>134</v>
      </c>
      <c r="H109" s="210">
        <v>35</v>
      </c>
      <c r="I109" s="211"/>
      <c r="J109" s="212">
        <f>ROUND(I109*H109,2)</f>
        <v>0</v>
      </c>
      <c r="K109" s="208" t="s">
        <v>135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136</v>
      </c>
      <c r="AT109" s="217" t="s">
        <v>131</v>
      </c>
      <c r="AU109" s="217" t="s">
        <v>82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136</v>
      </c>
      <c r="BM109" s="217" t="s">
        <v>977</v>
      </c>
    </row>
    <row r="110" spans="1:47" s="2" customFormat="1" ht="12">
      <c r="A110" s="40"/>
      <c r="B110" s="41"/>
      <c r="C110" s="42"/>
      <c r="D110" s="219" t="s">
        <v>138</v>
      </c>
      <c r="E110" s="42"/>
      <c r="F110" s="220" t="s">
        <v>891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138</v>
      </c>
      <c r="AU110" s="19" t="s">
        <v>82</v>
      </c>
    </row>
    <row r="111" spans="1:65" s="2" customFormat="1" ht="16.5" customHeight="1">
      <c r="A111" s="40"/>
      <c r="B111" s="41"/>
      <c r="C111" s="224" t="s">
        <v>177</v>
      </c>
      <c r="D111" s="224" t="s">
        <v>145</v>
      </c>
      <c r="E111" s="225" t="s">
        <v>978</v>
      </c>
      <c r="F111" s="226" t="s">
        <v>979</v>
      </c>
      <c r="G111" s="227" t="s">
        <v>134</v>
      </c>
      <c r="H111" s="228">
        <v>2</v>
      </c>
      <c r="I111" s="229"/>
      <c r="J111" s="230">
        <f>ROUND(I111*H111,2)</f>
        <v>0</v>
      </c>
      <c r="K111" s="226" t="s">
        <v>19</v>
      </c>
      <c r="L111" s="231"/>
      <c r="M111" s="232" t="s">
        <v>19</v>
      </c>
      <c r="N111" s="233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149</v>
      </c>
      <c r="AT111" s="217" t="s">
        <v>145</v>
      </c>
      <c r="AU111" s="217" t="s">
        <v>82</v>
      </c>
      <c r="AY111" s="19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136</v>
      </c>
      <c r="BM111" s="217" t="s">
        <v>980</v>
      </c>
    </row>
    <row r="112" spans="1:65" s="2" customFormat="1" ht="16.5" customHeight="1">
      <c r="A112" s="40"/>
      <c r="B112" s="41"/>
      <c r="C112" s="206" t="s">
        <v>182</v>
      </c>
      <c r="D112" s="206" t="s">
        <v>131</v>
      </c>
      <c r="E112" s="207" t="s">
        <v>910</v>
      </c>
      <c r="F112" s="208" t="s">
        <v>911</v>
      </c>
      <c r="G112" s="209" t="s">
        <v>134</v>
      </c>
      <c r="H112" s="210">
        <v>3</v>
      </c>
      <c r="I112" s="211"/>
      <c r="J112" s="212">
        <f>ROUND(I112*H112,2)</f>
        <v>0</v>
      </c>
      <c r="K112" s="208" t="s">
        <v>135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5E-05</v>
      </c>
      <c r="R112" s="215">
        <f>Q112*H112</f>
        <v>0.00015000000000000001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136</v>
      </c>
      <c r="AT112" s="217" t="s">
        <v>131</v>
      </c>
      <c r="AU112" s="217" t="s">
        <v>82</v>
      </c>
      <c r="AY112" s="19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136</v>
      </c>
      <c r="BM112" s="217" t="s">
        <v>981</v>
      </c>
    </row>
    <row r="113" spans="1:47" s="2" customFormat="1" ht="12">
      <c r="A113" s="40"/>
      <c r="B113" s="41"/>
      <c r="C113" s="42"/>
      <c r="D113" s="219" t="s">
        <v>138</v>
      </c>
      <c r="E113" s="42"/>
      <c r="F113" s="220" t="s">
        <v>913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82</v>
      </c>
    </row>
    <row r="114" spans="1:51" s="14" customFormat="1" ht="12">
      <c r="A114" s="14"/>
      <c r="B114" s="246"/>
      <c r="C114" s="247"/>
      <c r="D114" s="236" t="s">
        <v>151</v>
      </c>
      <c r="E114" s="248" t="s">
        <v>19</v>
      </c>
      <c r="F114" s="249" t="s">
        <v>982</v>
      </c>
      <c r="G114" s="247"/>
      <c r="H114" s="248" t="s">
        <v>19</v>
      </c>
      <c r="I114" s="250"/>
      <c r="J114" s="247"/>
      <c r="K114" s="247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151</v>
      </c>
      <c r="AU114" s="255" t="s">
        <v>82</v>
      </c>
      <c r="AV114" s="14" t="s">
        <v>80</v>
      </c>
      <c r="AW114" s="14" t="s">
        <v>34</v>
      </c>
      <c r="AX114" s="14" t="s">
        <v>72</v>
      </c>
      <c r="AY114" s="255" t="s">
        <v>129</v>
      </c>
    </row>
    <row r="115" spans="1:51" s="13" customFormat="1" ht="12">
      <c r="A115" s="13"/>
      <c r="B115" s="234"/>
      <c r="C115" s="235"/>
      <c r="D115" s="236" t="s">
        <v>151</v>
      </c>
      <c r="E115" s="237" t="s">
        <v>19</v>
      </c>
      <c r="F115" s="238" t="s">
        <v>144</v>
      </c>
      <c r="G115" s="235"/>
      <c r="H115" s="239">
        <v>3</v>
      </c>
      <c r="I115" s="240"/>
      <c r="J115" s="235"/>
      <c r="K115" s="235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151</v>
      </c>
      <c r="AU115" s="245" t="s">
        <v>82</v>
      </c>
      <c r="AV115" s="13" t="s">
        <v>82</v>
      </c>
      <c r="AW115" s="13" t="s">
        <v>34</v>
      </c>
      <c r="AX115" s="13" t="s">
        <v>80</v>
      </c>
      <c r="AY115" s="245" t="s">
        <v>129</v>
      </c>
    </row>
    <row r="116" spans="1:65" s="2" customFormat="1" ht="16.5" customHeight="1">
      <c r="A116" s="40"/>
      <c r="B116" s="41"/>
      <c r="C116" s="224" t="s">
        <v>188</v>
      </c>
      <c r="D116" s="224" t="s">
        <v>145</v>
      </c>
      <c r="E116" s="225" t="s">
        <v>914</v>
      </c>
      <c r="F116" s="226" t="s">
        <v>915</v>
      </c>
      <c r="G116" s="227" t="s">
        <v>134</v>
      </c>
      <c r="H116" s="228">
        <v>9</v>
      </c>
      <c r="I116" s="229"/>
      <c r="J116" s="230">
        <f>ROUND(I116*H116,2)</f>
        <v>0</v>
      </c>
      <c r="K116" s="226" t="s">
        <v>135</v>
      </c>
      <c r="L116" s="231"/>
      <c r="M116" s="232" t="s">
        <v>19</v>
      </c>
      <c r="N116" s="233" t="s">
        <v>43</v>
      </c>
      <c r="O116" s="86"/>
      <c r="P116" s="215">
        <f>O116*H116</f>
        <v>0</v>
      </c>
      <c r="Q116" s="215">
        <v>0.00472</v>
      </c>
      <c r="R116" s="215">
        <f>Q116*H116</f>
        <v>0.042480000000000004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149</v>
      </c>
      <c r="AT116" s="217" t="s">
        <v>145</v>
      </c>
      <c r="AU116" s="217" t="s">
        <v>82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136</v>
      </c>
      <c r="BM116" s="217" t="s">
        <v>983</v>
      </c>
    </row>
    <row r="117" spans="1:51" s="13" customFormat="1" ht="12">
      <c r="A117" s="13"/>
      <c r="B117" s="234"/>
      <c r="C117" s="235"/>
      <c r="D117" s="236" t="s">
        <v>151</v>
      </c>
      <c r="E117" s="237" t="s">
        <v>19</v>
      </c>
      <c r="F117" s="238" t="s">
        <v>984</v>
      </c>
      <c r="G117" s="235"/>
      <c r="H117" s="239">
        <v>9</v>
      </c>
      <c r="I117" s="240"/>
      <c r="J117" s="235"/>
      <c r="K117" s="235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151</v>
      </c>
      <c r="AU117" s="245" t="s">
        <v>82</v>
      </c>
      <c r="AV117" s="13" t="s">
        <v>82</v>
      </c>
      <c r="AW117" s="13" t="s">
        <v>34</v>
      </c>
      <c r="AX117" s="13" t="s">
        <v>80</v>
      </c>
      <c r="AY117" s="245" t="s">
        <v>129</v>
      </c>
    </row>
    <row r="118" spans="1:65" s="2" customFormat="1" ht="16.5" customHeight="1">
      <c r="A118" s="40"/>
      <c r="B118" s="41"/>
      <c r="C118" s="206" t="s">
        <v>8</v>
      </c>
      <c r="D118" s="206" t="s">
        <v>131</v>
      </c>
      <c r="E118" s="207" t="s">
        <v>985</v>
      </c>
      <c r="F118" s="208" t="s">
        <v>986</v>
      </c>
      <c r="G118" s="209" t="s">
        <v>134</v>
      </c>
      <c r="H118" s="210">
        <v>35</v>
      </c>
      <c r="I118" s="211"/>
      <c r="J118" s="212">
        <f>ROUND(I118*H118,2)</f>
        <v>0</v>
      </c>
      <c r="K118" s="208" t="s">
        <v>135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136</v>
      </c>
      <c r="AT118" s="217" t="s">
        <v>131</v>
      </c>
      <c r="AU118" s="217" t="s">
        <v>82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136</v>
      </c>
      <c r="BM118" s="217" t="s">
        <v>987</v>
      </c>
    </row>
    <row r="119" spans="1:47" s="2" customFormat="1" ht="12">
      <c r="A119" s="40"/>
      <c r="B119" s="41"/>
      <c r="C119" s="42"/>
      <c r="D119" s="219" t="s">
        <v>138</v>
      </c>
      <c r="E119" s="42"/>
      <c r="F119" s="220" t="s">
        <v>988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82</v>
      </c>
    </row>
    <row r="120" spans="1:65" s="2" customFormat="1" ht="16.5" customHeight="1">
      <c r="A120" s="40"/>
      <c r="B120" s="41"/>
      <c r="C120" s="206" t="s">
        <v>198</v>
      </c>
      <c r="D120" s="206" t="s">
        <v>131</v>
      </c>
      <c r="E120" s="207" t="s">
        <v>989</v>
      </c>
      <c r="F120" s="208" t="s">
        <v>990</v>
      </c>
      <c r="G120" s="209" t="s">
        <v>185</v>
      </c>
      <c r="H120" s="210">
        <v>48</v>
      </c>
      <c r="I120" s="211"/>
      <c r="J120" s="212">
        <f>ROUND(I120*H120,2)</f>
        <v>0</v>
      </c>
      <c r="K120" s="208" t="s">
        <v>135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136</v>
      </c>
      <c r="AT120" s="217" t="s">
        <v>131</v>
      </c>
      <c r="AU120" s="217" t="s">
        <v>82</v>
      </c>
      <c r="AY120" s="19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136</v>
      </c>
      <c r="BM120" s="217" t="s">
        <v>991</v>
      </c>
    </row>
    <row r="121" spans="1:47" s="2" customFormat="1" ht="12">
      <c r="A121" s="40"/>
      <c r="B121" s="41"/>
      <c r="C121" s="42"/>
      <c r="D121" s="219" t="s">
        <v>138</v>
      </c>
      <c r="E121" s="42"/>
      <c r="F121" s="220" t="s">
        <v>992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138</v>
      </c>
      <c r="AU121" s="19" t="s">
        <v>82</v>
      </c>
    </row>
    <row r="122" spans="1:51" s="13" customFormat="1" ht="12">
      <c r="A122" s="13"/>
      <c r="B122" s="234"/>
      <c r="C122" s="235"/>
      <c r="D122" s="236" t="s">
        <v>151</v>
      </c>
      <c r="E122" s="237" t="s">
        <v>19</v>
      </c>
      <c r="F122" s="238" t="s">
        <v>993</v>
      </c>
      <c r="G122" s="235"/>
      <c r="H122" s="239">
        <v>48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151</v>
      </c>
      <c r="AU122" s="245" t="s">
        <v>82</v>
      </c>
      <c r="AV122" s="13" t="s">
        <v>82</v>
      </c>
      <c r="AW122" s="13" t="s">
        <v>34</v>
      </c>
      <c r="AX122" s="13" t="s">
        <v>80</v>
      </c>
      <c r="AY122" s="245" t="s">
        <v>129</v>
      </c>
    </row>
    <row r="123" spans="1:65" s="2" customFormat="1" ht="16.5" customHeight="1">
      <c r="A123" s="40"/>
      <c r="B123" s="41"/>
      <c r="C123" s="206" t="s">
        <v>205</v>
      </c>
      <c r="D123" s="206" t="s">
        <v>131</v>
      </c>
      <c r="E123" s="207" t="s">
        <v>994</v>
      </c>
      <c r="F123" s="208" t="s">
        <v>995</v>
      </c>
      <c r="G123" s="209" t="s">
        <v>185</v>
      </c>
      <c r="H123" s="210">
        <v>48</v>
      </c>
      <c r="I123" s="211"/>
      <c r="J123" s="212">
        <f>ROUND(I123*H123,2)</f>
        <v>0</v>
      </c>
      <c r="K123" s="208" t="s">
        <v>135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136</v>
      </c>
      <c r="AT123" s="217" t="s">
        <v>131</v>
      </c>
      <c r="AU123" s="217" t="s">
        <v>82</v>
      </c>
      <c r="AY123" s="19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136</v>
      </c>
      <c r="BM123" s="217" t="s">
        <v>996</v>
      </c>
    </row>
    <row r="124" spans="1:47" s="2" customFormat="1" ht="12">
      <c r="A124" s="40"/>
      <c r="B124" s="41"/>
      <c r="C124" s="42"/>
      <c r="D124" s="219" t="s">
        <v>138</v>
      </c>
      <c r="E124" s="42"/>
      <c r="F124" s="220" t="s">
        <v>997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138</v>
      </c>
      <c r="AU124" s="19" t="s">
        <v>82</v>
      </c>
    </row>
    <row r="125" spans="1:65" s="2" customFormat="1" ht="16.5" customHeight="1">
      <c r="A125" s="40"/>
      <c r="B125" s="41"/>
      <c r="C125" s="206" t="s">
        <v>216</v>
      </c>
      <c r="D125" s="206" t="s">
        <v>131</v>
      </c>
      <c r="E125" s="207" t="s">
        <v>998</v>
      </c>
      <c r="F125" s="208" t="s">
        <v>999</v>
      </c>
      <c r="G125" s="209" t="s">
        <v>134</v>
      </c>
      <c r="H125" s="210">
        <v>81</v>
      </c>
      <c r="I125" s="211"/>
      <c r="J125" s="212">
        <f>ROUND(I125*H125,2)</f>
        <v>0</v>
      </c>
      <c r="K125" s="208" t="s">
        <v>135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136</v>
      </c>
      <c r="AT125" s="217" t="s">
        <v>131</v>
      </c>
      <c r="AU125" s="217" t="s">
        <v>82</v>
      </c>
      <c r="AY125" s="19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136</v>
      </c>
      <c r="BM125" s="217" t="s">
        <v>1000</v>
      </c>
    </row>
    <row r="126" spans="1:47" s="2" customFormat="1" ht="12">
      <c r="A126" s="40"/>
      <c r="B126" s="41"/>
      <c r="C126" s="42"/>
      <c r="D126" s="219" t="s">
        <v>138</v>
      </c>
      <c r="E126" s="42"/>
      <c r="F126" s="220" t="s">
        <v>1001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138</v>
      </c>
      <c r="AU126" s="19" t="s">
        <v>82</v>
      </c>
    </row>
    <row r="127" spans="1:51" s="13" customFormat="1" ht="12">
      <c r="A127" s="13"/>
      <c r="B127" s="234"/>
      <c r="C127" s="235"/>
      <c r="D127" s="236" t="s">
        <v>151</v>
      </c>
      <c r="E127" s="237" t="s">
        <v>19</v>
      </c>
      <c r="F127" s="238" t="s">
        <v>1002</v>
      </c>
      <c r="G127" s="235"/>
      <c r="H127" s="239">
        <v>81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151</v>
      </c>
      <c r="AU127" s="245" t="s">
        <v>82</v>
      </c>
      <c r="AV127" s="13" t="s">
        <v>82</v>
      </c>
      <c r="AW127" s="13" t="s">
        <v>34</v>
      </c>
      <c r="AX127" s="13" t="s">
        <v>80</v>
      </c>
      <c r="AY127" s="245" t="s">
        <v>129</v>
      </c>
    </row>
    <row r="128" spans="1:65" s="2" customFormat="1" ht="16.5" customHeight="1">
      <c r="A128" s="40"/>
      <c r="B128" s="41"/>
      <c r="C128" s="206" t="s">
        <v>225</v>
      </c>
      <c r="D128" s="206" t="s">
        <v>131</v>
      </c>
      <c r="E128" s="207" t="s">
        <v>1003</v>
      </c>
      <c r="F128" s="208" t="s">
        <v>1004</v>
      </c>
      <c r="G128" s="209" t="s">
        <v>134</v>
      </c>
      <c r="H128" s="210">
        <v>35</v>
      </c>
      <c r="I128" s="211"/>
      <c r="J128" s="212">
        <f>ROUND(I128*H128,2)</f>
        <v>0</v>
      </c>
      <c r="K128" s="208" t="s">
        <v>135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2E-05</v>
      </c>
      <c r="R128" s="215">
        <f>Q128*H128</f>
        <v>0.0007000000000000001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136</v>
      </c>
      <c r="AT128" s="217" t="s">
        <v>131</v>
      </c>
      <c r="AU128" s="217" t="s">
        <v>82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136</v>
      </c>
      <c r="BM128" s="217" t="s">
        <v>1005</v>
      </c>
    </row>
    <row r="129" spans="1:47" s="2" customFormat="1" ht="12">
      <c r="A129" s="40"/>
      <c r="B129" s="41"/>
      <c r="C129" s="42"/>
      <c r="D129" s="219" t="s">
        <v>138</v>
      </c>
      <c r="E129" s="42"/>
      <c r="F129" s="220" t="s">
        <v>1006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138</v>
      </c>
      <c r="AU129" s="19" t="s">
        <v>82</v>
      </c>
    </row>
    <row r="130" spans="1:65" s="2" customFormat="1" ht="21.75" customHeight="1">
      <c r="A130" s="40"/>
      <c r="B130" s="41"/>
      <c r="C130" s="206" t="s">
        <v>230</v>
      </c>
      <c r="D130" s="206" t="s">
        <v>131</v>
      </c>
      <c r="E130" s="207" t="s">
        <v>924</v>
      </c>
      <c r="F130" s="208" t="s">
        <v>925</v>
      </c>
      <c r="G130" s="209" t="s">
        <v>185</v>
      </c>
      <c r="H130" s="210">
        <v>78</v>
      </c>
      <c r="I130" s="211"/>
      <c r="J130" s="212">
        <f>ROUND(I130*H130,2)</f>
        <v>0</v>
      </c>
      <c r="K130" s="208" t="s">
        <v>135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136</v>
      </c>
      <c r="AT130" s="217" t="s">
        <v>131</v>
      </c>
      <c r="AU130" s="217" t="s">
        <v>82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136</v>
      </c>
      <c r="BM130" s="217" t="s">
        <v>1007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927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82</v>
      </c>
    </row>
    <row r="132" spans="1:51" s="14" customFormat="1" ht="12">
      <c r="A132" s="14"/>
      <c r="B132" s="246"/>
      <c r="C132" s="247"/>
      <c r="D132" s="236" t="s">
        <v>151</v>
      </c>
      <c r="E132" s="248" t="s">
        <v>19</v>
      </c>
      <c r="F132" s="249" t="s">
        <v>1008</v>
      </c>
      <c r="G132" s="247"/>
      <c r="H132" s="248" t="s">
        <v>19</v>
      </c>
      <c r="I132" s="250"/>
      <c r="J132" s="247"/>
      <c r="K132" s="247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151</v>
      </c>
      <c r="AU132" s="255" t="s">
        <v>82</v>
      </c>
      <c r="AV132" s="14" t="s">
        <v>80</v>
      </c>
      <c r="AW132" s="14" t="s">
        <v>34</v>
      </c>
      <c r="AX132" s="14" t="s">
        <v>72</v>
      </c>
      <c r="AY132" s="255" t="s">
        <v>129</v>
      </c>
    </row>
    <row r="133" spans="1:51" s="13" customFormat="1" ht="12">
      <c r="A133" s="13"/>
      <c r="B133" s="234"/>
      <c r="C133" s="235"/>
      <c r="D133" s="236" t="s">
        <v>151</v>
      </c>
      <c r="E133" s="237" t="s">
        <v>19</v>
      </c>
      <c r="F133" s="238" t="s">
        <v>1009</v>
      </c>
      <c r="G133" s="235"/>
      <c r="H133" s="239">
        <v>78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151</v>
      </c>
      <c r="AU133" s="245" t="s">
        <v>82</v>
      </c>
      <c r="AV133" s="13" t="s">
        <v>82</v>
      </c>
      <c r="AW133" s="13" t="s">
        <v>34</v>
      </c>
      <c r="AX133" s="13" t="s">
        <v>80</v>
      </c>
      <c r="AY133" s="245" t="s">
        <v>129</v>
      </c>
    </row>
    <row r="134" spans="1:65" s="2" customFormat="1" ht="16.5" customHeight="1">
      <c r="A134" s="40"/>
      <c r="B134" s="41"/>
      <c r="C134" s="224" t="s">
        <v>318</v>
      </c>
      <c r="D134" s="224" t="s">
        <v>145</v>
      </c>
      <c r="E134" s="225" t="s">
        <v>928</v>
      </c>
      <c r="F134" s="226" t="s">
        <v>929</v>
      </c>
      <c r="G134" s="227" t="s">
        <v>250</v>
      </c>
      <c r="H134" s="228">
        <v>11.934</v>
      </c>
      <c r="I134" s="229"/>
      <c r="J134" s="230">
        <f>ROUND(I134*H134,2)</f>
        <v>0</v>
      </c>
      <c r="K134" s="226" t="s">
        <v>135</v>
      </c>
      <c r="L134" s="231"/>
      <c r="M134" s="232" t="s">
        <v>19</v>
      </c>
      <c r="N134" s="233" t="s">
        <v>43</v>
      </c>
      <c r="O134" s="86"/>
      <c r="P134" s="215">
        <f>O134*H134</f>
        <v>0</v>
      </c>
      <c r="Q134" s="215">
        <v>0.2</v>
      </c>
      <c r="R134" s="215">
        <f>Q134*H134</f>
        <v>2.3868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149</v>
      </c>
      <c r="AT134" s="217" t="s">
        <v>145</v>
      </c>
      <c r="AU134" s="217" t="s">
        <v>82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136</v>
      </c>
      <c r="BM134" s="217" t="s">
        <v>1010</v>
      </c>
    </row>
    <row r="135" spans="1:51" s="13" customFormat="1" ht="12">
      <c r="A135" s="13"/>
      <c r="B135" s="234"/>
      <c r="C135" s="235"/>
      <c r="D135" s="236" t="s">
        <v>151</v>
      </c>
      <c r="E135" s="237" t="s">
        <v>19</v>
      </c>
      <c r="F135" s="238" t="s">
        <v>1011</v>
      </c>
      <c r="G135" s="235"/>
      <c r="H135" s="239">
        <v>11.934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151</v>
      </c>
      <c r="AU135" s="245" t="s">
        <v>82</v>
      </c>
      <c r="AV135" s="13" t="s">
        <v>82</v>
      </c>
      <c r="AW135" s="13" t="s">
        <v>34</v>
      </c>
      <c r="AX135" s="13" t="s">
        <v>80</v>
      </c>
      <c r="AY135" s="245" t="s">
        <v>129</v>
      </c>
    </row>
    <row r="136" spans="1:65" s="2" customFormat="1" ht="16.5" customHeight="1">
      <c r="A136" s="40"/>
      <c r="B136" s="41"/>
      <c r="C136" s="206" t="s">
        <v>323</v>
      </c>
      <c r="D136" s="206" t="s">
        <v>131</v>
      </c>
      <c r="E136" s="207" t="s">
        <v>1012</v>
      </c>
      <c r="F136" s="208" t="s">
        <v>1013</v>
      </c>
      <c r="G136" s="209" t="s">
        <v>185</v>
      </c>
      <c r="H136" s="210">
        <v>200</v>
      </c>
      <c r="I136" s="211"/>
      <c r="J136" s="212">
        <f>ROUND(I136*H136,2)</f>
        <v>0</v>
      </c>
      <c r="K136" s="208" t="s">
        <v>135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82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136</v>
      </c>
      <c r="BM136" s="217" t="s">
        <v>1014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1015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138</v>
      </c>
      <c r="AU137" s="19" t="s">
        <v>82</v>
      </c>
    </row>
    <row r="138" spans="1:65" s="2" customFormat="1" ht="16.5" customHeight="1">
      <c r="A138" s="40"/>
      <c r="B138" s="41"/>
      <c r="C138" s="206" t="s">
        <v>328</v>
      </c>
      <c r="D138" s="206" t="s">
        <v>131</v>
      </c>
      <c r="E138" s="207" t="s">
        <v>1016</v>
      </c>
      <c r="F138" s="208" t="s">
        <v>1017</v>
      </c>
      <c r="G138" s="209" t="s">
        <v>250</v>
      </c>
      <c r="H138" s="210">
        <v>18</v>
      </c>
      <c r="I138" s="211"/>
      <c r="J138" s="212">
        <f>ROUND(I138*H138,2)</f>
        <v>0</v>
      </c>
      <c r="K138" s="208" t="s">
        <v>135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136</v>
      </c>
      <c r="AT138" s="217" t="s">
        <v>131</v>
      </c>
      <c r="AU138" s="217" t="s">
        <v>82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136</v>
      </c>
      <c r="BM138" s="217" t="s">
        <v>1018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1019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82</v>
      </c>
    </row>
    <row r="140" spans="1:51" s="13" customFormat="1" ht="12">
      <c r="A140" s="13"/>
      <c r="B140" s="234"/>
      <c r="C140" s="235"/>
      <c r="D140" s="236" t="s">
        <v>151</v>
      </c>
      <c r="E140" s="237" t="s">
        <v>19</v>
      </c>
      <c r="F140" s="238" t="s">
        <v>1020</v>
      </c>
      <c r="G140" s="235"/>
      <c r="H140" s="239">
        <v>18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151</v>
      </c>
      <c r="AU140" s="245" t="s">
        <v>82</v>
      </c>
      <c r="AV140" s="13" t="s">
        <v>82</v>
      </c>
      <c r="AW140" s="13" t="s">
        <v>34</v>
      </c>
      <c r="AX140" s="13" t="s">
        <v>80</v>
      </c>
      <c r="AY140" s="245" t="s">
        <v>129</v>
      </c>
    </row>
    <row r="141" spans="1:63" s="12" customFormat="1" ht="22.8" customHeight="1">
      <c r="A141" s="12"/>
      <c r="B141" s="190"/>
      <c r="C141" s="191"/>
      <c r="D141" s="192" t="s">
        <v>71</v>
      </c>
      <c r="E141" s="204" t="s">
        <v>404</v>
      </c>
      <c r="F141" s="204" t="s">
        <v>405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SUM(P142:P143)</f>
        <v>0</v>
      </c>
      <c r="Q141" s="198"/>
      <c r="R141" s="199">
        <f>SUM(R142:R143)</f>
        <v>0</v>
      </c>
      <c r="S141" s="198"/>
      <c r="T141" s="200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80</v>
      </c>
      <c r="AT141" s="202" t="s">
        <v>71</v>
      </c>
      <c r="AU141" s="202" t="s">
        <v>80</v>
      </c>
      <c r="AY141" s="201" t="s">
        <v>129</v>
      </c>
      <c r="BK141" s="203">
        <f>SUM(BK142:BK143)</f>
        <v>0</v>
      </c>
    </row>
    <row r="142" spans="1:65" s="2" customFormat="1" ht="16.5" customHeight="1">
      <c r="A142" s="40"/>
      <c r="B142" s="41"/>
      <c r="C142" s="206" t="s">
        <v>7</v>
      </c>
      <c r="D142" s="206" t="s">
        <v>131</v>
      </c>
      <c r="E142" s="207" t="s">
        <v>947</v>
      </c>
      <c r="F142" s="208" t="s">
        <v>948</v>
      </c>
      <c r="G142" s="209" t="s">
        <v>148</v>
      </c>
      <c r="H142" s="210">
        <v>2.817</v>
      </c>
      <c r="I142" s="211"/>
      <c r="J142" s="212">
        <f>ROUND(I142*H142,2)</f>
        <v>0</v>
      </c>
      <c r="K142" s="208" t="s">
        <v>135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136</v>
      </c>
      <c r="AT142" s="217" t="s">
        <v>131</v>
      </c>
      <c r="AU142" s="217" t="s">
        <v>82</v>
      </c>
      <c r="AY142" s="19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136</v>
      </c>
      <c r="BM142" s="217" t="s">
        <v>1021</v>
      </c>
    </row>
    <row r="143" spans="1:47" s="2" customFormat="1" ht="12">
      <c r="A143" s="40"/>
      <c r="B143" s="41"/>
      <c r="C143" s="42"/>
      <c r="D143" s="219" t="s">
        <v>138</v>
      </c>
      <c r="E143" s="42"/>
      <c r="F143" s="220" t="s">
        <v>950</v>
      </c>
      <c r="G143" s="42"/>
      <c r="H143" s="42"/>
      <c r="I143" s="221"/>
      <c r="J143" s="42"/>
      <c r="K143" s="42"/>
      <c r="L143" s="46"/>
      <c r="M143" s="256"/>
      <c r="N143" s="257"/>
      <c r="O143" s="258"/>
      <c r="P143" s="258"/>
      <c r="Q143" s="258"/>
      <c r="R143" s="258"/>
      <c r="S143" s="258"/>
      <c r="T143" s="259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138</v>
      </c>
      <c r="AU143" s="19" t="s">
        <v>82</v>
      </c>
    </row>
    <row r="144" spans="1:31" s="2" customFormat="1" ht="6.95" customHeight="1">
      <c r="A144" s="40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46"/>
      <c r="M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</sheetData>
  <sheetProtection password="CC35" sheet="1" objects="1" scenarios="1" formatColumns="0" formatRows="0" autoFilter="0"/>
  <autoFilter ref="C81:K14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4_01/111151121"/>
    <hyperlink ref="F97" r:id="rId2" display="https://podminky.urs.cz/item/CS_URS_2024_01/183101315"/>
    <hyperlink ref="F101" r:id="rId3" display="https://podminky.urs.cz/item/CS_URS_2024_01/183111314"/>
    <hyperlink ref="F105" r:id="rId4" display="https://podminky.urs.cz/item/CS_URS_2024_01/183211422"/>
    <hyperlink ref="F110" r:id="rId5" display="https://podminky.urs.cz/item/CS_URS_2024_01/184102116"/>
    <hyperlink ref="F113" r:id="rId6" display="https://podminky.urs.cz/item/CS_URS_2024_01/184215132"/>
    <hyperlink ref="F119" r:id="rId7" display="https://podminky.urs.cz/item/CS_URS_2024_01/184801121"/>
    <hyperlink ref="F121" r:id="rId8" display="https://podminky.urs.cz/item/CS_URS_2024_01/184803112"/>
    <hyperlink ref="F124" r:id="rId9" display="https://podminky.urs.cz/item/CS_URS_2024_01/184803119"/>
    <hyperlink ref="F126" r:id="rId10" display="https://podminky.urs.cz/item/CS_URS_2024_01/184806112"/>
    <hyperlink ref="F129" r:id="rId11" display="https://podminky.urs.cz/item/CS_URS_2024_01/184911111"/>
    <hyperlink ref="F131" r:id="rId12" display="https://podminky.urs.cz/item/CS_URS_2024_01/184911431"/>
    <hyperlink ref="F137" r:id="rId13" display="https://podminky.urs.cz/item/CS_URS_2024_01/185804213"/>
    <hyperlink ref="F139" r:id="rId14" display="https://podminky.urs.cz/item/CS_URS_2024_01/185804312"/>
    <hyperlink ref="F143" r:id="rId15" display="https://podminky.urs.cz/item/CS_URS_2024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Úprava veřejného prostoru v ulici U Třešňovky v Chomutově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506</v>
      </c>
      <c r="G12" s="40"/>
      <c r="H12" s="40"/>
      <c r="I12" s="134" t="s">
        <v>23</v>
      </c>
      <c r="J12" s="139" t="str">
        <f>'Rekapitulace stavby'!AN8</f>
        <v>16. 4. 2024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507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ROUND((SUM(BE95:BE325)),2)</f>
        <v>0</v>
      </c>
      <c r="G33" s="40"/>
      <c r="H33" s="40"/>
      <c r="I33" s="150">
        <v>0.21</v>
      </c>
      <c r="J33" s="149">
        <f>ROUND(((SUM(BE95:BE325))*I33),2)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ROUND((SUM(BF95:BF325)),2)</f>
        <v>0</v>
      </c>
      <c r="G34" s="40"/>
      <c r="H34" s="40"/>
      <c r="I34" s="150">
        <v>0.12</v>
      </c>
      <c r="J34" s="149">
        <f>ROUND(((SUM(BF95:BF325))*I34),2)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ROUND((SUM(BG95:BG325)),2)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ROUND((SUM(BH95:BH325)),2)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ROUND((SUM(BI95:BI325)),2)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Úprava veřejného prostoru v ulici U Třešňovky v Chomutově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SO 901 - rozptylové plochy pro pěší a dopadové plochy vč. mobiliáře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16. 4. 2024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Statutární město Chomutov,Zborovská 4602, Chomutov</v>
      </c>
      <c r="G54" s="42"/>
      <c r="H54" s="42"/>
      <c r="I54" s="34" t="s">
        <v>31</v>
      </c>
      <c r="J54" s="38" t="str">
        <f>E21</f>
        <v>Ing.arch.Václav Rusňák,Husova ul.3288/59,Chomutov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Ivan Menhard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1023</v>
      </c>
      <c r="E62" s="176"/>
      <c r="F62" s="176"/>
      <c r="G62" s="176"/>
      <c r="H62" s="176"/>
      <c r="I62" s="176"/>
      <c r="J62" s="177">
        <f>J161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1024</v>
      </c>
      <c r="E63" s="176"/>
      <c r="F63" s="176"/>
      <c r="G63" s="176"/>
      <c r="H63" s="176"/>
      <c r="I63" s="176"/>
      <c r="J63" s="177">
        <f>J171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237</v>
      </c>
      <c r="E64" s="176"/>
      <c r="F64" s="176"/>
      <c r="G64" s="176"/>
      <c r="H64" s="176"/>
      <c r="I64" s="176"/>
      <c r="J64" s="177">
        <f>J176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839</v>
      </c>
      <c r="E65" s="176"/>
      <c r="F65" s="176"/>
      <c r="G65" s="176"/>
      <c r="H65" s="176"/>
      <c r="I65" s="176"/>
      <c r="J65" s="177">
        <f>J216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238</v>
      </c>
      <c r="E66" s="176"/>
      <c r="F66" s="176"/>
      <c r="G66" s="176"/>
      <c r="H66" s="176"/>
      <c r="I66" s="176"/>
      <c r="J66" s="177">
        <f>J234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239</v>
      </c>
      <c r="E67" s="176"/>
      <c r="F67" s="176"/>
      <c r="G67" s="176"/>
      <c r="H67" s="176"/>
      <c r="I67" s="176"/>
      <c r="J67" s="177">
        <f>J256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508</v>
      </c>
      <c r="E68" s="170"/>
      <c r="F68" s="170"/>
      <c r="G68" s="170"/>
      <c r="H68" s="170"/>
      <c r="I68" s="170"/>
      <c r="J68" s="171">
        <f>J259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1025</v>
      </c>
      <c r="E69" s="176"/>
      <c r="F69" s="176"/>
      <c r="G69" s="176"/>
      <c r="H69" s="176"/>
      <c r="I69" s="176"/>
      <c r="J69" s="177">
        <f>J260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1026</v>
      </c>
      <c r="E70" s="176"/>
      <c r="F70" s="176"/>
      <c r="G70" s="176"/>
      <c r="H70" s="176"/>
      <c r="I70" s="176"/>
      <c r="J70" s="177">
        <f>J265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1027</v>
      </c>
      <c r="E71" s="176"/>
      <c r="F71" s="176"/>
      <c r="G71" s="176"/>
      <c r="H71" s="176"/>
      <c r="I71" s="176"/>
      <c r="J71" s="177">
        <f>J276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1028</v>
      </c>
      <c r="E72" s="176"/>
      <c r="F72" s="176"/>
      <c r="G72" s="176"/>
      <c r="H72" s="176"/>
      <c r="I72" s="176"/>
      <c r="J72" s="177">
        <f>J284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1029</v>
      </c>
      <c r="E73" s="170"/>
      <c r="F73" s="170"/>
      <c r="G73" s="170"/>
      <c r="H73" s="170"/>
      <c r="I73" s="170"/>
      <c r="J73" s="171">
        <f>J310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67"/>
      <c r="C74" s="168"/>
      <c r="D74" s="169" t="s">
        <v>111</v>
      </c>
      <c r="E74" s="170"/>
      <c r="F74" s="170"/>
      <c r="G74" s="170"/>
      <c r="H74" s="170"/>
      <c r="I74" s="170"/>
      <c r="J74" s="171">
        <f>J322</f>
        <v>0</v>
      </c>
      <c r="K74" s="168"/>
      <c r="L74" s="17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3"/>
      <c r="C75" s="174"/>
      <c r="D75" s="175" t="s">
        <v>112</v>
      </c>
      <c r="E75" s="176"/>
      <c r="F75" s="176"/>
      <c r="G75" s="176"/>
      <c r="H75" s="176"/>
      <c r="I75" s="176"/>
      <c r="J75" s="177">
        <f>J323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114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62" t="str">
        <f>E7</f>
        <v>Úprava veřejného prostoru v ulici U Třešňovky v Chomutově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102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 xml:space="preserve">SO 901 - rozptylové plochy pro pěší a dopadové plochy vč. mobiliáře 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Chomutov</v>
      </c>
      <c r="G89" s="42"/>
      <c r="H89" s="42"/>
      <c r="I89" s="34" t="s">
        <v>23</v>
      </c>
      <c r="J89" s="74" t="str">
        <f>IF(J12="","",J12)</f>
        <v>16. 4. 2024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4" t="s">
        <v>25</v>
      </c>
      <c r="D91" s="42"/>
      <c r="E91" s="42"/>
      <c r="F91" s="29" t="str">
        <f>E15</f>
        <v>Statutární město Chomutov,Zborovská 4602, Chomutov</v>
      </c>
      <c r="G91" s="42"/>
      <c r="H91" s="42"/>
      <c r="I91" s="34" t="s">
        <v>31</v>
      </c>
      <c r="J91" s="38" t="str">
        <f>E21</f>
        <v>Ing.arch.Václav Rusňák,Husova ul.3288/59,Chomutov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35</v>
      </c>
      <c r="J92" s="38" t="str">
        <f>E24</f>
        <v>Ing. Ivan Menhard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115</v>
      </c>
      <c r="D94" s="182" t="s">
        <v>57</v>
      </c>
      <c r="E94" s="182" t="s">
        <v>53</v>
      </c>
      <c r="F94" s="182" t="s">
        <v>54</v>
      </c>
      <c r="G94" s="182" t="s">
        <v>116</v>
      </c>
      <c r="H94" s="182" t="s">
        <v>117</v>
      </c>
      <c r="I94" s="182" t="s">
        <v>118</v>
      </c>
      <c r="J94" s="182" t="s">
        <v>106</v>
      </c>
      <c r="K94" s="183" t="s">
        <v>119</v>
      </c>
      <c r="L94" s="184"/>
      <c r="M94" s="94" t="s">
        <v>19</v>
      </c>
      <c r="N94" s="95" t="s">
        <v>42</v>
      </c>
      <c r="O94" s="95" t="s">
        <v>120</v>
      </c>
      <c r="P94" s="95" t="s">
        <v>121</v>
      </c>
      <c r="Q94" s="95" t="s">
        <v>122</v>
      </c>
      <c r="R94" s="95" t="s">
        <v>123</v>
      </c>
      <c r="S94" s="95" t="s">
        <v>124</v>
      </c>
      <c r="T94" s="96" t="s">
        <v>125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126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P96+P259+P310+P322</f>
        <v>0</v>
      </c>
      <c r="Q95" s="98"/>
      <c r="R95" s="187">
        <f>R96+R259+R310+R322</f>
        <v>313.83759169999996</v>
      </c>
      <c r="S95" s="98"/>
      <c r="T95" s="188">
        <f>T96+T259+T310+T322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107</v>
      </c>
      <c r="BK95" s="189">
        <f>BK96+BK259+BK310+BK322</f>
        <v>0</v>
      </c>
    </row>
    <row r="96" spans="1:63" s="12" customFormat="1" ht="25.9" customHeight="1">
      <c r="A96" s="12"/>
      <c r="B96" s="190"/>
      <c r="C96" s="191"/>
      <c r="D96" s="192" t="s">
        <v>71</v>
      </c>
      <c r="E96" s="193" t="s">
        <v>127</v>
      </c>
      <c r="F96" s="193" t="s">
        <v>128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P97+P161+P171+P176+P216+P234+P256</f>
        <v>0</v>
      </c>
      <c r="Q96" s="198"/>
      <c r="R96" s="199">
        <f>R97+R161+R171+R176+R216+R234+R256</f>
        <v>310.9698317</v>
      </c>
      <c r="S96" s="198"/>
      <c r="T96" s="200">
        <f>T97+T161+T171+T176+T216+T234+T256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72</v>
      </c>
      <c r="AY96" s="201" t="s">
        <v>129</v>
      </c>
      <c r="BK96" s="203">
        <f>BK97+BK161+BK171+BK176+BK216+BK234+BK256</f>
        <v>0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80</v>
      </c>
      <c r="F97" s="204" t="s">
        <v>130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SUM(P98:P160)</f>
        <v>0</v>
      </c>
      <c r="Q97" s="198"/>
      <c r="R97" s="199">
        <f>SUM(R98:R160)</f>
        <v>21.60245</v>
      </c>
      <c r="S97" s="198"/>
      <c r="T97" s="200">
        <f>SUM(T98:T160)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80</v>
      </c>
      <c r="AT97" s="202" t="s">
        <v>71</v>
      </c>
      <c r="AU97" s="202" t="s">
        <v>80</v>
      </c>
      <c r="AY97" s="201" t="s">
        <v>129</v>
      </c>
      <c r="BK97" s="203">
        <f>SUM(BK98:BK160)</f>
        <v>0</v>
      </c>
    </row>
    <row r="98" spans="1:65" s="2" customFormat="1" ht="16.5" customHeight="1">
      <c r="A98" s="40"/>
      <c r="B98" s="41"/>
      <c r="C98" s="206" t="s">
        <v>80</v>
      </c>
      <c r="D98" s="206" t="s">
        <v>131</v>
      </c>
      <c r="E98" s="207" t="s">
        <v>1030</v>
      </c>
      <c r="F98" s="208" t="s">
        <v>1031</v>
      </c>
      <c r="G98" s="209" t="s">
        <v>185</v>
      </c>
      <c r="H98" s="210">
        <v>640</v>
      </c>
      <c r="I98" s="211"/>
      <c r="J98" s="212">
        <f>ROUND(I98*H98,2)</f>
        <v>0</v>
      </c>
      <c r="K98" s="208" t="s">
        <v>135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136</v>
      </c>
      <c r="AT98" s="217" t="s">
        <v>131</v>
      </c>
      <c r="AU98" s="217" t="s">
        <v>82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136</v>
      </c>
      <c r="BM98" s="217" t="s">
        <v>1032</v>
      </c>
    </row>
    <row r="99" spans="1:47" s="2" customFormat="1" ht="12">
      <c r="A99" s="40"/>
      <c r="B99" s="41"/>
      <c r="C99" s="42"/>
      <c r="D99" s="219" t="s">
        <v>138</v>
      </c>
      <c r="E99" s="42"/>
      <c r="F99" s="220" t="s">
        <v>1033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82</v>
      </c>
    </row>
    <row r="100" spans="1:51" s="14" customFormat="1" ht="12">
      <c r="A100" s="14"/>
      <c r="B100" s="246"/>
      <c r="C100" s="247"/>
      <c r="D100" s="236" t="s">
        <v>151</v>
      </c>
      <c r="E100" s="248" t="s">
        <v>19</v>
      </c>
      <c r="F100" s="249" t="s">
        <v>1034</v>
      </c>
      <c r="G100" s="247"/>
      <c r="H100" s="248" t="s">
        <v>19</v>
      </c>
      <c r="I100" s="250"/>
      <c r="J100" s="247"/>
      <c r="K100" s="247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151</v>
      </c>
      <c r="AU100" s="255" t="s">
        <v>82</v>
      </c>
      <c r="AV100" s="14" t="s">
        <v>80</v>
      </c>
      <c r="AW100" s="14" t="s">
        <v>34</v>
      </c>
      <c r="AX100" s="14" t="s">
        <v>72</v>
      </c>
      <c r="AY100" s="255" t="s">
        <v>129</v>
      </c>
    </row>
    <row r="101" spans="1:51" s="13" customFormat="1" ht="12">
      <c r="A101" s="13"/>
      <c r="B101" s="234"/>
      <c r="C101" s="235"/>
      <c r="D101" s="236" t="s">
        <v>151</v>
      </c>
      <c r="E101" s="237" t="s">
        <v>19</v>
      </c>
      <c r="F101" s="238" t="s">
        <v>1035</v>
      </c>
      <c r="G101" s="235"/>
      <c r="H101" s="239">
        <v>350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151</v>
      </c>
      <c r="AU101" s="245" t="s">
        <v>82</v>
      </c>
      <c r="AV101" s="13" t="s">
        <v>82</v>
      </c>
      <c r="AW101" s="13" t="s">
        <v>34</v>
      </c>
      <c r="AX101" s="13" t="s">
        <v>72</v>
      </c>
      <c r="AY101" s="245" t="s">
        <v>129</v>
      </c>
    </row>
    <row r="102" spans="1:51" s="14" customFormat="1" ht="12">
      <c r="A102" s="14"/>
      <c r="B102" s="246"/>
      <c r="C102" s="247"/>
      <c r="D102" s="236" t="s">
        <v>151</v>
      </c>
      <c r="E102" s="248" t="s">
        <v>19</v>
      </c>
      <c r="F102" s="249" t="s">
        <v>1036</v>
      </c>
      <c r="G102" s="247"/>
      <c r="H102" s="248" t="s">
        <v>19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151</v>
      </c>
      <c r="AU102" s="255" t="s">
        <v>82</v>
      </c>
      <c r="AV102" s="14" t="s">
        <v>80</v>
      </c>
      <c r="AW102" s="14" t="s">
        <v>34</v>
      </c>
      <c r="AX102" s="14" t="s">
        <v>72</v>
      </c>
      <c r="AY102" s="255" t="s">
        <v>129</v>
      </c>
    </row>
    <row r="103" spans="1:51" s="13" customFormat="1" ht="12">
      <c r="A103" s="13"/>
      <c r="B103" s="234"/>
      <c r="C103" s="235"/>
      <c r="D103" s="236" t="s">
        <v>151</v>
      </c>
      <c r="E103" s="237" t="s">
        <v>19</v>
      </c>
      <c r="F103" s="238" t="s">
        <v>1037</v>
      </c>
      <c r="G103" s="235"/>
      <c r="H103" s="239">
        <v>220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151</v>
      </c>
      <c r="AU103" s="245" t="s">
        <v>82</v>
      </c>
      <c r="AV103" s="13" t="s">
        <v>82</v>
      </c>
      <c r="AW103" s="13" t="s">
        <v>34</v>
      </c>
      <c r="AX103" s="13" t="s">
        <v>72</v>
      </c>
      <c r="AY103" s="245" t="s">
        <v>129</v>
      </c>
    </row>
    <row r="104" spans="1:51" s="14" customFormat="1" ht="12">
      <c r="A104" s="14"/>
      <c r="B104" s="246"/>
      <c r="C104" s="247"/>
      <c r="D104" s="236" t="s">
        <v>151</v>
      </c>
      <c r="E104" s="248" t="s">
        <v>19</v>
      </c>
      <c r="F104" s="249" t="s">
        <v>1038</v>
      </c>
      <c r="G104" s="247"/>
      <c r="H104" s="248" t="s">
        <v>19</v>
      </c>
      <c r="I104" s="250"/>
      <c r="J104" s="247"/>
      <c r="K104" s="247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151</v>
      </c>
      <c r="AU104" s="255" t="s">
        <v>82</v>
      </c>
      <c r="AV104" s="14" t="s">
        <v>80</v>
      </c>
      <c r="AW104" s="14" t="s">
        <v>34</v>
      </c>
      <c r="AX104" s="14" t="s">
        <v>72</v>
      </c>
      <c r="AY104" s="255" t="s">
        <v>129</v>
      </c>
    </row>
    <row r="105" spans="1:51" s="13" customFormat="1" ht="12">
      <c r="A105" s="13"/>
      <c r="B105" s="234"/>
      <c r="C105" s="235"/>
      <c r="D105" s="236" t="s">
        <v>151</v>
      </c>
      <c r="E105" s="237" t="s">
        <v>19</v>
      </c>
      <c r="F105" s="238" t="s">
        <v>836</v>
      </c>
      <c r="G105" s="235"/>
      <c r="H105" s="239">
        <v>70</v>
      </c>
      <c r="I105" s="240"/>
      <c r="J105" s="235"/>
      <c r="K105" s="235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151</v>
      </c>
      <c r="AU105" s="245" t="s">
        <v>82</v>
      </c>
      <c r="AV105" s="13" t="s">
        <v>82</v>
      </c>
      <c r="AW105" s="13" t="s">
        <v>34</v>
      </c>
      <c r="AX105" s="13" t="s">
        <v>72</v>
      </c>
      <c r="AY105" s="245" t="s">
        <v>129</v>
      </c>
    </row>
    <row r="106" spans="1:51" s="15" customFormat="1" ht="12">
      <c r="A106" s="15"/>
      <c r="B106" s="260"/>
      <c r="C106" s="261"/>
      <c r="D106" s="236" t="s">
        <v>151</v>
      </c>
      <c r="E106" s="262" t="s">
        <v>19</v>
      </c>
      <c r="F106" s="263" t="s">
        <v>276</v>
      </c>
      <c r="G106" s="261"/>
      <c r="H106" s="264">
        <v>640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0" t="s">
        <v>151</v>
      </c>
      <c r="AU106" s="270" t="s">
        <v>82</v>
      </c>
      <c r="AV106" s="15" t="s">
        <v>136</v>
      </c>
      <c r="AW106" s="15" t="s">
        <v>34</v>
      </c>
      <c r="AX106" s="15" t="s">
        <v>80</v>
      </c>
      <c r="AY106" s="270" t="s">
        <v>129</v>
      </c>
    </row>
    <row r="107" spans="1:65" s="2" customFormat="1" ht="21.75" customHeight="1">
      <c r="A107" s="40"/>
      <c r="B107" s="41"/>
      <c r="C107" s="206" t="s">
        <v>82</v>
      </c>
      <c r="D107" s="206" t="s">
        <v>131</v>
      </c>
      <c r="E107" s="207" t="s">
        <v>253</v>
      </c>
      <c r="F107" s="208" t="s">
        <v>254</v>
      </c>
      <c r="G107" s="209" t="s">
        <v>250</v>
      </c>
      <c r="H107" s="210">
        <v>107.9</v>
      </c>
      <c r="I107" s="211"/>
      <c r="J107" s="212">
        <f>ROUND(I107*H107,2)</f>
        <v>0</v>
      </c>
      <c r="K107" s="208" t="s">
        <v>135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136</v>
      </c>
      <c r="AT107" s="217" t="s">
        <v>131</v>
      </c>
      <c r="AU107" s="217" t="s">
        <v>82</v>
      </c>
      <c r="AY107" s="19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136</v>
      </c>
      <c r="BM107" s="217" t="s">
        <v>1039</v>
      </c>
    </row>
    <row r="108" spans="1:47" s="2" customFormat="1" ht="12">
      <c r="A108" s="40"/>
      <c r="B108" s="41"/>
      <c r="C108" s="42"/>
      <c r="D108" s="219" t="s">
        <v>138</v>
      </c>
      <c r="E108" s="42"/>
      <c r="F108" s="220" t="s">
        <v>256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138</v>
      </c>
      <c r="AU108" s="19" t="s">
        <v>82</v>
      </c>
    </row>
    <row r="109" spans="1:51" s="14" customFormat="1" ht="12">
      <c r="A109" s="14"/>
      <c r="B109" s="246"/>
      <c r="C109" s="247"/>
      <c r="D109" s="236" t="s">
        <v>151</v>
      </c>
      <c r="E109" s="248" t="s">
        <v>19</v>
      </c>
      <c r="F109" s="249" t="s">
        <v>1040</v>
      </c>
      <c r="G109" s="247"/>
      <c r="H109" s="248" t="s">
        <v>19</v>
      </c>
      <c r="I109" s="250"/>
      <c r="J109" s="247"/>
      <c r="K109" s="247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151</v>
      </c>
      <c r="AU109" s="255" t="s">
        <v>82</v>
      </c>
      <c r="AV109" s="14" t="s">
        <v>80</v>
      </c>
      <c r="AW109" s="14" t="s">
        <v>34</v>
      </c>
      <c r="AX109" s="14" t="s">
        <v>72</v>
      </c>
      <c r="AY109" s="255" t="s">
        <v>129</v>
      </c>
    </row>
    <row r="110" spans="1:51" s="13" customFormat="1" ht="12">
      <c r="A110" s="13"/>
      <c r="B110" s="234"/>
      <c r="C110" s="235"/>
      <c r="D110" s="236" t="s">
        <v>151</v>
      </c>
      <c r="E110" s="237" t="s">
        <v>19</v>
      </c>
      <c r="F110" s="238" t="s">
        <v>1041</v>
      </c>
      <c r="G110" s="235"/>
      <c r="H110" s="239">
        <v>28.5</v>
      </c>
      <c r="I110" s="240"/>
      <c r="J110" s="235"/>
      <c r="K110" s="235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151</v>
      </c>
      <c r="AU110" s="245" t="s">
        <v>82</v>
      </c>
      <c r="AV110" s="13" t="s">
        <v>82</v>
      </c>
      <c r="AW110" s="13" t="s">
        <v>34</v>
      </c>
      <c r="AX110" s="13" t="s">
        <v>72</v>
      </c>
      <c r="AY110" s="245" t="s">
        <v>129</v>
      </c>
    </row>
    <row r="111" spans="1:51" s="14" customFormat="1" ht="12">
      <c r="A111" s="14"/>
      <c r="B111" s="246"/>
      <c r="C111" s="247"/>
      <c r="D111" s="236" t="s">
        <v>151</v>
      </c>
      <c r="E111" s="248" t="s">
        <v>19</v>
      </c>
      <c r="F111" s="249" t="s">
        <v>1042</v>
      </c>
      <c r="G111" s="247"/>
      <c r="H111" s="248" t="s">
        <v>19</v>
      </c>
      <c r="I111" s="250"/>
      <c r="J111" s="247"/>
      <c r="K111" s="247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151</v>
      </c>
      <c r="AU111" s="255" t="s">
        <v>82</v>
      </c>
      <c r="AV111" s="14" t="s">
        <v>80</v>
      </c>
      <c r="AW111" s="14" t="s">
        <v>34</v>
      </c>
      <c r="AX111" s="14" t="s">
        <v>72</v>
      </c>
      <c r="AY111" s="255" t="s">
        <v>129</v>
      </c>
    </row>
    <row r="112" spans="1:51" s="13" customFormat="1" ht="12">
      <c r="A112" s="13"/>
      <c r="B112" s="234"/>
      <c r="C112" s="235"/>
      <c r="D112" s="236" t="s">
        <v>151</v>
      </c>
      <c r="E112" s="237" t="s">
        <v>19</v>
      </c>
      <c r="F112" s="238" t="s">
        <v>1043</v>
      </c>
      <c r="G112" s="235"/>
      <c r="H112" s="239">
        <v>42</v>
      </c>
      <c r="I112" s="240"/>
      <c r="J112" s="235"/>
      <c r="K112" s="235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151</v>
      </c>
      <c r="AU112" s="245" t="s">
        <v>82</v>
      </c>
      <c r="AV112" s="13" t="s">
        <v>82</v>
      </c>
      <c r="AW112" s="13" t="s">
        <v>34</v>
      </c>
      <c r="AX112" s="13" t="s">
        <v>72</v>
      </c>
      <c r="AY112" s="245" t="s">
        <v>129</v>
      </c>
    </row>
    <row r="113" spans="1:51" s="14" customFormat="1" ht="12">
      <c r="A113" s="14"/>
      <c r="B113" s="246"/>
      <c r="C113" s="247"/>
      <c r="D113" s="236" t="s">
        <v>151</v>
      </c>
      <c r="E113" s="248" t="s">
        <v>19</v>
      </c>
      <c r="F113" s="249" t="s">
        <v>1036</v>
      </c>
      <c r="G113" s="247"/>
      <c r="H113" s="248" t="s">
        <v>19</v>
      </c>
      <c r="I113" s="250"/>
      <c r="J113" s="247"/>
      <c r="K113" s="247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151</v>
      </c>
      <c r="AU113" s="255" t="s">
        <v>82</v>
      </c>
      <c r="AV113" s="14" t="s">
        <v>80</v>
      </c>
      <c r="AW113" s="14" t="s">
        <v>34</v>
      </c>
      <c r="AX113" s="14" t="s">
        <v>72</v>
      </c>
      <c r="AY113" s="255" t="s">
        <v>129</v>
      </c>
    </row>
    <row r="114" spans="1:51" s="13" customFormat="1" ht="12">
      <c r="A114" s="13"/>
      <c r="B114" s="234"/>
      <c r="C114" s="235"/>
      <c r="D114" s="236" t="s">
        <v>151</v>
      </c>
      <c r="E114" s="237" t="s">
        <v>19</v>
      </c>
      <c r="F114" s="238" t="s">
        <v>1044</v>
      </c>
      <c r="G114" s="235"/>
      <c r="H114" s="239">
        <v>37.4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151</v>
      </c>
      <c r="AU114" s="245" t="s">
        <v>82</v>
      </c>
      <c r="AV114" s="13" t="s">
        <v>82</v>
      </c>
      <c r="AW114" s="13" t="s">
        <v>34</v>
      </c>
      <c r="AX114" s="13" t="s">
        <v>72</v>
      </c>
      <c r="AY114" s="245" t="s">
        <v>129</v>
      </c>
    </row>
    <row r="115" spans="1:51" s="15" customFormat="1" ht="12">
      <c r="A115" s="15"/>
      <c r="B115" s="260"/>
      <c r="C115" s="261"/>
      <c r="D115" s="236" t="s">
        <v>151</v>
      </c>
      <c r="E115" s="262" t="s">
        <v>19</v>
      </c>
      <c r="F115" s="263" t="s">
        <v>276</v>
      </c>
      <c r="G115" s="261"/>
      <c r="H115" s="264">
        <v>107.9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0" t="s">
        <v>151</v>
      </c>
      <c r="AU115" s="270" t="s">
        <v>82</v>
      </c>
      <c r="AV115" s="15" t="s">
        <v>136</v>
      </c>
      <c r="AW115" s="15" t="s">
        <v>34</v>
      </c>
      <c r="AX115" s="15" t="s">
        <v>80</v>
      </c>
      <c r="AY115" s="270" t="s">
        <v>129</v>
      </c>
    </row>
    <row r="116" spans="1:65" s="2" customFormat="1" ht="24.15" customHeight="1">
      <c r="A116" s="40"/>
      <c r="B116" s="41"/>
      <c r="C116" s="206" t="s">
        <v>144</v>
      </c>
      <c r="D116" s="206" t="s">
        <v>131</v>
      </c>
      <c r="E116" s="207" t="s">
        <v>1045</v>
      </c>
      <c r="F116" s="208" t="s">
        <v>1046</v>
      </c>
      <c r="G116" s="209" t="s">
        <v>250</v>
      </c>
      <c r="H116" s="210">
        <v>5.54</v>
      </c>
      <c r="I116" s="211"/>
      <c r="J116" s="212">
        <f>ROUND(I116*H116,2)</f>
        <v>0</v>
      </c>
      <c r="K116" s="208" t="s">
        <v>135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136</v>
      </c>
      <c r="AT116" s="217" t="s">
        <v>131</v>
      </c>
      <c r="AU116" s="217" t="s">
        <v>82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136</v>
      </c>
      <c r="BM116" s="217" t="s">
        <v>1047</v>
      </c>
    </row>
    <row r="117" spans="1:47" s="2" customFormat="1" ht="12">
      <c r="A117" s="40"/>
      <c r="B117" s="41"/>
      <c r="C117" s="42"/>
      <c r="D117" s="219" t="s">
        <v>138</v>
      </c>
      <c r="E117" s="42"/>
      <c r="F117" s="220" t="s">
        <v>1048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82</v>
      </c>
    </row>
    <row r="118" spans="1:51" s="14" customFormat="1" ht="12">
      <c r="A118" s="14"/>
      <c r="B118" s="246"/>
      <c r="C118" s="247"/>
      <c r="D118" s="236" t="s">
        <v>151</v>
      </c>
      <c r="E118" s="248" t="s">
        <v>19</v>
      </c>
      <c r="F118" s="249" t="s">
        <v>1049</v>
      </c>
      <c r="G118" s="247"/>
      <c r="H118" s="248" t="s">
        <v>19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151</v>
      </c>
      <c r="AU118" s="255" t="s">
        <v>82</v>
      </c>
      <c r="AV118" s="14" t="s">
        <v>80</v>
      </c>
      <c r="AW118" s="14" t="s">
        <v>34</v>
      </c>
      <c r="AX118" s="14" t="s">
        <v>72</v>
      </c>
      <c r="AY118" s="255" t="s">
        <v>129</v>
      </c>
    </row>
    <row r="119" spans="1:51" s="13" customFormat="1" ht="12">
      <c r="A119" s="13"/>
      <c r="B119" s="234"/>
      <c r="C119" s="235"/>
      <c r="D119" s="236" t="s">
        <v>151</v>
      </c>
      <c r="E119" s="237" t="s">
        <v>19</v>
      </c>
      <c r="F119" s="238" t="s">
        <v>1050</v>
      </c>
      <c r="G119" s="235"/>
      <c r="H119" s="239">
        <v>0.216</v>
      </c>
      <c r="I119" s="240"/>
      <c r="J119" s="235"/>
      <c r="K119" s="235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151</v>
      </c>
      <c r="AU119" s="245" t="s">
        <v>82</v>
      </c>
      <c r="AV119" s="13" t="s">
        <v>82</v>
      </c>
      <c r="AW119" s="13" t="s">
        <v>34</v>
      </c>
      <c r="AX119" s="13" t="s">
        <v>72</v>
      </c>
      <c r="AY119" s="245" t="s">
        <v>129</v>
      </c>
    </row>
    <row r="120" spans="1:51" s="14" customFormat="1" ht="12">
      <c r="A120" s="14"/>
      <c r="B120" s="246"/>
      <c r="C120" s="247"/>
      <c r="D120" s="236" t="s">
        <v>151</v>
      </c>
      <c r="E120" s="248" t="s">
        <v>19</v>
      </c>
      <c r="F120" s="249" t="s">
        <v>1051</v>
      </c>
      <c r="G120" s="247"/>
      <c r="H120" s="248" t="s">
        <v>19</v>
      </c>
      <c r="I120" s="250"/>
      <c r="J120" s="247"/>
      <c r="K120" s="247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151</v>
      </c>
      <c r="AU120" s="255" t="s">
        <v>82</v>
      </c>
      <c r="AV120" s="14" t="s">
        <v>80</v>
      </c>
      <c r="AW120" s="14" t="s">
        <v>34</v>
      </c>
      <c r="AX120" s="14" t="s">
        <v>72</v>
      </c>
      <c r="AY120" s="255" t="s">
        <v>129</v>
      </c>
    </row>
    <row r="121" spans="1:51" s="13" customFormat="1" ht="12">
      <c r="A121" s="13"/>
      <c r="B121" s="234"/>
      <c r="C121" s="235"/>
      <c r="D121" s="236" t="s">
        <v>151</v>
      </c>
      <c r="E121" s="237" t="s">
        <v>19</v>
      </c>
      <c r="F121" s="238" t="s">
        <v>1052</v>
      </c>
      <c r="G121" s="235"/>
      <c r="H121" s="239">
        <v>0.324</v>
      </c>
      <c r="I121" s="240"/>
      <c r="J121" s="235"/>
      <c r="K121" s="235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151</v>
      </c>
      <c r="AU121" s="245" t="s">
        <v>82</v>
      </c>
      <c r="AV121" s="13" t="s">
        <v>82</v>
      </c>
      <c r="AW121" s="13" t="s">
        <v>34</v>
      </c>
      <c r="AX121" s="13" t="s">
        <v>72</v>
      </c>
      <c r="AY121" s="245" t="s">
        <v>129</v>
      </c>
    </row>
    <row r="122" spans="1:51" s="14" customFormat="1" ht="12">
      <c r="A122" s="14"/>
      <c r="B122" s="246"/>
      <c r="C122" s="247"/>
      <c r="D122" s="236" t="s">
        <v>151</v>
      </c>
      <c r="E122" s="248" t="s">
        <v>19</v>
      </c>
      <c r="F122" s="249" t="s">
        <v>1053</v>
      </c>
      <c r="G122" s="247"/>
      <c r="H122" s="248" t="s">
        <v>19</v>
      </c>
      <c r="I122" s="250"/>
      <c r="J122" s="247"/>
      <c r="K122" s="247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151</v>
      </c>
      <c r="AU122" s="255" t="s">
        <v>82</v>
      </c>
      <c r="AV122" s="14" t="s">
        <v>80</v>
      </c>
      <c r="AW122" s="14" t="s">
        <v>34</v>
      </c>
      <c r="AX122" s="14" t="s">
        <v>72</v>
      </c>
      <c r="AY122" s="255" t="s">
        <v>129</v>
      </c>
    </row>
    <row r="123" spans="1:51" s="13" customFormat="1" ht="12">
      <c r="A123" s="13"/>
      <c r="B123" s="234"/>
      <c r="C123" s="235"/>
      <c r="D123" s="236" t="s">
        <v>151</v>
      </c>
      <c r="E123" s="237" t="s">
        <v>19</v>
      </c>
      <c r="F123" s="238" t="s">
        <v>1054</v>
      </c>
      <c r="G123" s="235"/>
      <c r="H123" s="239">
        <v>5</v>
      </c>
      <c r="I123" s="240"/>
      <c r="J123" s="235"/>
      <c r="K123" s="235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151</v>
      </c>
      <c r="AU123" s="245" t="s">
        <v>82</v>
      </c>
      <c r="AV123" s="13" t="s">
        <v>82</v>
      </c>
      <c r="AW123" s="13" t="s">
        <v>34</v>
      </c>
      <c r="AX123" s="13" t="s">
        <v>72</v>
      </c>
      <c r="AY123" s="245" t="s">
        <v>129</v>
      </c>
    </row>
    <row r="124" spans="1:51" s="15" customFormat="1" ht="12">
      <c r="A124" s="15"/>
      <c r="B124" s="260"/>
      <c r="C124" s="261"/>
      <c r="D124" s="236" t="s">
        <v>151</v>
      </c>
      <c r="E124" s="262" t="s">
        <v>19</v>
      </c>
      <c r="F124" s="263" t="s">
        <v>276</v>
      </c>
      <c r="G124" s="261"/>
      <c r="H124" s="264">
        <v>5.54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0" t="s">
        <v>151</v>
      </c>
      <c r="AU124" s="270" t="s">
        <v>82</v>
      </c>
      <c r="AV124" s="15" t="s">
        <v>136</v>
      </c>
      <c r="AW124" s="15" t="s">
        <v>34</v>
      </c>
      <c r="AX124" s="15" t="s">
        <v>80</v>
      </c>
      <c r="AY124" s="270" t="s">
        <v>129</v>
      </c>
    </row>
    <row r="125" spans="1:65" s="2" customFormat="1" ht="24.15" customHeight="1">
      <c r="A125" s="40"/>
      <c r="B125" s="41"/>
      <c r="C125" s="206" t="s">
        <v>136</v>
      </c>
      <c r="D125" s="206" t="s">
        <v>131</v>
      </c>
      <c r="E125" s="207" t="s">
        <v>1055</v>
      </c>
      <c r="F125" s="208" t="s">
        <v>1056</v>
      </c>
      <c r="G125" s="209" t="s">
        <v>250</v>
      </c>
      <c r="H125" s="210">
        <v>24.8</v>
      </c>
      <c r="I125" s="211"/>
      <c r="J125" s="212">
        <f>ROUND(I125*H125,2)</f>
        <v>0</v>
      </c>
      <c r="K125" s="208" t="s">
        <v>135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136</v>
      </c>
      <c r="AT125" s="217" t="s">
        <v>131</v>
      </c>
      <c r="AU125" s="217" t="s">
        <v>82</v>
      </c>
      <c r="AY125" s="19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136</v>
      </c>
      <c r="BM125" s="217" t="s">
        <v>1057</v>
      </c>
    </row>
    <row r="126" spans="1:47" s="2" customFormat="1" ht="12">
      <c r="A126" s="40"/>
      <c r="B126" s="41"/>
      <c r="C126" s="42"/>
      <c r="D126" s="219" t="s">
        <v>138</v>
      </c>
      <c r="E126" s="42"/>
      <c r="F126" s="220" t="s">
        <v>1058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138</v>
      </c>
      <c r="AU126" s="19" t="s">
        <v>82</v>
      </c>
    </row>
    <row r="127" spans="1:51" s="14" customFormat="1" ht="12">
      <c r="A127" s="14"/>
      <c r="B127" s="246"/>
      <c r="C127" s="247"/>
      <c r="D127" s="236" t="s">
        <v>151</v>
      </c>
      <c r="E127" s="248" t="s">
        <v>19</v>
      </c>
      <c r="F127" s="249" t="s">
        <v>1059</v>
      </c>
      <c r="G127" s="247"/>
      <c r="H127" s="248" t="s">
        <v>19</v>
      </c>
      <c r="I127" s="250"/>
      <c r="J127" s="247"/>
      <c r="K127" s="247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151</v>
      </c>
      <c r="AU127" s="255" t="s">
        <v>82</v>
      </c>
      <c r="AV127" s="14" t="s">
        <v>80</v>
      </c>
      <c r="AW127" s="14" t="s">
        <v>34</v>
      </c>
      <c r="AX127" s="14" t="s">
        <v>72</v>
      </c>
      <c r="AY127" s="255" t="s">
        <v>129</v>
      </c>
    </row>
    <row r="128" spans="1:51" s="13" customFormat="1" ht="12">
      <c r="A128" s="13"/>
      <c r="B128" s="234"/>
      <c r="C128" s="235"/>
      <c r="D128" s="236" t="s">
        <v>151</v>
      </c>
      <c r="E128" s="237" t="s">
        <v>19</v>
      </c>
      <c r="F128" s="238" t="s">
        <v>1060</v>
      </c>
      <c r="G128" s="235"/>
      <c r="H128" s="239">
        <v>24.8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151</v>
      </c>
      <c r="AU128" s="245" t="s">
        <v>82</v>
      </c>
      <c r="AV128" s="13" t="s">
        <v>82</v>
      </c>
      <c r="AW128" s="13" t="s">
        <v>34</v>
      </c>
      <c r="AX128" s="13" t="s">
        <v>80</v>
      </c>
      <c r="AY128" s="245" t="s">
        <v>129</v>
      </c>
    </row>
    <row r="129" spans="1:65" s="2" customFormat="1" ht="37.8" customHeight="1">
      <c r="A129" s="40"/>
      <c r="B129" s="41"/>
      <c r="C129" s="206" t="s">
        <v>157</v>
      </c>
      <c r="D129" s="206" t="s">
        <v>131</v>
      </c>
      <c r="E129" s="207" t="s">
        <v>258</v>
      </c>
      <c r="F129" s="208" t="s">
        <v>259</v>
      </c>
      <c r="G129" s="209" t="s">
        <v>250</v>
      </c>
      <c r="H129" s="210">
        <v>184.86</v>
      </c>
      <c r="I129" s="211"/>
      <c r="J129" s="212">
        <f>ROUND(I129*H129,2)</f>
        <v>0</v>
      </c>
      <c r="K129" s="208" t="s">
        <v>135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136</v>
      </c>
      <c r="AT129" s="217" t="s">
        <v>131</v>
      </c>
      <c r="AU129" s="217" t="s">
        <v>82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136</v>
      </c>
      <c r="BM129" s="217" t="s">
        <v>1061</v>
      </c>
    </row>
    <row r="130" spans="1:47" s="2" customFormat="1" ht="12">
      <c r="A130" s="40"/>
      <c r="B130" s="41"/>
      <c r="C130" s="42"/>
      <c r="D130" s="219" t="s">
        <v>138</v>
      </c>
      <c r="E130" s="42"/>
      <c r="F130" s="220" t="s">
        <v>261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82</v>
      </c>
    </row>
    <row r="131" spans="1:65" s="2" customFormat="1" ht="37.8" customHeight="1">
      <c r="A131" s="40"/>
      <c r="B131" s="41"/>
      <c r="C131" s="206" t="s">
        <v>162</v>
      </c>
      <c r="D131" s="206" t="s">
        <v>131</v>
      </c>
      <c r="E131" s="207" t="s">
        <v>262</v>
      </c>
      <c r="F131" s="208" t="s">
        <v>263</v>
      </c>
      <c r="G131" s="209" t="s">
        <v>250</v>
      </c>
      <c r="H131" s="210">
        <v>184.86</v>
      </c>
      <c r="I131" s="211"/>
      <c r="J131" s="212">
        <f>ROUND(I131*H131,2)</f>
        <v>0</v>
      </c>
      <c r="K131" s="208" t="s">
        <v>135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136</v>
      </c>
      <c r="AT131" s="217" t="s">
        <v>131</v>
      </c>
      <c r="AU131" s="217" t="s">
        <v>82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136</v>
      </c>
      <c r="BM131" s="217" t="s">
        <v>1062</v>
      </c>
    </row>
    <row r="132" spans="1:47" s="2" customFormat="1" ht="12">
      <c r="A132" s="40"/>
      <c r="B132" s="41"/>
      <c r="C132" s="42"/>
      <c r="D132" s="219" t="s">
        <v>138</v>
      </c>
      <c r="E132" s="42"/>
      <c r="F132" s="220" t="s">
        <v>265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138</v>
      </c>
      <c r="AU132" s="19" t="s">
        <v>82</v>
      </c>
    </row>
    <row r="133" spans="1:65" s="2" customFormat="1" ht="24.15" customHeight="1">
      <c r="A133" s="40"/>
      <c r="B133" s="41"/>
      <c r="C133" s="206" t="s">
        <v>167</v>
      </c>
      <c r="D133" s="206" t="s">
        <v>131</v>
      </c>
      <c r="E133" s="207" t="s">
        <v>266</v>
      </c>
      <c r="F133" s="208" t="s">
        <v>267</v>
      </c>
      <c r="G133" s="209" t="s">
        <v>148</v>
      </c>
      <c r="H133" s="210">
        <v>332.748</v>
      </c>
      <c r="I133" s="211"/>
      <c r="J133" s="212">
        <f>ROUND(I133*H133,2)</f>
        <v>0</v>
      </c>
      <c r="K133" s="208" t="s">
        <v>135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136</v>
      </c>
      <c r="AT133" s="217" t="s">
        <v>131</v>
      </c>
      <c r="AU133" s="217" t="s">
        <v>82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136</v>
      </c>
      <c r="BM133" s="217" t="s">
        <v>1063</v>
      </c>
    </row>
    <row r="134" spans="1:47" s="2" customFormat="1" ht="12">
      <c r="A134" s="40"/>
      <c r="B134" s="41"/>
      <c r="C134" s="42"/>
      <c r="D134" s="219" t="s">
        <v>138</v>
      </c>
      <c r="E134" s="42"/>
      <c r="F134" s="220" t="s">
        <v>269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138</v>
      </c>
      <c r="AU134" s="19" t="s">
        <v>82</v>
      </c>
    </row>
    <row r="135" spans="1:51" s="13" customFormat="1" ht="12">
      <c r="A135" s="13"/>
      <c r="B135" s="234"/>
      <c r="C135" s="235"/>
      <c r="D135" s="236" t="s">
        <v>151</v>
      </c>
      <c r="E135" s="237" t="s">
        <v>19</v>
      </c>
      <c r="F135" s="238" t="s">
        <v>1064</v>
      </c>
      <c r="G135" s="235"/>
      <c r="H135" s="239">
        <v>332.748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151</v>
      </c>
      <c r="AU135" s="245" t="s">
        <v>82</v>
      </c>
      <c r="AV135" s="13" t="s">
        <v>82</v>
      </c>
      <c r="AW135" s="13" t="s">
        <v>34</v>
      </c>
      <c r="AX135" s="13" t="s">
        <v>80</v>
      </c>
      <c r="AY135" s="245" t="s">
        <v>129</v>
      </c>
    </row>
    <row r="136" spans="1:65" s="2" customFormat="1" ht="24.15" customHeight="1">
      <c r="A136" s="40"/>
      <c r="B136" s="41"/>
      <c r="C136" s="206" t="s">
        <v>149</v>
      </c>
      <c r="D136" s="206" t="s">
        <v>131</v>
      </c>
      <c r="E136" s="207" t="s">
        <v>270</v>
      </c>
      <c r="F136" s="208" t="s">
        <v>271</v>
      </c>
      <c r="G136" s="209" t="s">
        <v>250</v>
      </c>
      <c r="H136" s="210">
        <v>184.86</v>
      </c>
      <c r="I136" s="211"/>
      <c r="J136" s="212">
        <f>ROUND(I136*H136,2)</f>
        <v>0</v>
      </c>
      <c r="K136" s="208" t="s">
        <v>135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82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136</v>
      </c>
      <c r="BM136" s="217" t="s">
        <v>1065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273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138</v>
      </c>
      <c r="AU137" s="19" t="s">
        <v>82</v>
      </c>
    </row>
    <row r="138" spans="1:51" s="13" customFormat="1" ht="12">
      <c r="A138" s="13"/>
      <c r="B138" s="234"/>
      <c r="C138" s="235"/>
      <c r="D138" s="236" t="s">
        <v>151</v>
      </c>
      <c r="E138" s="237" t="s">
        <v>19</v>
      </c>
      <c r="F138" s="238" t="s">
        <v>1066</v>
      </c>
      <c r="G138" s="235"/>
      <c r="H138" s="239">
        <v>64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151</v>
      </c>
      <c r="AU138" s="245" t="s">
        <v>82</v>
      </c>
      <c r="AV138" s="13" t="s">
        <v>82</v>
      </c>
      <c r="AW138" s="13" t="s">
        <v>34</v>
      </c>
      <c r="AX138" s="13" t="s">
        <v>72</v>
      </c>
      <c r="AY138" s="245" t="s">
        <v>129</v>
      </c>
    </row>
    <row r="139" spans="1:51" s="13" customFormat="1" ht="12">
      <c r="A139" s="13"/>
      <c r="B139" s="234"/>
      <c r="C139" s="235"/>
      <c r="D139" s="236" t="s">
        <v>151</v>
      </c>
      <c r="E139" s="237" t="s">
        <v>19</v>
      </c>
      <c r="F139" s="238" t="s">
        <v>1067</v>
      </c>
      <c r="G139" s="235"/>
      <c r="H139" s="239">
        <v>107.9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151</v>
      </c>
      <c r="AU139" s="245" t="s">
        <v>82</v>
      </c>
      <c r="AV139" s="13" t="s">
        <v>82</v>
      </c>
      <c r="AW139" s="13" t="s">
        <v>34</v>
      </c>
      <c r="AX139" s="13" t="s">
        <v>72</v>
      </c>
      <c r="AY139" s="245" t="s">
        <v>129</v>
      </c>
    </row>
    <row r="140" spans="1:51" s="13" customFormat="1" ht="12">
      <c r="A140" s="13"/>
      <c r="B140" s="234"/>
      <c r="C140" s="235"/>
      <c r="D140" s="236" t="s">
        <v>151</v>
      </c>
      <c r="E140" s="237" t="s">
        <v>19</v>
      </c>
      <c r="F140" s="238" t="s">
        <v>1068</v>
      </c>
      <c r="G140" s="235"/>
      <c r="H140" s="239">
        <v>12.96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151</v>
      </c>
      <c r="AU140" s="245" t="s">
        <v>82</v>
      </c>
      <c r="AV140" s="13" t="s">
        <v>82</v>
      </c>
      <c r="AW140" s="13" t="s">
        <v>34</v>
      </c>
      <c r="AX140" s="13" t="s">
        <v>72</v>
      </c>
      <c r="AY140" s="245" t="s">
        <v>129</v>
      </c>
    </row>
    <row r="141" spans="1:51" s="15" customFormat="1" ht="12">
      <c r="A141" s="15"/>
      <c r="B141" s="260"/>
      <c r="C141" s="261"/>
      <c r="D141" s="236" t="s">
        <v>151</v>
      </c>
      <c r="E141" s="262" t="s">
        <v>19</v>
      </c>
      <c r="F141" s="263" t="s">
        <v>276</v>
      </c>
      <c r="G141" s="261"/>
      <c r="H141" s="264">
        <v>184.86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0" t="s">
        <v>151</v>
      </c>
      <c r="AU141" s="270" t="s">
        <v>82</v>
      </c>
      <c r="AV141" s="15" t="s">
        <v>136</v>
      </c>
      <c r="AW141" s="15" t="s">
        <v>34</v>
      </c>
      <c r="AX141" s="15" t="s">
        <v>80</v>
      </c>
      <c r="AY141" s="270" t="s">
        <v>129</v>
      </c>
    </row>
    <row r="142" spans="1:65" s="2" customFormat="1" ht="24.15" customHeight="1">
      <c r="A142" s="40"/>
      <c r="B142" s="41"/>
      <c r="C142" s="206" t="s">
        <v>177</v>
      </c>
      <c r="D142" s="206" t="s">
        <v>131</v>
      </c>
      <c r="E142" s="207" t="s">
        <v>1069</v>
      </c>
      <c r="F142" s="208" t="s">
        <v>1070</v>
      </c>
      <c r="G142" s="209" t="s">
        <v>250</v>
      </c>
      <c r="H142" s="210">
        <v>11.84</v>
      </c>
      <c r="I142" s="211"/>
      <c r="J142" s="212">
        <f>ROUND(I142*H142,2)</f>
        <v>0</v>
      </c>
      <c r="K142" s="208" t="s">
        <v>135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136</v>
      </c>
      <c r="AT142" s="217" t="s">
        <v>131</v>
      </c>
      <c r="AU142" s="217" t="s">
        <v>82</v>
      </c>
      <c r="AY142" s="19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136</v>
      </c>
      <c r="BM142" s="217" t="s">
        <v>1071</v>
      </c>
    </row>
    <row r="143" spans="1:47" s="2" customFormat="1" ht="12">
      <c r="A143" s="40"/>
      <c r="B143" s="41"/>
      <c r="C143" s="42"/>
      <c r="D143" s="219" t="s">
        <v>138</v>
      </c>
      <c r="E143" s="42"/>
      <c r="F143" s="220" t="s">
        <v>1072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138</v>
      </c>
      <c r="AU143" s="19" t="s">
        <v>82</v>
      </c>
    </row>
    <row r="144" spans="1:51" s="13" customFormat="1" ht="12">
      <c r="A144" s="13"/>
      <c r="B144" s="234"/>
      <c r="C144" s="235"/>
      <c r="D144" s="236" t="s">
        <v>151</v>
      </c>
      <c r="E144" s="237" t="s">
        <v>19</v>
      </c>
      <c r="F144" s="238" t="s">
        <v>1073</v>
      </c>
      <c r="G144" s="235"/>
      <c r="H144" s="239">
        <v>11.84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151</v>
      </c>
      <c r="AU144" s="245" t="s">
        <v>82</v>
      </c>
      <c r="AV144" s="13" t="s">
        <v>82</v>
      </c>
      <c r="AW144" s="13" t="s">
        <v>34</v>
      </c>
      <c r="AX144" s="13" t="s">
        <v>80</v>
      </c>
      <c r="AY144" s="245" t="s">
        <v>129</v>
      </c>
    </row>
    <row r="145" spans="1:65" s="2" customFormat="1" ht="37.8" customHeight="1">
      <c r="A145" s="40"/>
      <c r="B145" s="41"/>
      <c r="C145" s="206" t="s">
        <v>182</v>
      </c>
      <c r="D145" s="206" t="s">
        <v>131</v>
      </c>
      <c r="E145" s="207" t="s">
        <v>1074</v>
      </c>
      <c r="F145" s="208" t="s">
        <v>1075</v>
      </c>
      <c r="G145" s="209" t="s">
        <v>250</v>
      </c>
      <c r="H145" s="210">
        <v>10.8</v>
      </c>
      <c r="I145" s="211"/>
      <c r="J145" s="212">
        <f>ROUND(I145*H145,2)</f>
        <v>0</v>
      </c>
      <c r="K145" s="208" t="s">
        <v>135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136</v>
      </c>
      <c r="AT145" s="217" t="s">
        <v>131</v>
      </c>
      <c r="AU145" s="217" t="s">
        <v>82</v>
      </c>
      <c r="AY145" s="19" t="s">
        <v>129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136</v>
      </c>
      <c r="BM145" s="217" t="s">
        <v>1076</v>
      </c>
    </row>
    <row r="146" spans="1:47" s="2" customFormat="1" ht="12">
      <c r="A146" s="40"/>
      <c r="B146" s="41"/>
      <c r="C146" s="42"/>
      <c r="D146" s="219" t="s">
        <v>138</v>
      </c>
      <c r="E146" s="42"/>
      <c r="F146" s="220" t="s">
        <v>1077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138</v>
      </c>
      <c r="AU146" s="19" t="s">
        <v>82</v>
      </c>
    </row>
    <row r="147" spans="1:51" s="14" customFormat="1" ht="12">
      <c r="A147" s="14"/>
      <c r="B147" s="246"/>
      <c r="C147" s="247"/>
      <c r="D147" s="236" t="s">
        <v>151</v>
      </c>
      <c r="E147" s="248" t="s">
        <v>19</v>
      </c>
      <c r="F147" s="249" t="s">
        <v>1059</v>
      </c>
      <c r="G147" s="247"/>
      <c r="H147" s="248" t="s">
        <v>19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151</v>
      </c>
      <c r="AU147" s="255" t="s">
        <v>82</v>
      </c>
      <c r="AV147" s="14" t="s">
        <v>80</v>
      </c>
      <c r="AW147" s="14" t="s">
        <v>34</v>
      </c>
      <c r="AX147" s="14" t="s">
        <v>72</v>
      </c>
      <c r="AY147" s="255" t="s">
        <v>129</v>
      </c>
    </row>
    <row r="148" spans="1:51" s="13" customFormat="1" ht="12">
      <c r="A148" s="13"/>
      <c r="B148" s="234"/>
      <c r="C148" s="235"/>
      <c r="D148" s="236" t="s">
        <v>151</v>
      </c>
      <c r="E148" s="237" t="s">
        <v>19</v>
      </c>
      <c r="F148" s="238" t="s">
        <v>1078</v>
      </c>
      <c r="G148" s="235"/>
      <c r="H148" s="239">
        <v>10.8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151</v>
      </c>
      <c r="AU148" s="245" t="s">
        <v>82</v>
      </c>
      <c r="AV148" s="13" t="s">
        <v>82</v>
      </c>
      <c r="AW148" s="13" t="s">
        <v>34</v>
      </c>
      <c r="AX148" s="13" t="s">
        <v>80</v>
      </c>
      <c r="AY148" s="245" t="s">
        <v>129</v>
      </c>
    </row>
    <row r="149" spans="1:65" s="2" customFormat="1" ht="16.5" customHeight="1">
      <c r="A149" s="40"/>
      <c r="B149" s="41"/>
      <c r="C149" s="224" t="s">
        <v>188</v>
      </c>
      <c r="D149" s="224" t="s">
        <v>145</v>
      </c>
      <c r="E149" s="225" t="s">
        <v>1079</v>
      </c>
      <c r="F149" s="226" t="s">
        <v>1080</v>
      </c>
      <c r="G149" s="227" t="s">
        <v>148</v>
      </c>
      <c r="H149" s="228">
        <v>21.6</v>
      </c>
      <c r="I149" s="229"/>
      <c r="J149" s="230">
        <f>ROUND(I149*H149,2)</f>
        <v>0</v>
      </c>
      <c r="K149" s="226" t="s">
        <v>135</v>
      </c>
      <c r="L149" s="231"/>
      <c r="M149" s="232" t="s">
        <v>19</v>
      </c>
      <c r="N149" s="233" t="s">
        <v>43</v>
      </c>
      <c r="O149" s="86"/>
      <c r="P149" s="215">
        <f>O149*H149</f>
        <v>0</v>
      </c>
      <c r="Q149" s="215">
        <v>1</v>
      </c>
      <c r="R149" s="215">
        <f>Q149*H149</f>
        <v>21.6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149</v>
      </c>
      <c r="AT149" s="217" t="s">
        <v>145</v>
      </c>
      <c r="AU149" s="217" t="s">
        <v>82</v>
      </c>
      <c r="AY149" s="19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136</v>
      </c>
      <c r="BM149" s="217" t="s">
        <v>1081</v>
      </c>
    </row>
    <row r="150" spans="1:51" s="13" customFormat="1" ht="12">
      <c r="A150" s="13"/>
      <c r="B150" s="234"/>
      <c r="C150" s="235"/>
      <c r="D150" s="236" t="s">
        <v>151</v>
      </c>
      <c r="E150" s="237" t="s">
        <v>19</v>
      </c>
      <c r="F150" s="238" t="s">
        <v>1082</v>
      </c>
      <c r="G150" s="235"/>
      <c r="H150" s="239">
        <v>21.6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151</v>
      </c>
      <c r="AU150" s="245" t="s">
        <v>82</v>
      </c>
      <c r="AV150" s="13" t="s">
        <v>82</v>
      </c>
      <c r="AW150" s="13" t="s">
        <v>34</v>
      </c>
      <c r="AX150" s="13" t="s">
        <v>80</v>
      </c>
      <c r="AY150" s="245" t="s">
        <v>129</v>
      </c>
    </row>
    <row r="151" spans="1:65" s="2" customFormat="1" ht="24.15" customHeight="1">
      <c r="A151" s="40"/>
      <c r="B151" s="41"/>
      <c r="C151" s="206" t="s">
        <v>8</v>
      </c>
      <c r="D151" s="206" t="s">
        <v>131</v>
      </c>
      <c r="E151" s="207" t="s">
        <v>277</v>
      </c>
      <c r="F151" s="208" t="s">
        <v>278</v>
      </c>
      <c r="G151" s="209" t="s">
        <v>185</v>
      </c>
      <c r="H151" s="210">
        <v>70</v>
      </c>
      <c r="I151" s="211"/>
      <c r="J151" s="212">
        <f>ROUND(I151*H151,2)</f>
        <v>0</v>
      </c>
      <c r="K151" s="208" t="s">
        <v>135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136</v>
      </c>
      <c r="AT151" s="217" t="s">
        <v>131</v>
      </c>
      <c r="AU151" s="217" t="s">
        <v>82</v>
      </c>
      <c r="AY151" s="19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136</v>
      </c>
      <c r="BM151" s="217" t="s">
        <v>1083</v>
      </c>
    </row>
    <row r="152" spans="1:47" s="2" customFormat="1" ht="12">
      <c r="A152" s="40"/>
      <c r="B152" s="41"/>
      <c r="C152" s="42"/>
      <c r="D152" s="219" t="s">
        <v>138</v>
      </c>
      <c r="E152" s="42"/>
      <c r="F152" s="220" t="s">
        <v>280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138</v>
      </c>
      <c r="AU152" s="19" t="s">
        <v>82</v>
      </c>
    </row>
    <row r="153" spans="1:51" s="14" customFormat="1" ht="12">
      <c r="A153" s="14"/>
      <c r="B153" s="246"/>
      <c r="C153" s="247"/>
      <c r="D153" s="236" t="s">
        <v>151</v>
      </c>
      <c r="E153" s="248" t="s">
        <v>19</v>
      </c>
      <c r="F153" s="249" t="s">
        <v>1084</v>
      </c>
      <c r="G153" s="247"/>
      <c r="H153" s="248" t="s">
        <v>19</v>
      </c>
      <c r="I153" s="250"/>
      <c r="J153" s="247"/>
      <c r="K153" s="247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151</v>
      </c>
      <c r="AU153" s="255" t="s">
        <v>82</v>
      </c>
      <c r="AV153" s="14" t="s">
        <v>80</v>
      </c>
      <c r="AW153" s="14" t="s">
        <v>34</v>
      </c>
      <c r="AX153" s="14" t="s">
        <v>72</v>
      </c>
      <c r="AY153" s="255" t="s">
        <v>129</v>
      </c>
    </row>
    <row r="154" spans="1:51" s="13" customFormat="1" ht="12">
      <c r="A154" s="13"/>
      <c r="B154" s="234"/>
      <c r="C154" s="235"/>
      <c r="D154" s="236" t="s">
        <v>151</v>
      </c>
      <c r="E154" s="237" t="s">
        <v>19</v>
      </c>
      <c r="F154" s="238" t="s">
        <v>836</v>
      </c>
      <c r="G154" s="235"/>
      <c r="H154" s="239">
        <v>70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151</v>
      </c>
      <c r="AU154" s="245" t="s">
        <v>82</v>
      </c>
      <c r="AV154" s="13" t="s">
        <v>82</v>
      </c>
      <c r="AW154" s="13" t="s">
        <v>34</v>
      </c>
      <c r="AX154" s="13" t="s">
        <v>80</v>
      </c>
      <c r="AY154" s="245" t="s">
        <v>129</v>
      </c>
    </row>
    <row r="155" spans="1:65" s="2" customFormat="1" ht="16.5" customHeight="1">
      <c r="A155" s="40"/>
      <c r="B155" s="41"/>
      <c r="C155" s="224" t="s">
        <v>198</v>
      </c>
      <c r="D155" s="224" t="s">
        <v>145</v>
      </c>
      <c r="E155" s="225" t="s">
        <v>281</v>
      </c>
      <c r="F155" s="226" t="s">
        <v>282</v>
      </c>
      <c r="G155" s="227" t="s">
        <v>283</v>
      </c>
      <c r="H155" s="228">
        <v>2.45</v>
      </c>
      <c r="I155" s="229"/>
      <c r="J155" s="230">
        <f>ROUND(I155*H155,2)</f>
        <v>0</v>
      </c>
      <c r="K155" s="226" t="s">
        <v>135</v>
      </c>
      <c r="L155" s="231"/>
      <c r="M155" s="232" t="s">
        <v>19</v>
      </c>
      <c r="N155" s="233" t="s">
        <v>43</v>
      </c>
      <c r="O155" s="86"/>
      <c r="P155" s="215">
        <f>O155*H155</f>
        <v>0</v>
      </c>
      <c r="Q155" s="215">
        <v>0.001</v>
      </c>
      <c r="R155" s="215">
        <f>Q155*H155</f>
        <v>0.0024500000000000004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149</v>
      </c>
      <c r="AT155" s="217" t="s">
        <v>145</v>
      </c>
      <c r="AU155" s="217" t="s">
        <v>82</v>
      </c>
      <c r="AY155" s="19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136</v>
      </c>
      <c r="BM155" s="217" t="s">
        <v>1085</v>
      </c>
    </row>
    <row r="156" spans="1:51" s="13" customFormat="1" ht="12">
      <c r="A156" s="13"/>
      <c r="B156" s="234"/>
      <c r="C156" s="235"/>
      <c r="D156" s="236" t="s">
        <v>151</v>
      </c>
      <c r="E156" s="237" t="s">
        <v>19</v>
      </c>
      <c r="F156" s="238" t="s">
        <v>1086</v>
      </c>
      <c r="G156" s="235"/>
      <c r="H156" s="239">
        <v>2.45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151</v>
      </c>
      <c r="AU156" s="245" t="s">
        <v>82</v>
      </c>
      <c r="AV156" s="13" t="s">
        <v>82</v>
      </c>
      <c r="AW156" s="13" t="s">
        <v>34</v>
      </c>
      <c r="AX156" s="13" t="s">
        <v>80</v>
      </c>
      <c r="AY156" s="245" t="s">
        <v>129</v>
      </c>
    </row>
    <row r="157" spans="1:65" s="2" customFormat="1" ht="21.75" customHeight="1">
      <c r="A157" s="40"/>
      <c r="B157" s="41"/>
      <c r="C157" s="206" t="s">
        <v>205</v>
      </c>
      <c r="D157" s="206" t="s">
        <v>131</v>
      </c>
      <c r="E157" s="207" t="s">
        <v>1087</v>
      </c>
      <c r="F157" s="208" t="s">
        <v>1088</v>
      </c>
      <c r="G157" s="209" t="s">
        <v>185</v>
      </c>
      <c r="H157" s="210">
        <v>190</v>
      </c>
      <c r="I157" s="211"/>
      <c r="J157" s="212">
        <f>ROUND(I157*H157,2)</f>
        <v>0</v>
      </c>
      <c r="K157" s="208" t="s">
        <v>135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136</v>
      </c>
      <c r="AT157" s="217" t="s">
        <v>131</v>
      </c>
      <c r="AU157" s="217" t="s">
        <v>82</v>
      </c>
      <c r="AY157" s="19" t="s">
        <v>129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136</v>
      </c>
      <c r="BM157" s="217" t="s">
        <v>1089</v>
      </c>
    </row>
    <row r="158" spans="1:47" s="2" customFormat="1" ht="12">
      <c r="A158" s="40"/>
      <c r="B158" s="41"/>
      <c r="C158" s="42"/>
      <c r="D158" s="219" t="s">
        <v>138</v>
      </c>
      <c r="E158" s="42"/>
      <c r="F158" s="220" t="s">
        <v>1090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138</v>
      </c>
      <c r="AU158" s="19" t="s">
        <v>82</v>
      </c>
    </row>
    <row r="159" spans="1:65" s="2" customFormat="1" ht="21.75" customHeight="1">
      <c r="A159" s="40"/>
      <c r="B159" s="41"/>
      <c r="C159" s="206" t="s">
        <v>216</v>
      </c>
      <c r="D159" s="206" t="s">
        <v>131</v>
      </c>
      <c r="E159" s="207" t="s">
        <v>286</v>
      </c>
      <c r="F159" s="208" t="s">
        <v>287</v>
      </c>
      <c r="G159" s="209" t="s">
        <v>185</v>
      </c>
      <c r="H159" s="210">
        <v>400</v>
      </c>
      <c r="I159" s="211"/>
      <c r="J159" s="212">
        <f>ROUND(I159*H159,2)</f>
        <v>0</v>
      </c>
      <c r="K159" s="208" t="s">
        <v>135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136</v>
      </c>
      <c r="AT159" s="217" t="s">
        <v>131</v>
      </c>
      <c r="AU159" s="217" t="s">
        <v>82</v>
      </c>
      <c r="AY159" s="19" t="s">
        <v>129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136</v>
      </c>
      <c r="BM159" s="217" t="s">
        <v>1091</v>
      </c>
    </row>
    <row r="160" spans="1:47" s="2" customFormat="1" ht="12">
      <c r="A160" s="40"/>
      <c r="B160" s="41"/>
      <c r="C160" s="42"/>
      <c r="D160" s="219" t="s">
        <v>138</v>
      </c>
      <c r="E160" s="42"/>
      <c r="F160" s="220" t="s">
        <v>289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138</v>
      </c>
      <c r="AU160" s="19" t="s">
        <v>82</v>
      </c>
    </row>
    <row r="161" spans="1:63" s="12" customFormat="1" ht="22.8" customHeight="1">
      <c r="A161" s="12"/>
      <c r="B161" s="190"/>
      <c r="C161" s="191"/>
      <c r="D161" s="192" t="s">
        <v>71</v>
      </c>
      <c r="E161" s="204" t="s">
        <v>82</v>
      </c>
      <c r="F161" s="204" t="s">
        <v>1092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SUM(P162:P170)</f>
        <v>0</v>
      </c>
      <c r="Q161" s="198"/>
      <c r="R161" s="199">
        <f>SUM(R162:R170)</f>
        <v>13.8603598</v>
      </c>
      <c r="S161" s="198"/>
      <c r="T161" s="200">
        <f>SUM(T162:T170)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80</v>
      </c>
      <c r="AT161" s="202" t="s">
        <v>71</v>
      </c>
      <c r="AU161" s="202" t="s">
        <v>80</v>
      </c>
      <c r="AY161" s="201" t="s">
        <v>129</v>
      </c>
      <c r="BK161" s="203">
        <f>SUM(BK162:BK170)</f>
        <v>0</v>
      </c>
    </row>
    <row r="162" spans="1:65" s="2" customFormat="1" ht="16.5" customHeight="1">
      <c r="A162" s="40"/>
      <c r="B162" s="41"/>
      <c r="C162" s="206" t="s">
        <v>225</v>
      </c>
      <c r="D162" s="206" t="s">
        <v>131</v>
      </c>
      <c r="E162" s="207" t="s">
        <v>1093</v>
      </c>
      <c r="F162" s="208" t="s">
        <v>1094</v>
      </c>
      <c r="G162" s="209" t="s">
        <v>250</v>
      </c>
      <c r="H162" s="210">
        <v>5.54</v>
      </c>
      <c r="I162" s="211"/>
      <c r="J162" s="212">
        <f>ROUND(I162*H162,2)</f>
        <v>0</v>
      </c>
      <c r="K162" s="208" t="s">
        <v>135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2.50187</v>
      </c>
      <c r="R162" s="215">
        <f>Q162*H162</f>
        <v>13.8603598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136</v>
      </c>
      <c r="AT162" s="217" t="s">
        <v>131</v>
      </c>
      <c r="AU162" s="217" t="s">
        <v>82</v>
      </c>
      <c r="AY162" s="19" t="s">
        <v>129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136</v>
      </c>
      <c r="BM162" s="217" t="s">
        <v>1095</v>
      </c>
    </row>
    <row r="163" spans="1:47" s="2" customFormat="1" ht="12">
      <c r="A163" s="40"/>
      <c r="B163" s="41"/>
      <c r="C163" s="42"/>
      <c r="D163" s="219" t="s">
        <v>138</v>
      </c>
      <c r="E163" s="42"/>
      <c r="F163" s="220" t="s">
        <v>1096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138</v>
      </c>
      <c r="AU163" s="19" t="s">
        <v>82</v>
      </c>
    </row>
    <row r="164" spans="1:51" s="14" customFormat="1" ht="12">
      <c r="A164" s="14"/>
      <c r="B164" s="246"/>
      <c r="C164" s="247"/>
      <c r="D164" s="236" t="s">
        <v>151</v>
      </c>
      <c r="E164" s="248" t="s">
        <v>19</v>
      </c>
      <c r="F164" s="249" t="s">
        <v>1049</v>
      </c>
      <c r="G164" s="247"/>
      <c r="H164" s="248" t="s">
        <v>19</v>
      </c>
      <c r="I164" s="250"/>
      <c r="J164" s="247"/>
      <c r="K164" s="247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151</v>
      </c>
      <c r="AU164" s="255" t="s">
        <v>82</v>
      </c>
      <c r="AV164" s="14" t="s">
        <v>80</v>
      </c>
      <c r="AW164" s="14" t="s">
        <v>34</v>
      </c>
      <c r="AX164" s="14" t="s">
        <v>72</v>
      </c>
      <c r="AY164" s="255" t="s">
        <v>129</v>
      </c>
    </row>
    <row r="165" spans="1:51" s="13" customFormat="1" ht="12">
      <c r="A165" s="13"/>
      <c r="B165" s="234"/>
      <c r="C165" s="235"/>
      <c r="D165" s="236" t="s">
        <v>151</v>
      </c>
      <c r="E165" s="237" t="s">
        <v>19</v>
      </c>
      <c r="F165" s="238" t="s">
        <v>1050</v>
      </c>
      <c r="G165" s="235"/>
      <c r="H165" s="239">
        <v>0.216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151</v>
      </c>
      <c r="AU165" s="245" t="s">
        <v>82</v>
      </c>
      <c r="AV165" s="13" t="s">
        <v>82</v>
      </c>
      <c r="AW165" s="13" t="s">
        <v>34</v>
      </c>
      <c r="AX165" s="13" t="s">
        <v>72</v>
      </c>
      <c r="AY165" s="245" t="s">
        <v>129</v>
      </c>
    </row>
    <row r="166" spans="1:51" s="14" customFormat="1" ht="12">
      <c r="A166" s="14"/>
      <c r="B166" s="246"/>
      <c r="C166" s="247"/>
      <c r="D166" s="236" t="s">
        <v>151</v>
      </c>
      <c r="E166" s="248" t="s">
        <v>19</v>
      </c>
      <c r="F166" s="249" t="s">
        <v>1051</v>
      </c>
      <c r="G166" s="247"/>
      <c r="H166" s="248" t="s">
        <v>19</v>
      </c>
      <c r="I166" s="250"/>
      <c r="J166" s="247"/>
      <c r="K166" s="247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151</v>
      </c>
      <c r="AU166" s="255" t="s">
        <v>82</v>
      </c>
      <c r="AV166" s="14" t="s">
        <v>80</v>
      </c>
      <c r="AW166" s="14" t="s">
        <v>34</v>
      </c>
      <c r="AX166" s="14" t="s">
        <v>72</v>
      </c>
      <c r="AY166" s="255" t="s">
        <v>129</v>
      </c>
    </row>
    <row r="167" spans="1:51" s="13" customFormat="1" ht="12">
      <c r="A167" s="13"/>
      <c r="B167" s="234"/>
      <c r="C167" s="235"/>
      <c r="D167" s="236" t="s">
        <v>151</v>
      </c>
      <c r="E167" s="237" t="s">
        <v>19</v>
      </c>
      <c r="F167" s="238" t="s">
        <v>1052</v>
      </c>
      <c r="G167" s="235"/>
      <c r="H167" s="239">
        <v>0.324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151</v>
      </c>
      <c r="AU167" s="245" t="s">
        <v>82</v>
      </c>
      <c r="AV167" s="13" t="s">
        <v>82</v>
      </c>
      <c r="AW167" s="13" t="s">
        <v>34</v>
      </c>
      <c r="AX167" s="13" t="s">
        <v>72</v>
      </c>
      <c r="AY167" s="245" t="s">
        <v>129</v>
      </c>
    </row>
    <row r="168" spans="1:51" s="14" customFormat="1" ht="12">
      <c r="A168" s="14"/>
      <c r="B168" s="246"/>
      <c r="C168" s="247"/>
      <c r="D168" s="236" t="s">
        <v>151</v>
      </c>
      <c r="E168" s="248" t="s">
        <v>19</v>
      </c>
      <c r="F168" s="249" t="s">
        <v>1053</v>
      </c>
      <c r="G168" s="247"/>
      <c r="H168" s="248" t="s">
        <v>19</v>
      </c>
      <c r="I168" s="250"/>
      <c r="J168" s="247"/>
      <c r="K168" s="247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151</v>
      </c>
      <c r="AU168" s="255" t="s">
        <v>82</v>
      </c>
      <c r="AV168" s="14" t="s">
        <v>80</v>
      </c>
      <c r="AW168" s="14" t="s">
        <v>34</v>
      </c>
      <c r="AX168" s="14" t="s">
        <v>72</v>
      </c>
      <c r="AY168" s="255" t="s">
        <v>129</v>
      </c>
    </row>
    <row r="169" spans="1:51" s="13" customFormat="1" ht="12">
      <c r="A169" s="13"/>
      <c r="B169" s="234"/>
      <c r="C169" s="235"/>
      <c r="D169" s="236" t="s">
        <v>151</v>
      </c>
      <c r="E169" s="237" t="s">
        <v>19</v>
      </c>
      <c r="F169" s="238" t="s">
        <v>1054</v>
      </c>
      <c r="G169" s="235"/>
      <c r="H169" s="239">
        <v>5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151</v>
      </c>
      <c r="AU169" s="245" t="s">
        <v>82</v>
      </c>
      <c r="AV169" s="13" t="s">
        <v>82</v>
      </c>
      <c r="AW169" s="13" t="s">
        <v>34</v>
      </c>
      <c r="AX169" s="13" t="s">
        <v>72</v>
      </c>
      <c r="AY169" s="245" t="s">
        <v>129</v>
      </c>
    </row>
    <row r="170" spans="1:51" s="15" customFormat="1" ht="12">
      <c r="A170" s="15"/>
      <c r="B170" s="260"/>
      <c r="C170" s="261"/>
      <c r="D170" s="236" t="s">
        <v>151</v>
      </c>
      <c r="E170" s="262" t="s">
        <v>19</v>
      </c>
      <c r="F170" s="263" t="s">
        <v>276</v>
      </c>
      <c r="G170" s="261"/>
      <c r="H170" s="264">
        <v>5.54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151</v>
      </c>
      <c r="AU170" s="270" t="s">
        <v>82</v>
      </c>
      <c r="AV170" s="15" t="s">
        <v>136</v>
      </c>
      <c r="AW170" s="15" t="s">
        <v>34</v>
      </c>
      <c r="AX170" s="15" t="s">
        <v>80</v>
      </c>
      <c r="AY170" s="270" t="s">
        <v>129</v>
      </c>
    </row>
    <row r="171" spans="1:63" s="12" customFormat="1" ht="22.8" customHeight="1">
      <c r="A171" s="12"/>
      <c r="B171" s="190"/>
      <c r="C171" s="191"/>
      <c r="D171" s="192" t="s">
        <v>71</v>
      </c>
      <c r="E171" s="204" t="s">
        <v>136</v>
      </c>
      <c r="F171" s="204" t="s">
        <v>1097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SUM(P172:P175)</f>
        <v>0</v>
      </c>
      <c r="Q171" s="198"/>
      <c r="R171" s="199">
        <f>SUM(R172:R175)</f>
        <v>4.0840632</v>
      </c>
      <c r="S171" s="198"/>
      <c r="T171" s="200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80</v>
      </c>
      <c r="AT171" s="202" t="s">
        <v>71</v>
      </c>
      <c r="AU171" s="202" t="s">
        <v>80</v>
      </c>
      <c r="AY171" s="201" t="s">
        <v>129</v>
      </c>
      <c r="BK171" s="203">
        <f>SUM(BK172:BK175)</f>
        <v>0</v>
      </c>
    </row>
    <row r="172" spans="1:65" s="2" customFormat="1" ht="16.5" customHeight="1">
      <c r="A172" s="40"/>
      <c r="B172" s="41"/>
      <c r="C172" s="206" t="s">
        <v>230</v>
      </c>
      <c r="D172" s="206" t="s">
        <v>131</v>
      </c>
      <c r="E172" s="207" t="s">
        <v>1098</v>
      </c>
      <c r="F172" s="208" t="s">
        <v>1099</v>
      </c>
      <c r="G172" s="209" t="s">
        <v>250</v>
      </c>
      <c r="H172" s="210">
        <v>2.16</v>
      </c>
      <c r="I172" s="211"/>
      <c r="J172" s="212">
        <f>ROUND(I172*H172,2)</f>
        <v>0</v>
      </c>
      <c r="K172" s="208" t="s">
        <v>135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1.89077</v>
      </c>
      <c r="R172" s="215">
        <f>Q172*H172</f>
        <v>4.0840632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136</v>
      </c>
      <c r="AT172" s="217" t="s">
        <v>131</v>
      </c>
      <c r="AU172" s="217" t="s">
        <v>82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136</v>
      </c>
      <c r="BM172" s="217" t="s">
        <v>1100</v>
      </c>
    </row>
    <row r="173" spans="1:47" s="2" customFormat="1" ht="12">
      <c r="A173" s="40"/>
      <c r="B173" s="41"/>
      <c r="C173" s="42"/>
      <c r="D173" s="219" t="s">
        <v>138</v>
      </c>
      <c r="E173" s="42"/>
      <c r="F173" s="220" t="s">
        <v>1101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138</v>
      </c>
      <c r="AU173" s="19" t="s">
        <v>82</v>
      </c>
    </row>
    <row r="174" spans="1:51" s="14" customFormat="1" ht="12">
      <c r="A174" s="14"/>
      <c r="B174" s="246"/>
      <c r="C174" s="247"/>
      <c r="D174" s="236" t="s">
        <v>151</v>
      </c>
      <c r="E174" s="248" t="s">
        <v>19</v>
      </c>
      <c r="F174" s="249" t="s">
        <v>1059</v>
      </c>
      <c r="G174" s="247"/>
      <c r="H174" s="248" t="s">
        <v>19</v>
      </c>
      <c r="I174" s="250"/>
      <c r="J174" s="247"/>
      <c r="K174" s="247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151</v>
      </c>
      <c r="AU174" s="255" t="s">
        <v>82</v>
      </c>
      <c r="AV174" s="14" t="s">
        <v>80</v>
      </c>
      <c r="AW174" s="14" t="s">
        <v>34</v>
      </c>
      <c r="AX174" s="14" t="s">
        <v>72</v>
      </c>
      <c r="AY174" s="255" t="s">
        <v>129</v>
      </c>
    </row>
    <row r="175" spans="1:51" s="13" customFormat="1" ht="12">
      <c r="A175" s="13"/>
      <c r="B175" s="234"/>
      <c r="C175" s="235"/>
      <c r="D175" s="236" t="s">
        <v>151</v>
      </c>
      <c r="E175" s="237" t="s">
        <v>19</v>
      </c>
      <c r="F175" s="238" t="s">
        <v>1102</v>
      </c>
      <c r="G175" s="235"/>
      <c r="H175" s="239">
        <v>2.16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151</v>
      </c>
      <c r="AU175" s="245" t="s">
        <v>82</v>
      </c>
      <c r="AV175" s="13" t="s">
        <v>82</v>
      </c>
      <c r="AW175" s="13" t="s">
        <v>34</v>
      </c>
      <c r="AX175" s="13" t="s">
        <v>80</v>
      </c>
      <c r="AY175" s="245" t="s">
        <v>129</v>
      </c>
    </row>
    <row r="176" spans="1:63" s="12" customFormat="1" ht="22.8" customHeight="1">
      <c r="A176" s="12"/>
      <c r="B176" s="190"/>
      <c r="C176" s="191"/>
      <c r="D176" s="192" t="s">
        <v>71</v>
      </c>
      <c r="E176" s="204" t="s">
        <v>157</v>
      </c>
      <c r="F176" s="204" t="s">
        <v>290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SUM(P177:P215)</f>
        <v>0</v>
      </c>
      <c r="Q176" s="198"/>
      <c r="R176" s="199">
        <f>SUM(R177:R215)</f>
        <v>227.64594</v>
      </c>
      <c r="S176" s="198"/>
      <c r="T176" s="200">
        <f>SUM(T177:T215)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80</v>
      </c>
      <c r="AT176" s="202" t="s">
        <v>71</v>
      </c>
      <c r="AU176" s="202" t="s">
        <v>80</v>
      </c>
      <c r="AY176" s="201" t="s">
        <v>129</v>
      </c>
      <c r="BK176" s="203">
        <f>SUM(BK177:BK215)</f>
        <v>0</v>
      </c>
    </row>
    <row r="177" spans="1:65" s="2" customFormat="1" ht="21.75" customHeight="1">
      <c r="A177" s="40"/>
      <c r="B177" s="41"/>
      <c r="C177" s="206" t="s">
        <v>318</v>
      </c>
      <c r="D177" s="206" t="s">
        <v>131</v>
      </c>
      <c r="E177" s="207" t="s">
        <v>1103</v>
      </c>
      <c r="F177" s="208" t="s">
        <v>1104</v>
      </c>
      <c r="G177" s="209" t="s">
        <v>185</v>
      </c>
      <c r="H177" s="210">
        <v>200</v>
      </c>
      <c r="I177" s="211"/>
      <c r="J177" s="212">
        <f>ROUND(I177*H177,2)</f>
        <v>0</v>
      </c>
      <c r="K177" s="208" t="s">
        <v>135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136</v>
      </c>
      <c r="AT177" s="217" t="s">
        <v>131</v>
      </c>
      <c r="AU177" s="217" t="s">
        <v>82</v>
      </c>
      <c r="AY177" s="19" t="s">
        <v>129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136</v>
      </c>
      <c r="BM177" s="217" t="s">
        <v>1105</v>
      </c>
    </row>
    <row r="178" spans="1:47" s="2" customFormat="1" ht="12">
      <c r="A178" s="40"/>
      <c r="B178" s="41"/>
      <c r="C178" s="42"/>
      <c r="D178" s="219" t="s">
        <v>138</v>
      </c>
      <c r="E178" s="42"/>
      <c r="F178" s="220" t="s">
        <v>1106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138</v>
      </c>
      <c r="AU178" s="19" t="s">
        <v>82</v>
      </c>
    </row>
    <row r="179" spans="1:65" s="2" customFormat="1" ht="16.5" customHeight="1">
      <c r="A179" s="40"/>
      <c r="B179" s="41"/>
      <c r="C179" s="206" t="s">
        <v>323</v>
      </c>
      <c r="D179" s="206" t="s">
        <v>131</v>
      </c>
      <c r="E179" s="207" t="s">
        <v>1107</v>
      </c>
      <c r="F179" s="208" t="s">
        <v>1108</v>
      </c>
      <c r="G179" s="209" t="s">
        <v>185</v>
      </c>
      <c r="H179" s="210">
        <v>190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0.23</v>
      </c>
      <c r="R179" s="215">
        <f>Q179*H179</f>
        <v>43.7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136</v>
      </c>
      <c r="AT179" s="217" t="s">
        <v>131</v>
      </c>
      <c r="AU179" s="217" t="s">
        <v>82</v>
      </c>
      <c r="AY179" s="19" t="s">
        <v>129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136</v>
      </c>
      <c r="BM179" s="217" t="s">
        <v>1109</v>
      </c>
    </row>
    <row r="180" spans="1:65" s="2" customFormat="1" ht="16.5" customHeight="1">
      <c r="A180" s="40"/>
      <c r="B180" s="41"/>
      <c r="C180" s="224" t="s">
        <v>328</v>
      </c>
      <c r="D180" s="224" t="s">
        <v>145</v>
      </c>
      <c r="E180" s="225" t="s">
        <v>1110</v>
      </c>
      <c r="F180" s="226" t="s">
        <v>1111</v>
      </c>
      <c r="G180" s="227" t="s">
        <v>148</v>
      </c>
      <c r="H180" s="228">
        <v>32.3</v>
      </c>
      <c r="I180" s="229"/>
      <c r="J180" s="230">
        <f>ROUND(I180*H180,2)</f>
        <v>0</v>
      </c>
      <c r="K180" s="226" t="s">
        <v>19</v>
      </c>
      <c r="L180" s="231"/>
      <c r="M180" s="232" t="s">
        <v>19</v>
      </c>
      <c r="N180" s="233" t="s">
        <v>43</v>
      </c>
      <c r="O180" s="86"/>
      <c r="P180" s="215">
        <f>O180*H180</f>
        <v>0</v>
      </c>
      <c r="Q180" s="215">
        <v>1</v>
      </c>
      <c r="R180" s="215">
        <f>Q180*H180</f>
        <v>32.3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149</v>
      </c>
      <c r="AT180" s="217" t="s">
        <v>145</v>
      </c>
      <c r="AU180" s="217" t="s">
        <v>82</v>
      </c>
      <c r="AY180" s="19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136</v>
      </c>
      <c r="BM180" s="217" t="s">
        <v>1112</v>
      </c>
    </row>
    <row r="181" spans="1:51" s="13" customFormat="1" ht="12">
      <c r="A181" s="13"/>
      <c r="B181" s="234"/>
      <c r="C181" s="235"/>
      <c r="D181" s="236" t="s">
        <v>151</v>
      </c>
      <c r="E181" s="237" t="s">
        <v>19</v>
      </c>
      <c r="F181" s="238" t="s">
        <v>1113</v>
      </c>
      <c r="G181" s="235"/>
      <c r="H181" s="239">
        <v>32.3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151</v>
      </c>
      <c r="AU181" s="245" t="s">
        <v>82</v>
      </c>
      <c r="AV181" s="13" t="s">
        <v>82</v>
      </c>
      <c r="AW181" s="13" t="s">
        <v>34</v>
      </c>
      <c r="AX181" s="13" t="s">
        <v>80</v>
      </c>
      <c r="AY181" s="245" t="s">
        <v>129</v>
      </c>
    </row>
    <row r="182" spans="1:65" s="2" customFormat="1" ht="24.15" customHeight="1">
      <c r="A182" s="40"/>
      <c r="B182" s="41"/>
      <c r="C182" s="206" t="s">
        <v>7</v>
      </c>
      <c r="D182" s="206" t="s">
        <v>131</v>
      </c>
      <c r="E182" s="207" t="s">
        <v>1114</v>
      </c>
      <c r="F182" s="208" t="s">
        <v>1115</v>
      </c>
      <c r="G182" s="209" t="s">
        <v>185</v>
      </c>
      <c r="H182" s="210">
        <v>280</v>
      </c>
      <c r="I182" s="211"/>
      <c r="J182" s="212">
        <f>ROUND(I182*H182,2)</f>
        <v>0</v>
      </c>
      <c r="K182" s="208" t="s">
        <v>135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136</v>
      </c>
      <c r="AT182" s="217" t="s">
        <v>131</v>
      </c>
      <c r="AU182" s="217" t="s">
        <v>82</v>
      </c>
      <c r="AY182" s="19" t="s">
        <v>129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136</v>
      </c>
      <c r="BM182" s="217" t="s">
        <v>1116</v>
      </c>
    </row>
    <row r="183" spans="1:47" s="2" customFormat="1" ht="12">
      <c r="A183" s="40"/>
      <c r="B183" s="41"/>
      <c r="C183" s="42"/>
      <c r="D183" s="219" t="s">
        <v>138</v>
      </c>
      <c r="E183" s="42"/>
      <c r="F183" s="220" t="s">
        <v>1117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138</v>
      </c>
      <c r="AU183" s="19" t="s">
        <v>82</v>
      </c>
    </row>
    <row r="184" spans="1:51" s="14" customFormat="1" ht="12">
      <c r="A184" s="14"/>
      <c r="B184" s="246"/>
      <c r="C184" s="247"/>
      <c r="D184" s="236" t="s">
        <v>151</v>
      </c>
      <c r="E184" s="248" t="s">
        <v>19</v>
      </c>
      <c r="F184" s="249" t="s">
        <v>1118</v>
      </c>
      <c r="G184" s="247"/>
      <c r="H184" s="248" t="s">
        <v>19</v>
      </c>
      <c r="I184" s="250"/>
      <c r="J184" s="247"/>
      <c r="K184" s="247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151</v>
      </c>
      <c r="AU184" s="255" t="s">
        <v>82</v>
      </c>
      <c r="AV184" s="14" t="s">
        <v>80</v>
      </c>
      <c r="AW184" s="14" t="s">
        <v>34</v>
      </c>
      <c r="AX184" s="14" t="s">
        <v>72</v>
      </c>
      <c r="AY184" s="255" t="s">
        <v>129</v>
      </c>
    </row>
    <row r="185" spans="1:51" s="13" customFormat="1" ht="12">
      <c r="A185" s="13"/>
      <c r="B185" s="234"/>
      <c r="C185" s="235"/>
      <c r="D185" s="236" t="s">
        <v>151</v>
      </c>
      <c r="E185" s="237" t="s">
        <v>19</v>
      </c>
      <c r="F185" s="238" t="s">
        <v>1119</v>
      </c>
      <c r="G185" s="235"/>
      <c r="H185" s="239">
        <v>280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151</v>
      </c>
      <c r="AU185" s="245" t="s">
        <v>82</v>
      </c>
      <c r="AV185" s="13" t="s">
        <v>82</v>
      </c>
      <c r="AW185" s="13" t="s">
        <v>34</v>
      </c>
      <c r="AX185" s="13" t="s">
        <v>80</v>
      </c>
      <c r="AY185" s="245" t="s">
        <v>129</v>
      </c>
    </row>
    <row r="186" spans="1:65" s="2" customFormat="1" ht="16.5" customHeight="1">
      <c r="A186" s="40"/>
      <c r="B186" s="41"/>
      <c r="C186" s="224" t="s">
        <v>339</v>
      </c>
      <c r="D186" s="224" t="s">
        <v>145</v>
      </c>
      <c r="E186" s="225" t="s">
        <v>1120</v>
      </c>
      <c r="F186" s="226" t="s">
        <v>1121</v>
      </c>
      <c r="G186" s="227" t="s">
        <v>250</v>
      </c>
      <c r="H186" s="228">
        <v>56</v>
      </c>
      <c r="I186" s="229"/>
      <c r="J186" s="230">
        <f>ROUND(I186*H186,2)</f>
        <v>0</v>
      </c>
      <c r="K186" s="226" t="s">
        <v>19</v>
      </c>
      <c r="L186" s="231"/>
      <c r="M186" s="232" t="s">
        <v>19</v>
      </c>
      <c r="N186" s="233" t="s">
        <v>43</v>
      </c>
      <c r="O186" s="86"/>
      <c r="P186" s="215">
        <f>O186*H186</f>
        <v>0</v>
      </c>
      <c r="Q186" s="215">
        <v>0.3</v>
      </c>
      <c r="R186" s="215">
        <f>Q186*H186</f>
        <v>16.8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149</v>
      </c>
      <c r="AT186" s="217" t="s">
        <v>145</v>
      </c>
      <c r="AU186" s="217" t="s">
        <v>82</v>
      </c>
      <c r="AY186" s="19" t="s">
        <v>129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136</v>
      </c>
      <c r="BM186" s="217" t="s">
        <v>1122</v>
      </c>
    </row>
    <row r="187" spans="1:51" s="13" customFormat="1" ht="12">
      <c r="A187" s="13"/>
      <c r="B187" s="234"/>
      <c r="C187" s="235"/>
      <c r="D187" s="236" t="s">
        <v>151</v>
      </c>
      <c r="E187" s="237" t="s">
        <v>19</v>
      </c>
      <c r="F187" s="238" t="s">
        <v>1123</v>
      </c>
      <c r="G187" s="235"/>
      <c r="H187" s="239">
        <v>56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151</v>
      </c>
      <c r="AU187" s="245" t="s">
        <v>82</v>
      </c>
      <c r="AV187" s="13" t="s">
        <v>82</v>
      </c>
      <c r="AW187" s="13" t="s">
        <v>34</v>
      </c>
      <c r="AX187" s="13" t="s">
        <v>80</v>
      </c>
      <c r="AY187" s="245" t="s">
        <v>129</v>
      </c>
    </row>
    <row r="188" spans="1:65" s="2" customFormat="1" ht="21.75" customHeight="1">
      <c r="A188" s="40"/>
      <c r="B188" s="41"/>
      <c r="C188" s="206" t="s">
        <v>343</v>
      </c>
      <c r="D188" s="206" t="s">
        <v>131</v>
      </c>
      <c r="E188" s="207" t="s">
        <v>1124</v>
      </c>
      <c r="F188" s="208" t="s">
        <v>1125</v>
      </c>
      <c r="G188" s="209" t="s">
        <v>185</v>
      </c>
      <c r="H188" s="210">
        <v>70</v>
      </c>
      <c r="I188" s="211"/>
      <c r="J188" s="212">
        <f>ROUND(I188*H188,2)</f>
        <v>0</v>
      </c>
      <c r="K188" s="208" t="s">
        <v>135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0.069</v>
      </c>
      <c r="R188" s="215">
        <f>Q188*H188</f>
        <v>4.83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136</v>
      </c>
      <c r="AT188" s="217" t="s">
        <v>131</v>
      </c>
      <c r="AU188" s="217" t="s">
        <v>82</v>
      </c>
      <c r="AY188" s="19" t="s">
        <v>129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136</v>
      </c>
      <c r="BM188" s="217" t="s">
        <v>1126</v>
      </c>
    </row>
    <row r="189" spans="1:47" s="2" customFormat="1" ht="12">
      <c r="A189" s="40"/>
      <c r="B189" s="41"/>
      <c r="C189" s="42"/>
      <c r="D189" s="219" t="s">
        <v>138</v>
      </c>
      <c r="E189" s="42"/>
      <c r="F189" s="220" t="s">
        <v>1127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138</v>
      </c>
      <c r="AU189" s="19" t="s">
        <v>82</v>
      </c>
    </row>
    <row r="190" spans="1:51" s="14" customFormat="1" ht="12">
      <c r="A190" s="14"/>
      <c r="B190" s="246"/>
      <c r="C190" s="247"/>
      <c r="D190" s="236" t="s">
        <v>151</v>
      </c>
      <c r="E190" s="248" t="s">
        <v>19</v>
      </c>
      <c r="F190" s="249" t="s">
        <v>1084</v>
      </c>
      <c r="G190" s="247"/>
      <c r="H190" s="248" t="s">
        <v>19</v>
      </c>
      <c r="I190" s="250"/>
      <c r="J190" s="247"/>
      <c r="K190" s="247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151</v>
      </c>
      <c r="AU190" s="255" t="s">
        <v>82</v>
      </c>
      <c r="AV190" s="14" t="s">
        <v>80</v>
      </c>
      <c r="AW190" s="14" t="s">
        <v>34</v>
      </c>
      <c r="AX190" s="14" t="s">
        <v>72</v>
      </c>
      <c r="AY190" s="255" t="s">
        <v>129</v>
      </c>
    </row>
    <row r="191" spans="1:51" s="13" customFormat="1" ht="12">
      <c r="A191" s="13"/>
      <c r="B191" s="234"/>
      <c r="C191" s="235"/>
      <c r="D191" s="236" t="s">
        <v>151</v>
      </c>
      <c r="E191" s="237" t="s">
        <v>19</v>
      </c>
      <c r="F191" s="238" t="s">
        <v>836</v>
      </c>
      <c r="G191" s="235"/>
      <c r="H191" s="239">
        <v>70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151</v>
      </c>
      <c r="AU191" s="245" t="s">
        <v>82</v>
      </c>
      <c r="AV191" s="13" t="s">
        <v>82</v>
      </c>
      <c r="AW191" s="13" t="s">
        <v>34</v>
      </c>
      <c r="AX191" s="13" t="s">
        <v>80</v>
      </c>
      <c r="AY191" s="245" t="s">
        <v>129</v>
      </c>
    </row>
    <row r="192" spans="1:65" s="2" customFormat="1" ht="21.75" customHeight="1">
      <c r="A192" s="40"/>
      <c r="B192" s="41"/>
      <c r="C192" s="206" t="s">
        <v>347</v>
      </c>
      <c r="D192" s="206" t="s">
        <v>131</v>
      </c>
      <c r="E192" s="207" t="s">
        <v>445</v>
      </c>
      <c r="F192" s="208" t="s">
        <v>446</v>
      </c>
      <c r="G192" s="209" t="s">
        <v>185</v>
      </c>
      <c r="H192" s="210">
        <v>190</v>
      </c>
      <c r="I192" s="211"/>
      <c r="J192" s="212">
        <f>ROUND(I192*H192,2)</f>
        <v>0</v>
      </c>
      <c r="K192" s="208" t="s">
        <v>135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0.345</v>
      </c>
      <c r="R192" s="215">
        <f>Q192*H192</f>
        <v>65.55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136</v>
      </c>
      <c r="AT192" s="217" t="s">
        <v>131</v>
      </c>
      <c r="AU192" s="217" t="s">
        <v>82</v>
      </c>
      <c r="AY192" s="19" t="s">
        <v>129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136</v>
      </c>
      <c r="BM192" s="217" t="s">
        <v>1128</v>
      </c>
    </row>
    <row r="193" spans="1:47" s="2" customFormat="1" ht="12">
      <c r="A193" s="40"/>
      <c r="B193" s="41"/>
      <c r="C193" s="42"/>
      <c r="D193" s="219" t="s">
        <v>138</v>
      </c>
      <c r="E193" s="42"/>
      <c r="F193" s="220" t="s">
        <v>448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138</v>
      </c>
      <c r="AU193" s="19" t="s">
        <v>82</v>
      </c>
    </row>
    <row r="194" spans="1:51" s="14" customFormat="1" ht="12">
      <c r="A194" s="14"/>
      <c r="B194" s="246"/>
      <c r="C194" s="247"/>
      <c r="D194" s="236" t="s">
        <v>151</v>
      </c>
      <c r="E194" s="248" t="s">
        <v>19</v>
      </c>
      <c r="F194" s="249" t="s">
        <v>1129</v>
      </c>
      <c r="G194" s="247"/>
      <c r="H194" s="248" t="s">
        <v>19</v>
      </c>
      <c r="I194" s="250"/>
      <c r="J194" s="247"/>
      <c r="K194" s="247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151</v>
      </c>
      <c r="AU194" s="255" t="s">
        <v>82</v>
      </c>
      <c r="AV194" s="14" t="s">
        <v>80</v>
      </c>
      <c r="AW194" s="14" t="s">
        <v>34</v>
      </c>
      <c r="AX194" s="14" t="s">
        <v>72</v>
      </c>
      <c r="AY194" s="255" t="s">
        <v>129</v>
      </c>
    </row>
    <row r="195" spans="1:51" s="13" customFormat="1" ht="12">
      <c r="A195" s="13"/>
      <c r="B195" s="234"/>
      <c r="C195" s="235"/>
      <c r="D195" s="236" t="s">
        <v>151</v>
      </c>
      <c r="E195" s="237" t="s">
        <v>19</v>
      </c>
      <c r="F195" s="238" t="s">
        <v>1130</v>
      </c>
      <c r="G195" s="235"/>
      <c r="H195" s="239">
        <v>190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151</v>
      </c>
      <c r="AU195" s="245" t="s">
        <v>82</v>
      </c>
      <c r="AV195" s="13" t="s">
        <v>82</v>
      </c>
      <c r="AW195" s="13" t="s">
        <v>34</v>
      </c>
      <c r="AX195" s="13" t="s">
        <v>80</v>
      </c>
      <c r="AY195" s="245" t="s">
        <v>129</v>
      </c>
    </row>
    <row r="196" spans="1:65" s="2" customFormat="1" ht="16.5" customHeight="1">
      <c r="A196" s="40"/>
      <c r="B196" s="41"/>
      <c r="C196" s="206" t="s">
        <v>353</v>
      </c>
      <c r="D196" s="206" t="s">
        <v>131</v>
      </c>
      <c r="E196" s="207" t="s">
        <v>1131</v>
      </c>
      <c r="F196" s="208" t="s">
        <v>1132</v>
      </c>
      <c r="G196" s="209" t="s">
        <v>185</v>
      </c>
      <c r="H196" s="210">
        <v>200</v>
      </c>
      <c r="I196" s="211"/>
      <c r="J196" s="212">
        <f>ROUND(I196*H196,2)</f>
        <v>0</v>
      </c>
      <c r="K196" s="208" t="s">
        <v>135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0.29902</v>
      </c>
      <c r="R196" s="215">
        <f>Q196*H196</f>
        <v>59.804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136</v>
      </c>
      <c r="AT196" s="217" t="s">
        <v>131</v>
      </c>
      <c r="AU196" s="217" t="s">
        <v>82</v>
      </c>
      <c r="AY196" s="19" t="s">
        <v>129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136</v>
      </c>
      <c r="BM196" s="217" t="s">
        <v>1133</v>
      </c>
    </row>
    <row r="197" spans="1:47" s="2" customFormat="1" ht="12">
      <c r="A197" s="40"/>
      <c r="B197" s="41"/>
      <c r="C197" s="42"/>
      <c r="D197" s="219" t="s">
        <v>138</v>
      </c>
      <c r="E197" s="42"/>
      <c r="F197" s="220" t="s">
        <v>1134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138</v>
      </c>
      <c r="AU197" s="19" t="s">
        <v>82</v>
      </c>
    </row>
    <row r="198" spans="1:51" s="14" customFormat="1" ht="12">
      <c r="A198" s="14"/>
      <c r="B198" s="246"/>
      <c r="C198" s="247"/>
      <c r="D198" s="236" t="s">
        <v>151</v>
      </c>
      <c r="E198" s="248" t="s">
        <v>19</v>
      </c>
      <c r="F198" s="249" t="s">
        <v>1135</v>
      </c>
      <c r="G198" s="247"/>
      <c r="H198" s="248" t="s">
        <v>19</v>
      </c>
      <c r="I198" s="250"/>
      <c r="J198" s="247"/>
      <c r="K198" s="247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151</v>
      </c>
      <c r="AU198" s="255" t="s">
        <v>82</v>
      </c>
      <c r="AV198" s="14" t="s">
        <v>80</v>
      </c>
      <c r="AW198" s="14" t="s">
        <v>34</v>
      </c>
      <c r="AX198" s="14" t="s">
        <v>72</v>
      </c>
      <c r="AY198" s="255" t="s">
        <v>129</v>
      </c>
    </row>
    <row r="199" spans="1:51" s="13" customFormat="1" ht="12">
      <c r="A199" s="13"/>
      <c r="B199" s="234"/>
      <c r="C199" s="235"/>
      <c r="D199" s="236" t="s">
        <v>151</v>
      </c>
      <c r="E199" s="237" t="s">
        <v>19</v>
      </c>
      <c r="F199" s="238" t="s">
        <v>1136</v>
      </c>
      <c r="G199" s="235"/>
      <c r="H199" s="239">
        <v>200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151</v>
      </c>
      <c r="AU199" s="245" t="s">
        <v>82</v>
      </c>
      <c r="AV199" s="13" t="s">
        <v>82</v>
      </c>
      <c r="AW199" s="13" t="s">
        <v>34</v>
      </c>
      <c r="AX199" s="13" t="s">
        <v>80</v>
      </c>
      <c r="AY199" s="245" t="s">
        <v>129</v>
      </c>
    </row>
    <row r="200" spans="1:65" s="2" customFormat="1" ht="33" customHeight="1">
      <c r="A200" s="40"/>
      <c r="B200" s="41"/>
      <c r="C200" s="206" t="s">
        <v>358</v>
      </c>
      <c r="D200" s="206" t="s">
        <v>131</v>
      </c>
      <c r="E200" s="207" t="s">
        <v>1137</v>
      </c>
      <c r="F200" s="208" t="s">
        <v>1138</v>
      </c>
      <c r="G200" s="209" t="s">
        <v>185</v>
      </c>
      <c r="H200" s="210">
        <v>70</v>
      </c>
      <c r="I200" s="211"/>
      <c r="J200" s="212">
        <f>ROUND(I200*H200,2)</f>
        <v>0</v>
      </c>
      <c r="K200" s="208" t="s">
        <v>135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0.04</v>
      </c>
      <c r="R200" s="215">
        <f>Q200*H200</f>
        <v>2.8000000000000003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136</v>
      </c>
      <c r="AT200" s="217" t="s">
        <v>131</v>
      </c>
      <c r="AU200" s="217" t="s">
        <v>82</v>
      </c>
      <c r="AY200" s="19" t="s">
        <v>129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136</v>
      </c>
      <c r="BM200" s="217" t="s">
        <v>1139</v>
      </c>
    </row>
    <row r="201" spans="1:47" s="2" customFormat="1" ht="12">
      <c r="A201" s="40"/>
      <c r="B201" s="41"/>
      <c r="C201" s="42"/>
      <c r="D201" s="219" t="s">
        <v>138</v>
      </c>
      <c r="E201" s="42"/>
      <c r="F201" s="220" t="s">
        <v>1140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138</v>
      </c>
      <c r="AU201" s="19" t="s">
        <v>82</v>
      </c>
    </row>
    <row r="202" spans="1:51" s="14" customFormat="1" ht="12">
      <c r="A202" s="14"/>
      <c r="B202" s="246"/>
      <c r="C202" s="247"/>
      <c r="D202" s="236" t="s">
        <v>151</v>
      </c>
      <c r="E202" s="248" t="s">
        <v>19</v>
      </c>
      <c r="F202" s="249" t="s">
        <v>1084</v>
      </c>
      <c r="G202" s="247"/>
      <c r="H202" s="248" t="s">
        <v>19</v>
      </c>
      <c r="I202" s="250"/>
      <c r="J202" s="247"/>
      <c r="K202" s="247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151</v>
      </c>
      <c r="AU202" s="255" t="s">
        <v>82</v>
      </c>
      <c r="AV202" s="14" t="s">
        <v>80</v>
      </c>
      <c r="AW202" s="14" t="s">
        <v>34</v>
      </c>
      <c r="AX202" s="14" t="s">
        <v>72</v>
      </c>
      <c r="AY202" s="255" t="s">
        <v>129</v>
      </c>
    </row>
    <row r="203" spans="1:51" s="13" customFormat="1" ht="12">
      <c r="A203" s="13"/>
      <c r="B203" s="234"/>
      <c r="C203" s="235"/>
      <c r="D203" s="236" t="s">
        <v>151</v>
      </c>
      <c r="E203" s="237" t="s">
        <v>19</v>
      </c>
      <c r="F203" s="238" t="s">
        <v>836</v>
      </c>
      <c r="G203" s="235"/>
      <c r="H203" s="239">
        <v>70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151</v>
      </c>
      <c r="AU203" s="245" t="s">
        <v>82</v>
      </c>
      <c r="AV203" s="13" t="s">
        <v>82</v>
      </c>
      <c r="AW203" s="13" t="s">
        <v>34</v>
      </c>
      <c r="AX203" s="13" t="s">
        <v>80</v>
      </c>
      <c r="AY203" s="245" t="s">
        <v>129</v>
      </c>
    </row>
    <row r="204" spans="1:65" s="2" customFormat="1" ht="16.5" customHeight="1">
      <c r="A204" s="40"/>
      <c r="B204" s="41"/>
      <c r="C204" s="224" t="s">
        <v>362</v>
      </c>
      <c r="D204" s="224" t="s">
        <v>145</v>
      </c>
      <c r="E204" s="225" t="s">
        <v>1141</v>
      </c>
      <c r="F204" s="226" t="s">
        <v>1142</v>
      </c>
      <c r="G204" s="227" t="s">
        <v>185</v>
      </c>
      <c r="H204" s="228">
        <v>73.5</v>
      </c>
      <c r="I204" s="229"/>
      <c r="J204" s="230">
        <f>ROUND(I204*H204,2)</f>
        <v>0</v>
      </c>
      <c r="K204" s="226" t="s">
        <v>135</v>
      </c>
      <c r="L204" s="231"/>
      <c r="M204" s="232" t="s">
        <v>19</v>
      </c>
      <c r="N204" s="233" t="s">
        <v>43</v>
      </c>
      <c r="O204" s="86"/>
      <c r="P204" s="215">
        <f>O204*H204</f>
        <v>0</v>
      </c>
      <c r="Q204" s="215">
        <v>0.0044</v>
      </c>
      <c r="R204" s="215">
        <f>Q204*H204</f>
        <v>0.3234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149</v>
      </c>
      <c r="AT204" s="217" t="s">
        <v>145</v>
      </c>
      <c r="AU204" s="217" t="s">
        <v>82</v>
      </c>
      <c r="AY204" s="19" t="s">
        <v>129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136</v>
      </c>
      <c r="BM204" s="217" t="s">
        <v>1143</v>
      </c>
    </row>
    <row r="205" spans="1:51" s="13" customFormat="1" ht="12">
      <c r="A205" s="13"/>
      <c r="B205" s="234"/>
      <c r="C205" s="235"/>
      <c r="D205" s="236" t="s">
        <v>151</v>
      </c>
      <c r="E205" s="237" t="s">
        <v>19</v>
      </c>
      <c r="F205" s="238" t="s">
        <v>1144</v>
      </c>
      <c r="G205" s="235"/>
      <c r="H205" s="239">
        <v>73.5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151</v>
      </c>
      <c r="AU205" s="245" t="s">
        <v>82</v>
      </c>
      <c r="AV205" s="13" t="s">
        <v>82</v>
      </c>
      <c r="AW205" s="13" t="s">
        <v>34</v>
      </c>
      <c r="AX205" s="13" t="s">
        <v>80</v>
      </c>
      <c r="AY205" s="245" t="s">
        <v>129</v>
      </c>
    </row>
    <row r="206" spans="1:65" s="2" customFormat="1" ht="16.5" customHeight="1">
      <c r="A206" s="40"/>
      <c r="B206" s="41"/>
      <c r="C206" s="224" t="s">
        <v>367</v>
      </c>
      <c r="D206" s="224" t="s">
        <v>145</v>
      </c>
      <c r="E206" s="225" t="s">
        <v>329</v>
      </c>
      <c r="F206" s="226" t="s">
        <v>330</v>
      </c>
      <c r="G206" s="227" t="s">
        <v>250</v>
      </c>
      <c r="H206" s="228">
        <v>2.205</v>
      </c>
      <c r="I206" s="229"/>
      <c r="J206" s="230">
        <f>ROUND(I206*H206,2)</f>
        <v>0</v>
      </c>
      <c r="K206" s="226" t="s">
        <v>135</v>
      </c>
      <c r="L206" s="231"/>
      <c r="M206" s="232" t="s">
        <v>19</v>
      </c>
      <c r="N206" s="233" t="s">
        <v>43</v>
      </c>
      <c r="O206" s="86"/>
      <c r="P206" s="215">
        <f>O206*H206</f>
        <v>0</v>
      </c>
      <c r="Q206" s="215">
        <v>0.21</v>
      </c>
      <c r="R206" s="215">
        <f>Q206*H206</f>
        <v>0.46305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149</v>
      </c>
      <c r="AT206" s="217" t="s">
        <v>145</v>
      </c>
      <c r="AU206" s="217" t="s">
        <v>82</v>
      </c>
      <c r="AY206" s="19" t="s">
        <v>129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136</v>
      </c>
      <c r="BM206" s="217" t="s">
        <v>1145</v>
      </c>
    </row>
    <row r="207" spans="1:51" s="13" customFormat="1" ht="12">
      <c r="A207" s="13"/>
      <c r="B207" s="234"/>
      <c r="C207" s="235"/>
      <c r="D207" s="236" t="s">
        <v>151</v>
      </c>
      <c r="E207" s="237" t="s">
        <v>19</v>
      </c>
      <c r="F207" s="238" t="s">
        <v>1146</v>
      </c>
      <c r="G207" s="235"/>
      <c r="H207" s="239">
        <v>2.1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151</v>
      </c>
      <c r="AU207" s="245" t="s">
        <v>82</v>
      </c>
      <c r="AV207" s="13" t="s">
        <v>82</v>
      </c>
      <c r="AW207" s="13" t="s">
        <v>34</v>
      </c>
      <c r="AX207" s="13" t="s">
        <v>72</v>
      </c>
      <c r="AY207" s="245" t="s">
        <v>129</v>
      </c>
    </row>
    <row r="208" spans="1:51" s="13" customFormat="1" ht="12">
      <c r="A208" s="13"/>
      <c r="B208" s="234"/>
      <c r="C208" s="235"/>
      <c r="D208" s="236" t="s">
        <v>151</v>
      </c>
      <c r="E208" s="237" t="s">
        <v>19</v>
      </c>
      <c r="F208" s="238" t="s">
        <v>1147</v>
      </c>
      <c r="G208" s="235"/>
      <c r="H208" s="239">
        <v>2.205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151</v>
      </c>
      <c r="AU208" s="245" t="s">
        <v>82</v>
      </c>
      <c r="AV208" s="13" t="s">
        <v>82</v>
      </c>
      <c r="AW208" s="13" t="s">
        <v>34</v>
      </c>
      <c r="AX208" s="13" t="s">
        <v>80</v>
      </c>
      <c r="AY208" s="245" t="s">
        <v>129</v>
      </c>
    </row>
    <row r="209" spans="1:65" s="2" customFormat="1" ht="24.15" customHeight="1">
      <c r="A209" s="40"/>
      <c r="B209" s="41"/>
      <c r="C209" s="206" t="s">
        <v>372</v>
      </c>
      <c r="D209" s="206" t="s">
        <v>131</v>
      </c>
      <c r="E209" s="207" t="s">
        <v>1148</v>
      </c>
      <c r="F209" s="208" t="s">
        <v>1149</v>
      </c>
      <c r="G209" s="209" t="s">
        <v>185</v>
      </c>
      <c r="H209" s="210">
        <v>6.125</v>
      </c>
      <c r="I209" s="211"/>
      <c r="J209" s="212">
        <f>ROUND(I209*H209,2)</f>
        <v>0</v>
      </c>
      <c r="K209" s="208" t="s">
        <v>135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136</v>
      </c>
      <c r="AT209" s="217" t="s">
        <v>131</v>
      </c>
      <c r="AU209" s="217" t="s">
        <v>82</v>
      </c>
      <c r="AY209" s="19" t="s">
        <v>129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136</v>
      </c>
      <c r="BM209" s="217" t="s">
        <v>1150</v>
      </c>
    </row>
    <row r="210" spans="1:47" s="2" customFormat="1" ht="12">
      <c r="A210" s="40"/>
      <c r="B210" s="41"/>
      <c r="C210" s="42"/>
      <c r="D210" s="219" t="s">
        <v>138</v>
      </c>
      <c r="E210" s="42"/>
      <c r="F210" s="220" t="s">
        <v>1151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138</v>
      </c>
      <c r="AU210" s="19" t="s">
        <v>82</v>
      </c>
    </row>
    <row r="211" spans="1:51" s="13" customFormat="1" ht="12">
      <c r="A211" s="13"/>
      <c r="B211" s="234"/>
      <c r="C211" s="235"/>
      <c r="D211" s="236" t="s">
        <v>151</v>
      </c>
      <c r="E211" s="237" t="s">
        <v>19</v>
      </c>
      <c r="F211" s="238" t="s">
        <v>1152</v>
      </c>
      <c r="G211" s="235"/>
      <c r="H211" s="239">
        <v>6.125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151</v>
      </c>
      <c r="AU211" s="245" t="s">
        <v>82</v>
      </c>
      <c r="AV211" s="13" t="s">
        <v>82</v>
      </c>
      <c r="AW211" s="13" t="s">
        <v>34</v>
      </c>
      <c r="AX211" s="13" t="s">
        <v>80</v>
      </c>
      <c r="AY211" s="245" t="s">
        <v>129</v>
      </c>
    </row>
    <row r="212" spans="1:65" s="2" customFormat="1" ht="16.5" customHeight="1">
      <c r="A212" s="40"/>
      <c r="B212" s="41"/>
      <c r="C212" s="224" t="s">
        <v>378</v>
      </c>
      <c r="D212" s="224" t="s">
        <v>145</v>
      </c>
      <c r="E212" s="225" t="s">
        <v>1079</v>
      </c>
      <c r="F212" s="226" t="s">
        <v>1080</v>
      </c>
      <c r="G212" s="227" t="s">
        <v>148</v>
      </c>
      <c r="H212" s="228">
        <v>0.368</v>
      </c>
      <c r="I212" s="229"/>
      <c r="J212" s="230">
        <f>ROUND(I212*H212,2)</f>
        <v>0</v>
      </c>
      <c r="K212" s="226" t="s">
        <v>135</v>
      </c>
      <c r="L212" s="231"/>
      <c r="M212" s="232" t="s">
        <v>19</v>
      </c>
      <c r="N212" s="233" t="s">
        <v>43</v>
      </c>
      <c r="O212" s="86"/>
      <c r="P212" s="215">
        <f>O212*H212</f>
        <v>0</v>
      </c>
      <c r="Q212" s="215">
        <v>1</v>
      </c>
      <c r="R212" s="215">
        <f>Q212*H212</f>
        <v>0.368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149</v>
      </c>
      <c r="AT212" s="217" t="s">
        <v>145</v>
      </c>
      <c r="AU212" s="217" t="s">
        <v>82</v>
      </c>
      <c r="AY212" s="19" t="s">
        <v>129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136</v>
      </c>
      <c r="BM212" s="217" t="s">
        <v>1153</v>
      </c>
    </row>
    <row r="213" spans="1:51" s="13" customFormat="1" ht="12">
      <c r="A213" s="13"/>
      <c r="B213" s="234"/>
      <c r="C213" s="235"/>
      <c r="D213" s="236" t="s">
        <v>151</v>
      </c>
      <c r="E213" s="237" t="s">
        <v>19</v>
      </c>
      <c r="F213" s="238" t="s">
        <v>1154</v>
      </c>
      <c r="G213" s="235"/>
      <c r="H213" s="239">
        <v>0.368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151</v>
      </c>
      <c r="AU213" s="245" t="s">
        <v>82</v>
      </c>
      <c r="AV213" s="13" t="s">
        <v>82</v>
      </c>
      <c r="AW213" s="13" t="s">
        <v>34</v>
      </c>
      <c r="AX213" s="13" t="s">
        <v>80</v>
      </c>
      <c r="AY213" s="245" t="s">
        <v>129</v>
      </c>
    </row>
    <row r="214" spans="1:65" s="2" customFormat="1" ht="16.5" customHeight="1">
      <c r="A214" s="40"/>
      <c r="B214" s="41"/>
      <c r="C214" s="224" t="s">
        <v>383</v>
      </c>
      <c r="D214" s="224" t="s">
        <v>145</v>
      </c>
      <c r="E214" s="225" t="s">
        <v>1155</v>
      </c>
      <c r="F214" s="226" t="s">
        <v>1156</v>
      </c>
      <c r="G214" s="227" t="s">
        <v>185</v>
      </c>
      <c r="H214" s="228">
        <v>6.738</v>
      </c>
      <c r="I214" s="229"/>
      <c r="J214" s="230">
        <f>ROUND(I214*H214,2)</f>
        <v>0</v>
      </c>
      <c r="K214" s="226" t="s">
        <v>135</v>
      </c>
      <c r="L214" s="231"/>
      <c r="M214" s="232" t="s">
        <v>19</v>
      </c>
      <c r="N214" s="233" t="s">
        <v>43</v>
      </c>
      <c r="O214" s="86"/>
      <c r="P214" s="215">
        <f>O214*H214</f>
        <v>0</v>
      </c>
      <c r="Q214" s="215">
        <v>0.105</v>
      </c>
      <c r="R214" s="215">
        <f>Q214*H214</f>
        <v>0.7074900000000001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149</v>
      </c>
      <c r="AT214" s="217" t="s">
        <v>145</v>
      </c>
      <c r="AU214" s="217" t="s">
        <v>82</v>
      </c>
      <c r="AY214" s="19" t="s">
        <v>129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136</v>
      </c>
      <c r="BM214" s="217" t="s">
        <v>1157</v>
      </c>
    </row>
    <row r="215" spans="1:51" s="13" customFormat="1" ht="12">
      <c r="A215" s="13"/>
      <c r="B215" s="234"/>
      <c r="C215" s="235"/>
      <c r="D215" s="236" t="s">
        <v>151</v>
      </c>
      <c r="E215" s="237" t="s">
        <v>19</v>
      </c>
      <c r="F215" s="238" t="s">
        <v>1158</v>
      </c>
      <c r="G215" s="235"/>
      <c r="H215" s="239">
        <v>6.738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151</v>
      </c>
      <c r="AU215" s="245" t="s">
        <v>82</v>
      </c>
      <c r="AV215" s="13" t="s">
        <v>82</v>
      </c>
      <c r="AW215" s="13" t="s">
        <v>34</v>
      </c>
      <c r="AX215" s="13" t="s">
        <v>80</v>
      </c>
      <c r="AY215" s="245" t="s">
        <v>129</v>
      </c>
    </row>
    <row r="216" spans="1:63" s="12" customFormat="1" ht="22.8" customHeight="1">
      <c r="A216" s="12"/>
      <c r="B216" s="190"/>
      <c r="C216" s="191"/>
      <c r="D216" s="192" t="s">
        <v>71</v>
      </c>
      <c r="E216" s="204" t="s">
        <v>149</v>
      </c>
      <c r="F216" s="204" t="s">
        <v>939</v>
      </c>
      <c r="G216" s="191"/>
      <c r="H216" s="191"/>
      <c r="I216" s="194"/>
      <c r="J216" s="205">
        <f>BK216</f>
        <v>0</v>
      </c>
      <c r="K216" s="191"/>
      <c r="L216" s="196"/>
      <c r="M216" s="197"/>
      <c r="N216" s="198"/>
      <c r="O216" s="198"/>
      <c r="P216" s="199">
        <f>SUM(P217:P233)</f>
        <v>0</v>
      </c>
      <c r="Q216" s="198"/>
      <c r="R216" s="199">
        <f>SUM(R217:R233)</f>
        <v>0.5870187</v>
      </c>
      <c r="S216" s="198"/>
      <c r="T216" s="200">
        <f>SUM(T217:T233)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1" t="s">
        <v>80</v>
      </c>
      <c r="AT216" s="202" t="s">
        <v>71</v>
      </c>
      <c r="AU216" s="202" t="s">
        <v>80</v>
      </c>
      <c r="AY216" s="201" t="s">
        <v>129</v>
      </c>
      <c r="BK216" s="203">
        <f>SUM(BK217:BK233)</f>
        <v>0</v>
      </c>
    </row>
    <row r="217" spans="1:65" s="2" customFormat="1" ht="16.5" customHeight="1">
      <c r="A217" s="40"/>
      <c r="B217" s="41"/>
      <c r="C217" s="206" t="s">
        <v>388</v>
      </c>
      <c r="D217" s="206" t="s">
        <v>131</v>
      </c>
      <c r="E217" s="207" t="s">
        <v>1159</v>
      </c>
      <c r="F217" s="208" t="s">
        <v>1160</v>
      </c>
      <c r="G217" s="209" t="s">
        <v>233</v>
      </c>
      <c r="H217" s="210">
        <v>27</v>
      </c>
      <c r="I217" s="211"/>
      <c r="J217" s="212">
        <f>ROUND(I217*H217,2)</f>
        <v>0</v>
      </c>
      <c r="K217" s="208" t="s">
        <v>135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1E-05</v>
      </c>
      <c r="R217" s="215">
        <f>Q217*H217</f>
        <v>0.00027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136</v>
      </c>
      <c r="AT217" s="217" t="s">
        <v>131</v>
      </c>
      <c r="AU217" s="217" t="s">
        <v>82</v>
      </c>
      <c r="AY217" s="19" t="s">
        <v>129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136</v>
      </c>
      <c r="BM217" s="217" t="s">
        <v>1161</v>
      </c>
    </row>
    <row r="218" spans="1:47" s="2" customFormat="1" ht="12">
      <c r="A218" s="40"/>
      <c r="B218" s="41"/>
      <c r="C218" s="42"/>
      <c r="D218" s="219" t="s">
        <v>138</v>
      </c>
      <c r="E218" s="42"/>
      <c r="F218" s="220" t="s">
        <v>1162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138</v>
      </c>
      <c r="AU218" s="19" t="s">
        <v>82</v>
      </c>
    </row>
    <row r="219" spans="1:65" s="2" customFormat="1" ht="16.5" customHeight="1">
      <c r="A219" s="40"/>
      <c r="B219" s="41"/>
      <c r="C219" s="224" t="s">
        <v>394</v>
      </c>
      <c r="D219" s="224" t="s">
        <v>145</v>
      </c>
      <c r="E219" s="225" t="s">
        <v>1163</v>
      </c>
      <c r="F219" s="226" t="s">
        <v>1164</v>
      </c>
      <c r="G219" s="227" t="s">
        <v>233</v>
      </c>
      <c r="H219" s="228">
        <v>27.81</v>
      </c>
      <c r="I219" s="229"/>
      <c r="J219" s="230">
        <f>ROUND(I219*H219,2)</f>
        <v>0</v>
      </c>
      <c r="K219" s="226" t="s">
        <v>135</v>
      </c>
      <c r="L219" s="231"/>
      <c r="M219" s="232" t="s">
        <v>19</v>
      </c>
      <c r="N219" s="233" t="s">
        <v>43</v>
      </c>
      <c r="O219" s="86"/>
      <c r="P219" s="215">
        <f>O219*H219</f>
        <v>0</v>
      </c>
      <c r="Q219" s="215">
        <v>0.00427</v>
      </c>
      <c r="R219" s="215">
        <f>Q219*H219</f>
        <v>0.1187487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149</v>
      </c>
      <c r="AT219" s="217" t="s">
        <v>145</v>
      </c>
      <c r="AU219" s="217" t="s">
        <v>82</v>
      </c>
      <c r="AY219" s="19" t="s">
        <v>129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136</v>
      </c>
      <c r="BM219" s="217" t="s">
        <v>1165</v>
      </c>
    </row>
    <row r="220" spans="1:51" s="13" customFormat="1" ht="12">
      <c r="A220" s="13"/>
      <c r="B220" s="234"/>
      <c r="C220" s="235"/>
      <c r="D220" s="236" t="s">
        <v>151</v>
      </c>
      <c r="E220" s="237" t="s">
        <v>19</v>
      </c>
      <c r="F220" s="238" t="s">
        <v>1166</v>
      </c>
      <c r="G220" s="235"/>
      <c r="H220" s="239">
        <v>27.81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151</v>
      </c>
      <c r="AU220" s="245" t="s">
        <v>82</v>
      </c>
      <c r="AV220" s="13" t="s">
        <v>82</v>
      </c>
      <c r="AW220" s="13" t="s">
        <v>34</v>
      </c>
      <c r="AX220" s="13" t="s">
        <v>80</v>
      </c>
      <c r="AY220" s="245" t="s">
        <v>129</v>
      </c>
    </row>
    <row r="221" spans="1:65" s="2" customFormat="1" ht="24.15" customHeight="1">
      <c r="A221" s="40"/>
      <c r="B221" s="41"/>
      <c r="C221" s="206" t="s">
        <v>399</v>
      </c>
      <c r="D221" s="206" t="s">
        <v>131</v>
      </c>
      <c r="E221" s="207" t="s">
        <v>1167</v>
      </c>
      <c r="F221" s="208" t="s">
        <v>1168</v>
      </c>
      <c r="G221" s="209" t="s">
        <v>134</v>
      </c>
      <c r="H221" s="210">
        <v>3</v>
      </c>
      <c r="I221" s="211"/>
      <c r="J221" s="212">
        <f>ROUND(I221*H221,2)</f>
        <v>0</v>
      </c>
      <c r="K221" s="208" t="s">
        <v>135</v>
      </c>
      <c r="L221" s="46"/>
      <c r="M221" s="213" t="s">
        <v>19</v>
      </c>
      <c r="N221" s="214" t="s">
        <v>43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136</v>
      </c>
      <c r="AT221" s="217" t="s">
        <v>131</v>
      </c>
      <c r="AU221" s="217" t="s">
        <v>82</v>
      </c>
      <c r="AY221" s="19" t="s">
        <v>129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136</v>
      </c>
      <c r="BM221" s="217" t="s">
        <v>1169</v>
      </c>
    </row>
    <row r="222" spans="1:47" s="2" customFormat="1" ht="12">
      <c r="A222" s="40"/>
      <c r="B222" s="41"/>
      <c r="C222" s="42"/>
      <c r="D222" s="219" t="s">
        <v>138</v>
      </c>
      <c r="E222" s="42"/>
      <c r="F222" s="220" t="s">
        <v>1170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138</v>
      </c>
      <c r="AU222" s="19" t="s">
        <v>82</v>
      </c>
    </row>
    <row r="223" spans="1:65" s="2" customFormat="1" ht="16.5" customHeight="1">
      <c r="A223" s="40"/>
      <c r="B223" s="41"/>
      <c r="C223" s="224" t="s">
        <v>406</v>
      </c>
      <c r="D223" s="224" t="s">
        <v>145</v>
      </c>
      <c r="E223" s="225" t="s">
        <v>1171</v>
      </c>
      <c r="F223" s="226" t="s">
        <v>1172</v>
      </c>
      <c r="G223" s="227" t="s">
        <v>134</v>
      </c>
      <c r="H223" s="228">
        <v>1</v>
      </c>
      <c r="I223" s="229"/>
      <c r="J223" s="230">
        <f>ROUND(I223*H223,2)</f>
        <v>0</v>
      </c>
      <c r="K223" s="226" t="s">
        <v>135</v>
      </c>
      <c r="L223" s="231"/>
      <c r="M223" s="232" t="s">
        <v>19</v>
      </c>
      <c r="N223" s="233" t="s">
        <v>43</v>
      </c>
      <c r="O223" s="86"/>
      <c r="P223" s="215">
        <f>O223*H223</f>
        <v>0</v>
      </c>
      <c r="Q223" s="215">
        <v>0.00121</v>
      </c>
      <c r="R223" s="215">
        <f>Q223*H223</f>
        <v>0.00121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149</v>
      </c>
      <c r="AT223" s="217" t="s">
        <v>145</v>
      </c>
      <c r="AU223" s="217" t="s">
        <v>82</v>
      </c>
      <c r="AY223" s="19" t="s">
        <v>129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136</v>
      </c>
      <c r="BM223" s="217" t="s">
        <v>1173</v>
      </c>
    </row>
    <row r="224" spans="1:65" s="2" customFormat="1" ht="16.5" customHeight="1">
      <c r="A224" s="40"/>
      <c r="B224" s="41"/>
      <c r="C224" s="224" t="s">
        <v>411</v>
      </c>
      <c r="D224" s="224" t="s">
        <v>145</v>
      </c>
      <c r="E224" s="225" t="s">
        <v>1174</v>
      </c>
      <c r="F224" s="226" t="s">
        <v>1175</v>
      </c>
      <c r="G224" s="227" t="s">
        <v>134</v>
      </c>
      <c r="H224" s="228">
        <v>2</v>
      </c>
      <c r="I224" s="229"/>
      <c r="J224" s="230">
        <f>ROUND(I224*H224,2)</f>
        <v>0</v>
      </c>
      <c r="K224" s="226" t="s">
        <v>135</v>
      </c>
      <c r="L224" s="231"/>
      <c r="M224" s="232" t="s">
        <v>19</v>
      </c>
      <c r="N224" s="233" t="s">
        <v>43</v>
      </c>
      <c r="O224" s="86"/>
      <c r="P224" s="215">
        <f>O224*H224</f>
        <v>0</v>
      </c>
      <c r="Q224" s="215">
        <v>0.0014</v>
      </c>
      <c r="R224" s="215">
        <f>Q224*H224</f>
        <v>0.0028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149</v>
      </c>
      <c r="AT224" s="217" t="s">
        <v>145</v>
      </c>
      <c r="AU224" s="217" t="s">
        <v>82</v>
      </c>
      <c r="AY224" s="19" t="s">
        <v>129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136</v>
      </c>
      <c r="BM224" s="217" t="s">
        <v>1176</v>
      </c>
    </row>
    <row r="225" spans="1:65" s="2" customFormat="1" ht="24.15" customHeight="1">
      <c r="A225" s="40"/>
      <c r="B225" s="41"/>
      <c r="C225" s="206" t="s">
        <v>413</v>
      </c>
      <c r="D225" s="206" t="s">
        <v>131</v>
      </c>
      <c r="E225" s="207" t="s">
        <v>1177</v>
      </c>
      <c r="F225" s="208" t="s">
        <v>1178</v>
      </c>
      <c r="G225" s="209" t="s">
        <v>134</v>
      </c>
      <c r="H225" s="210">
        <v>1</v>
      </c>
      <c r="I225" s="211"/>
      <c r="J225" s="212">
        <f>ROUND(I225*H225,2)</f>
        <v>0</v>
      </c>
      <c r="K225" s="208" t="s">
        <v>135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136</v>
      </c>
      <c r="AT225" s="217" t="s">
        <v>131</v>
      </c>
      <c r="AU225" s="217" t="s">
        <v>82</v>
      </c>
      <c r="AY225" s="19" t="s">
        <v>129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136</v>
      </c>
      <c r="BM225" s="217" t="s">
        <v>1179</v>
      </c>
    </row>
    <row r="226" spans="1:47" s="2" customFormat="1" ht="12">
      <c r="A226" s="40"/>
      <c r="B226" s="41"/>
      <c r="C226" s="42"/>
      <c r="D226" s="219" t="s">
        <v>138</v>
      </c>
      <c r="E226" s="42"/>
      <c r="F226" s="220" t="s">
        <v>1180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138</v>
      </c>
      <c r="AU226" s="19" t="s">
        <v>82</v>
      </c>
    </row>
    <row r="227" spans="1:65" s="2" customFormat="1" ht="16.5" customHeight="1">
      <c r="A227" s="40"/>
      <c r="B227" s="41"/>
      <c r="C227" s="224" t="s">
        <v>418</v>
      </c>
      <c r="D227" s="224" t="s">
        <v>145</v>
      </c>
      <c r="E227" s="225" t="s">
        <v>1181</v>
      </c>
      <c r="F227" s="226" t="s">
        <v>1182</v>
      </c>
      <c r="G227" s="227" t="s">
        <v>134</v>
      </c>
      <c r="H227" s="228">
        <v>1</v>
      </c>
      <c r="I227" s="229"/>
      <c r="J227" s="230">
        <f>ROUND(I227*H227,2)</f>
        <v>0</v>
      </c>
      <c r="K227" s="226" t="s">
        <v>135</v>
      </c>
      <c r="L227" s="231"/>
      <c r="M227" s="232" t="s">
        <v>19</v>
      </c>
      <c r="N227" s="233" t="s">
        <v>43</v>
      </c>
      <c r="O227" s="86"/>
      <c r="P227" s="215">
        <f>O227*H227</f>
        <v>0</v>
      </c>
      <c r="Q227" s="215">
        <v>0.003</v>
      </c>
      <c r="R227" s="215">
        <f>Q227*H227</f>
        <v>0.003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149</v>
      </c>
      <c r="AT227" s="217" t="s">
        <v>145</v>
      </c>
      <c r="AU227" s="217" t="s">
        <v>82</v>
      </c>
      <c r="AY227" s="19" t="s">
        <v>129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136</v>
      </c>
      <c r="BM227" s="217" t="s">
        <v>1183</v>
      </c>
    </row>
    <row r="228" spans="1:65" s="2" customFormat="1" ht="16.5" customHeight="1">
      <c r="A228" s="40"/>
      <c r="B228" s="41"/>
      <c r="C228" s="206" t="s">
        <v>668</v>
      </c>
      <c r="D228" s="206" t="s">
        <v>131</v>
      </c>
      <c r="E228" s="207" t="s">
        <v>1184</v>
      </c>
      <c r="F228" s="208" t="s">
        <v>1185</v>
      </c>
      <c r="G228" s="209" t="s">
        <v>233</v>
      </c>
      <c r="H228" s="210">
        <v>27</v>
      </c>
      <c r="I228" s="211"/>
      <c r="J228" s="212">
        <f>ROUND(I228*H228,2)</f>
        <v>0</v>
      </c>
      <c r="K228" s="208" t="s">
        <v>135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136</v>
      </c>
      <c r="AT228" s="217" t="s">
        <v>131</v>
      </c>
      <c r="AU228" s="217" t="s">
        <v>82</v>
      </c>
      <c r="AY228" s="19" t="s">
        <v>129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136</v>
      </c>
      <c r="BM228" s="217" t="s">
        <v>1186</v>
      </c>
    </row>
    <row r="229" spans="1:47" s="2" customFormat="1" ht="12">
      <c r="A229" s="40"/>
      <c r="B229" s="41"/>
      <c r="C229" s="42"/>
      <c r="D229" s="219" t="s">
        <v>138</v>
      </c>
      <c r="E229" s="42"/>
      <c r="F229" s="220" t="s">
        <v>1187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138</v>
      </c>
      <c r="AU229" s="19" t="s">
        <v>82</v>
      </c>
    </row>
    <row r="230" spans="1:65" s="2" customFormat="1" ht="16.5" customHeight="1">
      <c r="A230" s="40"/>
      <c r="B230" s="41"/>
      <c r="C230" s="206" t="s">
        <v>673</v>
      </c>
      <c r="D230" s="206" t="s">
        <v>131</v>
      </c>
      <c r="E230" s="207" t="s">
        <v>1188</v>
      </c>
      <c r="F230" s="208" t="s">
        <v>1189</v>
      </c>
      <c r="G230" s="209" t="s">
        <v>134</v>
      </c>
      <c r="H230" s="210">
        <v>1</v>
      </c>
      <c r="I230" s="211"/>
      <c r="J230" s="212">
        <f>ROUND(I230*H230,2)</f>
        <v>0</v>
      </c>
      <c r="K230" s="208" t="s">
        <v>135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0.45937</v>
      </c>
      <c r="R230" s="215">
        <f>Q230*H230</f>
        <v>0.45937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136</v>
      </c>
      <c r="AT230" s="217" t="s">
        <v>131</v>
      </c>
      <c r="AU230" s="217" t="s">
        <v>82</v>
      </c>
      <c r="AY230" s="19" t="s">
        <v>129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136</v>
      </c>
      <c r="BM230" s="217" t="s">
        <v>1190</v>
      </c>
    </row>
    <row r="231" spans="1:47" s="2" customFormat="1" ht="12">
      <c r="A231" s="40"/>
      <c r="B231" s="41"/>
      <c r="C231" s="42"/>
      <c r="D231" s="219" t="s">
        <v>138</v>
      </c>
      <c r="E231" s="42"/>
      <c r="F231" s="220" t="s">
        <v>1191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138</v>
      </c>
      <c r="AU231" s="19" t="s">
        <v>82</v>
      </c>
    </row>
    <row r="232" spans="1:65" s="2" customFormat="1" ht="16.5" customHeight="1">
      <c r="A232" s="40"/>
      <c r="B232" s="41"/>
      <c r="C232" s="206" t="s">
        <v>677</v>
      </c>
      <c r="D232" s="206" t="s">
        <v>131</v>
      </c>
      <c r="E232" s="207" t="s">
        <v>1192</v>
      </c>
      <c r="F232" s="208" t="s">
        <v>1193</v>
      </c>
      <c r="G232" s="209" t="s">
        <v>233</v>
      </c>
      <c r="H232" s="210">
        <v>27</v>
      </c>
      <c r="I232" s="211"/>
      <c r="J232" s="212">
        <f>ROUND(I232*H232,2)</f>
        <v>0</v>
      </c>
      <c r="K232" s="208" t="s">
        <v>135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6E-05</v>
      </c>
      <c r="R232" s="215">
        <f>Q232*H232</f>
        <v>0.0016200000000000001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136</v>
      </c>
      <c r="AT232" s="217" t="s">
        <v>131</v>
      </c>
      <c r="AU232" s="217" t="s">
        <v>82</v>
      </c>
      <c r="AY232" s="19" t="s">
        <v>129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136</v>
      </c>
      <c r="BM232" s="217" t="s">
        <v>1194</v>
      </c>
    </row>
    <row r="233" spans="1:47" s="2" customFormat="1" ht="12">
      <c r="A233" s="40"/>
      <c r="B233" s="41"/>
      <c r="C233" s="42"/>
      <c r="D233" s="219" t="s">
        <v>138</v>
      </c>
      <c r="E233" s="42"/>
      <c r="F233" s="220" t="s">
        <v>1195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138</v>
      </c>
      <c r="AU233" s="19" t="s">
        <v>82</v>
      </c>
    </row>
    <row r="234" spans="1:63" s="12" customFormat="1" ht="22.8" customHeight="1">
      <c r="A234" s="12"/>
      <c r="B234" s="190"/>
      <c r="C234" s="191"/>
      <c r="D234" s="192" t="s">
        <v>71</v>
      </c>
      <c r="E234" s="204" t="s">
        <v>177</v>
      </c>
      <c r="F234" s="204" t="s">
        <v>334</v>
      </c>
      <c r="G234" s="191"/>
      <c r="H234" s="191"/>
      <c r="I234" s="194"/>
      <c r="J234" s="205">
        <f>BK234</f>
        <v>0</v>
      </c>
      <c r="K234" s="191"/>
      <c r="L234" s="196"/>
      <c r="M234" s="197"/>
      <c r="N234" s="198"/>
      <c r="O234" s="198"/>
      <c r="P234" s="199">
        <f>SUM(P235:P255)</f>
        <v>0</v>
      </c>
      <c r="Q234" s="198"/>
      <c r="R234" s="199">
        <f>SUM(R235:R255)</f>
        <v>43.190000000000005</v>
      </c>
      <c r="S234" s="198"/>
      <c r="T234" s="200">
        <f>SUM(T235:T255)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1" t="s">
        <v>80</v>
      </c>
      <c r="AT234" s="202" t="s">
        <v>71</v>
      </c>
      <c r="AU234" s="202" t="s">
        <v>80</v>
      </c>
      <c r="AY234" s="201" t="s">
        <v>129</v>
      </c>
      <c r="BK234" s="203">
        <f>SUM(BK235:BK255)</f>
        <v>0</v>
      </c>
    </row>
    <row r="235" spans="1:65" s="2" customFormat="1" ht="24.15" customHeight="1">
      <c r="A235" s="40"/>
      <c r="B235" s="41"/>
      <c r="C235" s="206" t="s">
        <v>683</v>
      </c>
      <c r="D235" s="206" t="s">
        <v>131</v>
      </c>
      <c r="E235" s="207" t="s">
        <v>359</v>
      </c>
      <c r="F235" s="208" t="s">
        <v>360</v>
      </c>
      <c r="G235" s="209" t="s">
        <v>233</v>
      </c>
      <c r="H235" s="210">
        <v>200</v>
      </c>
      <c r="I235" s="211"/>
      <c r="J235" s="212">
        <f>ROUND(I235*H235,2)</f>
        <v>0</v>
      </c>
      <c r="K235" s="208" t="s">
        <v>19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0.006</v>
      </c>
      <c r="R235" s="215">
        <f>Q235*H235</f>
        <v>1.2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136</v>
      </c>
      <c r="AT235" s="217" t="s">
        <v>131</v>
      </c>
      <c r="AU235" s="217" t="s">
        <v>82</v>
      </c>
      <c r="AY235" s="19" t="s">
        <v>129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136</v>
      </c>
      <c r="BM235" s="217" t="s">
        <v>1196</v>
      </c>
    </row>
    <row r="236" spans="1:65" s="2" customFormat="1" ht="24.15" customHeight="1">
      <c r="A236" s="40"/>
      <c r="B236" s="41"/>
      <c r="C236" s="206" t="s">
        <v>688</v>
      </c>
      <c r="D236" s="206" t="s">
        <v>131</v>
      </c>
      <c r="E236" s="207" t="s">
        <v>1197</v>
      </c>
      <c r="F236" s="208" t="s">
        <v>1198</v>
      </c>
      <c r="G236" s="209" t="s">
        <v>233</v>
      </c>
      <c r="H236" s="210">
        <v>340</v>
      </c>
      <c r="I236" s="211"/>
      <c r="J236" s="212">
        <f>ROUND(I236*H236,2)</f>
        <v>0</v>
      </c>
      <c r="K236" s="208" t="s">
        <v>135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0.12317</v>
      </c>
      <c r="R236" s="215">
        <f>Q236*H236</f>
        <v>41.8778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136</v>
      </c>
      <c r="AT236" s="217" t="s">
        <v>131</v>
      </c>
      <c r="AU236" s="217" t="s">
        <v>82</v>
      </c>
      <c r="AY236" s="19" t="s">
        <v>129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136</v>
      </c>
      <c r="BM236" s="217" t="s">
        <v>1199</v>
      </c>
    </row>
    <row r="237" spans="1:47" s="2" customFormat="1" ht="12">
      <c r="A237" s="40"/>
      <c r="B237" s="41"/>
      <c r="C237" s="42"/>
      <c r="D237" s="219" t="s">
        <v>138</v>
      </c>
      <c r="E237" s="42"/>
      <c r="F237" s="220" t="s">
        <v>1200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138</v>
      </c>
      <c r="AU237" s="19" t="s">
        <v>82</v>
      </c>
    </row>
    <row r="238" spans="1:51" s="14" customFormat="1" ht="12">
      <c r="A238" s="14"/>
      <c r="B238" s="246"/>
      <c r="C238" s="247"/>
      <c r="D238" s="236" t="s">
        <v>151</v>
      </c>
      <c r="E238" s="248" t="s">
        <v>19</v>
      </c>
      <c r="F238" s="249" t="s">
        <v>1036</v>
      </c>
      <c r="G238" s="247"/>
      <c r="H238" s="248" t="s">
        <v>19</v>
      </c>
      <c r="I238" s="250"/>
      <c r="J238" s="247"/>
      <c r="K238" s="247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151</v>
      </c>
      <c r="AU238" s="255" t="s">
        <v>82</v>
      </c>
      <c r="AV238" s="14" t="s">
        <v>80</v>
      </c>
      <c r="AW238" s="14" t="s">
        <v>34</v>
      </c>
      <c r="AX238" s="14" t="s">
        <v>72</v>
      </c>
      <c r="AY238" s="255" t="s">
        <v>129</v>
      </c>
    </row>
    <row r="239" spans="1:51" s="13" customFormat="1" ht="12">
      <c r="A239" s="13"/>
      <c r="B239" s="234"/>
      <c r="C239" s="235"/>
      <c r="D239" s="236" t="s">
        <v>151</v>
      </c>
      <c r="E239" s="237" t="s">
        <v>19</v>
      </c>
      <c r="F239" s="238" t="s">
        <v>1201</v>
      </c>
      <c r="G239" s="235"/>
      <c r="H239" s="239">
        <v>340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151</v>
      </c>
      <c r="AU239" s="245" t="s">
        <v>82</v>
      </c>
      <c r="AV239" s="13" t="s">
        <v>82</v>
      </c>
      <c r="AW239" s="13" t="s">
        <v>34</v>
      </c>
      <c r="AX239" s="13" t="s">
        <v>80</v>
      </c>
      <c r="AY239" s="245" t="s">
        <v>129</v>
      </c>
    </row>
    <row r="240" spans="1:65" s="2" customFormat="1" ht="16.5" customHeight="1">
      <c r="A240" s="40"/>
      <c r="B240" s="41"/>
      <c r="C240" s="206" t="s">
        <v>693</v>
      </c>
      <c r="D240" s="206" t="s">
        <v>131</v>
      </c>
      <c r="E240" s="207" t="s">
        <v>1202</v>
      </c>
      <c r="F240" s="208" t="s">
        <v>1203</v>
      </c>
      <c r="G240" s="209" t="s">
        <v>185</v>
      </c>
      <c r="H240" s="210">
        <v>140</v>
      </c>
      <c r="I240" s="211"/>
      <c r="J240" s="212">
        <f>ROUND(I240*H240,2)</f>
        <v>0</v>
      </c>
      <c r="K240" s="208" t="s">
        <v>135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0.00047</v>
      </c>
      <c r="R240" s="215">
        <f>Q240*H240</f>
        <v>0.0658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136</v>
      </c>
      <c r="AT240" s="217" t="s">
        <v>131</v>
      </c>
      <c r="AU240" s="217" t="s">
        <v>82</v>
      </c>
      <c r="AY240" s="19" t="s">
        <v>129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136</v>
      </c>
      <c r="BM240" s="217" t="s">
        <v>1204</v>
      </c>
    </row>
    <row r="241" spans="1:47" s="2" customFormat="1" ht="12">
      <c r="A241" s="40"/>
      <c r="B241" s="41"/>
      <c r="C241" s="42"/>
      <c r="D241" s="219" t="s">
        <v>138</v>
      </c>
      <c r="E241" s="42"/>
      <c r="F241" s="220" t="s">
        <v>1205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138</v>
      </c>
      <c r="AU241" s="19" t="s">
        <v>82</v>
      </c>
    </row>
    <row r="242" spans="1:51" s="14" customFormat="1" ht="12">
      <c r="A242" s="14"/>
      <c r="B242" s="246"/>
      <c r="C242" s="247"/>
      <c r="D242" s="236" t="s">
        <v>151</v>
      </c>
      <c r="E242" s="248" t="s">
        <v>19</v>
      </c>
      <c r="F242" s="249" t="s">
        <v>1042</v>
      </c>
      <c r="G242" s="247"/>
      <c r="H242" s="248" t="s">
        <v>19</v>
      </c>
      <c r="I242" s="250"/>
      <c r="J242" s="247"/>
      <c r="K242" s="247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151</v>
      </c>
      <c r="AU242" s="255" t="s">
        <v>82</v>
      </c>
      <c r="AV242" s="14" t="s">
        <v>80</v>
      </c>
      <c r="AW242" s="14" t="s">
        <v>34</v>
      </c>
      <c r="AX242" s="14" t="s">
        <v>72</v>
      </c>
      <c r="AY242" s="255" t="s">
        <v>129</v>
      </c>
    </row>
    <row r="243" spans="1:51" s="13" customFormat="1" ht="12">
      <c r="A243" s="13"/>
      <c r="B243" s="234"/>
      <c r="C243" s="235"/>
      <c r="D243" s="236" t="s">
        <v>151</v>
      </c>
      <c r="E243" s="237" t="s">
        <v>19</v>
      </c>
      <c r="F243" s="238" t="s">
        <v>1206</v>
      </c>
      <c r="G243" s="235"/>
      <c r="H243" s="239">
        <v>140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151</v>
      </c>
      <c r="AU243" s="245" t="s">
        <v>82</v>
      </c>
      <c r="AV243" s="13" t="s">
        <v>82</v>
      </c>
      <c r="AW243" s="13" t="s">
        <v>34</v>
      </c>
      <c r="AX243" s="13" t="s">
        <v>80</v>
      </c>
      <c r="AY243" s="245" t="s">
        <v>129</v>
      </c>
    </row>
    <row r="244" spans="1:65" s="2" customFormat="1" ht="16.5" customHeight="1">
      <c r="A244" s="40"/>
      <c r="B244" s="41"/>
      <c r="C244" s="206" t="s">
        <v>700</v>
      </c>
      <c r="D244" s="206" t="s">
        <v>131</v>
      </c>
      <c r="E244" s="207" t="s">
        <v>1207</v>
      </c>
      <c r="F244" s="208" t="s">
        <v>1208</v>
      </c>
      <c r="G244" s="209" t="s">
        <v>134</v>
      </c>
      <c r="H244" s="210">
        <v>4</v>
      </c>
      <c r="I244" s="211"/>
      <c r="J244" s="212">
        <f>ROUND(I244*H244,2)</f>
        <v>0</v>
      </c>
      <c r="K244" s="208" t="s">
        <v>135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0.0008</v>
      </c>
      <c r="R244" s="215">
        <f>Q244*H244</f>
        <v>0.0032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136</v>
      </c>
      <c r="AT244" s="217" t="s">
        <v>131</v>
      </c>
      <c r="AU244" s="217" t="s">
        <v>82</v>
      </c>
      <c r="AY244" s="19" t="s">
        <v>129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136</v>
      </c>
      <c r="BM244" s="217" t="s">
        <v>1209</v>
      </c>
    </row>
    <row r="245" spans="1:47" s="2" customFormat="1" ht="12">
      <c r="A245" s="40"/>
      <c r="B245" s="41"/>
      <c r="C245" s="42"/>
      <c r="D245" s="219" t="s">
        <v>138</v>
      </c>
      <c r="E245" s="42"/>
      <c r="F245" s="220" t="s">
        <v>1210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138</v>
      </c>
      <c r="AU245" s="19" t="s">
        <v>82</v>
      </c>
    </row>
    <row r="246" spans="1:65" s="2" customFormat="1" ht="16.5" customHeight="1">
      <c r="A246" s="40"/>
      <c r="B246" s="41"/>
      <c r="C246" s="224" t="s">
        <v>706</v>
      </c>
      <c r="D246" s="224" t="s">
        <v>145</v>
      </c>
      <c r="E246" s="225" t="s">
        <v>324</v>
      </c>
      <c r="F246" s="226" t="s">
        <v>1211</v>
      </c>
      <c r="G246" s="227" t="s">
        <v>134</v>
      </c>
      <c r="H246" s="228">
        <v>4</v>
      </c>
      <c r="I246" s="229"/>
      <c r="J246" s="230">
        <f>ROUND(I246*H246,2)</f>
        <v>0</v>
      </c>
      <c r="K246" s="226" t="s">
        <v>19</v>
      </c>
      <c r="L246" s="231"/>
      <c r="M246" s="232" t="s">
        <v>19</v>
      </c>
      <c r="N246" s="233" t="s">
        <v>43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149</v>
      </c>
      <c r="AT246" s="217" t="s">
        <v>145</v>
      </c>
      <c r="AU246" s="217" t="s">
        <v>82</v>
      </c>
      <c r="AY246" s="19" t="s">
        <v>129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136</v>
      </c>
      <c r="BM246" s="217" t="s">
        <v>1212</v>
      </c>
    </row>
    <row r="247" spans="1:65" s="2" customFormat="1" ht="16.5" customHeight="1">
      <c r="A247" s="40"/>
      <c r="B247" s="41"/>
      <c r="C247" s="206" t="s">
        <v>713</v>
      </c>
      <c r="D247" s="206" t="s">
        <v>131</v>
      </c>
      <c r="E247" s="207" t="s">
        <v>1213</v>
      </c>
      <c r="F247" s="208" t="s">
        <v>1214</v>
      </c>
      <c r="G247" s="209" t="s">
        <v>134</v>
      </c>
      <c r="H247" s="210">
        <v>3</v>
      </c>
      <c r="I247" s="211"/>
      <c r="J247" s="212">
        <f>ROUND(I247*H247,2)</f>
        <v>0</v>
      </c>
      <c r="K247" s="208" t="s">
        <v>135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136</v>
      </c>
      <c r="AT247" s="217" t="s">
        <v>131</v>
      </c>
      <c r="AU247" s="217" t="s">
        <v>82</v>
      </c>
      <c r="AY247" s="19" t="s">
        <v>129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136</v>
      </c>
      <c r="BM247" s="217" t="s">
        <v>1215</v>
      </c>
    </row>
    <row r="248" spans="1:47" s="2" customFormat="1" ht="12">
      <c r="A248" s="40"/>
      <c r="B248" s="41"/>
      <c r="C248" s="42"/>
      <c r="D248" s="219" t="s">
        <v>138</v>
      </c>
      <c r="E248" s="42"/>
      <c r="F248" s="220" t="s">
        <v>1216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138</v>
      </c>
      <c r="AU248" s="19" t="s">
        <v>82</v>
      </c>
    </row>
    <row r="249" spans="1:65" s="2" customFormat="1" ht="16.5" customHeight="1">
      <c r="A249" s="40"/>
      <c r="B249" s="41"/>
      <c r="C249" s="224" t="s">
        <v>719</v>
      </c>
      <c r="D249" s="224" t="s">
        <v>145</v>
      </c>
      <c r="E249" s="225" t="s">
        <v>1217</v>
      </c>
      <c r="F249" s="226" t="s">
        <v>1218</v>
      </c>
      <c r="G249" s="227" t="s">
        <v>134</v>
      </c>
      <c r="H249" s="228">
        <v>3</v>
      </c>
      <c r="I249" s="229"/>
      <c r="J249" s="230">
        <f>ROUND(I249*H249,2)</f>
        <v>0</v>
      </c>
      <c r="K249" s="226" t="s">
        <v>19</v>
      </c>
      <c r="L249" s="231"/>
      <c r="M249" s="232" t="s">
        <v>19</v>
      </c>
      <c r="N249" s="233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149</v>
      </c>
      <c r="AT249" s="217" t="s">
        <v>145</v>
      </c>
      <c r="AU249" s="217" t="s">
        <v>82</v>
      </c>
      <c r="AY249" s="19" t="s">
        <v>129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136</v>
      </c>
      <c r="BM249" s="217" t="s">
        <v>1219</v>
      </c>
    </row>
    <row r="250" spans="1:65" s="2" customFormat="1" ht="24.15" customHeight="1">
      <c r="A250" s="40"/>
      <c r="B250" s="41"/>
      <c r="C250" s="206" t="s">
        <v>724</v>
      </c>
      <c r="D250" s="206" t="s">
        <v>131</v>
      </c>
      <c r="E250" s="207" t="s">
        <v>1220</v>
      </c>
      <c r="F250" s="208" t="s">
        <v>1221</v>
      </c>
      <c r="G250" s="209" t="s">
        <v>134</v>
      </c>
      <c r="H250" s="210">
        <v>240</v>
      </c>
      <c r="I250" s="211"/>
      <c r="J250" s="212">
        <f>ROUND(I250*H250,2)</f>
        <v>0</v>
      </c>
      <c r="K250" s="208" t="s">
        <v>135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1E-05</v>
      </c>
      <c r="R250" s="215">
        <f>Q250*H250</f>
        <v>0.0024000000000000002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136</v>
      </c>
      <c r="AT250" s="217" t="s">
        <v>131</v>
      </c>
      <c r="AU250" s="217" t="s">
        <v>82</v>
      </c>
      <c r="AY250" s="19" t="s">
        <v>129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136</v>
      </c>
      <c r="BM250" s="217" t="s">
        <v>1222</v>
      </c>
    </row>
    <row r="251" spans="1:47" s="2" customFormat="1" ht="12">
      <c r="A251" s="40"/>
      <c r="B251" s="41"/>
      <c r="C251" s="42"/>
      <c r="D251" s="219" t="s">
        <v>138</v>
      </c>
      <c r="E251" s="42"/>
      <c r="F251" s="220" t="s">
        <v>1223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138</v>
      </c>
      <c r="AU251" s="19" t="s">
        <v>82</v>
      </c>
    </row>
    <row r="252" spans="1:51" s="14" customFormat="1" ht="12">
      <c r="A252" s="14"/>
      <c r="B252" s="246"/>
      <c r="C252" s="247"/>
      <c r="D252" s="236" t="s">
        <v>151</v>
      </c>
      <c r="E252" s="248" t="s">
        <v>19</v>
      </c>
      <c r="F252" s="249" t="s">
        <v>1053</v>
      </c>
      <c r="G252" s="247"/>
      <c r="H252" s="248" t="s">
        <v>19</v>
      </c>
      <c r="I252" s="250"/>
      <c r="J252" s="247"/>
      <c r="K252" s="247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151</v>
      </c>
      <c r="AU252" s="255" t="s">
        <v>82</v>
      </c>
      <c r="AV252" s="14" t="s">
        <v>80</v>
      </c>
      <c r="AW252" s="14" t="s">
        <v>34</v>
      </c>
      <c r="AX252" s="14" t="s">
        <v>72</v>
      </c>
      <c r="AY252" s="255" t="s">
        <v>129</v>
      </c>
    </row>
    <row r="253" spans="1:51" s="13" customFormat="1" ht="12">
      <c r="A253" s="13"/>
      <c r="B253" s="234"/>
      <c r="C253" s="235"/>
      <c r="D253" s="236" t="s">
        <v>151</v>
      </c>
      <c r="E253" s="237" t="s">
        <v>19</v>
      </c>
      <c r="F253" s="238" t="s">
        <v>1224</v>
      </c>
      <c r="G253" s="235"/>
      <c r="H253" s="239">
        <v>240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151</v>
      </c>
      <c r="AU253" s="245" t="s">
        <v>82</v>
      </c>
      <c r="AV253" s="13" t="s">
        <v>82</v>
      </c>
      <c r="AW253" s="13" t="s">
        <v>34</v>
      </c>
      <c r="AX253" s="13" t="s">
        <v>80</v>
      </c>
      <c r="AY253" s="245" t="s">
        <v>129</v>
      </c>
    </row>
    <row r="254" spans="1:65" s="2" customFormat="1" ht="21.75" customHeight="1">
      <c r="A254" s="40"/>
      <c r="B254" s="41"/>
      <c r="C254" s="206" t="s">
        <v>729</v>
      </c>
      <c r="D254" s="206" t="s">
        <v>131</v>
      </c>
      <c r="E254" s="207" t="s">
        <v>1225</v>
      </c>
      <c r="F254" s="208" t="s">
        <v>1226</v>
      </c>
      <c r="G254" s="209" t="s">
        <v>134</v>
      </c>
      <c r="H254" s="210">
        <v>240</v>
      </c>
      <c r="I254" s="211"/>
      <c r="J254" s="212">
        <f>ROUND(I254*H254,2)</f>
        <v>0</v>
      </c>
      <c r="K254" s="208" t="s">
        <v>135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0.00017</v>
      </c>
      <c r="R254" s="215">
        <f>Q254*H254</f>
        <v>0.0408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136</v>
      </c>
      <c r="AT254" s="217" t="s">
        <v>131</v>
      </c>
      <c r="AU254" s="217" t="s">
        <v>82</v>
      </c>
      <c r="AY254" s="19" t="s">
        <v>129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136</v>
      </c>
      <c r="BM254" s="217" t="s">
        <v>1227</v>
      </c>
    </row>
    <row r="255" spans="1:47" s="2" customFormat="1" ht="12">
      <c r="A255" s="40"/>
      <c r="B255" s="41"/>
      <c r="C255" s="42"/>
      <c r="D255" s="219" t="s">
        <v>138</v>
      </c>
      <c r="E255" s="42"/>
      <c r="F255" s="220" t="s">
        <v>1228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138</v>
      </c>
      <c r="AU255" s="19" t="s">
        <v>82</v>
      </c>
    </row>
    <row r="256" spans="1:63" s="12" customFormat="1" ht="22.8" customHeight="1">
      <c r="A256" s="12"/>
      <c r="B256" s="190"/>
      <c r="C256" s="191"/>
      <c r="D256" s="192" t="s">
        <v>71</v>
      </c>
      <c r="E256" s="204" t="s">
        <v>404</v>
      </c>
      <c r="F256" s="204" t="s">
        <v>405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SUM(P257:P258)</f>
        <v>0</v>
      </c>
      <c r="Q256" s="198"/>
      <c r="R256" s="199">
        <f>SUM(R257:R258)</f>
        <v>0</v>
      </c>
      <c r="S256" s="198"/>
      <c r="T256" s="200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80</v>
      </c>
      <c r="AT256" s="202" t="s">
        <v>71</v>
      </c>
      <c r="AU256" s="202" t="s">
        <v>80</v>
      </c>
      <c r="AY256" s="201" t="s">
        <v>129</v>
      </c>
      <c r="BK256" s="203">
        <f>SUM(BK257:BK258)</f>
        <v>0</v>
      </c>
    </row>
    <row r="257" spans="1:65" s="2" customFormat="1" ht="16.5" customHeight="1">
      <c r="A257" s="40"/>
      <c r="B257" s="41"/>
      <c r="C257" s="206" t="s">
        <v>735</v>
      </c>
      <c r="D257" s="206" t="s">
        <v>131</v>
      </c>
      <c r="E257" s="207" t="s">
        <v>1229</v>
      </c>
      <c r="F257" s="208" t="s">
        <v>1230</v>
      </c>
      <c r="G257" s="209" t="s">
        <v>148</v>
      </c>
      <c r="H257" s="210">
        <v>292.789</v>
      </c>
      <c r="I257" s="211"/>
      <c r="J257" s="212">
        <f>ROUND(I257*H257,2)</f>
        <v>0</v>
      </c>
      <c r="K257" s="208" t="s">
        <v>135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136</v>
      </c>
      <c r="AT257" s="217" t="s">
        <v>131</v>
      </c>
      <c r="AU257" s="217" t="s">
        <v>82</v>
      </c>
      <c r="AY257" s="19" t="s">
        <v>129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136</v>
      </c>
      <c r="BM257" s="217" t="s">
        <v>1231</v>
      </c>
    </row>
    <row r="258" spans="1:47" s="2" customFormat="1" ht="12">
      <c r="A258" s="40"/>
      <c r="B258" s="41"/>
      <c r="C258" s="42"/>
      <c r="D258" s="219" t="s">
        <v>138</v>
      </c>
      <c r="E258" s="42"/>
      <c r="F258" s="220" t="s">
        <v>1232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138</v>
      </c>
      <c r="AU258" s="19" t="s">
        <v>82</v>
      </c>
    </row>
    <row r="259" spans="1:63" s="12" customFormat="1" ht="25.9" customHeight="1">
      <c r="A259" s="12"/>
      <c r="B259" s="190"/>
      <c r="C259" s="191"/>
      <c r="D259" s="192" t="s">
        <v>71</v>
      </c>
      <c r="E259" s="193" t="s">
        <v>514</v>
      </c>
      <c r="F259" s="193" t="s">
        <v>515</v>
      </c>
      <c r="G259" s="191"/>
      <c r="H259" s="191"/>
      <c r="I259" s="194"/>
      <c r="J259" s="195">
        <f>BK259</f>
        <v>0</v>
      </c>
      <c r="K259" s="191"/>
      <c r="L259" s="196"/>
      <c r="M259" s="197"/>
      <c r="N259" s="198"/>
      <c r="O259" s="198"/>
      <c r="P259" s="199">
        <f>P260+P265+P276+P284</f>
        <v>0</v>
      </c>
      <c r="Q259" s="198"/>
      <c r="R259" s="199">
        <f>R260+R265+R276+R284</f>
        <v>2.86776</v>
      </c>
      <c r="S259" s="198"/>
      <c r="T259" s="200">
        <f>T260+T265+T276+T284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1" t="s">
        <v>82</v>
      </c>
      <c r="AT259" s="202" t="s">
        <v>71</v>
      </c>
      <c r="AU259" s="202" t="s">
        <v>72</v>
      </c>
      <c r="AY259" s="201" t="s">
        <v>129</v>
      </c>
      <c r="BK259" s="203">
        <f>BK260+BK265+BK276+BK284</f>
        <v>0</v>
      </c>
    </row>
    <row r="260" spans="1:63" s="12" customFormat="1" ht="22.8" customHeight="1">
      <c r="A260" s="12"/>
      <c r="B260" s="190"/>
      <c r="C260" s="191"/>
      <c r="D260" s="192" t="s">
        <v>71</v>
      </c>
      <c r="E260" s="204" t="s">
        <v>1233</v>
      </c>
      <c r="F260" s="204" t="s">
        <v>1234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SUM(P261:P264)</f>
        <v>0</v>
      </c>
      <c r="Q260" s="198"/>
      <c r="R260" s="199">
        <f>SUM(R261:R264)</f>
        <v>0</v>
      </c>
      <c r="S260" s="198"/>
      <c r="T260" s="200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82</v>
      </c>
      <c r="AT260" s="202" t="s">
        <v>71</v>
      </c>
      <c r="AU260" s="202" t="s">
        <v>80</v>
      </c>
      <c r="AY260" s="201" t="s">
        <v>129</v>
      </c>
      <c r="BK260" s="203">
        <f>SUM(BK261:BK264)</f>
        <v>0</v>
      </c>
    </row>
    <row r="261" spans="1:65" s="2" customFormat="1" ht="16.5" customHeight="1">
      <c r="A261" s="40"/>
      <c r="B261" s="41"/>
      <c r="C261" s="206" t="s">
        <v>741</v>
      </c>
      <c r="D261" s="206" t="s">
        <v>131</v>
      </c>
      <c r="E261" s="207" t="s">
        <v>1235</v>
      </c>
      <c r="F261" s="208" t="s">
        <v>1236</v>
      </c>
      <c r="G261" s="209" t="s">
        <v>250</v>
      </c>
      <c r="H261" s="210">
        <v>2.2</v>
      </c>
      <c r="I261" s="211"/>
      <c r="J261" s="212">
        <f>ROUND(I261*H261,2)</f>
        <v>0</v>
      </c>
      <c r="K261" s="208" t="s">
        <v>135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225</v>
      </c>
      <c r="AT261" s="217" t="s">
        <v>131</v>
      </c>
      <c r="AU261" s="217" t="s">
        <v>82</v>
      </c>
      <c r="AY261" s="19" t="s">
        <v>129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225</v>
      </c>
      <c r="BM261" s="217" t="s">
        <v>1237</v>
      </c>
    </row>
    <row r="262" spans="1:47" s="2" customFormat="1" ht="12">
      <c r="A262" s="40"/>
      <c r="B262" s="41"/>
      <c r="C262" s="42"/>
      <c r="D262" s="219" t="s">
        <v>138</v>
      </c>
      <c r="E262" s="42"/>
      <c r="F262" s="220" t="s">
        <v>1238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138</v>
      </c>
      <c r="AU262" s="19" t="s">
        <v>82</v>
      </c>
    </row>
    <row r="263" spans="1:51" s="14" customFormat="1" ht="12">
      <c r="A263" s="14"/>
      <c r="B263" s="246"/>
      <c r="C263" s="247"/>
      <c r="D263" s="236" t="s">
        <v>151</v>
      </c>
      <c r="E263" s="248" t="s">
        <v>19</v>
      </c>
      <c r="F263" s="249" t="s">
        <v>1239</v>
      </c>
      <c r="G263" s="247"/>
      <c r="H263" s="248" t="s">
        <v>19</v>
      </c>
      <c r="I263" s="250"/>
      <c r="J263" s="247"/>
      <c r="K263" s="247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151</v>
      </c>
      <c r="AU263" s="255" t="s">
        <v>82</v>
      </c>
      <c r="AV263" s="14" t="s">
        <v>80</v>
      </c>
      <c r="AW263" s="14" t="s">
        <v>34</v>
      </c>
      <c r="AX263" s="14" t="s">
        <v>72</v>
      </c>
      <c r="AY263" s="255" t="s">
        <v>129</v>
      </c>
    </row>
    <row r="264" spans="1:51" s="13" customFormat="1" ht="12">
      <c r="A264" s="13"/>
      <c r="B264" s="234"/>
      <c r="C264" s="235"/>
      <c r="D264" s="236" t="s">
        <v>151</v>
      </c>
      <c r="E264" s="237" t="s">
        <v>19</v>
      </c>
      <c r="F264" s="238" t="s">
        <v>1240</v>
      </c>
      <c r="G264" s="235"/>
      <c r="H264" s="239">
        <v>2.2</v>
      </c>
      <c r="I264" s="240"/>
      <c r="J264" s="235"/>
      <c r="K264" s="235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151</v>
      </c>
      <c r="AU264" s="245" t="s">
        <v>82</v>
      </c>
      <c r="AV264" s="13" t="s">
        <v>82</v>
      </c>
      <c r="AW264" s="13" t="s">
        <v>34</v>
      </c>
      <c r="AX264" s="13" t="s">
        <v>80</v>
      </c>
      <c r="AY264" s="245" t="s">
        <v>129</v>
      </c>
    </row>
    <row r="265" spans="1:63" s="12" customFormat="1" ht="22.8" customHeight="1">
      <c r="A265" s="12"/>
      <c r="B265" s="190"/>
      <c r="C265" s="191"/>
      <c r="D265" s="192" t="s">
        <v>71</v>
      </c>
      <c r="E265" s="204" t="s">
        <v>1241</v>
      </c>
      <c r="F265" s="204" t="s">
        <v>1242</v>
      </c>
      <c r="G265" s="191"/>
      <c r="H265" s="191"/>
      <c r="I265" s="194"/>
      <c r="J265" s="205">
        <f>BK265</f>
        <v>0</v>
      </c>
      <c r="K265" s="191"/>
      <c r="L265" s="196"/>
      <c r="M265" s="197"/>
      <c r="N265" s="198"/>
      <c r="O265" s="198"/>
      <c r="P265" s="199">
        <f>SUM(P266:P275)</f>
        <v>0</v>
      </c>
      <c r="Q265" s="198"/>
      <c r="R265" s="199">
        <f>SUM(R266:R275)</f>
        <v>1.6500000000000001</v>
      </c>
      <c r="S265" s="198"/>
      <c r="T265" s="200">
        <f>SUM(T266:T275)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1" t="s">
        <v>82</v>
      </c>
      <c r="AT265" s="202" t="s">
        <v>71</v>
      </c>
      <c r="AU265" s="202" t="s">
        <v>80</v>
      </c>
      <c r="AY265" s="201" t="s">
        <v>129</v>
      </c>
      <c r="BK265" s="203">
        <f>SUM(BK266:BK275)</f>
        <v>0</v>
      </c>
    </row>
    <row r="266" spans="1:65" s="2" customFormat="1" ht="16.5" customHeight="1">
      <c r="A266" s="40"/>
      <c r="B266" s="41"/>
      <c r="C266" s="206" t="s">
        <v>748</v>
      </c>
      <c r="D266" s="206" t="s">
        <v>131</v>
      </c>
      <c r="E266" s="207" t="s">
        <v>1243</v>
      </c>
      <c r="F266" s="208" t="s">
        <v>1244</v>
      </c>
      <c r="G266" s="209" t="s">
        <v>233</v>
      </c>
      <c r="H266" s="210">
        <v>80</v>
      </c>
      <c r="I266" s="211"/>
      <c r="J266" s="212">
        <f>ROUND(I266*H266,2)</f>
        <v>0</v>
      </c>
      <c r="K266" s="208" t="s">
        <v>135</v>
      </c>
      <c r="L266" s="46"/>
      <c r="M266" s="213" t="s">
        <v>19</v>
      </c>
      <c r="N266" s="214" t="s">
        <v>43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225</v>
      </c>
      <c r="AT266" s="217" t="s">
        <v>131</v>
      </c>
      <c r="AU266" s="217" t="s">
        <v>82</v>
      </c>
      <c r="AY266" s="19" t="s">
        <v>129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80</v>
      </c>
      <c r="BK266" s="218">
        <f>ROUND(I266*H266,2)</f>
        <v>0</v>
      </c>
      <c r="BL266" s="19" t="s">
        <v>225</v>
      </c>
      <c r="BM266" s="217" t="s">
        <v>1245</v>
      </c>
    </row>
    <row r="267" spans="1:47" s="2" customFormat="1" ht="12">
      <c r="A267" s="40"/>
      <c r="B267" s="41"/>
      <c r="C267" s="42"/>
      <c r="D267" s="219" t="s">
        <v>138</v>
      </c>
      <c r="E267" s="42"/>
      <c r="F267" s="220" t="s">
        <v>1246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138</v>
      </c>
      <c r="AU267" s="19" t="s">
        <v>82</v>
      </c>
    </row>
    <row r="268" spans="1:51" s="14" customFormat="1" ht="12">
      <c r="A268" s="14"/>
      <c r="B268" s="246"/>
      <c r="C268" s="247"/>
      <c r="D268" s="236" t="s">
        <v>151</v>
      </c>
      <c r="E268" s="248" t="s">
        <v>19</v>
      </c>
      <c r="F268" s="249" t="s">
        <v>1053</v>
      </c>
      <c r="G268" s="247"/>
      <c r="H268" s="248" t="s">
        <v>19</v>
      </c>
      <c r="I268" s="250"/>
      <c r="J268" s="247"/>
      <c r="K268" s="247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151</v>
      </c>
      <c r="AU268" s="255" t="s">
        <v>82</v>
      </c>
      <c r="AV268" s="14" t="s">
        <v>80</v>
      </c>
      <c r="AW268" s="14" t="s">
        <v>34</v>
      </c>
      <c r="AX268" s="14" t="s">
        <v>72</v>
      </c>
      <c r="AY268" s="255" t="s">
        <v>129</v>
      </c>
    </row>
    <row r="269" spans="1:51" s="14" customFormat="1" ht="12">
      <c r="A269" s="14"/>
      <c r="B269" s="246"/>
      <c r="C269" s="247"/>
      <c r="D269" s="236" t="s">
        <v>151</v>
      </c>
      <c r="E269" s="248" t="s">
        <v>19</v>
      </c>
      <c r="F269" s="249" t="s">
        <v>1239</v>
      </c>
      <c r="G269" s="247"/>
      <c r="H269" s="248" t="s">
        <v>19</v>
      </c>
      <c r="I269" s="250"/>
      <c r="J269" s="247"/>
      <c r="K269" s="247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151</v>
      </c>
      <c r="AU269" s="255" t="s">
        <v>82</v>
      </c>
      <c r="AV269" s="14" t="s">
        <v>80</v>
      </c>
      <c r="AW269" s="14" t="s">
        <v>34</v>
      </c>
      <c r="AX269" s="14" t="s">
        <v>72</v>
      </c>
      <c r="AY269" s="255" t="s">
        <v>129</v>
      </c>
    </row>
    <row r="270" spans="1:51" s="13" customFormat="1" ht="12">
      <c r="A270" s="13"/>
      <c r="B270" s="234"/>
      <c r="C270" s="235"/>
      <c r="D270" s="236" t="s">
        <v>151</v>
      </c>
      <c r="E270" s="237" t="s">
        <v>19</v>
      </c>
      <c r="F270" s="238" t="s">
        <v>1247</v>
      </c>
      <c r="G270" s="235"/>
      <c r="H270" s="239">
        <v>80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151</v>
      </c>
      <c r="AU270" s="245" t="s">
        <v>82</v>
      </c>
      <c r="AV270" s="13" t="s">
        <v>82</v>
      </c>
      <c r="AW270" s="13" t="s">
        <v>34</v>
      </c>
      <c r="AX270" s="13" t="s">
        <v>80</v>
      </c>
      <c r="AY270" s="245" t="s">
        <v>129</v>
      </c>
    </row>
    <row r="271" spans="1:65" s="2" customFormat="1" ht="16.5" customHeight="1">
      <c r="A271" s="40"/>
      <c r="B271" s="41"/>
      <c r="C271" s="224" t="s">
        <v>754</v>
      </c>
      <c r="D271" s="224" t="s">
        <v>145</v>
      </c>
      <c r="E271" s="225" t="s">
        <v>1248</v>
      </c>
      <c r="F271" s="226" t="s">
        <v>1249</v>
      </c>
      <c r="G271" s="227" t="s">
        <v>250</v>
      </c>
      <c r="H271" s="228">
        <v>2.2</v>
      </c>
      <c r="I271" s="229"/>
      <c r="J271" s="230">
        <f>ROUND(I271*H271,2)</f>
        <v>0</v>
      </c>
      <c r="K271" s="226" t="s">
        <v>135</v>
      </c>
      <c r="L271" s="231"/>
      <c r="M271" s="232" t="s">
        <v>19</v>
      </c>
      <c r="N271" s="233" t="s">
        <v>43</v>
      </c>
      <c r="O271" s="86"/>
      <c r="P271" s="215">
        <f>O271*H271</f>
        <v>0</v>
      </c>
      <c r="Q271" s="215">
        <v>0.75</v>
      </c>
      <c r="R271" s="215">
        <f>Q271*H271</f>
        <v>1.6500000000000001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388</v>
      </c>
      <c r="AT271" s="217" t="s">
        <v>145</v>
      </c>
      <c r="AU271" s="217" t="s">
        <v>82</v>
      </c>
      <c r="AY271" s="19" t="s">
        <v>129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225</v>
      </c>
      <c r="BM271" s="217" t="s">
        <v>1250</v>
      </c>
    </row>
    <row r="272" spans="1:51" s="13" customFormat="1" ht="12">
      <c r="A272" s="13"/>
      <c r="B272" s="234"/>
      <c r="C272" s="235"/>
      <c r="D272" s="236" t="s">
        <v>151</v>
      </c>
      <c r="E272" s="237" t="s">
        <v>19</v>
      </c>
      <c r="F272" s="238" t="s">
        <v>1251</v>
      </c>
      <c r="G272" s="235"/>
      <c r="H272" s="239">
        <v>2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151</v>
      </c>
      <c r="AU272" s="245" t="s">
        <v>82</v>
      </c>
      <c r="AV272" s="13" t="s">
        <v>82</v>
      </c>
      <c r="AW272" s="13" t="s">
        <v>34</v>
      </c>
      <c r="AX272" s="13" t="s">
        <v>72</v>
      </c>
      <c r="AY272" s="245" t="s">
        <v>129</v>
      </c>
    </row>
    <row r="273" spans="1:51" s="13" customFormat="1" ht="12">
      <c r="A273" s="13"/>
      <c r="B273" s="234"/>
      <c r="C273" s="235"/>
      <c r="D273" s="236" t="s">
        <v>151</v>
      </c>
      <c r="E273" s="237" t="s">
        <v>19</v>
      </c>
      <c r="F273" s="238" t="s">
        <v>1252</v>
      </c>
      <c r="G273" s="235"/>
      <c r="H273" s="239">
        <v>2.2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151</v>
      </c>
      <c r="AU273" s="245" t="s">
        <v>82</v>
      </c>
      <c r="AV273" s="13" t="s">
        <v>82</v>
      </c>
      <c r="AW273" s="13" t="s">
        <v>34</v>
      </c>
      <c r="AX273" s="13" t="s">
        <v>80</v>
      </c>
      <c r="AY273" s="245" t="s">
        <v>129</v>
      </c>
    </row>
    <row r="274" spans="1:65" s="2" customFormat="1" ht="24.15" customHeight="1">
      <c r="A274" s="40"/>
      <c r="B274" s="41"/>
      <c r="C274" s="206" t="s">
        <v>759</v>
      </c>
      <c r="D274" s="206" t="s">
        <v>131</v>
      </c>
      <c r="E274" s="207" t="s">
        <v>1253</v>
      </c>
      <c r="F274" s="208" t="s">
        <v>1254</v>
      </c>
      <c r="G274" s="209" t="s">
        <v>148</v>
      </c>
      <c r="H274" s="210">
        <v>1.65</v>
      </c>
      <c r="I274" s="211"/>
      <c r="J274" s="212">
        <f>ROUND(I274*H274,2)</f>
        <v>0</v>
      </c>
      <c r="K274" s="208" t="s">
        <v>135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225</v>
      </c>
      <c r="AT274" s="217" t="s">
        <v>131</v>
      </c>
      <c r="AU274" s="217" t="s">
        <v>82</v>
      </c>
      <c r="AY274" s="19" t="s">
        <v>129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225</v>
      </c>
      <c r="BM274" s="217" t="s">
        <v>1255</v>
      </c>
    </row>
    <row r="275" spans="1:47" s="2" customFormat="1" ht="12">
      <c r="A275" s="40"/>
      <c r="B275" s="41"/>
      <c r="C275" s="42"/>
      <c r="D275" s="219" t="s">
        <v>138</v>
      </c>
      <c r="E275" s="42"/>
      <c r="F275" s="220" t="s">
        <v>1256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138</v>
      </c>
      <c r="AU275" s="19" t="s">
        <v>82</v>
      </c>
    </row>
    <row r="276" spans="1:63" s="12" customFormat="1" ht="22.8" customHeight="1">
      <c r="A276" s="12"/>
      <c r="B276" s="190"/>
      <c r="C276" s="191"/>
      <c r="D276" s="192" t="s">
        <v>71</v>
      </c>
      <c r="E276" s="204" t="s">
        <v>1257</v>
      </c>
      <c r="F276" s="204" t="s">
        <v>1258</v>
      </c>
      <c r="G276" s="191"/>
      <c r="H276" s="191"/>
      <c r="I276" s="194"/>
      <c r="J276" s="205">
        <f>BK276</f>
        <v>0</v>
      </c>
      <c r="K276" s="191"/>
      <c r="L276" s="196"/>
      <c r="M276" s="197"/>
      <c r="N276" s="198"/>
      <c r="O276" s="198"/>
      <c r="P276" s="199">
        <f>SUM(P277:P283)</f>
        <v>0</v>
      </c>
      <c r="Q276" s="198"/>
      <c r="R276" s="199">
        <f>SUM(R277:R283)</f>
        <v>0.546</v>
      </c>
      <c r="S276" s="198"/>
      <c r="T276" s="200">
        <f>SUM(T277:T283)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1" t="s">
        <v>82</v>
      </c>
      <c r="AT276" s="202" t="s">
        <v>71</v>
      </c>
      <c r="AU276" s="202" t="s">
        <v>80</v>
      </c>
      <c r="AY276" s="201" t="s">
        <v>129</v>
      </c>
      <c r="BK276" s="203">
        <f>SUM(BK277:BK283)</f>
        <v>0</v>
      </c>
    </row>
    <row r="277" spans="1:65" s="2" customFormat="1" ht="16.5" customHeight="1">
      <c r="A277" s="40"/>
      <c r="B277" s="41"/>
      <c r="C277" s="206" t="s">
        <v>766</v>
      </c>
      <c r="D277" s="206" t="s">
        <v>131</v>
      </c>
      <c r="E277" s="207" t="s">
        <v>1259</v>
      </c>
      <c r="F277" s="208" t="s">
        <v>1260</v>
      </c>
      <c r="G277" s="209" t="s">
        <v>283</v>
      </c>
      <c r="H277" s="210">
        <v>520</v>
      </c>
      <c r="I277" s="211"/>
      <c r="J277" s="212">
        <f>ROUND(I277*H277,2)</f>
        <v>0</v>
      </c>
      <c r="K277" s="208" t="s">
        <v>135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5E-05</v>
      </c>
      <c r="R277" s="215">
        <f>Q277*H277</f>
        <v>0.026000000000000002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225</v>
      </c>
      <c r="AT277" s="217" t="s">
        <v>131</v>
      </c>
      <c r="AU277" s="217" t="s">
        <v>82</v>
      </c>
      <c r="AY277" s="19" t="s">
        <v>129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225</v>
      </c>
      <c r="BM277" s="217" t="s">
        <v>1261</v>
      </c>
    </row>
    <row r="278" spans="1:47" s="2" customFormat="1" ht="12">
      <c r="A278" s="40"/>
      <c r="B278" s="41"/>
      <c r="C278" s="42"/>
      <c r="D278" s="219" t="s">
        <v>138</v>
      </c>
      <c r="E278" s="42"/>
      <c r="F278" s="220" t="s">
        <v>1262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138</v>
      </c>
      <c r="AU278" s="19" t="s">
        <v>82</v>
      </c>
    </row>
    <row r="279" spans="1:51" s="14" customFormat="1" ht="12">
      <c r="A279" s="14"/>
      <c r="B279" s="246"/>
      <c r="C279" s="247"/>
      <c r="D279" s="236" t="s">
        <v>151</v>
      </c>
      <c r="E279" s="248" t="s">
        <v>19</v>
      </c>
      <c r="F279" s="249" t="s">
        <v>1053</v>
      </c>
      <c r="G279" s="247"/>
      <c r="H279" s="248" t="s">
        <v>19</v>
      </c>
      <c r="I279" s="250"/>
      <c r="J279" s="247"/>
      <c r="K279" s="247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151</v>
      </c>
      <c r="AU279" s="255" t="s">
        <v>82</v>
      </c>
      <c r="AV279" s="14" t="s">
        <v>80</v>
      </c>
      <c r="AW279" s="14" t="s">
        <v>34</v>
      </c>
      <c r="AX279" s="14" t="s">
        <v>72</v>
      </c>
      <c r="AY279" s="255" t="s">
        <v>129</v>
      </c>
    </row>
    <row r="280" spans="1:51" s="13" customFormat="1" ht="12">
      <c r="A280" s="13"/>
      <c r="B280" s="234"/>
      <c r="C280" s="235"/>
      <c r="D280" s="236" t="s">
        <v>151</v>
      </c>
      <c r="E280" s="237" t="s">
        <v>19</v>
      </c>
      <c r="F280" s="238" t="s">
        <v>1263</v>
      </c>
      <c r="G280" s="235"/>
      <c r="H280" s="239">
        <v>520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151</v>
      </c>
      <c r="AU280" s="245" t="s">
        <v>82</v>
      </c>
      <c r="AV280" s="13" t="s">
        <v>82</v>
      </c>
      <c r="AW280" s="13" t="s">
        <v>34</v>
      </c>
      <c r="AX280" s="13" t="s">
        <v>80</v>
      </c>
      <c r="AY280" s="245" t="s">
        <v>129</v>
      </c>
    </row>
    <row r="281" spans="1:65" s="2" customFormat="1" ht="21.75" customHeight="1">
      <c r="A281" s="40"/>
      <c r="B281" s="41"/>
      <c r="C281" s="224" t="s">
        <v>771</v>
      </c>
      <c r="D281" s="224" t="s">
        <v>145</v>
      </c>
      <c r="E281" s="225" t="s">
        <v>1264</v>
      </c>
      <c r="F281" s="226" t="s">
        <v>1265</v>
      </c>
      <c r="G281" s="227" t="s">
        <v>283</v>
      </c>
      <c r="H281" s="228">
        <v>520</v>
      </c>
      <c r="I281" s="229"/>
      <c r="J281" s="230">
        <f>ROUND(I281*H281,2)</f>
        <v>0</v>
      </c>
      <c r="K281" s="226" t="s">
        <v>19</v>
      </c>
      <c r="L281" s="231"/>
      <c r="M281" s="232" t="s">
        <v>19</v>
      </c>
      <c r="N281" s="233" t="s">
        <v>43</v>
      </c>
      <c r="O281" s="86"/>
      <c r="P281" s="215">
        <f>O281*H281</f>
        <v>0</v>
      </c>
      <c r="Q281" s="215">
        <v>0.001</v>
      </c>
      <c r="R281" s="215">
        <f>Q281*H281</f>
        <v>0.52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388</v>
      </c>
      <c r="AT281" s="217" t="s">
        <v>145</v>
      </c>
      <c r="AU281" s="217" t="s">
        <v>82</v>
      </c>
      <c r="AY281" s="19" t="s">
        <v>129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80</v>
      </c>
      <c r="BK281" s="218">
        <f>ROUND(I281*H281,2)</f>
        <v>0</v>
      </c>
      <c r="BL281" s="19" t="s">
        <v>225</v>
      </c>
      <c r="BM281" s="217" t="s">
        <v>1266</v>
      </c>
    </row>
    <row r="282" spans="1:65" s="2" customFormat="1" ht="24.15" customHeight="1">
      <c r="A282" s="40"/>
      <c r="B282" s="41"/>
      <c r="C282" s="206" t="s">
        <v>777</v>
      </c>
      <c r="D282" s="206" t="s">
        <v>131</v>
      </c>
      <c r="E282" s="207" t="s">
        <v>1267</v>
      </c>
      <c r="F282" s="208" t="s">
        <v>1268</v>
      </c>
      <c r="G282" s="209" t="s">
        <v>148</v>
      </c>
      <c r="H282" s="210">
        <v>0.546</v>
      </c>
      <c r="I282" s="211"/>
      <c r="J282" s="212">
        <f>ROUND(I282*H282,2)</f>
        <v>0</v>
      </c>
      <c r="K282" s="208" t="s">
        <v>135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225</v>
      </c>
      <c r="AT282" s="217" t="s">
        <v>131</v>
      </c>
      <c r="AU282" s="217" t="s">
        <v>82</v>
      </c>
      <c r="AY282" s="19" t="s">
        <v>129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225</v>
      </c>
      <c r="BM282" s="217" t="s">
        <v>1269</v>
      </c>
    </row>
    <row r="283" spans="1:47" s="2" customFormat="1" ht="12">
      <c r="A283" s="40"/>
      <c r="B283" s="41"/>
      <c r="C283" s="42"/>
      <c r="D283" s="219" t="s">
        <v>138</v>
      </c>
      <c r="E283" s="42"/>
      <c r="F283" s="220" t="s">
        <v>1270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138</v>
      </c>
      <c r="AU283" s="19" t="s">
        <v>82</v>
      </c>
    </row>
    <row r="284" spans="1:63" s="12" customFormat="1" ht="22.8" customHeight="1">
      <c r="A284" s="12"/>
      <c r="B284" s="190"/>
      <c r="C284" s="191"/>
      <c r="D284" s="192" t="s">
        <v>71</v>
      </c>
      <c r="E284" s="204" t="s">
        <v>1271</v>
      </c>
      <c r="F284" s="204" t="s">
        <v>1272</v>
      </c>
      <c r="G284" s="191"/>
      <c r="H284" s="191"/>
      <c r="I284" s="194"/>
      <c r="J284" s="205">
        <f>BK284</f>
        <v>0</v>
      </c>
      <c r="K284" s="191"/>
      <c r="L284" s="196"/>
      <c r="M284" s="197"/>
      <c r="N284" s="198"/>
      <c r="O284" s="198"/>
      <c r="P284" s="199">
        <f>SUM(P285:P309)</f>
        <v>0</v>
      </c>
      <c r="Q284" s="198"/>
      <c r="R284" s="199">
        <f>SUM(R285:R309)</f>
        <v>0.67176</v>
      </c>
      <c r="S284" s="198"/>
      <c r="T284" s="200">
        <f>SUM(T285:T309)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82</v>
      </c>
      <c r="AT284" s="202" t="s">
        <v>71</v>
      </c>
      <c r="AU284" s="202" t="s">
        <v>80</v>
      </c>
      <c r="AY284" s="201" t="s">
        <v>129</v>
      </c>
      <c r="BK284" s="203">
        <f>SUM(BK285:BK309)</f>
        <v>0</v>
      </c>
    </row>
    <row r="285" spans="1:65" s="2" customFormat="1" ht="24.15" customHeight="1">
      <c r="A285" s="40"/>
      <c r="B285" s="41"/>
      <c r="C285" s="206" t="s">
        <v>782</v>
      </c>
      <c r="D285" s="206" t="s">
        <v>131</v>
      </c>
      <c r="E285" s="207" t="s">
        <v>1273</v>
      </c>
      <c r="F285" s="208" t="s">
        <v>1274</v>
      </c>
      <c r="G285" s="209" t="s">
        <v>185</v>
      </c>
      <c r="H285" s="210">
        <v>32</v>
      </c>
      <c r="I285" s="211"/>
      <c r="J285" s="212">
        <f>ROUND(I285*H285,2)</f>
        <v>0</v>
      </c>
      <c r="K285" s="208" t="s">
        <v>135</v>
      </c>
      <c r="L285" s="46"/>
      <c r="M285" s="213" t="s">
        <v>19</v>
      </c>
      <c r="N285" s="214" t="s">
        <v>43</v>
      </c>
      <c r="O285" s="86"/>
      <c r="P285" s="215">
        <f>O285*H285</f>
        <v>0</v>
      </c>
      <c r="Q285" s="215">
        <v>2E-05</v>
      </c>
      <c r="R285" s="215">
        <f>Q285*H285</f>
        <v>0.00064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225</v>
      </c>
      <c r="AT285" s="217" t="s">
        <v>131</v>
      </c>
      <c r="AU285" s="217" t="s">
        <v>82</v>
      </c>
      <c r="AY285" s="19" t="s">
        <v>129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80</v>
      </c>
      <c r="BK285" s="218">
        <f>ROUND(I285*H285,2)</f>
        <v>0</v>
      </c>
      <c r="BL285" s="19" t="s">
        <v>225</v>
      </c>
      <c r="BM285" s="217" t="s">
        <v>1275</v>
      </c>
    </row>
    <row r="286" spans="1:47" s="2" customFormat="1" ht="12">
      <c r="A286" s="40"/>
      <c r="B286" s="41"/>
      <c r="C286" s="42"/>
      <c r="D286" s="219" t="s">
        <v>138</v>
      </c>
      <c r="E286" s="42"/>
      <c r="F286" s="220" t="s">
        <v>1276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138</v>
      </c>
      <c r="AU286" s="19" t="s">
        <v>82</v>
      </c>
    </row>
    <row r="287" spans="1:65" s="2" customFormat="1" ht="16.5" customHeight="1">
      <c r="A287" s="40"/>
      <c r="B287" s="41"/>
      <c r="C287" s="206" t="s">
        <v>786</v>
      </c>
      <c r="D287" s="206" t="s">
        <v>131</v>
      </c>
      <c r="E287" s="207" t="s">
        <v>1277</v>
      </c>
      <c r="F287" s="208" t="s">
        <v>1278</v>
      </c>
      <c r="G287" s="209" t="s">
        <v>185</v>
      </c>
      <c r="H287" s="210">
        <v>32</v>
      </c>
      <c r="I287" s="211"/>
      <c r="J287" s="212">
        <f>ROUND(I287*H287,2)</f>
        <v>0</v>
      </c>
      <c r="K287" s="208" t="s">
        <v>135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225</v>
      </c>
      <c r="AT287" s="217" t="s">
        <v>131</v>
      </c>
      <c r="AU287" s="217" t="s">
        <v>82</v>
      </c>
      <c r="AY287" s="19" t="s">
        <v>129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225</v>
      </c>
      <c r="BM287" s="217" t="s">
        <v>1279</v>
      </c>
    </row>
    <row r="288" spans="1:47" s="2" customFormat="1" ht="12">
      <c r="A288" s="40"/>
      <c r="B288" s="41"/>
      <c r="C288" s="42"/>
      <c r="D288" s="219" t="s">
        <v>138</v>
      </c>
      <c r="E288" s="42"/>
      <c r="F288" s="220" t="s">
        <v>1280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138</v>
      </c>
      <c r="AU288" s="19" t="s">
        <v>82</v>
      </c>
    </row>
    <row r="289" spans="1:65" s="2" customFormat="1" ht="16.5" customHeight="1">
      <c r="A289" s="40"/>
      <c r="B289" s="41"/>
      <c r="C289" s="206" t="s">
        <v>791</v>
      </c>
      <c r="D289" s="206" t="s">
        <v>131</v>
      </c>
      <c r="E289" s="207" t="s">
        <v>1281</v>
      </c>
      <c r="F289" s="208" t="s">
        <v>1282</v>
      </c>
      <c r="G289" s="209" t="s">
        <v>185</v>
      </c>
      <c r="H289" s="210">
        <v>64</v>
      </c>
      <c r="I289" s="211"/>
      <c r="J289" s="212">
        <f>ROUND(I289*H289,2)</f>
        <v>0</v>
      </c>
      <c r="K289" s="208" t="s">
        <v>135</v>
      </c>
      <c r="L289" s="46"/>
      <c r="M289" s="213" t="s">
        <v>19</v>
      </c>
      <c r="N289" s="214" t="s">
        <v>43</v>
      </c>
      <c r="O289" s="86"/>
      <c r="P289" s="215">
        <f>O289*H289</f>
        <v>0</v>
      </c>
      <c r="Q289" s="215">
        <v>0.00012</v>
      </c>
      <c r="R289" s="215">
        <f>Q289*H289</f>
        <v>0.00768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225</v>
      </c>
      <c r="AT289" s="217" t="s">
        <v>131</v>
      </c>
      <c r="AU289" s="217" t="s">
        <v>82</v>
      </c>
      <c r="AY289" s="19" t="s">
        <v>129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80</v>
      </c>
      <c r="BK289" s="218">
        <f>ROUND(I289*H289,2)</f>
        <v>0</v>
      </c>
      <c r="BL289" s="19" t="s">
        <v>225</v>
      </c>
      <c r="BM289" s="217" t="s">
        <v>1283</v>
      </c>
    </row>
    <row r="290" spans="1:47" s="2" customFormat="1" ht="12">
      <c r="A290" s="40"/>
      <c r="B290" s="41"/>
      <c r="C290" s="42"/>
      <c r="D290" s="219" t="s">
        <v>138</v>
      </c>
      <c r="E290" s="42"/>
      <c r="F290" s="220" t="s">
        <v>1284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138</v>
      </c>
      <c r="AU290" s="19" t="s">
        <v>82</v>
      </c>
    </row>
    <row r="291" spans="1:51" s="14" customFormat="1" ht="12">
      <c r="A291" s="14"/>
      <c r="B291" s="246"/>
      <c r="C291" s="247"/>
      <c r="D291" s="236" t="s">
        <v>151</v>
      </c>
      <c r="E291" s="248" t="s">
        <v>19</v>
      </c>
      <c r="F291" s="249" t="s">
        <v>1239</v>
      </c>
      <c r="G291" s="247"/>
      <c r="H291" s="248" t="s">
        <v>19</v>
      </c>
      <c r="I291" s="250"/>
      <c r="J291" s="247"/>
      <c r="K291" s="247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151</v>
      </c>
      <c r="AU291" s="255" t="s">
        <v>82</v>
      </c>
      <c r="AV291" s="14" t="s">
        <v>80</v>
      </c>
      <c r="AW291" s="14" t="s">
        <v>34</v>
      </c>
      <c r="AX291" s="14" t="s">
        <v>72</v>
      </c>
      <c r="AY291" s="255" t="s">
        <v>129</v>
      </c>
    </row>
    <row r="292" spans="1:51" s="13" customFormat="1" ht="12">
      <c r="A292" s="13"/>
      <c r="B292" s="234"/>
      <c r="C292" s="235"/>
      <c r="D292" s="236" t="s">
        <v>151</v>
      </c>
      <c r="E292" s="237" t="s">
        <v>19</v>
      </c>
      <c r="F292" s="238" t="s">
        <v>1285</v>
      </c>
      <c r="G292" s="235"/>
      <c r="H292" s="239">
        <v>64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151</v>
      </c>
      <c r="AU292" s="245" t="s">
        <v>82</v>
      </c>
      <c r="AV292" s="13" t="s">
        <v>82</v>
      </c>
      <c r="AW292" s="13" t="s">
        <v>34</v>
      </c>
      <c r="AX292" s="13" t="s">
        <v>80</v>
      </c>
      <c r="AY292" s="245" t="s">
        <v>129</v>
      </c>
    </row>
    <row r="293" spans="1:65" s="2" customFormat="1" ht="16.5" customHeight="1">
      <c r="A293" s="40"/>
      <c r="B293" s="41"/>
      <c r="C293" s="206" t="s">
        <v>797</v>
      </c>
      <c r="D293" s="206" t="s">
        <v>131</v>
      </c>
      <c r="E293" s="207" t="s">
        <v>1286</v>
      </c>
      <c r="F293" s="208" t="s">
        <v>1287</v>
      </c>
      <c r="G293" s="209" t="s">
        <v>185</v>
      </c>
      <c r="H293" s="210">
        <v>64</v>
      </c>
      <c r="I293" s="211"/>
      <c r="J293" s="212">
        <f>ROUND(I293*H293,2)</f>
        <v>0</v>
      </c>
      <c r="K293" s="208" t="s">
        <v>135</v>
      </c>
      <c r="L293" s="46"/>
      <c r="M293" s="213" t="s">
        <v>19</v>
      </c>
      <c r="N293" s="214" t="s">
        <v>43</v>
      </c>
      <c r="O293" s="86"/>
      <c r="P293" s="215">
        <f>O293*H293</f>
        <v>0</v>
      </c>
      <c r="Q293" s="215">
        <v>0.00021</v>
      </c>
      <c r="R293" s="215">
        <f>Q293*H293</f>
        <v>0.01344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225</v>
      </c>
      <c r="AT293" s="217" t="s">
        <v>131</v>
      </c>
      <c r="AU293" s="217" t="s">
        <v>82</v>
      </c>
      <c r="AY293" s="19" t="s">
        <v>129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80</v>
      </c>
      <c r="BK293" s="218">
        <f>ROUND(I293*H293,2)</f>
        <v>0</v>
      </c>
      <c r="BL293" s="19" t="s">
        <v>225</v>
      </c>
      <c r="BM293" s="217" t="s">
        <v>1288</v>
      </c>
    </row>
    <row r="294" spans="1:47" s="2" customFormat="1" ht="12">
      <c r="A294" s="40"/>
      <c r="B294" s="41"/>
      <c r="C294" s="42"/>
      <c r="D294" s="219" t="s">
        <v>138</v>
      </c>
      <c r="E294" s="42"/>
      <c r="F294" s="220" t="s">
        <v>1289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138</v>
      </c>
      <c r="AU294" s="19" t="s">
        <v>82</v>
      </c>
    </row>
    <row r="295" spans="1:51" s="14" customFormat="1" ht="12">
      <c r="A295" s="14"/>
      <c r="B295" s="246"/>
      <c r="C295" s="247"/>
      <c r="D295" s="236" t="s">
        <v>151</v>
      </c>
      <c r="E295" s="248" t="s">
        <v>19</v>
      </c>
      <c r="F295" s="249" t="s">
        <v>1239</v>
      </c>
      <c r="G295" s="247"/>
      <c r="H295" s="248" t="s">
        <v>19</v>
      </c>
      <c r="I295" s="250"/>
      <c r="J295" s="247"/>
      <c r="K295" s="247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151</v>
      </c>
      <c r="AU295" s="255" t="s">
        <v>82</v>
      </c>
      <c r="AV295" s="14" t="s">
        <v>80</v>
      </c>
      <c r="AW295" s="14" t="s">
        <v>34</v>
      </c>
      <c r="AX295" s="14" t="s">
        <v>72</v>
      </c>
      <c r="AY295" s="255" t="s">
        <v>129</v>
      </c>
    </row>
    <row r="296" spans="1:51" s="13" customFormat="1" ht="12">
      <c r="A296" s="13"/>
      <c r="B296" s="234"/>
      <c r="C296" s="235"/>
      <c r="D296" s="236" t="s">
        <v>151</v>
      </c>
      <c r="E296" s="237" t="s">
        <v>19</v>
      </c>
      <c r="F296" s="238" t="s">
        <v>1285</v>
      </c>
      <c r="G296" s="235"/>
      <c r="H296" s="239">
        <v>64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151</v>
      </c>
      <c r="AU296" s="245" t="s">
        <v>82</v>
      </c>
      <c r="AV296" s="13" t="s">
        <v>82</v>
      </c>
      <c r="AW296" s="13" t="s">
        <v>34</v>
      </c>
      <c r="AX296" s="13" t="s">
        <v>80</v>
      </c>
      <c r="AY296" s="245" t="s">
        <v>129</v>
      </c>
    </row>
    <row r="297" spans="1:65" s="2" customFormat="1" ht="16.5" customHeight="1">
      <c r="A297" s="40"/>
      <c r="B297" s="41"/>
      <c r="C297" s="206" t="s">
        <v>803</v>
      </c>
      <c r="D297" s="206" t="s">
        <v>131</v>
      </c>
      <c r="E297" s="207" t="s">
        <v>1290</v>
      </c>
      <c r="F297" s="208" t="s">
        <v>1291</v>
      </c>
      <c r="G297" s="209" t="s">
        <v>185</v>
      </c>
      <c r="H297" s="210">
        <v>200</v>
      </c>
      <c r="I297" s="211"/>
      <c r="J297" s="212">
        <f>ROUND(I297*H297,2)</f>
        <v>0</v>
      </c>
      <c r="K297" s="208" t="s">
        <v>135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225</v>
      </c>
      <c r="AT297" s="217" t="s">
        <v>131</v>
      </c>
      <c r="AU297" s="217" t="s">
        <v>82</v>
      </c>
      <c r="AY297" s="19" t="s">
        <v>129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225</v>
      </c>
      <c r="BM297" s="217" t="s">
        <v>1292</v>
      </c>
    </row>
    <row r="298" spans="1:47" s="2" customFormat="1" ht="12">
      <c r="A298" s="40"/>
      <c r="B298" s="41"/>
      <c r="C298" s="42"/>
      <c r="D298" s="219" t="s">
        <v>138</v>
      </c>
      <c r="E298" s="42"/>
      <c r="F298" s="220" t="s">
        <v>1293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138</v>
      </c>
      <c r="AU298" s="19" t="s">
        <v>82</v>
      </c>
    </row>
    <row r="299" spans="1:65" s="2" customFormat="1" ht="16.5" customHeight="1">
      <c r="A299" s="40"/>
      <c r="B299" s="41"/>
      <c r="C299" s="206" t="s">
        <v>618</v>
      </c>
      <c r="D299" s="206" t="s">
        <v>131</v>
      </c>
      <c r="E299" s="207" t="s">
        <v>1294</v>
      </c>
      <c r="F299" s="208" t="s">
        <v>1295</v>
      </c>
      <c r="G299" s="209" t="s">
        <v>185</v>
      </c>
      <c r="H299" s="210">
        <v>200</v>
      </c>
      <c r="I299" s="211"/>
      <c r="J299" s="212">
        <f>ROUND(I299*H299,2)</f>
        <v>0</v>
      </c>
      <c r="K299" s="208" t="s">
        <v>135</v>
      </c>
      <c r="L299" s="46"/>
      <c r="M299" s="213" t="s">
        <v>19</v>
      </c>
      <c r="N299" s="214" t="s">
        <v>43</v>
      </c>
      <c r="O299" s="86"/>
      <c r="P299" s="215">
        <f>O299*H299</f>
        <v>0</v>
      </c>
      <c r="Q299" s="215">
        <v>0.00025</v>
      </c>
      <c r="R299" s="215">
        <f>Q299*H299</f>
        <v>0.05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225</v>
      </c>
      <c r="AT299" s="217" t="s">
        <v>131</v>
      </c>
      <c r="AU299" s="217" t="s">
        <v>82</v>
      </c>
      <c r="AY299" s="19" t="s">
        <v>129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225</v>
      </c>
      <c r="BM299" s="217" t="s">
        <v>1296</v>
      </c>
    </row>
    <row r="300" spans="1:47" s="2" customFormat="1" ht="12">
      <c r="A300" s="40"/>
      <c r="B300" s="41"/>
      <c r="C300" s="42"/>
      <c r="D300" s="219" t="s">
        <v>138</v>
      </c>
      <c r="E300" s="42"/>
      <c r="F300" s="220" t="s">
        <v>1297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138</v>
      </c>
      <c r="AU300" s="19" t="s">
        <v>82</v>
      </c>
    </row>
    <row r="301" spans="1:65" s="2" customFormat="1" ht="16.5" customHeight="1">
      <c r="A301" s="40"/>
      <c r="B301" s="41"/>
      <c r="C301" s="206" t="s">
        <v>817</v>
      </c>
      <c r="D301" s="206" t="s">
        <v>131</v>
      </c>
      <c r="E301" s="207" t="s">
        <v>1298</v>
      </c>
      <c r="F301" s="208" t="s">
        <v>1299</v>
      </c>
      <c r="G301" s="209" t="s">
        <v>185</v>
      </c>
      <c r="H301" s="210">
        <v>200</v>
      </c>
      <c r="I301" s="211"/>
      <c r="J301" s="212">
        <f>ROUND(I301*H301,2)</f>
        <v>0</v>
      </c>
      <c r="K301" s="208" t="s">
        <v>135</v>
      </c>
      <c r="L301" s="46"/>
      <c r="M301" s="213" t="s">
        <v>19</v>
      </c>
      <c r="N301" s="214" t="s">
        <v>43</v>
      </c>
      <c r="O301" s="86"/>
      <c r="P301" s="215">
        <f>O301*H301</f>
        <v>0</v>
      </c>
      <c r="Q301" s="215">
        <v>0.00017</v>
      </c>
      <c r="R301" s="215">
        <f>Q301*H301</f>
        <v>0.034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225</v>
      </c>
      <c r="AT301" s="217" t="s">
        <v>131</v>
      </c>
      <c r="AU301" s="217" t="s">
        <v>82</v>
      </c>
      <c r="AY301" s="19" t="s">
        <v>129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80</v>
      </c>
      <c r="BK301" s="218">
        <f>ROUND(I301*H301,2)</f>
        <v>0</v>
      </c>
      <c r="BL301" s="19" t="s">
        <v>225</v>
      </c>
      <c r="BM301" s="217" t="s">
        <v>1300</v>
      </c>
    </row>
    <row r="302" spans="1:47" s="2" customFormat="1" ht="12">
      <c r="A302" s="40"/>
      <c r="B302" s="41"/>
      <c r="C302" s="42"/>
      <c r="D302" s="219" t="s">
        <v>138</v>
      </c>
      <c r="E302" s="42"/>
      <c r="F302" s="220" t="s">
        <v>1301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138</v>
      </c>
      <c r="AU302" s="19" t="s">
        <v>82</v>
      </c>
    </row>
    <row r="303" spans="1:65" s="2" customFormat="1" ht="16.5" customHeight="1">
      <c r="A303" s="40"/>
      <c r="B303" s="41"/>
      <c r="C303" s="206" t="s">
        <v>822</v>
      </c>
      <c r="D303" s="206" t="s">
        <v>131</v>
      </c>
      <c r="E303" s="207" t="s">
        <v>1302</v>
      </c>
      <c r="F303" s="208" t="s">
        <v>1303</v>
      </c>
      <c r="G303" s="209" t="s">
        <v>185</v>
      </c>
      <c r="H303" s="210">
        <v>200</v>
      </c>
      <c r="I303" s="211"/>
      <c r="J303" s="212">
        <f>ROUND(I303*H303,2)</f>
        <v>0</v>
      </c>
      <c r="K303" s="208" t="s">
        <v>135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0.00033</v>
      </c>
      <c r="R303" s="215">
        <f>Q303*H303</f>
        <v>0.066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225</v>
      </c>
      <c r="AT303" s="217" t="s">
        <v>131</v>
      </c>
      <c r="AU303" s="217" t="s">
        <v>82</v>
      </c>
      <c r="AY303" s="19" t="s">
        <v>129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225</v>
      </c>
      <c r="BM303" s="217" t="s">
        <v>1304</v>
      </c>
    </row>
    <row r="304" spans="1:47" s="2" customFormat="1" ht="12">
      <c r="A304" s="40"/>
      <c r="B304" s="41"/>
      <c r="C304" s="42"/>
      <c r="D304" s="219" t="s">
        <v>138</v>
      </c>
      <c r="E304" s="42"/>
      <c r="F304" s="220" t="s">
        <v>1305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138</v>
      </c>
      <c r="AU304" s="19" t="s">
        <v>82</v>
      </c>
    </row>
    <row r="305" spans="1:51" s="14" customFormat="1" ht="12">
      <c r="A305" s="14"/>
      <c r="B305" s="246"/>
      <c r="C305" s="247"/>
      <c r="D305" s="236" t="s">
        <v>151</v>
      </c>
      <c r="E305" s="248" t="s">
        <v>19</v>
      </c>
      <c r="F305" s="249" t="s">
        <v>1036</v>
      </c>
      <c r="G305" s="247"/>
      <c r="H305" s="248" t="s">
        <v>19</v>
      </c>
      <c r="I305" s="250"/>
      <c r="J305" s="247"/>
      <c r="K305" s="247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151</v>
      </c>
      <c r="AU305" s="255" t="s">
        <v>82</v>
      </c>
      <c r="AV305" s="14" t="s">
        <v>80</v>
      </c>
      <c r="AW305" s="14" t="s">
        <v>34</v>
      </c>
      <c r="AX305" s="14" t="s">
        <v>72</v>
      </c>
      <c r="AY305" s="255" t="s">
        <v>129</v>
      </c>
    </row>
    <row r="306" spans="1:51" s="14" customFormat="1" ht="12">
      <c r="A306" s="14"/>
      <c r="B306" s="246"/>
      <c r="C306" s="247"/>
      <c r="D306" s="236" t="s">
        <v>151</v>
      </c>
      <c r="E306" s="248" t="s">
        <v>19</v>
      </c>
      <c r="F306" s="249" t="s">
        <v>1306</v>
      </c>
      <c r="G306" s="247"/>
      <c r="H306" s="248" t="s">
        <v>19</v>
      </c>
      <c r="I306" s="250"/>
      <c r="J306" s="247"/>
      <c r="K306" s="247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151</v>
      </c>
      <c r="AU306" s="255" t="s">
        <v>82</v>
      </c>
      <c r="AV306" s="14" t="s">
        <v>80</v>
      </c>
      <c r="AW306" s="14" t="s">
        <v>34</v>
      </c>
      <c r="AX306" s="14" t="s">
        <v>72</v>
      </c>
      <c r="AY306" s="255" t="s">
        <v>129</v>
      </c>
    </row>
    <row r="307" spans="1:51" s="13" customFormat="1" ht="12">
      <c r="A307" s="13"/>
      <c r="B307" s="234"/>
      <c r="C307" s="235"/>
      <c r="D307" s="236" t="s">
        <v>151</v>
      </c>
      <c r="E307" s="237" t="s">
        <v>19</v>
      </c>
      <c r="F307" s="238" t="s">
        <v>1136</v>
      </c>
      <c r="G307" s="235"/>
      <c r="H307" s="239">
        <v>200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151</v>
      </c>
      <c r="AU307" s="245" t="s">
        <v>82</v>
      </c>
      <c r="AV307" s="13" t="s">
        <v>82</v>
      </c>
      <c r="AW307" s="13" t="s">
        <v>34</v>
      </c>
      <c r="AX307" s="13" t="s">
        <v>80</v>
      </c>
      <c r="AY307" s="245" t="s">
        <v>129</v>
      </c>
    </row>
    <row r="308" spans="1:65" s="2" customFormat="1" ht="24.15" customHeight="1">
      <c r="A308" s="40"/>
      <c r="B308" s="41"/>
      <c r="C308" s="206" t="s">
        <v>827</v>
      </c>
      <c r="D308" s="206" t="s">
        <v>131</v>
      </c>
      <c r="E308" s="207" t="s">
        <v>1307</v>
      </c>
      <c r="F308" s="208" t="s">
        <v>1308</v>
      </c>
      <c r="G308" s="209" t="s">
        <v>185</v>
      </c>
      <c r="H308" s="210">
        <v>200</v>
      </c>
      <c r="I308" s="211"/>
      <c r="J308" s="212">
        <f>ROUND(I308*H308,2)</f>
        <v>0</v>
      </c>
      <c r="K308" s="208" t="s">
        <v>135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0.0025</v>
      </c>
      <c r="R308" s="215">
        <f>Q308*H308</f>
        <v>0.5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225</v>
      </c>
      <c r="AT308" s="217" t="s">
        <v>131</v>
      </c>
      <c r="AU308" s="217" t="s">
        <v>82</v>
      </c>
      <c r="AY308" s="19" t="s">
        <v>129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225</v>
      </c>
      <c r="BM308" s="217" t="s">
        <v>1309</v>
      </c>
    </row>
    <row r="309" spans="1:47" s="2" customFormat="1" ht="12">
      <c r="A309" s="40"/>
      <c r="B309" s="41"/>
      <c r="C309" s="42"/>
      <c r="D309" s="219" t="s">
        <v>138</v>
      </c>
      <c r="E309" s="42"/>
      <c r="F309" s="220" t="s">
        <v>1310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138</v>
      </c>
      <c r="AU309" s="19" t="s">
        <v>82</v>
      </c>
    </row>
    <row r="310" spans="1:63" s="12" customFormat="1" ht="25.9" customHeight="1">
      <c r="A310" s="12"/>
      <c r="B310" s="190"/>
      <c r="C310" s="191"/>
      <c r="D310" s="192" t="s">
        <v>71</v>
      </c>
      <c r="E310" s="193" t="s">
        <v>1311</v>
      </c>
      <c r="F310" s="193" t="s">
        <v>1312</v>
      </c>
      <c r="G310" s="191"/>
      <c r="H310" s="191"/>
      <c r="I310" s="194"/>
      <c r="J310" s="195">
        <f>BK310</f>
        <v>0</v>
      </c>
      <c r="K310" s="191"/>
      <c r="L310" s="196"/>
      <c r="M310" s="197"/>
      <c r="N310" s="198"/>
      <c r="O310" s="198"/>
      <c r="P310" s="199">
        <f>SUM(P311:P321)</f>
        <v>0</v>
      </c>
      <c r="Q310" s="198"/>
      <c r="R310" s="199">
        <f>SUM(R311:R321)</f>
        <v>0</v>
      </c>
      <c r="S310" s="198"/>
      <c r="T310" s="200">
        <f>SUM(T311:T321)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1" t="s">
        <v>136</v>
      </c>
      <c r="AT310" s="202" t="s">
        <v>71</v>
      </c>
      <c r="AU310" s="202" t="s">
        <v>72</v>
      </c>
      <c r="AY310" s="201" t="s">
        <v>129</v>
      </c>
      <c r="BK310" s="203">
        <f>SUM(BK311:BK321)</f>
        <v>0</v>
      </c>
    </row>
    <row r="311" spans="1:65" s="2" customFormat="1" ht="16.5" customHeight="1">
      <c r="A311" s="40"/>
      <c r="B311" s="41"/>
      <c r="C311" s="224" t="s">
        <v>832</v>
      </c>
      <c r="D311" s="224" t="s">
        <v>145</v>
      </c>
      <c r="E311" s="225" t="s">
        <v>1313</v>
      </c>
      <c r="F311" s="226" t="s">
        <v>1314</v>
      </c>
      <c r="G311" s="227" t="s">
        <v>134</v>
      </c>
      <c r="H311" s="228">
        <v>1</v>
      </c>
      <c r="I311" s="229"/>
      <c r="J311" s="230">
        <f>ROUND(I311*H311,2)</f>
        <v>0</v>
      </c>
      <c r="K311" s="226" t="s">
        <v>19</v>
      </c>
      <c r="L311" s="231"/>
      <c r="M311" s="232" t="s">
        <v>19</v>
      </c>
      <c r="N311" s="233" t="s">
        <v>43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149</v>
      </c>
      <c r="AT311" s="217" t="s">
        <v>145</v>
      </c>
      <c r="AU311" s="217" t="s">
        <v>80</v>
      </c>
      <c r="AY311" s="19" t="s">
        <v>129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80</v>
      </c>
      <c r="BK311" s="218">
        <f>ROUND(I311*H311,2)</f>
        <v>0</v>
      </c>
      <c r="BL311" s="19" t="s">
        <v>136</v>
      </c>
      <c r="BM311" s="217" t="s">
        <v>1315</v>
      </c>
    </row>
    <row r="312" spans="1:65" s="2" customFormat="1" ht="16.5" customHeight="1">
      <c r="A312" s="40"/>
      <c r="B312" s="41"/>
      <c r="C312" s="224" t="s">
        <v>834</v>
      </c>
      <c r="D312" s="224" t="s">
        <v>145</v>
      </c>
      <c r="E312" s="225" t="s">
        <v>1316</v>
      </c>
      <c r="F312" s="226" t="s">
        <v>1317</v>
      </c>
      <c r="G312" s="227" t="s">
        <v>134</v>
      </c>
      <c r="H312" s="228">
        <v>1</v>
      </c>
      <c r="I312" s="229"/>
      <c r="J312" s="230">
        <f>ROUND(I312*H312,2)</f>
        <v>0</v>
      </c>
      <c r="K312" s="226" t="s">
        <v>19</v>
      </c>
      <c r="L312" s="231"/>
      <c r="M312" s="232" t="s">
        <v>19</v>
      </c>
      <c r="N312" s="233" t="s">
        <v>43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149</v>
      </c>
      <c r="AT312" s="217" t="s">
        <v>145</v>
      </c>
      <c r="AU312" s="217" t="s">
        <v>80</v>
      </c>
      <c r="AY312" s="19" t="s">
        <v>129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80</v>
      </c>
      <c r="BK312" s="218">
        <f>ROUND(I312*H312,2)</f>
        <v>0</v>
      </c>
      <c r="BL312" s="19" t="s">
        <v>136</v>
      </c>
      <c r="BM312" s="217" t="s">
        <v>1318</v>
      </c>
    </row>
    <row r="313" spans="1:65" s="2" customFormat="1" ht="16.5" customHeight="1">
      <c r="A313" s="40"/>
      <c r="B313" s="41"/>
      <c r="C313" s="224" t="s">
        <v>836</v>
      </c>
      <c r="D313" s="224" t="s">
        <v>145</v>
      </c>
      <c r="E313" s="225" t="s">
        <v>1319</v>
      </c>
      <c r="F313" s="226" t="s">
        <v>1320</v>
      </c>
      <c r="G313" s="227" t="s">
        <v>134</v>
      </c>
      <c r="H313" s="228">
        <v>3</v>
      </c>
      <c r="I313" s="229"/>
      <c r="J313" s="230">
        <f>ROUND(I313*H313,2)</f>
        <v>0</v>
      </c>
      <c r="K313" s="226" t="s">
        <v>19</v>
      </c>
      <c r="L313" s="231"/>
      <c r="M313" s="232" t="s">
        <v>19</v>
      </c>
      <c r="N313" s="233" t="s">
        <v>43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149</v>
      </c>
      <c r="AT313" s="217" t="s">
        <v>145</v>
      </c>
      <c r="AU313" s="217" t="s">
        <v>80</v>
      </c>
      <c r="AY313" s="19" t="s">
        <v>129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80</v>
      </c>
      <c r="BK313" s="218">
        <f>ROUND(I313*H313,2)</f>
        <v>0</v>
      </c>
      <c r="BL313" s="19" t="s">
        <v>136</v>
      </c>
      <c r="BM313" s="217" t="s">
        <v>1321</v>
      </c>
    </row>
    <row r="314" spans="1:65" s="2" customFormat="1" ht="16.5" customHeight="1">
      <c r="A314" s="40"/>
      <c r="B314" s="41"/>
      <c r="C314" s="224" t="s">
        <v>1322</v>
      </c>
      <c r="D314" s="224" t="s">
        <v>145</v>
      </c>
      <c r="E314" s="225" t="s">
        <v>1323</v>
      </c>
      <c r="F314" s="226" t="s">
        <v>1324</v>
      </c>
      <c r="G314" s="227" t="s">
        <v>134</v>
      </c>
      <c r="H314" s="228">
        <v>1</v>
      </c>
      <c r="I314" s="229"/>
      <c r="J314" s="230">
        <f>ROUND(I314*H314,2)</f>
        <v>0</v>
      </c>
      <c r="K314" s="226" t="s">
        <v>19</v>
      </c>
      <c r="L314" s="231"/>
      <c r="M314" s="232" t="s">
        <v>19</v>
      </c>
      <c r="N314" s="233" t="s">
        <v>43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149</v>
      </c>
      <c r="AT314" s="217" t="s">
        <v>145</v>
      </c>
      <c r="AU314" s="217" t="s">
        <v>80</v>
      </c>
      <c r="AY314" s="19" t="s">
        <v>129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80</v>
      </c>
      <c r="BK314" s="218">
        <f>ROUND(I314*H314,2)</f>
        <v>0</v>
      </c>
      <c r="BL314" s="19" t="s">
        <v>136</v>
      </c>
      <c r="BM314" s="217" t="s">
        <v>1325</v>
      </c>
    </row>
    <row r="315" spans="1:65" s="2" customFormat="1" ht="16.5" customHeight="1">
      <c r="A315" s="40"/>
      <c r="B315" s="41"/>
      <c r="C315" s="224" t="s">
        <v>1326</v>
      </c>
      <c r="D315" s="224" t="s">
        <v>145</v>
      </c>
      <c r="E315" s="225" t="s">
        <v>1327</v>
      </c>
      <c r="F315" s="226" t="s">
        <v>1328</v>
      </c>
      <c r="G315" s="227" t="s">
        <v>134</v>
      </c>
      <c r="H315" s="228">
        <v>1</v>
      </c>
      <c r="I315" s="229"/>
      <c r="J315" s="230">
        <f>ROUND(I315*H315,2)</f>
        <v>0</v>
      </c>
      <c r="K315" s="226" t="s">
        <v>19</v>
      </c>
      <c r="L315" s="231"/>
      <c r="M315" s="232" t="s">
        <v>19</v>
      </c>
      <c r="N315" s="233" t="s">
        <v>43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149</v>
      </c>
      <c r="AT315" s="217" t="s">
        <v>145</v>
      </c>
      <c r="AU315" s="217" t="s">
        <v>80</v>
      </c>
      <c r="AY315" s="19" t="s">
        <v>129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80</v>
      </c>
      <c r="BK315" s="218">
        <f>ROUND(I315*H315,2)</f>
        <v>0</v>
      </c>
      <c r="BL315" s="19" t="s">
        <v>136</v>
      </c>
      <c r="BM315" s="217" t="s">
        <v>1329</v>
      </c>
    </row>
    <row r="316" spans="1:65" s="2" customFormat="1" ht="16.5" customHeight="1">
      <c r="A316" s="40"/>
      <c r="B316" s="41"/>
      <c r="C316" s="224" t="s">
        <v>1330</v>
      </c>
      <c r="D316" s="224" t="s">
        <v>145</v>
      </c>
      <c r="E316" s="225" t="s">
        <v>1331</v>
      </c>
      <c r="F316" s="226" t="s">
        <v>1332</v>
      </c>
      <c r="G316" s="227" t="s">
        <v>227</v>
      </c>
      <c r="H316" s="228">
        <v>1</v>
      </c>
      <c r="I316" s="229"/>
      <c r="J316" s="230">
        <f>ROUND(I316*H316,2)</f>
        <v>0</v>
      </c>
      <c r="K316" s="226" t="s">
        <v>19</v>
      </c>
      <c r="L316" s="231"/>
      <c r="M316" s="232" t="s">
        <v>19</v>
      </c>
      <c r="N316" s="233" t="s">
        <v>43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149</v>
      </c>
      <c r="AT316" s="217" t="s">
        <v>145</v>
      </c>
      <c r="AU316" s="217" t="s">
        <v>80</v>
      </c>
      <c r="AY316" s="19" t="s">
        <v>129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80</v>
      </c>
      <c r="BK316" s="218">
        <f>ROUND(I316*H316,2)</f>
        <v>0</v>
      </c>
      <c r="BL316" s="19" t="s">
        <v>136</v>
      </c>
      <c r="BM316" s="217" t="s">
        <v>1333</v>
      </c>
    </row>
    <row r="317" spans="1:65" s="2" customFormat="1" ht="16.5" customHeight="1">
      <c r="A317" s="40"/>
      <c r="B317" s="41"/>
      <c r="C317" s="206" t="s">
        <v>1334</v>
      </c>
      <c r="D317" s="206" t="s">
        <v>131</v>
      </c>
      <c r="E317" s="207" t="s">
        <v>1335</v>
      </c>
      <c r="F317" s="208" t="s">
        <v>1336</v>
      </c>
      <c r="G317" s="209" t="s">
        <v>227</v>
      </c>
      <c r="H317" s="210">
        <v>1</v>
      </c>
      <c r="I317" s="211"/>
      <c r="J317" s="212">
        <f>ROUND(I317*H317,2)</f>
        <v>0</v>
      </c>
      <c r="K317" s="208" t="s">
        <v>19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136</v>
      </c>
      <c r="AT317" s="217" t="s">
        <v>131</v>
      </c>
      <c r="AU317" s="217" t="s">
        <v>80</v>
      </c>
      <c r="AY317" s="19" t="s">
        <v>129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80</v>
      </c>
      <c r="BK317" s="218">
        <f>ROUND(I317*H317,2)</f>
        <v>0</v>
      </c>
      <c r="BL317" s="19" t="s">
        <v>136</v>
      </c>
      <c r="BM317" s="217" t="s">
        <v>1337</v>
      </c>
    </row>
    <row r="318" spans="1:65" s="2" customFormat="1" ht="16.5" customHeight="1">
      <c r="A318" s="40"/>
      <c r="B318" s="41"/>
      <c r="C318" s="206" t="s">
        <v>1338</v>
      </c>
      <c r="D318" s="206" t="s">
        <v>131</v>
      </c>
      <c r="E318" s="207" t="s">
        <v>1339</v>
      </c>
      <c r="F318" s="208" t="s">
        <v>1340</v>
      </c>
      <c r="G318" s="209" t="s">
        <v>227</v>
      </c>
      <c r="H318" s="210">
        <v>1</v>
      </c>
      <c r="I318" s="211"/>
      <c r="J318" s="212">
        <f>ROUND(I318*H318,2)</f>
        <v>0</v>
      </c>
      <c r="K318" s="208" t="s">
        <v>19</v>
      </c>
      <c r="L318" s="46"/>
      <c r="M318" s="213" t="s">
        <v>19</v>
      </c>
      <c r="N318" s="214" t="s">
        <v>43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136</v>
      </c>
      <c r="AT318" s="217" t="s">
        <v>131</v>
      </c>
      <c r="AU318" s="217" t="s">
        <v>80</v>
      </c>
      <c r="AY318" s="19" t="s">
        <v>129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80</v>
      </c>
      <c r="BK318" s="218">
        <f>ROUND(I318*H318,2)</f>
        <v>0</v>
      </c>
      <c r="BL318" s="19" t="s">
        <v>136</v>
      </c>
      <c r="BM318" s="217" t="s">
        <v>1341</v>
      </c>
    </row>
    <row r="319" spans="1:65" s="2" customFormat="1" ht="16.5" customHeight="1">
      <c r="A319" s="40"/>
      <c r="B319" s="41"/>
      <c r="C319" s="206" t="s">
        <v>1342</v>
      </c>
      <c r="D319" s="206" t="s">
        <v>131</v>
      </c>
      <c r="E319" s="207" t="s">
        <v>1343</v>
      </c>
      <c r="F319" s="208" t="s">
        <v>1344</v>
      </c>
      <c r="G319" s="209" t="s">
        <v>148</v>
      </c>
      <c r="H319" s="210">
        <v>3</v>
      </c>
      <c r="I319" s="211"/>
      <c r="J319" s="212">
        <f>ROUND(I319*H319,2)</f>
        <v>0</v>
      </c>
      <c r="K319" s="208" t="s">
        <v>19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136</v>
      </c>
      <c r="AT319" s="217" t="s">
        <v>131</v>
      </c>
      <c r="AU319" s="217" t="s">
        <v>80</v>
      </c>
      <c r="AY319" s="19" t="s">
        <v>129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80</v>
      </c>
      <c r="BK319" s="218">
        <f>ROUND(I319*H319,2)</f>
        <v>0</v>
      </c>
      <c r="BL319" s="19" t="s">
        <v>136</v>
      </c>
      <c r="BM319" s="217" t="s">
        <v>1345</v>
      </c>
    </row>
    <row r="320" spans="1:51" s="14" customFormat="1" ht="12">
      <c r="A320" s="14"/>
      <c r="B320" s="246"/>
      <c r="C320" s="247"/>
      <c r="D320" s="236" t="s">
        <v>151</v>
      </c>
      <c r="E320" s="248" t="s">
        <v>19</v>
      </c>
      <c r="F320" s="249" t="s">
        <v>1346</v>
      </c>
      <c r="G320" s="247"/>
      <c r="H320" s="248" t="s">
        <v>19</v>
      </c>
      <c r="I320" s="250"/>
      <c r="J320" s="247"/>
      <c r="K320" s="247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151</v>
      </c>
      <c r="AU320" s="255" t="s">
        <v>80</v>
      </c>
      <c r="AV320" s="14" t="s">
        <v>80</v>
      </c>
      <c r="AW320" s="14" t="s">
        <v>34</v>
      </c>
      <c r="AX320" s="14" t="s">
        <v>72</v>
      </c>
      <c r="AY320" s="255" t="s">
        <v>129</v>
      </c>
    </row>
    <row r="321" spans="1:51" s="13" customFormat="1" ht="12">
      <c r="A321" s="13"/>
      <c r="B321" s="234"/>
      <c r="C321" s="235"/>
      <c r="D321" s="236" t="s">
        <v>151</v>
      </c>
      <c r="E321" s="237" t="s">
        <v>19</v>
      </c>
      <c r="F321" s="238" t="s">
        <v>144</v>
      </c>
      <c r="G321" s="235"/>
      <c r="H321" s="239">
        <v>3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151</v>
      </c>
      <c r="AU321" s="245" t="s">
        <v>80</v>
      </c>
      <c r="AV321" s="13" t="s">
        <v>82</v>
      </c>
      <c r="AW321" s="13" t="s">
        <v>34</v>
      </c>
      <c r="AX321" s="13" t="s">
        <v>80</v>
      </c>
      <c r="AY321" s="245" t="s">
        <v>129</v>
      </c>
    </row>
    <row r="322" spans="1:63" s="12" customFormat="1" ht="25.9" customHeight="1">
      <c r="A322" s="12"/>
      <c r="B322" s="190"/>
      <c r="C322" s="191"/>
      <c r="D322" s="192" t="s">
        <v>71</v>
      </c>
      <c r="E322" s="193" t="s">
        <v>212</v>
      </c>
      <c r="F322" s="193" t="s">
        <v>213</v>
      </c>
      <c r="G322" s="191"/>
      <c r="H322" s="191"/>
      <c r="I322" s="194"/>
      <c r="J322" s="195">
        <f>BK322</f>
        <v>0</v>
      </c>
      <c r="K322" s="191"/>
      <c r="L322" s="196"/>
      <c r="M322" s="197"/>
      <c r="N322" s="198"/>
      <c r="O322" s="198"/>
      <c r="P322" s="199">
        <f>P323</f>
        <v>0</v>
      </c>
      <c r="Q322" s="198"/>
      <c r="R322" s="199">
        <f>R323</f>
        <v>0</v>
      </c>
      <c r="S322" s="198"/>
      <c r="T322" s="200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1" t="s">
        <v>157</v>
      </c>
      <c r="AT322" s="202" t="s">
        <v>71</v>
      </c>
      <c r="AU322" s="202" t="s">
        <v>72</v>
      </c>
      <c r="AY322" s="201" t="s">
        <v>129</v>
      </c>
      <c r="BK322" s="203">
        <f>BK323</f>
        <v>0</v>
      </c>
    </row>
    <row r="323" spans="1:63" s="12" customFormat="1" ht="22.8" customHeight="1">
      <c r="A323" s="12"/>
      <c r="B323" s="190"/>
      <c r="C323" s="191"/>
      <c r="D323" s="192" t="s">
        <v>71</v>
      </c>
      <c r="E323" s="204" t="s">
        <v>214</v>
      </c>
      <c r="F323" s="204" t="s">
        <v>215</v>
      </c>
      <c r="G323" s="191"/>
      <c r="H323" s="191"/>
      <c r="I323" s="194"/>
      <c r="J323" s="205">
        <f>BK323</f>
        <v>0</v>
      </c>
      <c r="K323" s="191"/>
      <c r="L323" s="196"/>
      <c r="M323" s="197"/>
      <c r="N323" s="198"/>
      <c r="O323" s="198"/>
      <c r="P323" s="199">
        <f>SUM(P324:P325)</f>
        <v>0</v>
      </c>
      <c r="Q323" s="198"/>
      <c r="R323" s="199">
        <f>SUM(R324:R325)</f>
        <v>0</v>
      </c>
      <c r="S323" s="198"/>
      <c r="T323" s="200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1" t="s">
        <v>157</v>
      </c>
      <c r="AT323" s="202" t="s">
        <v>71</v>
      </c>
      <c r="AU323" s="202" t="s">
        <v>80</v>
      </c>
      <c r="AY323" s="201" t="s">
        <v>129</v>
      </c>
      <c r="BK323" s="203">
        <f>SUM(BK324:BK325)</f>
        <v>0</v>
      </c>
    </row>
    <row r="324" spans="1:65" s="2" customFormat="1" ht="16.5" customHeight="1">
      <c r="A324" s="40"/>
      <c r="B324" s="41"/>
      <c r="C324" s="206" t="s">
        <v>1347</v>
      </c>
      <c r="D324" s="206" t="s">
        <v>131</v>
      </c>
      <c r="E324" s="207" t="s">
        <v>1348</v>
      </c>
      <c r="F324" s="208" t="s">
        <v>1349</v>
      </c>
      <c r="G324" s="209" t="s">
        <v>227</v>
      </c>
      <c r="H324" s="210">
        <v>1</v>
      </c>
      <c r="I324" s="211"/>
      <c r="J324" s="212">
        <f>ROUND(I324*H324,2)</f>
        <v>0</v>
      </c>
      <c r="K324" s="208" t="s">
        <v>135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220</v>
      </c>
      <c r="AT324" s="217" t="s">
        <v>131</v>
      </c>
      <c r="AU324" s="217" t="s">
        <v>82</v>
      </c>
      <c r="AY324" s="19" t="s">
        <v>129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220</v>
      </c>
      <c r="BM324" s="217" t="s">
        <v>1350</v>
      </c>
    </row>
    <row r="325" spans="1:47" s="2" customFormat="1" ht="12">
      <c r="A325" s="40"/>
      <c r="B325" s="41"/>
      <c r="C325" s="42"/>
      <c r="D325" s="219" t="s">
        <v>138</v>
      </c>
      <c r="E325" s="42"/>
      <c r="F325" s="220" t="s">
        <v>1351</v>
      </c>
      <c r="G325" s="42"/>
      <c r="H325" s="42"/>
      <c r="I325" s="221"/>
      <c r="J325" s="42"/>
      <c r="K325" s="42"/>
      <c r="L325" s="46"/>
      <c r="M325" s="256"/>
      <c r="N325" s="257"/>
      <c r="O325" s="258"/>
      <c r="P325" s="258"/>
      <c r="Q325" s="258"/>
      <c r="R325" s="258"/>
      <c r="S325" s="258"/>
      <c r="T325" s="259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138</v>
      </c>
      <c r="AU325" s="19" t="s">
        <v>82</v>
      </c>
    </row>
    <row r="326" spans="1:31" s="2" customFormat="1" ht="6.95" customHeight="1">
      <c r="A326" s="40"/>
      <c r="B326" s="61"/>
      <c r="C326" s="62"/>
      <c r="D326" s="62"/>
      <c r="E326" s="62"/>
      <c r="F326" s="62"/>
      <c r="G326" s="62"/>
      <c r="H326" s="62"/>
      <c r="I326" s="62"/>
      <c r="J326" s="62"/>
      <c r="K326" s="62"/>
      <c r="L326" s="46"/>
      <c r="M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</row>
  </sheetData>
  <sheetProtection password="CC35" sheet="1" objects="1" scenarios="1" formatColumns="0" formatRows="0" autoFilter="0"/>
  <autoFilter ref="C94:K325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4_01/121151123"/>
    <hyperlink ref="F108" r:id="rId2" display="https://podminky.urs.cz/item/CS_URS_2024_01/122251104"/>
    <hyperlink ref="F117" r:id="rId3" display="https://podminky.urs.cz/item/CS_URS_2024_01/131213702"/>
    <hyperlink ref="F126" r:id="rId4" display="https://podminky.urs.cz/item/CS_URS_2024_01/132251102"/>
    <hyperlink ref="F130" r:id="rId5" display="https://podminky.urs.cz/item/CS_URS_2024_01/162751117"/>
    <hyperlink ref="F132" r:id="rId6" display="https://podminky.urs.cz/item/CS_URS_2024_01/162751119"/>
    <hyperlink ref="F134" r:id="rId7" display="https://podminky.urs.cz/item/CS_URS_2024_01/171201231"/>
    <hyperlink ref="F137" r:id="rId8" display="https://podminky.urs.cz/item/CS_URS_2024_01/171251201"/>
    <hyperlink ref="F143" r:id="rId9" display="https://podminky.urs.cz/item/CS_URS_2024_01/174151101"/>
    <hyperlink ref="F146" r:id="rId10" display="https://podminky.urs.cz/item/CS_URS_2024_01/175151101"/>
    <hyperlink ref="F152" r:id="rId11" display="https://podminky.urs.cz/item/CS_URS_2024_01/181411131"/>
    <hyperlink ref="F158" r:id="rId12" display="https://podminky.urs.cz/item/CS_URS_2024_01/181912112"/>
    <hyperlink ref="F160" r:id="rId13" display="https://podminky.urs.cz/item/CS_URS_2024_01/181951112"/>
    <hyperlink ref="F163" r:id="rId14" display="https://podminky.urs.cz/item/CS_URS_2024_01/275313711"/>
    <hyperlink ref="F173" r:id="rId15" display="https://podminky.urs.cz/item/CS_URS_2024_01/451573111"/>
    <hyperlink ref="F178" r:id="rId16" display="https://podminky.urs.cz/item/CS_URS_2024_01/564851011"/>
    <hyperlink ref="F183" r:id="rId17" display="https://podminky.urs.cz/item/CS_URS_2024_01/564561111"/>
    <hyperlink ref="F189" r:id="rId18" display="https://podminky.urs.cz/item/CS_URS_2024_01/564801011"/>
    <hyperlink ref="F193" r:id="rId19" display="https://podminky.urs.cz/item/CS_URS_2024_01/564851111"/>
    <hyperlink ref="F197" r:id="rId20" display="https://podminky.urs.cz/item/CS_URS_2024_01/581121302"/>
    <hyperlink ref="F201" r:id="rId21" display="https://podminky.urs.cz/item/CS_URS_2024_01/593532112"/>
    <hyperlink ref="F210" r:id="rId22" display="https://podminky.urs.cz/item/CS_URS_2024_01/596911111"/>
    <hyperlink ref="F218" r:id="rId23" display="https://podminky.urs.cz/item/CS_URS_2024_01/871353121"/>
    <hyperlink ref="F222" r:id="rId24" display="https://podminky.urs.cz/item/CS_URS_2024_01/877350310"/>
    <hyperlink ref="F226" r:id="rId25" display="https://podminky.urs.cz/item/CS_URS_2024_01/877350320"/>
    <hyperlink ref="F229" r:id="rId26" display="https://podminky.urs.cz/item/CS_URS_2024_01/892351111"/>
    <hyperlink ref="F231" r:id="rId27" display="https://podminky.urs.cz/item/CS_URS_2024_01/892372111"/>
    <hyperlink ref="F233" r:id="rId28" display="https://podminky.urs.cz/item/CS_URS_2024_01/899722111"/>
    <hyperlink ref="F237" r:id="rId29" display="https://podminky.urs.cz/item/CS_URS_2024_01/916232112"/>
    <hyperlink ref="F241" r:id="rId30" display="https://podminky.urs.cz/item/CS_URS_2024_01/919726122"/>
    <hyperlink ref="F245" r:id="rId31" display="https://podminky.urs.cz/item/CS_URS_2024_01/936104213"/>
    <hyperlink ref="F248" r:id="rId32" display="https://podminky.urs.cz/item/CS_URS_2024_01/936124111"/>
    <hyperlink ref="F251" r:id="rId33" display="https://podminky.urs.cz/item/CS_URS_2024_01/953961113"/>
    <hyperlink ref="F255" r:id="rId34" display="https://podminky.urs.cz/item/CS_URS_2024_01/953965122"/>
    <hyperlink ref="F258" r:id="rId35" display="https://podminky.urs.cz/item/CS_URS_2024_01/998222012"/>
    <hyperlink ref="F262" r:id="rId36" display="https://podminky.urs.cz/item/CS_URS_2024_01/762081150"/>
    <hyperlink ref="F267" r:id="rId37" display="https://podminky.urs.cz/item/CS_URS_2024_01/766699211"/>
    <hyperlink ref="F275" r:id="rId38" display="https://podminky.urs.cz/item/CS_URS_2024_01/998766121"/>
    <hyperlink ref="F278" r:id="rId39" display="https://podminky.urs.cz/item/CS_URS_2024_01/767995117"/>
    <hyperlink ref="F283" r:id="rId40" display="https://podminky.urs.cz/item/CS_URS_2024_01/998767121"/>
    <hyperlink ref="F286" r:id="rId41" display="https://podminky.urs.cz/item/CS_URS_2024_01/783101205"/>
    <hyperlink ref="F288" r:id="rId42" display="https://podminky.urs.cz/item/CS_URS_2024_01/783101403"/>
    <hyperlink ref="F290" r:id="rId43" display="https://podminky.urs.cz/item/CS_URS_2024_01/783118101"/>
    <hyperlink ref="F294" r:id="rId44" display="https://podminky.urs.cz/item/CS_URS_2024_01/783138213"/>
    <hyperlink ref="F298" r:id="rId45" display="https://podminky.urs.cz/item/CS_URS_2024_01/783901453"/>
    <hyperlink ref="F300" r:id="rId46" display="https://podminky.urs.cz/item/CS_URS_2024_01/783923171"/>
    <hyperlink ref="F302" r:id="rId47" display="https://podminky.urs.cz/item/CS_URS_2024_01/783927151"/>
    <hyperlink ref="F304" r:id="rId48" display="https://podminky.urs.cz/item/CS_URS_2024_01/783927161"/>
    <hyperlink ref="F309" r:id="rId49" display="https://podminky.urs.cz/item/CS_URS_2024_01/783997151"/>
    <hyperlink ref="F325" r:id="rId50" display="https://podminky.urs.cz/item/CS_URS_2024_01/01324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1352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1353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1354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1355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1356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1357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1358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1359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1360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1361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1362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79</v>
      </c>
      <c r="F18" s="283" t="s">
        <v>1363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1364</v>
      </c>
      <c r="F19" s="283" t="s">
        <v>1365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1366</v>
      </c>
      <c r="F20" s="283" t="s">
        <v>1367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1368</v>
      </c>
      <c r="F21" s="283" t="s">
        <v>1369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1311</v>
      </c>
      <c r="F22" s="283" t="s">
        <v>1312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1370</v>
      </c>
      <c r="F23" s="283" t="s">
        <v>1371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1372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1373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1374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1375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1376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1377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1378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1379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1380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115</v>
      </c>
      <c r="F36" s="283"/>
      <c r="G36" s="283" t="s">
        <v>1381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1382</v>
      </c>
      <c r="F37" s="283"/>
      <c r="G37" s="283" t="s">
        <v>1383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53</v>
      </c>
      <c r="F38" s="283"/>
      <c r="G38" s="283" t="s">
        <v>1384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54</v>
      </c>
      <c r="F39" s="283"/>
      <c r="G39" s="283" t="s">
        <v>1385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116</v>
      </c>
      <c r="F40" s="283"/>
      <c r="G40" s="283" t="s">
        <v>1386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117</v>
      </c>
      <c r="F41" s="283"/>
      <c r="G41" s="283" t="s">
        <v>1387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1388</v>
      </c>
      <c r="F42" s="283"/>
      <c r="G42" s="283" t="s">
        <v>1389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1390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1391</v>
      </c>
      <c r="F44" s="283"/>
      <c r="G44" s="283" t="s">
        <v>1392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119</v>
      </c>
      <c r="F45" s="283"/>
      <c r="G45" s="283" t="s">
        <v>1393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1394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1395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1396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1397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1398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1399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1400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1401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1402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1403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1404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1405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1406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1407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1408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1409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1410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1411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1412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1413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1414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1415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1416</v>
      </c>
      <c r="D76" s="301"/>
      <c r="E76" s="301"/>
      <c r="F76" s="301" t="s">
        <v>1417</v>
      </c>
      <c r="G76" s="302"/>
      <c r="H76" s="301" t="s">
        <v>54</v>
      </c>
      <c r="I76" s="301" t="s">
        <v>57</v>
      </c>
      <c r="J76" s="301" t="s">
        <v>1418</v>
      </c>
      <c r="K76" s="300"/>
    </row>
    <row r="77" spans="2:11" s="1" customFormat="1" ht="17.25" customHeight="1">
      <c r="B77" s="298"/>
      <c r="C77" s="303" t="s">
        <v>1419</v>
      </c>
      <c r="D77" s="303"/>
      <c r="E77" s="303"/>
      <c r="F77" s="304" t="s">
        <v>1420</v>
      </c>
      <c r="G77" s="305"/>
      <c r="H77" s="303"/>
      <c r="I77" s="303"/>
      <c r="J77" s="303" t="s">
        <v>1421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53</v>
      </c>
      <c r="D79" s="308"/>
      <c r="E79" s="308"/>
      <c r="F79" s="309" t="s">
        <v>1422</v>
      </c>
      <c r="G79" s="310"/>
      <c r="H79" s="286" t="s">
        <v>1423</v>
      </c>
      <c r="I79" s="286" t="s">
        <v>1424</v>
      </c>
      <c r="J79" s="286">
        <v>20</v>
      </c>
      <c r="K79" s="300"/>
    </row>
    <row r="80" spans="2:11" s="1" customFormat="1" ht="15" customHeight="1">
      <c r="B80" s="298"/>
      <c r="C80" s="286" t="s">
        <v>1425</v>
      </c>
      <c r="D80" s="286"/>
      <c r="E80" s="286"/>
      <c r="F80" s="309" t="s">
        <v>1422</v>
      </c>
      <c r="G80" s="310"/>
      <c r="H80" s="286" t="s">
        <v>1426</v>
      </c>
      <c r="I80" s="286" t="s">
        <v>1424</v>
      </c>
      <c r="J80" s="286">
        <v>120</v>
      </c>
      <c r="K80" s="300"/>
    </row>
    <row r="81" spans="2:11" s="1" customFormat="1" ht="15" customHeight="1">
      <c r="B81" s="311"/>
      <c r="C81" s="286" t="s">
        <v>1427</v>
      </c>
      <c r="D81" s="286"/>
      <c r="E81" s="286"/>
      <c r="F81" s="309" t="s">
        <v>1428</v>
      </c>
      <c r="G81" s="310"/>
      <c r="H81" s="286" t="s">
        <v>1429</v>
      </c>
      <c r="I81" s="286" t="s">
        <v>1424</v>
      </c>
      <c r="J81" s="286">
        <v>50</v>
      </c>
      <c r="K81" s="300"/>
    </row>
    <row r="82" spans="2:11" s="1" customFormat="1" ht="15" customHeight="1">
      <c r="B82" s="311"/>
      <c r="C82" s="286" t="s">
        <v>1430</v>
      </c>
      <c r="D82" s="286"/>
      <c r="E82" s="286"/>
      <c r="F82" s="309" t="s">
        <v>1422</v>
      </c>
      <c r="G82" s="310"/>
      <c r="H82" s="286" t="s">
        <v>1431</v>
      </c>
      <c r="I82" s="286" t="s">
        <v>1432</v>
      </c>
      <c r="J82" s="286"/>
      <c r="K82" s="300"/>
    </row>
    <row r="83" spans="2:11" s="1" customFormat="1" ht="15" customHeight="1">
      <c r="B83" s="311"/>
      <c r="C83" s="312" t="s">
        <v>1433</v>
      </c>
      <c r="D83" s="312"/>
      <c r="E83" s="312"/>
      <c r="F83" s="313" t="s">
        <v>1428</v>
      </c>
      <c r="G83" s="312"/>
      <c r="H83" s="312" t="s">
        <v>1434</v>
      </c>
      <c r="I83" s="312" t="s">
        <v>1424</v>
      </c>
      <c r="J83" s="312">
        <v>15</v>
      </c>
      <c r="K83" s="300"/>
    </row>
    <row r="84" spans="2:11" s="1" customFormat="1" ht="15" customHeight="1">
      <c r="B84" s="311"/>
      <c r="C84" s="312" t="s">
        <v>1435</v>
      </c>
      <c r="D84" s="312"/>
      <c r="E84" s="312"/>
      <c r="F84" s="313" t="s">
        <v>1428</v>
      </c>
      <c r="G84" s="312"/>
      <c r="H84" s="312" t="s">
        <v>1436</v>
      </c>
      <c r="I84" s="312" t="s">
        <v>1424</v>
      </c>
      <c r="J84" s="312">
        <v>15</v>
      </c>
      <c r="K84" s="300"/>
    </row>
    <row r="85" spans="2:11" s="1" customFormat="1" ht="15" customHeight="1">
      <c r="B85" s="311"/>
      <c r="C85" s="312" t="s">
        <v>1437</v>
      </c>
      <c r="D85" s="312"/>
      <c r="E85" s="312"/>
      <c r="F85" s="313" t="s">
        <v>1428</v>
      </c>
      <c r="G85" s="312"/>
      <c r="H85" s="312" t="s">
        <v>1438</v>
      </c>
      <c r="I85" s="312" t="s">
        <v>1424</v>
      </c>
      <c r="J85" s="312">
        <v>20</v>
      </c>
      <c r="K85" s="300"/>
    </row>
    <row r="86" spans="2:11" s="1" customFormat="1" ht="15" customHeight="1">
      <c r="B86" s="311"/>
      <c r="C86" s="312" t="s">
        <v>1439</v>
      </c>
      <c r="D86" s="312"/>
      <c r="E86" s="312"/>
      <c r="F86" s="313" t="s">
        <v>1428</v>
      </c>
      <c r="G86" s="312"/>
      <c r="H86" s="312" t="s">
        <v>1440</v>
      </c>
      <c r="I86" s="312" t="s">
        <v>1424</v>
      </c>
      <c r="J86" s="312">
        <v>20</v>
      </c>
      <c r="K86" s="300"/>
    </row>
    <row r="87" spans="2:11" s="1" customFormat="1" ht="15" customHeight="1">
      <c r="B87" s="311"/>
      <c r="C87" s="286" t="s">
        <v>1441</v>
      </c>
      <c r="D87" s="286"/>
      <c r="E87" s="286"/>
      <c r="F87" s="309" t="s">
        <v>1428</v>
      </c>
      <c r="G87" s="310"/>
      <c r="H87" s="286" t="s">
        <v>1442</v>
      </c>
      <c r="I87" s="286" t="s">
        <v>1424</v>
      </c>
      <c r="J87" s="286">
        <v>50</v>
      </c>
      <c r="K87" s="300"/>
    </row>
    <row r="88" spans="2:11" s="1" customFormat="1" ht="15" customHeight="1">
      <c r="B88" s="311"/>
      <c r="C88" s="286" t="s">
        <v>1443</v>
      </c>
      <c r="D88" s="286"/>
      <c r="E88" s="286"/>
      <c r="F88" s="309" t="s">
        <v>1428</v>
      </c>
      <c r="G88" s="310"/>
      <c r="H88" s="286" t="s">
        <v>1444</v>
      </c>
      <c r="I88" s="286" t="s">
        <v>1424</v>
      </c>
      <c r="J88" s="286">
        <v>20</v>
      </c>
      <c r="K88" s="300"/>
    </row>
    <row r="89" spans="2:11" s="1" customFormat="1" ht="15" customHeight="1">
      <c r="B89" s="311"/>
      <c r="C89" s="286" t="s">
        <v>1445</v>
      </c>
      <c r="D89" s="286"/>
      <c r="E89" s="286"/>
      <c r="F89" s="309" t="s">
        <v>1428</v>
      </c>
      <c r="G89" s="310"/>
      <c r="H89" s="286" t="s">
        <v>1446</v>
      </c>
      <c r="I89" s="286" t="s">
        <v>1424</v>
      </c>
      <c r="J89" s="286">
        <v>20</v>
      </c>
      <c r="K89" s="300"/>
    </row>
    <row r="90" spans="2:11" s="1" customFormat="1" ht="15" customHeight="1">
      <c r="B90" s="311"/>
      <c r="C90" s="286" t="s">
        <v>1447</v>
      </c>
      <c r="D90" s="286"/>
      <c r="E90" s="286"/>
      <c r="F90" s="309" t="s">
        <v>1428</v>
      </c>
      <c r="G90" s="310"/>
      <c r="H90" s="286" t="s">
        <v>1448</v>
      </c>
      <c r="I90" s="286" t="s">
        <v>1424</v>
      </c>
      <c r="J90" s="286">
        <v>50</v>
      </c>
      <c r="K90" s="300"/>
    </row>
    <row r="91" spans="2:11" s="1" customFormat="1" ht="15" customHeight="1">
      <c r="B91" s="311"/>
      <c r="C91" s="286" t="s">
        <v>1449</v>
      </c>
      <c r="D91" s="286"/>
      <c r="E91" s="286"/>
      <c r="F91" s="309" t="s">
        <v>1428</v>
      </c>
      <c r="G91" s="310"/>
      <c r="H91" s="286" t="s">
        <v>1449</v>
      </c>
      <c r="I91" s="286" t="s">
        <v>1424</v>
      </c>
      <c r="J91" s="286">
        <v>50</v>
      </c>
      <c r="K91" s="300"/>
    </row>
    <row r="92" spans="2:11" s="1" customFormat="1" ht="15" customHeight="1">
      <c r="B92" s="311"/>
      <c r="C92" s="286" t="s">
        <v>1450</v>
      </c>
      <c r="D92" s="286"/>
      <c r="E92" s="286"/>
      <c r="F92" s="309" t="s">
        <v>1428</v>
      </c>
      <c r="G92" s="310"/>
      <c r="H92" s="286" t="s">
        <v>1451</v>
      </c>
      <c r="I92" s="286" t="s">
        <v>1424</v>
      </c>
      <c r="J92" s="286">
        <v>255</v>
      </c>
      <c r="K92" s="300"/>
    </row>
    <row r="93" spans="2:11" s="1" customFormat="1" ht="15" customHeight="1">
      <c r="B93" s="311"/>
      <c r="C93" s="286" t="s">
        <v>1452</v>
      </c>
      <c r="D93" s="286"/>
      <c r="E93" s="286"/>
      <c r="F93" s="309" t="s">
        <v>1422</v>
      </c>
      <c r="G93" s="310"/>
      <c r="H93" s="286" t="s">
        <v>1453</v>
      </c>
      <c r="I93" s="286" t="s">
        <v>1454</v>
      </c>
      <c r="J93" s="286"/>
      <c r="K93" s="300"/>
    </row>
    <row r="94" spans="2:11" s="1" customFormat="1" ht="15" customHeight="1">
      <c r="B94" s="311"/>
      <c r="C94" s="286" t="s">
        <v>1455</v>
      </c>
      <c r="D94" s="286"/>
      <c r="E94" s="286"/>
      <c r="F94" s="309" t="s">
        <v>1422</v>
      </c>
      <c r="G94" s="310"/>
      <c r="H94" s="286" t="s">
        <v>1456</v>
      </c>
      <c r="I94" s="286" t="s">
        <v>1457</v>
      </c>
      <c r="J94" s="286"/>
      <c r="K94" s="300"/>
    </row>
    <row r="95" spans="2:11" s="1" customFormat="1" ht="15" customHeight="1">
      <c r="B95" s="311"/>
      <c r="C95" s="286" t="s">
        <v>1458</v>
      </c>
      <c r="D95" s="286"/>
      <c r="E95" s="286"/>
      <c r="F95" s="309" t="s">
        <v>1422</v>
      </c>
      <c r="G95" s="310"/>
      <c r="H95" s="286" t="s">
        <v>1458</v>
      </c>
      <c r="I95" s="286" t="s">
        <v>1457</v>
      </c>
      <c r="J95" s="286"/>
      <c r="K95" s="300"/>
    </row>
    <row r="96" spans="2:11" s="1" customFormat="1" ht="15" customHeight="1">
      <c r="B96" s="311"/>
      <c r="C96" s="286" t="s">
        <v>38</v>
      </c>
      <c r="D96" s="286"/>
      <c r="E96" s="286"/>
      <c r="F96" s="309" t="s">
        <v>1422</v>
      </c>
      <c r="G96" s="310"/>
      <c r="H96" s="286" t="s">
        <v>1459</v>
      </c>
      <c r="I96" s="286" t="s">
        <v>1457</v>
      </c>
      <c r="J96" s="286"/>
      <c r="K96" s="300"/>
    </row>
    <row r="97" spans="2:11" s="1" customFormat="1" ht="15" customHeight="1">
      <c r="B97" s="311"/>
      <c r="C97" s="286" t="s">
        <v>48</v>
      </c>
      <c r="D97" s="286"/>
      <c r="E97" s="286"/>
      <c r="F97" s="309" t="s">
        <v>1422</v>
      </c>
      <c r="G97" s="310"/>
      <c r="H97" s="286" t="s">
        <v>1460</v>
      </c>
      <c r="I97" s="286" t="s">
        <v>1457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1461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1416</v>
      </c>
      <c r="D103" s="301"/>
      <c r="E103" s="301"/>
      <c r="F103" s="301" t="s">
        <v>1417</v>
      </c>
      <c r="G103" s="302"/>
      <c r="H103" s="301" t="s">
        <v>54</v>
      </c>
      <c r="I103" s="301" t="s">
        <v>57</v>
      </c>
      <c r="J103" s="301" t="s">
        <v>1418</v>
      </c>
      <c r="K103" s="300"/>
    </row>
    <row r="104" spans="2:11" s="1" customFormat="1" ht="17.25" customHeight="1">
      <c r="B104" s="298"/>
      <c r="C104" s="303" t="s">
        <v>1419</v>
      </c>
      <c r="D104" s="303"/>
      <c r="E104" s="303"/>
      <c r="F104" s="304" t="s">
        <v>1420</v>
      </c>
      <c r="G104" s="305"/>
      <c r="H104" s="303"/>
      <c r="I104" s="303"/>
      <c r="J104" s="303" t="s">
        <v>1421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53</v>
      </c>
      <c r="D106" s="308"/>
      <c r="E106" s="308"/>
      <c r="F106" s="309" t="s">
        <v>1422</v>
      </c>
      <c r="G106" s="286"/>
      <c r="H106" s="286" t="s">
        <v>1462</v>
      </c>
      <c r="I106" s="286" t="s">
        <v>1424</v>
      </c>
      <c r="J106" s="286">
        <v>20</v>
      </c>
      <c r="K106" s="300"/>
    </row>
    <row r="107" spans="2:11" s="1" customFormat="1" ht="15" customHeight="1">
      <c r="B107" s="298"/>
      <c r="C107" s="286" t="s">
        <v>1425</v>
      </c>
      <c r="D107" s="286"/>
      <c r="E107" s="286"/>
      <c r="F107" s="309" t="s">
        <v>1422</v>
      </c>
      <c r="G107" s="286"/>
      <c r="H107" s="286" t="s">
        <v>1462</v>
      </c>
      <c r="I107" s="286" t="s">
        <v>1424</v>
      </c>
      <c r="J107" s="286">
        <v>120</v>
      </c>
      <c r="K107" s="300"/>
    </row>
    <row r="108" spans="2:11" s="1" customFormat="1" ht="15" customHeight="1">
      <c r="B108" s="311"/>
      <c r="C108" s="286" t="s">
        <v>1427</v>
      </c>
      <c r="D108" s="286"/>
      <c r="E108" s="286"/>
      <c r="F108" s="309" t="s">
        <v>1428</v>
      </c>
      <c r="G108" s="286"/>
      <c r="H108" s="286" t="s">
        <v>1462</v>
      </c>
      <c r="I108" s="286" t="s">
        <v>1424</v>
      </c>
      <c r="J108" s="286">
        <v>50</v>
      </c>
      <c r="K108" s="300"/>
    </row>
    <row r="109" spans="2:11" s="1" customFormat="1" ht="15" customHeight="1">
      <c r="B109" s="311"/>
      <c r="C109" s="286" t="s">
        <v>1430</v>
      </c>
      <c r="D109" s="286"/>
      <c r="E109" s="286"/>
      <c r="F109" s="309" t="s">
        <v>1422</v>
      </c>
      <c r="G109" s="286"/>
      <c r="H109" s="286" t="s">
        <v>1462</v>
      </c>
      <c r="I109" s="286" t="s">
        <v>1432</v>
      </c>
      <c r="J109" s="286"/>
      <c r="K109" s="300"/>
    </row>
    <row r="110" spans="2:11" s="1" customFormat="1" ht="15" customHeight="1">
      <c r="B110" s="311"/>
      <c r="C110" s="286" t="s">
        <v>1441</v>
      </c>
      <c r="D110" s="286"/>
      <c r="E110" s="286"/>
      <c r="F110" s="309" t="s">
        <v>1428</v>
      </c>
      <c r="G110" s="286"/>
      <c r="H110" s="286" t="s">
        <v>1462</v>
      </c>
      <c r="I110" s="286" t="s">
        <v>1424</v>
      </c>
      <c r="J110" s="286">
        <v>50</v>
      </c>
      <c r="K110" s="300"/>
    </row>
    <row r="111" spans="2:11" s="1" customFormat="1" ht="15" customHeight="1">
      <c r="B111" s="311"/>
      <c r="C111" s="286" t="s">
        <v>1449</v>
      </c>
      <c r="D111" s="286"/>
      <c r="E111" s="286"/>
      <c r="F111" s="309" t="s">
        <v>1428</v>
      </c>
      <c r="G111" s="286"/>
      <c r="H111" s="286" t="s">
        <v>1462</v>
      </c>
      <c r="I111" s="286" t="s">
        <v>1424</v>
      </c>
      <c r="J111" s="286">
        <v>50</v>
      </c>
      <c r="K111" s="300"/>
    </row>
    <row r="112" spans="2:11" s="1" customFormat="1" ht="15" customHeight="1">
      <c r="B112" s="311"/>
      <c r="C112" s="286" t="s">
        <v>1447</v>
      </c>
      <c r="D112" s="286"/>
      <c r="E112" s="286"/>
      <c r="F112" s="309" t="s">
        <v>1428</v>
      </c>
      <c r="G112" s="286"/>
      <c r="H112" s="286" t="s">
        <v>1462</v>
      </c>
      <c r="I112" s="286" t="s">
        <v>1424</v>
      </c>
      <c r="J112" s="286">
        <v>50</v>
      </c>
      <c r="K112" s="300"/>
    </row>
    <row r="113" spans="2:11" s="1" customFormat="1" ht="15" customHeight="1">
      <c r="B113" s="311"/>
      <c r="C113" s="286" t="s">
        <v>53</v>
      </c>
      <c r="D113" s="286"/>
      <c r="E113" s="286"/>
      <c r="F113" s="309" t="s">
        <v>1422</v>
      </c>
      <c r="G113" s="286"/>
      <c r="H113" s="286" t="s">
        <v>1463</v>
      </c>
      <c r="I113" s="286" t="s">
        <v>1424</v>
      </c>
      <c r="J113" s="286">
        <v>20</v>
      </c>
      <c r="K113" s="300"/>
    </row>
    <row r="114" spans="2:11" s="1" customFormat="1" ht="15" customHeight="1">
      <c r="B114" s="311"/>
      <c r="C114" s="286" t="s">
        <v>1464</v>
      </c>
      <c r="D114" s="286"/>
      <c r="E114" s="286"/>
      <c r="F114" s="309" t="s">
        <v>1422</v>
      </c>
      <c r="G114" s="286"/>
      <c r="H114" s="286" t="s">
        <v>1465</v>
      </c>
      <c r="I114" s="286" t="s">
        <v>1424</v>
      </c>
      <c r="J114" s="286">
        <v>120</v>
      </c>
      <c r="K114" s="300"/>
    </row>
    <row r="115" spans="2:11" s="1" customFormat="1" ht="15" customHeight="1">
      <c r="B115" s="311"/>
      <c r="C115" s="286" t="s">
        <v>38</v>
      </c>
      <c r="D115" s="286"/>
      <c r="E115" s="286"/>
      <c r="F115" s="309" t="s">
        <v>1422</v>
      </c>
      <c r="G115" s="286"/>
      <c r="H115" s="286" t="s">
        <v>1466</v>
      </c>
      <c r="I115" s="286" t="s">
        <v>1457</v>
      </c>
      <c r="J115" s="286"/>
      <c r="K115" s="300"/>
    </row>
    <row r="116" spans="2:11" s="1" customFormat="1" ht="15" customHeight="1">
      <c r="B116" s="311"/>
      <c r="C116" s="286" t="s">
        <v>48</v>
      </c>
      <c r="D116" s="286"/>
      <c r="E116" s="286"/>
      <c r="F116" s="309" t="s">
        <v>1422</v>
      </c>
      <c r="G116" s="286"/>
      <c r="H116" s="286" t="s">
        <v>1467</v>
      </c>
      <c r="I116" s="286" t="s">
        <v>1457</v>
      </c>
      <c r="J116" s="286"/>
      <c r="K116" s="300"/>
    </row>
    <row r="117" spans="2:11" s="1" customFormat="1" ht="15" customHeight="1">
      <c r="B117" s="311"/>
      <c r="C117" s="286" t="s">
        <v>57</v>
      </c>
      <c r="D117" s="286"/>
      <c r="E117" s="286"/>
      <c r="F117" s="309" t="s">
        <v>1422</v>
      </c>
      <c r="G117" s="286"/>
      <c r="H117" s="286" t="s">
        <v>1468</v>
      </c>
      <c r="I117" s="286" t="s">
        <v>1469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1470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1416</v>
      </c>
      <c r="D123" s="301"/>
      <c r="E123" s="301"/>
      <c r="F123" s="301" t="s">
        <v>1417</v>
      </c>
      <c r="G123" s="302"/>
      <c r="H123" s="301" t="s">
        <v>54</v>
      </c>
      <c r="I123" s="301" t="s">
        <v>57</v>
      </c>
      <c r="J123" s="301" t="s">
        <v>1418</v>
      </c>
      <c r="K123" s="330"/>
    </row>
    <row r="124" spans="2:11" s="1" customFormat="1" ht="17.25" customHeight="1">
      <c r="B124" s="329"/>
      <c r="C124" s="303" t="s">
        <v>1419</v>
      </c>
      <c r="D124" s="303"/>
      <c r="E124" s="303"/>
      <c r="F124" s="304" t="s">
        <v>1420</v>
      </c>
      <c r="G124" s="305"/>
      <c r="H124" s="303"/>
      <c r="I124" s="303"/>
      <c r="J124" s="303" t="s">
        <v>1421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1425</v>
      </c>
      <c r="D126" s="308"/>
      <c r="E126" s="308"/>
      <c r="F126" s="309" t="s">
        <v>1422</v>
      </c>
      <c r="G126" s="286"/>
      <c r="H126" s="286" t="s">
        <v>1462</v>
      </c>
      <c r="I126" s="286" t="s">
        <v>1424</v>
      </c>
      <c r="J126" s="286">
        <v>120</v>
      </c>
      <c r="K126" s="334"/>
    </row>
    <row r="127" spans="2:11" s="1" customFormat="1" ht="15" customHeight="1">
      <c r="B127" s="331"/>
      <c r="C127" s="286" t="s">
        <v>1471</v>
      </c>
      <c r="D127" s="286"/>
      <c r="E127" s="286"/>
      <c r="F127" s="309" t="s">
        <v>1422</v>
      </c>
      <c r="G127" s="286"/>
      <c r="H127" s="286" t="s">
        <v>1472</v>
      </c>
      <c r="I127" s="286" t="s">
        <v>1424</v>
      </c>
      <c r="J127" s="286" t="s">
        <v>1473</v>
      </c>
      <c r="K127" s="334"/>
    </row>
    <row r="128" spans="2:11" s="1" customFormat="1" ht="15" customHeight="1">
      <c r="B128" s="331"/>
      <c r="C128" s="286" t="s">
        <v>1370</v>
      </c>
      <c r="D128" s="286"/>
      <c r="E128" s="286"/>
      <c r="F128" s="309" t="s">
        <v>1422</v>
      </c>
      <c r="G128" s="286"/>
      <c r="H128" s="286" t="s">
        <v>1474</v>
      </c>
      <c r="I128" s="286" t="s">
        <v>1424</v>
      </c>
      <c r="J128" s="286" t="s">
        <v>1473</v>
      </c>
      <c r="K128" s="334"/>
    </row>
    <row r="129" spans="2:11" s="1" customFormat="1" ht="15" customHeight="1">
      <c r="B129" s="331"/>
      <c r="C129" s="286" t="s">
        <v>1433</v>
      </c>
      <c r="D129" s="286"/>
      <c r="E129" s="286"/>
      <c r="F129" s="309" t="s">
        <v>1428</v>
      </c>
      <c r="G129" s="286"/>
      <c r="H129" s="286" t="s">
        <v>1434</v>
      </c>
      <c r="I129" s="286" t="s">
        <v>1424</v>
      </c>
      <c r="J129" s="286">
        <v>15</v>
      </c>
      <c r="K129" s="334"/>
    </row>
    <row r="130" spans="2:11" s="1" customFormat="1" ht="15" customHeight="1">
      <c r="B130" s="331"/>
      <c r="C130" s="312" t="s">
        <v>1435</v>
      </c>
      <c r="D130" s="312"/>
      <c r="E130" s="312"/>
      <c r="F130" s="313" t="s">
        <v>1428</v>
      </c>
      <c r="G130" s="312"/>
      <c r="H130" s="312" t="s">
        <v>1436</v>
      </c>
      <c r="I130" s="312" t="s">
        <v>1424</v>
      </c>
      <c r="J130" s="312">
        <v>15</v>
      </c>
      <c r="K130" s="334"/>
    </row>
    <row r="131" spans="2:11" s="1" customFormat="1" ht="15" customHeight="1">
      <c r="B131" s="331"/>
      <c r="C131" s="312" t="s">
        <v>1437</v>
      </c>
      <c r="D131" s="312"/>
      <c r="E131" s="312"/>
      <c r="F131" s="313" t="s">
        <v>1428</v>
      </c>
      <c r="G131" s="312"/>
      <c r="H131" s="312" t="s">
        <v>1438</v>
      </c>
      <c r="I131" s="312" t="s">
        <v>1424</v>
      </c>
      <c r="J131" s="312">
        <v>20</v>
      </c>
      <c r="K131" s="334"/>
    </row>
    <row r="132" spans="2:11" s="1" customFormat="1" ht="15" customHeight="1">
      <c r="B132" s="331"/>
      <c r="C132" s="312" t="s">
        <v>1439</v>
      </c>
      <c r="D132" s="312"/>
      <c r="E132" s="312"/>
      <c r="F132" s="313" t="s">
        <v>1428</v>
      </c>
      <c r="G132" s="312"/>
      <c r="H132" s="312" t="s">
        <v>1440</v>
      </c>
      <c r="I132" s="312" t="s">
        <v>1424</v>
      </c>
      <c r="J132" s="312">
        <v>20</v>
      </c>
      <c r="K132" s="334"/>
    </row>
    <row r="133" spans="2:11" s="1" customFormat="1" ht="15" customHeight="1">
      <c r="B133" s="331"/>
      <c r="C133" s="286" t="s">
        <v>1427</v>
      </c>
      <c r="D133" s="286"/>
      <c r="E133" s="286"/>
      <c r="F133" s="309" t="s">
        <v>1428</v>
      </c>
      <c r="G133" s="286"/>
      <c r="H133" s="286" t="s">
        <v>1462</v>
      </c>
      <c r="I133" s="286" t="s">
        <v>1424</v>
      </c>
      <c r="J133" s="286">
        <v>50</v>
      </c>
      <c r="K133" s="334"/>
    </row>
    <row r="134" spans="2:11" s="1" customFormat="1" ht="15" customHeight="1">
      <c r="B134" s="331"/>
      <c r="C134" s="286" t="s">
        <v>1441</v>
      </c>
      <c r="D134" s="286"/>
      <c r="E134" s="286"/>
      <c r="F134" s="309" t="s">
        <v>1428</v>
      </c>
      <c r="G134" s="286"/>
      <c r="H134" s="286" t="s">
        <v>1462</v>
      </c>
      <c r="I134" s="286" t="s">
        <v>1424</v>
      </c>
      <c r="J134" s="286">
        <v>50</v>
      </c>
      <c r="K134" s="334"/>
    </row>
    <row r="135" spans="2:11" s="1" customFormat="1" ht="15" customHeight="1">
      <c r="B135" s="331"/>
      <c r="C135" s="286" t="s">
        <v>1447</v>
      </c>
      <c r="D135" s="286"/>
      <c r="E135" s="286"/>
      <c r="F135" s="309" t="s">
        <v>1428</v>
      </c>
      <c r="G135" s="286"/>
      <c r="H135" s="286" t="s">
        <v>1462</v>
      </c>
      <c r="I135" s="286" t="s">
        <v>1424</v>
      </c>
      <c r="J135" s="286">
        <v>50</v>
      </c>
      <c r="K135" s="334"/>
    </row>
    <row r="136" spans="2:11" s="1" customFormat="1" ht="15" customHeight="1">
      <c r="B136" s="331"/>
      <c r="C136" s="286" t="s">
        <v>1449</v>
      </c>
      <c r="D136" s="286"/>
      <c r="E136" s="286"/>
      <c r="F136" s="309" t="s">
        <v>1428</v>
      </c>
      <c r="G136" s="286"/>
      <c r="H136" s="286" t="s">
        <v>1462</v>
      </c>
      <c r="I136" s="286" t="s">
        <v>1424</v>
      </c>
      <c r="J136" s="286">
        <v>50</v>
      </c>
      <c r="K136" s="334"/>
    </row>
    <row r="137" spans="2:11" s="1" customFormat="1" ht="15" customHeight="1">
      <c r="B137" s="331"/>
      <c r="C137" s="286" t="s">
        <v>1450</v>
      </c>
      <c r="D137" s="286"/>
      <c r="E137" s="286"/>
      <c r="F137" s="309" t="s">
        <v>1428</v>
      </c>
      <c r="G137" s="286"/>
      <c r="H137" s="286" t="s">
        <v>1475</v>
      </c>
      <c r="I137" s="286" t="s">
        <v>1424</v>
      </c>
      <c r="J137" s="286">
        <v>255</v>
      </c>
      <c r="K137" s="334"/>
    </row>
    <row r="138" spans="2:11" s="1" customFormat="1" ht="15" customHeight="1">
      <c r="B138" s="331"/>
      <c r="C138" s="286" t="s">
        <v>1452</v>
      </c>
      <c r="D138" s="286"/>
      <c r="E138" s="286"/>
      <c r="F138" s="309" t="s">
        <v>1422</v>
      </c>
      <c r="G138" s="286"/>
      <c r="H138" s="286" t="s">
        <v>1476</v>
      </c>
      <c r="I138" s="286" t="s">
        <v>1454</v>
      </c>
      <c r="J138" s="286"/>
      <c r="K138" s="334"/>
    </row>
    <row r="139" spans="2:11" s="1" customFormat="1" ht="15" customHeight="1">
      <c r="B139" s="331"/>
      <c r="C139" s="286" t="s">
        <v>1455</v>
      </c>
      <c r="D139" s="286"/>
      <c r="E139" s="286"/>
      <c r="F139" s="309" t="s">
        <v>1422</v>
      </c>
      <c r="G139" s="286"/>
      <c r="H139" s="286" t="s">
        <v>1477</v>
      </c>
      <c r="I139" s="286" t="s">
        <v>1457</v>
      </c>
      <c r="J139" s="286"/>
      <c r="K139" s="334"/>
    </row>
    <row r="140" spans="2:11" s="1" customFormat="1" ht="15" customHeight="1">
      <c r="B140" s="331"/>
      <c r="C140" s="286" t="s">
        <v>1458</v>
      </c>
      <c r="D140" s="286"/>
      <c r="E140" s="286"/>
      <c r="F140" s="309" t="s">
        <v>1422</v>
      </c>
      <c r="G140" s="286"/>
      <c r="H140" s="286" t="s">
        <v>1458</v>
      </c>
      <c r="I140" s="286" t="s">
        <v>1457</v>
      </c>
      <c r="J140" s="286"/>
      <c r="K140" s="334"/>
    </row>
    <row r="141" spans="2:11" s="1" customFormat="1" ht="15" customHeight="1">
      <c r="B141" s="331"/>
      <c r="C141" s="286" t="s">
        <v>38</v>
      </c>
      <c r="D141" s="286"/>
      <c r="E141" s="286"/>
      <c r="F141" s="309" t="s">
        <v>1422</v>
      </c>
      <c r="G141" s="286"/>
      <c r="H141" s="286" t="s">
        <v>1478</v>
      </c>
      <c r="I141" s="286" t="s">
        <v>1457</v>
      </c>
      <c r="J141" s="286"/>
      <c r="K141" s="334"/>
    </row>
    <row r="142" spans="2:11" s="1" customFormat="1" ht="15" customHeight="1">
      <c r="B142" s="331"/>
      <c r="C142" s="286" t="s">
        <v>1479</v>
      </c>
      <c r="D142" s="286"/>
      <c r="E142" s="286"/>
      <c r="F142" s="309" t="s">
        <v>1422</v>
      </c>
      <c r="G142" s="286"/>
      <c r="H142" s="286" t="s">
        <v>1480</v>
      </c>
      <c r="I142" s="286" t="s">
        <v>1457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1481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1416</v>
      </c>
      <c r="D148" s="301"/>
      <c r="E148" s="301"/>
      <c r="F148" s="301" t="s">
        <v>1417</v>
      </c>
      <c r="G148" s="302"/>
      <c r="H148" s="301" t="s">
        <v>54</v>
      </c>
      <c r="I148" s="301" t="s">
        <v>57</v>
      </c>
      <c r="J148" s="301" t="s">
        <v>1418</v>
      </c>
      <c r="K148" s="300"/>
    </row>
    <row r="149" spans="2:11" s="1" customFormat="1" ht="17.25" customHeight="1">
      <c r="B149" s="298"/>
      <c r="C149" s="303" t="s">
        <v>1419</v>
      </c>
      <c r="D149" s="303"/>
      <c r="E149" s="303"/>
      <c r="F149" s="304" t="s">
        <v>1420</v>
      </c>
      <c r="G149" s="305"/>
      <c r="H149" s="303"/>
      <c r="I149" s="303"/>
      <c r="J149" s="303" t="s">
        <v>1421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1425</v>
      </c>
      <c r="D151" s="286"/>
      <c r="E151" s="286"/>
      <c r="F151" s="339" t="s">
        <v>1422</v>
      </c>
      <c r="G151" s="286"/>
      <c r="H151" s="338" t="s">
        <v>1462</v>
      </c>
      <c r="I151" s="338" t="s">
        <v>1424</v>
      </c>
      <c r="J151" s="338">
        <v>120</v>
      </c>
      <c r="K151" s="334"/>
    </row>
    <row r="152" spans="2:11" s="1" customFormat="1" ht="15" customHeight="1">
      <c r="B152" s="311"/>
      <c r="C152" s="338" t="s">
        <v>1471</v>
      </c>
      <c r="D152" s="286"/>
      <c r="E152" s="286"/>
      <c r="F152" s="339" t="s">
        <v>1422</v>
      </c>
      <c r="G152" s="286"/>
      <c r="H152" s="338" t="s">
        <v>1482</v>
      </c>
      <c r="I152" s="338" t="s">
        <v>1424</v>
      </c>
      <c r="J152" s="338" t="s">
        <v>1473</v>
      </c>
      <c r="K152" s="334"/>
    </row>
    <row r="153" spans="2:11" s="1" customFormat="1" ht="15" customHeight="1">
      <c r="B153" s="311"/>
      <c r="C153" s="338" t="s">
        <v>1370</v>
      </c>
      <c r="D153" s="286"/>
      <c r="E153" s="286"/>
      <c r="F153" s="339" t="s">
        <v>1422</v>
      </c>
      <c r="G153" s="286"/>
      <c r="H153" s="338" t="s">
        <v>1483</v>
      </c>
      <c r="I153" s="338" t="s">
        <v>1424</v>
      </c>
      <c r="J153" s="338" t="s">
        <v>1473</v>
      </c>
      <c r="K153" s="334"/>
    </row>
    <row r="154" spans="2:11" s="1" customFormat="1" ht="15" customHeight="1">
      <c r="B154" s="311"/>
      <c r="C154" s="338" t="s">
        <v>1427</v>
      </c>
      <c r="D154" s="286"/>
      <c r="E154" s="286"/>
      <c r="F154" s="339" t="s">
        <v>1428</v>
      </c>
      <c r="G154" s="286"/>
      <c r="H154" s="338" t="s">
        <v>1462</v>
      </c>
      <c r="I154" s="338" t="s">
        <v>1424</v>
      </c>
      <c r="J154" s="338">
        <v>50</v>
      </c>
      <c r="K154" s="334"/>
    </row>
    <row r="155" spans="2:11" s="1" customFormat="1" ht="15" customHeight="1">
      <c r="B155" s="311"/>
      <c r="C155" s="338" t="s">
        <v>1430</v>
      </c>
      <c r="D155" s="286"/>
      <c r="E155" s="286"/>
      <c r="F155" s="339" t="s">
        <v>1422</v>
      </c>
      <c r="G155" s="286"/>
      <c r="H155" s="338" t="s">
        <v>1462</v>
      </c>
      <c r="I155" s="338" t="s">
        <v>1432</v>
      </c>
      <c r="J155" s="338"/>
      <c r="K155" s="334"/>
    </row>
    <row r="156" spans="2:11" s="1" customFormat="1" ht="15" customHeight="1">
      <c r="B156" s="311"/>
      <c r="C156" s="338" t="s">
        <v>1441</v>
      </c>
      <c r="D156" s="286"/>
      <c r="E156" s="286"/>
      <c r="F156" s="339" t="s">
        <v>1428</v>
      </c>
      <c r="G156" s="286"/>
      <c r="H156" s="338" t="s">
        <v>1462</v>
      </c>
      <c r="I156" s="338" t="s">
        <v>1424</v>
      </c>
      <c r="J156" s="338">
        <v>50</v>
      </c>
      <c r="K156" s="334"/>
    </row>
    <row r="157" spans="2:11" s="1" customFormat="1" ht="15" customHeight="1">
      <c r="B157" s="311"/>
      <c r="C157" s="338" t="s">
        <v>1449</v>
      </c>
      <c r="D157" s="286"/>
      <c r="E157" s="286"/>
      <c r="F157" s="339" t="s">
        <v>1428</v>
      </c>
      <c r="G157" s="286"/>
      <c r="H157" s="338" t="s">
        <v>1462</v>
      </c>
      <c r="I157" s="338" t="s">
        <v>1424</v>
      </c>
      <c r="J157" s="338">
        <v>50</v>
      </c>
      <c r="K157" s="334"/>
    </row>
    <row r="158" spans="2:11" s="1" customFormat="1" ht="15" customHeight="1">
      <c r="B158" s="311"/>
      <c r="C158" s="338" t="s">
        <v>1447</v>
      </c>
      <c r="D158" s="286"/>
      <c r="E158" s="286"/>
      <c r="F158" s="339" t="s">
        <v>1428</v>
      </c>
      <c r="G158" s="286"/>
      <c r="H158" s="338" t="s">
        <v>1462</v>
      </c>
      <c r="I158" s="338" t="s">
        <v>1424</v>
      </c>
      <c r="J158" s="338">
        <v>50</v>
      </c>
      <c r="K158" s="334"/>
    </row>
    <row r="159" spans="2:11" s="1" customFormat="1" ht="15" customHeight="1">
      <c r="B159" s="311"/>
      <c r="C159" s="338" t="s">
        <v>105</v>
      </c>
      <c r="D159" s="286"/>
      <c r="E159" s="286"/>
      <c r="F159" s="339" t="s">
        <v>1422</v>
      </c>
      <c r="G159" s="286"/>
      <c r="H159" s="338" t="s">
        <v>1484</v>
      </c>
      <c r="I159" s="338" t="s">
        <v>1424</v>
      </c>
      <c r="J159" s="338" t="s">
        <v>1485</v>
      </c>
      <c r="K159" s="334"/>
    </row>
    <row r="160" spans="2:11" s="1" customFormat="1" ht="15" customHeight="1">
      <c r="B160" s="311"/>
      <c r="C160" s="338" t="s">
        <v>1486</v>
      </c>
      <c r="D160" s="286"/>
      <c r="E160" s="286"/>
      <c r="F160" s="339" t="s">
        <v>1422</v>
      </c>
      <c r="G160" s="286"/>
      <c r="H160" s="338" t="s">
        <v>1487</v>
      </c>
      <c r="I160" s="338" t="s">
        <v>1457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1488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1416</v>
      </c>
      <c r="D166" s="301"/>
      <c r="E166" s="301"/>
      <c r="F166" s="301" t="s">
        <v>1417</v>
      </c>
      <c r="G166" s="343"/>
      <c r="H166" s="344" t="s">
        <v>54</v>
      </c>
      <c r="I166" s="344" t="s">
        <v>57</v>
      </c>
      <c r="J166" s="301" t="s">
        <v>1418</v>
      </c>
      <c r="K166" s="278"/>
    </row>
    <row r="167" spans="2:11" s="1" customFormat="1" ht="17.25" customHeight="1">
      <c r="B167" s="279"/>
      <c r="C167" s="303" t="s">
        <v>1419</v>
      </c>
      <c r="D167" s="303"/>
      <c r="E167" s="303"/>
      <c r="F167" s="304" t="s">
        <v>1420</v>
      </c>
      <c r="G167" s="345"/>
      <c r="H167" s="346"/>
      <c r="I167" s="346"/>
      <c r="J167" s="303" t="s">
        <v>1421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1425</v>
      </c>
      <c r="D169" s="286"/>
      <c r="E169" s="286"/>
      <c r="F169" s="309" t="s">
        <v>1422</v>
      </c>
      <c r="G169" s="286"/>
      <c r="H169" s="286" t="s">
        <v>1462</v>
      </c>
      <c r="I169" s="286" t="s">
        <v>1424</v>
      </c>
      <c r="J169" s="286">
        <v>120</v>
      </c>
      <c r="K169" s="334"/>
    </row>
    <row r="170" spans="2:11" s="1" customFormat="1" ht="15" customHeight="1">
      <c r="B170" s="311"/>
      <c r="C170" s="286" t="s">
        <v>1471</v>
      </c>
      <c r="D170" s="286"/>
      <c r="E170" s="286"/>
      <c r="F170" s="309" t="s">
        <v>1422</v>
      </c>
      <c r="G170" s="286"/>
      <c r="H170" s="286" t="s">
        <v>1472</v>
      </c>
      <c r="I170" s="286" t="s">
        <v>1424</v>
      </c>
      <c r="J170" s="286" t="s">
        <v>1473</v>
      </c>
      <c r="K170" s="334"/>
    </row>
    <row r="171" spans="2:11" s="1" customFormat="1" ht="15" customHeight="1">
      <c r="B171" s="311"/>
      <c r="C171" s="286" t="s">
        <v>1370</v>
      </c>
      <c r="D171" s="286"/>
      <c r="E171" s="286"/>
      <c r="F171" s="309" t="s">
        <v>1422</v>
      </c>
      <c r="G171" s="286"/>
      <c r="H171" s="286" t="s">
        <v>1489</v>
      </c>
      <c r="I171" s="286" t="s">
        <v>1424</v>
      </c>
      <c r="J171" s="286" t="s">
        <v>1473</v>
      </c>
      <c r="K171" s="334"/>
    </row>
    <row r="172" spans="2:11" s="1" customFormat="1" ht="15" customHeight="1">
      <c r="B172" s="311"/>
      <c r="C172" s="286" t="s">
        <v>1427</v>
      </c>
      <c r="D172" s="286"/>
      <c r="E172" s="286"/>
      <c r="F172" s="309" t="s">
        <v>1428</v>
      </c>
      <c r="G172" s="286"/>
      <c r="H172" s="286" t="s">
        <v>1489</v>
      </c>
      <c r="I172" s="286" t="s">
        <v>1424</v>
      </c>
      <c r="J172" s="286">
        <v>50</v>
      </c>
      <c r="K172" s="334"/>
    </row>
    <row r="173" spans="2:11" s="1" customFormat="1" ht="15" customHeight="1">
      <c r="B173" s="311"/>
      <c r="C173" s="286" t="s">
        <v>1430</v>
      </c>
      <c r="D173" s="286"/>
      <c r="E173" s="286"/>
      <c r="F173" s="309" t="s">
        <v>1422</v>
      </c>
      <c r="G173" s="286"/>
      <c r="H173" s="286" t="s">
        <v>1489</v>
      </c>
      <c r="I173" s="286" t="s">
        <v>1432</v>
      </c>
      <c r="J173" s="286"/>
      <c r="K173" s="334"/>
    </row>
    <row r="174" spans="2:11" s="1" customFormat="1" ht="15" customHeight="1">
      <c r="B174" s="311"/>
      <c r="C174" s="286" t="s">
        <v>1441</v>
      </c>
      <c r="D174" s="286"/>
      <c r="E174" s="286"/>
      <c r="F174" s="309" t="s">
        <v>1428</v>
      </c>
      <c r="G174" s="286"/>
      <c r="H174" s="286" t="s">
        <v>1489</v>
      </c>
      <c r="I174" s="286" t="s">
        <v>1424</v>
      </c>
      <c r="J174" s="286">
        <v>50</v>
      </c>
      <c r="K174" s="334"/>
    </row>
    <row r="175" spans="2:11" s="1" customFormat="1" ht="15" customHeight="1">
      <c r="B175" s="311"/>
      <c r="C175" s="286" t="s">
        <v>1449</v>
      </c>
      <c r="D175" s="286"/>
      <c r="E175" s="286"/>
      <c r="F175" s="309" t="s">
        <v>1428</v>
      </c>
      <c r="G175" s="286"/>
      <c r="H175" s="286" t="s">
        <v>1489</v>
      </c>
      <c r="I175" s="286" t="s">
        <v>1424</v>
      </c>
      <c r="J175" s="286">
        <v>50</v>
      </c>
      <c r="K175" s="334"/>
    </row>
    <row r="176" spans="2:11" s="1" customFormat="1" ht="15" customHeight="1">
      <c r="B176" s="311"/>
      <c r="C176" s="286" t="s">
        <v>1447</v>
      </c>
      <c r="D176" s="286"/>
      <c r="E176" s="286"/>
      <c r="F176" s="309" t="s">
        <v>1428</v>
      </c>
      <c r="G176" s="286"/>
      <c r="H176" s="286" t="s">
        <v>1489</v>
      </c>
      <c r="I176" s="286" t="s">
        <v>1424</v>
      </c>
      <c r="J176" s="286">
        <v>50</v>
      </c>
      <c r="K176" s="334"/>
    </row>
    <row r="177" spans="2:11" s="1" customFormat="1" ht="15" customHeight="1">
      <c r="B177" s="311"/>
      <c r="C177" s="286" t="s">
        <v>115</v>
      </c>
      <c r="D177" s="286"/>
      <c r="E177" s="286"/>
      <c r="F177" s="309" t="s">
        <v>1422</v>
      </c>
      <c r="G177" s="286"/>
      <c r="H177" s="286" t="s">
        <v>1490</v>
      </c>
      <c r="I177" s="286" t="s">
        <v>1491</v>
      </c>
      <c r="J177" s="286"/>
      <c r="K177" s="334"/>
    </row>
    <row r="178" spans="2:11" s="1" customFormat="1" ht="15" customHeight="1">
      <c r="B178" s="311"/>
      <c r="C178" s="286" t="s">
        <v>57</v>
      </c>
      <c r="D178" s="286"/>
      <c r="E178" s="286"/>
      <c r="F178" s="309" t="s">
        <v>1422</v>
      </c>
      <c r="G178" s="286"/>
      <c r="H178" s="286" t="s">
        <v>1492</v>
      </c>
      <c r="I178" s="286" t="s">
        <v>1493</v>
      </c>
      <c r="J178" s="286">
        <v>1</v>
      </c>
      <c r="K178" s="334"/>
    </row>
    <row r="179" spans="2:11" s="1" customFormat="1" ht="15" customHeight="1">
      <c r="B179" s="311"/>
      <c r="C179" s="286" t="s">
        <v>53</v>
      </c>
      <c r="D179" s="286"/>
      <c r="E179" s="286"/>
      <c r="F179" s="309" t="s">
        <v>1422</v>
      </c>
      <c r="G179" s="286"/>
      <c r="H179" s="286" t="s">
        <v>1494</v>
      </c>
      <c r="I179" s="286" t="s">
        <v>1424</v>
      </c>
      <c r="J179" s="286">
        <v>20</v>
      </c>
      <c r="K179" s="334"/>
    </row>
    <row r="180" spans="2:11" s="1" customFormat="1" ht="15" customHeight="1">
      <c r="B180" s="311"/>
      <c r="C180" s="286" t="s">
        <v>54</v>
      </c>
      <c r="D180" s="286"/>
      <c r="E180" s="286"/>
      <c r="F180" s="309" t="s">
        <v>1422</v>
      </c>
      <c r="G180" s="286"/>
      <c r="H180" s="286" t="s">
        <v>1495</v>
      </c>
      <c r="I180" s="286" t="s">
        <v>1424</v>
      </c>
      <c r="J180" s="286">
        <v>255</v>
      </c>
      <c r="K180" s="334"/>
    </row>
    <row r="181" spans="2:11" s="1" customFormat="1" ht="15" customHeight="1">
      <c r="B181" s="311"/>
      <c r="C181" s="286" t="s">
        <v>116</v>
      </c>
      <c r="D181" s="286"/>
      <c r="E181" s="286"/>
      <c r="F181" s="309" t="s">
        <v>1422</v>
      </c>
      <c r="G181" s="286"/>
      <c r="H181" s="286" t="s">
        <v>1386</v>
      </c>
      <c r="I181" s="286" t="s">
        <v>1424</v>
      </c>
      <c r="J181" s="286">
        <v>10</v>
      </c>
      <c r="K181" s="334"/>
    </row>
    <row r="182" spans="2:11" s="1" customFormat="1" ht="15" customHeight="1">
      <c r="B182" s="311"/>
      <c r="C182" s="286" t="s">
        <v>117</v>
      </c>
      <c r="D182" s="286"/>
      <c r="E182" s="286"/>
      <c r="F182" s="309" t="s">
        <v>1422</v>
      </c>
      <c r="G182" s="286"/>
      <c r="H182" s="286" t="s">
        <v>1496</v>
      </c>
      <c r="I182" s="286" t="s">
        <v>1457</v>
      </c>
      <c r="J182" s="286"/>
      <c r="K182" s="334"/>
    </row>
    <row r="183" spans="2:11" s="1" customFormat="1" ht="15" customHeight="1">
      <c r="B183" s="311"/>
      <c r="C183" s="286" t="s">
        <v>1497</v>
      </c>
      <c r="D183" s="286"/>
      <c r="E183" s="286"/>
      <c r="F183" s="309" t="s">
        <v>1422</v>
      </c>
      <c r="G183" s="286"/>
      <c r="H183" s="286" t="s">
        <v>1498</v>
      </c>
      <c r="I183" s="286" t="s">
        <v>1457</v>
      </c>
      <c r="J183" s="286"/>
      <c r="K183" s="334"/>
    </row>
    <row r="184" spans="2:11" s="1" customFormat="1" ht="15" customHeight="1">
      <c r="B184" s="311"/>
      <c r="C184" s="286" t="s">
        <v>1486</v>
      </c>
      <c r="D184" s="286"/>
      <c r="E184" s="286"/>
      <c r="F184" s="309" t="s">
        <v>1422</v>
      </c>
      <c r="G184" s="286"/>
      <c r="H184" s="286" t="s">
        <v>1499</v>
      </c>
      <c r="I184" s="286" t="s">
        <v>1457</v>
      </c>
      <c r="J184" s="286"/>
      <c r="K184" s="334"/>
    </row>
    <row r="185" spans="2:11" s="1" customFormat="1" ht="15" customHeight="1">
      <c r="B185" s="311"/>
      <c r="C185" s="286" t="s">
        <v>119</v>
      </c>
      <c r="D185" s="286"/>
      <c r="E185" s="286"/>
      <c r="F185" s="309" t="s">
        <v>1428</v>
      </c>
      <c r="G185" s="286"/>
      <c r="H185" s="286" t="s">
        <v>1500</v>
      </c>
      <c r="I185" s="286" t="s">
        <v>1424</v>
      </c>
      <c r="J185" s="286">
        <v>50</v>
      </c>
      <c r="K185" s="334"/>
    </row>
    <row r="186" spans="2:11" s="1" customFormat="1" ht="15" customHeight="1">
      <c r="B186" s="311"/>
      <c r="C186" s="286" t="s">
        <v>1501</v>
      </c>
      <c r="D186" s="286"/>
      <c r="E186" s="286"/>
      <c r="F186" s="309" t="s">
        <v>1428</v>
      </c>
      <c r="G186" s="286"/>
      <c r="H186" s="286" t="s">
        <v>1502</v>
      </c>
      <c r="I186" s="286" t="s">
        <v>1503</v>
      </c>
      <c r="J186" s="286"/>
      <c r="K186" s="334"/>
    </row>
    <row r="187" spans="2:11" s="1" customFormat="1" ht="15" customHeight="1">
      <c r="B187" s="311"/>
      <c r="C187" s="286" t="s">
        <v>1504</v>
      </c>
      <c r="D187" s="286"/>
      <c r="E187" s="286"/>
      <c r="F187" s="309" t="s">
        <v>1428</v>
      </c>
      <c r="G187" s="286"/>
      <c r="H187" s="286" t="s">
        <v>1505</v>
      </c>
      <c r="I187" s="286" t="s">
        <v>1503</v>
      </c>
      <c r="J187" s="286"/>
      <c r="K187" s="334"/>
    </row>
    <row r="188" spans="2:11" s="1" customFormat="1" ht="15" customHeight="1">
      <c r="B188" s="311"/>
      <c r="C188" s="286" t="s">
        <v>1506</v>
      </c>
      <c r="D188" s="286"/>
      <c r="E188" s="286"/>
      <c r="F188" s="309" t="s">
        <v>1428</v>
      </c>
      <c r="G188" s="286"/>
      <c r="H188" s="286" t="s">
        <v>1507</v>
      </c>
      <c r="I188" s="286" t="s">
        <v>1503</v>
      </c>
      <c r="J188" s="286"/>
      <c r="K188" s="334"/>
    </row>
    <row r="189" spans="2:11" s="1" customFormat="1" ht="15" customHeight="1">
      <c r="B189" s="311"/>
      <c r="C189" s="347" t="s">
        <v>1508</v>
      </c>
      <c r="D189" s="286"/>
      <c r="E189" s="286"/>
      <c r="F189" s="309" t="s">
        <v>1428</v>
      </c>
      <c r="G189" s="286"/>
      <c r="H189" s="286" t="s">
        <v>1509</v>
      </c>
      <c r="I189" s="286" t="s">
        <v>1510</v>
      </c>
      <c r="J189" s="348" t="s">
        <v>1511</v>
      </c>
      <c r="K189" s="334"/>
    </row>
    <row r="190" spans="2:11" s="17" customFormat="1" ht="15" customHeight="1">
      <c r="B190" s="349"/>
      <c r="C190" s="350" t="s">
        <v>1512</v>
      </c>
      <c r="D190" s="351"/>
      <c r="E190" s="351"/>
      <c r="F190" s="352" t="s">
        <v>1428</v>
      </c>
      <c r="G190" s="351"/>
      <c r="H190" s="351" t="s">
        <v>1513</v>
      </c>
      <c r="I190" s="351" t="s">
        <v>1510</v>
      </c>
      <c r="J190" s="353" t="s">
        <v>1511</v>
      </c>
      <c r="K190" s="354"/>
    </row>
    <row r="191" spans="2:11" s="1" customFormat="1" ht="15" customHeight="1">
      <c r="B191" s="311"/>
      <c r="C191" s="347" t="s">
        <v>42</v>
      </c>
      <c r="D191" s="286"/>
      <c r="E191" s="286"/>
      <c r="F191" s="309" t="s">
        <v>1422</v>
      </c>
      <c r="G191" s="286"/>
      <c r="H191" s="283" t="s">
        <v>1514</v>
      </c>
      <c r="I191" s="286" t="s">
        <v>1515</v>
      </c>
      <c r="J191" s="286"/>
      <c r="K191" s="334"/>
    </row>
    <row r="192" spans="2:11" s="1" customFormat="1" ht="15" customHeight="1">
      <c r="B192" s="311"/>
      <c r="C192" s="347" t="s">
        <v>1516</v>
      </c>
      <c r="D192" s="286"/>
      <c r="E192" s="286"/>
      <c r="F192" s="309" t="s">
        <v>1422</v>
      </c>
      <c r="G192" s="286"/>
      <c r="H192" s="286" t="s">
        <v>1517</v>
      </c>
      <c r="I192" s="286" t="s">
        <v>1457</v>
      </c>
      <c r="J192" s="286"/>
      <c r="K192" s="334"/>
    </row>
    <row r="193" spans="2:11" s="1" customFormat="1" ht="15" customHeight="1">
      <c r="B193" s="311"/>
      <c r="C193" s="347" t="s">
        <v>1518</v>
      </c>
      <c r="D193" s="286"/>
      <c r="E193" s="286"/>
      <c r="F193" s="309" t="s">
        <v>1422</v>
      </c>
      <c r="G193" s="286"/>
      <c r="H193" s="286" t="s">
        <v>1519</v>
      </c>
      <c r="I193" s="286" t="s">
        <v>1457</v>
      </c>
      <c r="J193" s="286"/>
      <c r="K193" s="334"/>
    </row>
    <row r="194" spans="2:11" s="1" customFormat="1" ht="15" customHeight="1">
      <c r="B194" s="311"/>
      <c r="C194" s="347" t="s">
        <v>1520</v>
      </c>
      <c r="D194" s="286"/>
      <c r="E194" s="286"/>
      <c r="F194" s="309" t="s">
        <v>1428</v>
      </c>
      <c r="G194" s="286"/>
      <c r="H194" s="286" t="s">
        <v>1521</v>
      </c>
      <c r="I194" s="286" t="s">
        <v>1457</v>
      </c>
      <c r="J194" s="286"/>
      <c r="K194" s="334"/>
    </row>
    <row r="195" spans="2:11" s="1" customFormat="1" ht="15" customHeight="1">
      <c r="B195" s="340"/>
      <c r="C195" s="355"/>
      <c r="D195" s="320"/>
      <c r="E195" s="320"/>
      <c r="F195" s="320"/>
      <c r="G195" s="320"/>
      <c r="H195" s="320"/>
      <c r="I195" s="320"/>
      <c r="J195" s="320"/>
      <c r="K195" s="341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322"/>
      <c r="C197" s="332"/>
      <c r="D197" s="332"/>
      <c r="E197" s="332"/>
      <c r="F197" s="342"/>
      <c r="G197" s="332"/>
      <c r="H197" s="332"/>
      <c r="I197" s="332"/>
      <c r="J197" s="332"/>
      <c r="K197" s="322"/>
    </row>
    <row r="198" spans="2:11" s="1" customFormat="1" ht="18.75" customHeight="1"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</row>
    <row r="199" spans="2:11" s="1" customFormat="1" ht="13.5">
      <c r="B199" s="273"/>
      <c r="C199" s="274"/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1">
      <c r="B200" s="276"/>
      <c r="C200" s="277" t="s">
        <v>1522</v>
      </c>
      <c r="D200" s="277"/>
      <c r="E200" s="277"/>
      <c r="F200" s="277"/>
      <c r="G200" s="277"/>
      <c r="H200" s="277"/>
      <c r="I200" s="277"/>
      <c r="J200" s="277"/>
      <c r="K200" s="278"/>
    </row>
    <row r="201" spans="2:11" s="1" customFormat="1" ht="25.5" customHeight="1">
      <c r="B201" s="276"/>
      <c r="C201" s="356" t="s">
        <v>1523</v>
      </c>
      <c r="D201" s="356"/>
      <c r="E201" s="356"/>
      <c r="F201" s="356" t="s">
        <v>1524</v>
      </c>
      <c r="G201" s="357"/>
      <c r="H201" s="356" t="s">
        <v>1525</v>
      </c>
      <c r="I201" s="356"/>
      <c r="J201" s="356"/>
      <c r="K201" s="278"/>
    </row>
    <row r="202" spans="2:11" s="1" customFormat="1" ht="5.25" customHeight="1">
      <c r="B202" s="311"/>
      <c r="C202" s="306"/>
      <c r="D202" s="306"/>
      <c r="E202" s="306"/>
      <c r="F202" s="306"/>
      <c r="G202" s="332"/>
      <c r="H202" s="306"/>
      <c r="I202" s="306"/>
      <c r="J202" s="306"/>
      <c r="K202" s="334"/>
    </row>
    <row r="203" spans="2:11" s="1" customFormat="1" ht="15" customHeight="1">
      <c r="B203" s="311"/>
      <c r="C203" s="286" t="s">
        <v>1515</v>
      </c>
      <c r="D203" s="286"/>
      <c r="E203" s="286"/>
      <c r="F203" s="309" t="s">
        <v>43</v>
      </c>
      <c r="G203" s="286"/>
      <c r="H203" s="286" t="s">
        <v>1526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44</v>
      </c>
      <c r="G204" s="286"/>
      <c r="H204" s="286" t="s">
        <v>1527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47</v>
      </c>
      <c r="G205" s="286"/>
      <c r="H205" s="286" t="s">
        <v>1528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45</v>
      </c>
      <c r="G206" s="286"/>
      <c r="H206" s="286" t="s">
        <v>1529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 t="s">
        <v>46</v>
      </c>
      <c r="G207" s="286"/>
      <c r="H207" s="286" t="s">
        <v>1530</v>
      </c>
      <c r="I207" s="286"/>
      <c r="J207" s="286"/>
      <c r="K207" s="334"/>
    </row>
    <row r="208" spans="2:11" s="1" customFormat="1" ht="15" customHeight="1">
      <c r="B208" s="311"/>
      <c r="C208" s="286"/>
      <c r="D208" s="286"/>
      <c r="E208" s="286"/>
      <c r="F208" s="309"/>
      <c r="G208" s="286"/>
      <c r="H208" s="286"/>
      <c r="I208" s="286"/>
      <c r="J208" s="286"/>
      <c r="K208" s="334"/>
    </row>
    <row r="209" spans="2:11" s="1" customFormat="1" ht="15" customHeight="1">
      <c r="B209" s="311"/>
      <c r="C209" s="286" t="s">
        <v>1469</v>
      </c>
      <c r="D209" s="286"/>
      <c r="E209" s="286"/>
      <c r="F209" s="309" t="s">
        <v>79</v>
      </c>
      <c r="G209" s="286"/>
      <c r="H209" s="286" t="s">
        <v>1531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1366</v>
      </c>
      <c r="G210" s="286"/>
      <c r="H210" s="286" t="s">
        <v>1367</v>
      </c>
      <c r="I210" s="286"/>
      <c r="J210" s="286"/>
      <c r="K210" s="334"/>
    </row>
    <row r="211" spans="2:11" s="1" customFormat="1" ht="15" customHeight="1">
      <c r="B211" s="311"/>
      <c r="C211" s="286"/>
      <c r="D211" s="286"/>
      <c r="E211" s="286"/>
      <c r="F211" s="309" t="s">
        <v>1364</v>
      </c>
      <c r="G211" s="286"/>
      <c r="H211" s="286" t="s">
        <v>1532</v>
      </c>
      <c r="I211" s="286"/>
      <c r="J211" s="286"/>
      <c r="K211" s="334"/>
    </row>
    <row r="212" spans="2:11" s="1" customFormat="1" ht="15" customHeight="1">
      <c r="B212" s="358"/>
      <c r="C212" s="286"/>
      <c r="D212" s="286"/>
      <c r="E212" s="286"/>
      <c r="F212" s="309" t="s">
        <v>1368</v>
      </c>
      <c r="G212" s="347"/>
      <c r="H212" s="338" t="s">
        <v>1369</v>
      </c>
      <c r="I212" s="338"/>
      <c r="J212" s="338"/>
      <c r="K212" s="359"/>
    </row>
    <row r="213" spans="2:11" s="1" customFormat="1" ht="15" customHeight="1">
      <c r="B213" s="358"/>
      <c r="C213" s="286"/>
      <c r="D213" s="286"/>
      <c r="E213" s="286"/>
      <c r="F213" s="309" t="s">
        <v>1311</v>
      </c>
      <c r="G213" s="347"/>
      <c r="H213" s="338" t="s">
        <v>1533</v>
      </c>
      <c r="I213" s="338"/>
      <c r="J213" s="338"/>
      <c r="K213" s="359"/>
    </row>
    <row r="214" spans="2:11" s="1" customFormat="1" ht="15" customHeight="1">
      <c r="B214" s="358"/>
      <c r="C214" s="286"/>
      <c r="D214" s="286"/>
      <c r="E214" s="286"/>
      <c r="F214" s="309"/>
      <c r="G214" s="347"/>
      <c r="H214" s="338"/>
      <c r="I214" s="338"/>
      <c r="J214" s="338"/>
      <c r="K214" s="359"/>
    </row>
    <row r="215" spans="2:11" s="1" customFormat="1" ht="15" customHeight="1">
      <c r="B215" s="358"/>
      <c r="C215" s="286" t="s">
        <v>1493</v>
      </c>
      <c r="D215" s="286"/>
      <c r="E215" s="286"/>
      <c r="F215" s="309">
        <v>1</v>
      </c>
      <c r="G215" s="347"/>
      <c r="H215" s="338" t="s">
        <v>1534</v>
      </c>
      <c r="I215" s="338"/>
      <c r="J215" s="338"/>
      <c r="K215" s="359"/>
    </row>
    <row r="216" spans="2:11" s="1" customFormat="1" ht="15" customHeight="1">
      <c r="B216" s="358"/>
      <c r="C216" s="286"/>
      <c r="D216" s="286"/>
      <c r="E216" s="286"/>
      <c r="F216" s="309">
        <v>2</v>
      </c>
      <c r="G216" s="347"/>
      <c r="H216" s="338" t="s">
        <v>1535</v>
      </c>
      <c r="I216" s="338"/>
      <c r="J216" s="338"/>
      <c r="K216" s="359"/>
    </row>
    <row r="217" spans="2:11" s="1" customFormat="1" ht="15" customHeight="1">
      <c r="B217" s="358"/>
      <c r="C217" s="286"/>
      <c r="D217" s="286"/>
      <c r="E217" s="286"/>
      <c r="F217" s="309">
        <v>3</v>
      </c>
      <c r="G217" s="347"/>
      <c r="H217" s="338" t="s">
        <v>1536</v>
      </c>
      <c r="I217" s="338"/>
      <c r="J217" s="338"/>
      <c r="K217" s="359"/>
    </row>
    <row r="218" spans="2:11" s="1" customFormat="1" ht="15" customHeight="1">
      <c r="B218" s="358"/>
      <c r="C218" s="286"/>
      <c r="D218" s="286"/>
      <c r="E218" s="286"/>
      <c r="F218" s="309">
        <v>4</v>
      </c>
      <c r="G218" s="347"/>
      <c r="H218" s="338" t="s">
        <v>1537</v>
      </c>
      <c r="I218" s="338"/>
      <c r="J218" s="338"/>
      <c r="K218" s="359"/>
    </row>
    <row r="219" spans="2:11" s="1" customFormat="1" ht="12.75" customHeight="1">
      <c r="B219" s="360"/>
      <c r="C219" s="361"/>
      <c r="D219" s="361"/>
      <c r="E219" s="361"/>
      <c r="F219" s="361"/>
      <c r="G219" s="361"/>
      <c r="H219" s="361"/>
      <c r="I219" s="361"/>
      <c r="J219" s="361"/>
      <c r="K219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2024-06-21T08:07:27Z</dcterms:created>
  <dcterms:modified xsi:type="dcterms:W3CDTF">2024-06-21T08:07:39Z</dcterms:modified>
  <cp:category/>
  <cp:version/>
  <cp:contentType/>
  <cp:contentStatus/>
</cp:coreProperties>
</file>