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Vytápění" sheetId="3" r:id="rId3"/>
    <sheet name="03 - VZT" sheetId="4" r:id="rId4"/>
    <sheet name="04 - Elektroinstalace" sheetId="5" r:id="rId5"/>
    <sheet name="05 - ZTI" sheetId="6" r:id="rId6"/>
    <sheet name="06 - Slaboproud" sheetId="7" r:id="rId7"/>
    <sheet name="07 - Venkovní úpravy" sheetId="8" r:id="rId8"/>
  </sheets>
  <definedNames>
    <definedName name="_xlnm.Print_Area" localSheetId="0">'Rekapitulace stavby'!$D$4:$AO$76,'Rekapitulace stavby'!$C$82:$AQ$102</definedName>
    <definedName name="_xlnm._FilterDatabase" localSheetId="1" hidden="1">'01 - Stavební část'!$C$130:$K$444</definedName>
    <definedName name="_xlnm.Print_Area" localSheetId="1">'01 - Stavební část'!$C$4:$J$76,'01 - Stavební část'!$C$82:$J$112,'01 - Stavební část'!$C$118:$J$444</definedName>
    <definedName name="_xlnm._FilterDatabase" localSheetId="2" hidden="1">'02 - Vytápění'!$C$119:$K$198</definedName>
    <definedName name="_xlnm.Print_Area" localSheetId="2">'02 - Vytápění'!$C$4:$J$76,'02 - Vytápění'!$C$82:$J$101,'02 - Vytápění'!$C$107:$J$198</definedName>
    <definedName name="_xlnm._FilterDatabase" localSheetId="3" hidden="1">'03 - VZT'!$C$117:$K$208</definedName>
    <definedName name="_xlnm.Print_Area" localSheetId="3">'03 - VZT'!$C$4:$J$76,'03 - VZT'!$C$82:$J$99,'03 - VZT'!$C$105:$J$208</definedName>
    <definedName name="_xlnm._FilterDatabase" localSheetId="4" hidden="1">'04 - Elektroinstalace'!$C$130:$K$220</definedName>
    <definedName name="_xlnm.Print_Area" localSheetId="4">'04 - Elektroinstalace'!$C$4:$J$76,'04 - Elektroinstalace'!$C$82:$J$112,'04 - Elektroinstalace'!$C$118:$J$220</definedName>
    <definedName name="_xlnm._FilterDatabase" localSheetId="5" hidden="1">'05 - ZTI'!$C$120:$K$230</definedName>
    <definedName name="_xlnm.Print_Area" localSheetId="5">'05 - ZTI'!$C$4:$J$76,'05 - ZTI'!$C$82:$J$102,'05 - ZTI'!$C$108:$J$230</definedName>
    <definedName name="_xlnm._FilterDatabase" localSheetId="6" hidden="1">'06 - Slaboproud'!$C$119:$K$176</definedName>
    <definedName name="_xlnm.Print_Area" localSheetId="6">'06 - Slaboproud'!$C$4:$J$76,'06 - Slaboproud'!$C$82:$J$101,'06 - Slaboproud'!$C$107:$J$176</definedName>
    <definedName name="_xlnm._FilterDatabase" localSheetId="7" hidden="1">'07 - Venkovní úpravy'!$C$124:$K$214</definedName>
    <definedName name="_xlnm.Print_Area" localSheetId="7">'07 - Venkovní úpravy'!$C$4:$J$76,'07 - Venkovní úpravy'!$C$82:$J$106,'07 - Venkovní úpravy'!$C$112:$J$214</definedName>
    <definedName name="_xlnm.Print_Titles" localSheetId="0">'Rekapitulace stavby'!$92:$92</definedName>
    <definedName name="_xlnm.Print_Titles" localSheetId="1">'01 - Stavební část'!$130:$130</definedName>
    <definedName name="_xlnm.Print_Titles" localSheetId="2">'02 - Vytápění'!$119:$119</definedName>
    <definedName name="_xlnm.Print_Titles" localSheetId="3">'03 - VZT'!$117:$117</definedName>
    <definedName name="_xlnm.Print_Titles" localSheetId="4">'04 - Elektroinstalace'!$130:$130</definedName>
    <definedName name="_xlnm.Print_Titles" localSheetId="5">'05 - ZTI'!$120:$120</definedName>
    <definedName name="_xlnm.Print_Titles" localSheetId="6">'06 - Slaboproud'!$119:$119</definedName>
    <definedName name="_xlnm.Print_Titles" localSheetId="7">'07 - Venkovní úpravy'!$124:$124</definedName>
  </definedNames>
  <calcPr fullCalcOnLoad="1"/>
</workbook>
</file>

<file path=xl/sharedStrings.xml><?xml version="1.0" encoding="utf-8"?>
<sst xmlns="http://schemas.openxmlformats.org/spreadsheetml/2006/main" count="8272" uniqueCount="1343">
  <si>
    <t>Export Komplet</t>
  </si>
  <si>
    <t/>
  </si>
  <si>
    <t>2.0</t>
  </si>
  <si>
    <t>ZAMOK</t>
  </si>
  <si>
    <t>False</t>
  </si>
  <si>
    <t>{3e1b2733-7f1c-4e2d-8902-0b3df5473b5e}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</si>
  <si>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</si>
  <si>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</si>
  <si>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</si>
  <si>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</si>
  <si>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</si>
  <si>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</si>
  <si>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</si>
  <si>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</si>
  <si>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JKPO202303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</si>
  <si>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</si>
  <si>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</si>
  <si>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Změna užívání na prádelnu, Kostnická 4088, Chomutov</t>
  </si>
  <si>
    <t>KSO:</t>
  </si>
  <si>
    <t>CC-CZ:</t>
  </si>
  <si>
    <t>Místo:</t>
  </si>
  <si>
    <t>Chomutov, Kostnická</t>
  </si>
  <si>
    <t>Datum:</t>
  </si>
  <si>
    <t>18. 5. 2023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</si>
  <si>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</si>
  <si>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</si>
  <si>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</si>
  <si>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</si>
  <si>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</si>
  <si>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</si>
  <si>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</si>
  <si>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</si>
  <si>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</si>
  <si>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Krajovský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</si>
  <si>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</si>
  <si>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</si>
  <si>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</si>
  <si>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</si>
  <si>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</si>
  <si>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</si>
  <si>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</si>
  <si>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</si>
  <si>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</si>
  <si>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</si>
  <si>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</si>
  <si>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</si>
  <si>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</si>
  <si>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</si>
  <si>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</si>
  <si>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</si>
  <si>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</si>
  <si>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</si>
  <si>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</si>
  <si>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</si>
  <si>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</si>
  <si>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</si>
  <si>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</si>
  <si>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</si>
  <si>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</si>
  <si>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</si>
  <si>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</si>
  <si>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</si>
  <si>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</si>
  <si>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</si>
  <si>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</si>
  <si>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</si>
  <si>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</si>
  <si>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</si>
  <si>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</si>
  <si>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</si>
  <si>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</si>
  <si>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</si>
  <si>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</si>
  <si>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</si>
  <si>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</si>
  <si>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</si>
  <si>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</si>
  <si>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</si>
  <si>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</si>
  <si>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</si>
  <si>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</si>
  <si>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</si>
  <si>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</si>
  <si>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</si>
  <si>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{00114df9-c146-4bdb-b106-e4ae6d7d832c}</t>
  </si>
  <si>
    <t>2</t>
  </si>
  <si>
    <t>02</t>
  </si>
  <si>
    <t>Vytápění</t>
  </si>
  <si>
    <t>{36c86099-bf29-45c7-8749-a7fb4d091aaf}</t>
  </si>
  <si>
    <t>03</t>
  </si>
  <si>
    <t>VZT</t>
  </si>
  <si>
    <t>{d7ef6a91-b553-40aa-9fcf-800e69cc40a9}</t>
  </si>
  <si>
    <t>04</t>
  </si>
  <si>
    <t>Elektroinstalace</t>
  </si>
  <si>
    <t>{c4cad637-f848-40cd-877a-f5500b1807e8}</t>
  </si>
  <si>
    <t>05</t>
  </si>
  <si>
    <t>ZTI</t>
  </si>
  <si>
    <t>{88063eb4-7c69-4132-abfd-390dacc46a35}</t>
  </si>
  <si>
    <t>06</t>
  </si>
  <si>
    <t>Slaboproud</t>
  </si>
  <si>
    <t>{1f1ad045-8cb1-4cd9-9761-bd426ed281c5}</t>
  </si>
  <si>
    <t>07</t>
  </si>
  <si>
    <t>Venkovní úpravy</t>
  </si>
  <si>
    <t>{ec1ac4b7-2638-424a-a865-006c8d44342c}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</si>
  <si>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</si>
  <si>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</si>
  <si>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</si>
  <si>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</si>
  <si>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</si>
  <si>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</si>
  <si>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</si>
  <si>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</si>
  <si>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</si>
  <si>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</si>
  <si>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</si>
  <si>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</si>
  <si>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</si>
  <si>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</si>
  <si>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</si>
  <si>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</si>
  <si>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</si>
  <si>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</si>
  <si>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</si>
  <si>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</si>
  <si>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</si>
  <si>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</si>
  <si>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Ostatní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</si>
  <si>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</si>
  <si>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</si>
  <si>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</si>
  <si>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</si>
  <si>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</si>
  <si>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</si>
  <si>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</si>
  <si>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</si>
  <si>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</si>
  <si>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</si>
  <si>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</si>
  <si>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</si>
  <si>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</si>
  <si>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</si>
  <si>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</si>
  <si>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</si>
  <si>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</si>
  <si>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</si>
  <si>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</si>
  <si>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342272215</t>
  </si>
  <si>
    <t>Příčka z pórobetonových hladkých tvárnic na tenkovrstvou maltu tl 75 mm</t>
  </si>
  <si>
    <t>m2</t>
  </si>
  <si>
    <t>4</t>
  </si>
  <si>
    <t>1891401432</t>
  </si>
  <si>
    <t>PP</t>
  </si>
  <si>
    <t>Příčky z pórobetonových tvárnic hladkých na tenké maltové lože objemová hmotnost do 500 kg/m3, tloušťka příčky 75 mm</t>
  </si>
  <si>
    <t>VV</t>
  </si>
  <si>
    <t>3,21*1,23</t>
  </si>
  <si>
    <t>Součet</t>
  </si>
  <si>
    <t>342272225</t>
  </si>
  <si>
    <t>Příčka z pórobetonových hladkých tvárnic na tenkovrstvou maltu tl 100 mm</t>
  </si>
  <si>
    <t>2001797294</t>
  </si>
  <si>
    <t>Příčky z pórobetonových tvárnic hladkých na tenké maltové lože objemová hmotnost do 500 kg/m3, tloušťka příčky 100 mm</t>
  </si>
  <si>
    <t>3,21*(3,44+5,08+2,59+1,5+5,08+1,6+0,9+1,61)</t>
  </si>
  <si>
    <t>2+2</t>
  </si>
  <si>
    <t>342272245</t>
  </si>
  <si>
    <t>Příčka z pórobetonových hladkých tvárnic na tenkovrstvou maltu tl 150 mm</t>
  </si>
  <si>
    <t>-673228855</t>
  </si>
  <si>
    <t>Příčky z pórobetonových tvárnic hladkých na tenké maltové lože objemová hmotnost do 500 kg/m3, tloušťka příčky 150 mm</t>
  </si>
  <si>
    <t>3,21*(0,67+3,21+2,5+3,05)</t>
  </si>
  <si>
    <t>2.n.p.</t>
  </si>
  <si>
    <t>3,21*5,08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</si>
  <si>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</si>
  <si>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</si>
  <si>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</si>
  <si>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</si>
  <si>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2096753568</t>
  </si>
  <si>
    <t>Potažení vnitřních ploch pletivem  v ploše nebo pruzích, na plném podkladu sklovláknitým vtlačením do tmelu stěn</t>
  </si>
  <si>
    <t>2*(3,21*1,23)</t>
  </si>
  <si>
    <t>2*(3,21*(3,44+5,08+2,59+1,5+5,08+1,6+0,9+1,61))</t>
  </si>
  <si>
    <t>2*(2+2)</t>
  </si>
  <si>
    <t>2*(3,21*(0,67+3,21+2,5+3,05))</t>
  </si>
  <si>
    <t>16,307</t>
  </si>
  <si>
    <t>5</t>
  </si>
  <si>
    <t>612311131</t>
  </si>
  <si>
    <t>Potažení vnitřních stěn vápenným štukem tloušťky do 3 mm</t>
  </si>
  <si>
    <t>1571197395</t>
  </si>
  <si>
    <t>Potažení vnitřních ploch štukem tloušťky do 3 mm svislých konstrukcí stěn</t>
  </si>
  <si>
    <t>216,394-106</t>
  </si>
  <si>
    <t>2.n.p</t>
  </si>
  <si>
    <t>642942611</t>
  </si>
  <si>
    <t>Osazování zárubní nebo rámů dveřních kovových do 2,5 m2 na montážní pěnu</t>
  </si>
  <si>
    <t>kus</t>
  </si>
  <si>
    <t>-1058590009</t>
  </si>
  <si>
    <t>Osazování zárubní nebo rámů kovových dveřních  lisovaných nebo z úhelníků bez dveřních křídel na montážní pěnu, plochy otvoru do 2,5 m2</t>
  </si>
  <si>
    <t>01L</t>
  </si>
  <si>
    <t>01P</t>
  </si>
  <si>
    <t>02P</t>
  </si>
  <si>
    <t>03L</t>
  </si>
  <si>
    <t>05P</t>
  </si>
  <si>
    <t>7</t>
  </si>
  <si>
    <t>M</t>
  </si>
  <si>
    <t>55331402</t>
  </si>
  <si>
    <t>zárubeň ocelová pro běžné zdění a pórobeton s drážkou 100 levá/pravá 800</t>
  </si>
  <si>
    <t>8</t>
  </si>
  <si>
    <t>-960865757</t>
  </si>
  <si>
    <t>55331400</t>
  </si>
  <si>
    <t>zárubeň ocelová pro běžné zdění a pórobeton s drážkou 100 levá/pravá 700</t>
  </si>
  <si>
    <t>-1290296163</t>
  </si>
  <si>
    <t>9</t>
  </si>
  <si>
    <t>55331404</t>
  </si>
  <si>
    <t>zárubeň ocelová pro běžné zdění a pórobeton s drážkou 100 levá/pravá 900</t>
  </si>
  <si>
    <t>-811313439</t>
  </si>
  <si>
    <t>10</t>
  </si>
  <si>
    <t>642942721</t>
  </si>
  <si>
    <t>Osazování zárubní nebo rámů dveřních kovových do 4 m2 na montážní pěnu</t>
  </si>
  <si>
    <t>268560466</t>
  </si>
  <si>
    <t>Osazování zárubní nebo rámů kovových dveřních  lisovaných nebo z úhelníků bez dveřních křídel na montážní pěnu, plochy otvoru přes 2,5 do 4,5 m2</t>
  </si>
  <si>
    <t>06L</t>
  </si>
  <si>
    <t>11</t>
  </si>
  <si>
    <t>55331408</t>
  </si>
  <si>
    <t>zárubeň ocelová pro běžné zdění a pórobeton s drážkou 100 dvoukřídlá 1250</t>
  </si>
  <si>
    <t>993724187</t>
  </si>
  <si>
    <t>642945111</t>
  </si>
  <si>
    <t>Osazování protipožárních nebo protiplynových zárubní dveří jednokřídlových do 2,5 m2</t>
  </si>
  <si>
    <t>5205281</t>
  </si>
  <si>
    <t>Osazování ocelových zárubní protipožárních nebo protiplynových dveří  do vynechaného otvoru, s obetonováním, dveří jednokřídlových do 2,5 m2</t>
  </si>
  <si>
    <t>09P</t>
  </si>
  <si>
    <t>09L</t>
  </si>
  <si>
    <t>13</t>
  </si>
  <si>
    <t>55331352 R</t>
  </si>
  <si>
    <t>zárubeň ocelová pro běžné zdění a pórobeton 100 levá/pravá 900 s požární odolností</t>
  </si>
  <si>
    <t>-1775634572</t>
  </si>
  <si>
    <t>zárubeň ocelová pro běžné zdění a pórobeton 100 levá/pravá 900</t>
  </si>
  <si>
    <t>Ostatní konstrukce a práce, bourání</t>
  </si>
  <si>
    <t>14</t>
  </si>
  <si>
    <t>962031132</t>
  </si>
  <si>
    <t>Bourání příček z cihel pálených na MVC tl do 100 mm</t>
  </si>
  <si>
    <t>191559357</t>
  </si>
  <si>
    <t>Bourání příček z cihel, tvárnic nebo příčkovek  z cihel pálených, plných nebo dutých na maltu vápennou nebo vápenocementovou, tl. do 100 mm</t>
  </si>
  <si>
    <t>3,21*(1,74+0,91+1,61+1,61+1,15)</t>
  </si>
  <si>
    <t>3,21*(3,11+1,52)</t>
  </si>
  <si>
    <t>15</t>
  </si>
  <si>
    <t>962032230</t>
  </si>
  <si>
    <t>Bourání zdiva z cihel pálených nebo vápenopískových na MV nebo MVC do 1 m3</t>
  </si>
  <si>
    <t>m3</t>
  </si>
  <si>
    <t>-1623123388</t>
  </si>
  <si>
    <t>Bourání zdiva nadzákladového z cihel nebo tvárnic  z cihel pálených nebo vápenopískových, na maltu vápennou nebo vápenocementovou, objemu do 1 m3</t>
  </si>
  <si>
    <t>0,18*0,9*2</t>
  </si>
  <si>
    <t>0,22*1,4*2,2</t>
  </si>
  <si>
    <t>1,1*0,8*0,31</t>
  </si>
  <si>
    <t>5,4*0,5*3,1</t>
  </si>
  <si>
    <t>1*1,5*3,1</t>
  </si>
  <si>
    <t>16</t>
  </si>
  <si>
    <t>968062376</t>
  </si>
  <si>
    <t>Vybourání dřevěných rámů oken zdvojených včetně křídel pl do 4 m2</t>
  </si>
  <si>
    <t>-1523437696</t>
  </si>
  <si>
    <t>Vybourání dřevěných rámů oken s křídly, dveřních zárubní, vrat, stěn, ostění nebo obkladů  rámů oken s křídly zdvojených, plochy do 4 m2</t>
  </si>
  <si>
    <t>8*(2,37*2)</t>
  </si>
  <si>
    <t>17</t>
  </si>
  <si>
    <t>968072455</t>
  </si>
  <si>
    <t>Vybourání kovových dveřních zárubní pl do 2 m2</t>
  </si>
  <si>
    <t>-354007529</t>
  </si>
  <si>
    <t>Vybourání kovových rámů oken s křídly, dveřních zárubní, vrat, stěn, ostění nebo obkladů  dveřních zárubní, plochy do 2 m2</t>
  </si>
  <si>
    <t>2*(2*1)</t>
  </si>
  <si>
    <t>2*1</t>
  </si>
  <si>
    <t>997</t>
  </si>
  <si>
    <t>Přesun sutě</t>
  </si>
  <si>
    <t>18</t>
  </si>
  <si>
    <t>997013111</t>
  </si>
  <si>
    <t>Vnitrostaveništní doprava suti a vybouraných hmot pro budovy v do 6 m s použitím mechanizace</t>
  </si>
  <si>
    <t>t</t>
  </si>
  <si>
    <t>450080255</t>
  </si>
  <si>
    <t>Vnitrostaveništní doprava suti a vybouraných hmot  vodorovně do 50 m svisle s použitím mechanizace pro budovy a haly výšky do 6 m</t>
  </si>
  <si>
    <t>19</t>
  </si>
  <si>
    <t>997013501</t>
  </si>
  <si>
    <t>Odvoz suti a vybouraných hmot na skládku nebo meziskládku do 1 km se složením</t>
  </si>
  <si>
    <t>2130692387</t>
  </si>
  <si>
    <t>Odvoz suti a vybouraných hmot na skládku nebo meziskládku  se složením, na vzdálenost do 1 km</t>
  </si>
  <si>
    <t>20</t>
  </si>
  <si>
    <t>997013509</t>
  </si>
  <si>
    <t>Příplatek k odvozu suti a vybouraných hmot na skládku ZKD 1 km přes 1 km</t>
  </si>
  <si>
    <t>-2067237273</t>
  </si>
  <si>
    <t>Odvoz suti a vybouraných hmot na skládku nebo meziskládku  se složením, na vzdálenost Příplatek k ceně za každý další i započatý 1 km přes 1 km</t>
  </si>
  <si>
    <t>40,492*30 'Přepočtené koeficientem množství</t>
  </si>
  <si>
    <t>997013631</t>
  </si>
  <si>
    <t>Poplatek za uložení na skládce (skládkovné) stavebního odpadu směsného kód odpadu 17 09 04</t>
  </si>
  <si>
    <t>538599203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</si>
  <si>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</si>
  <si>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</si>
  <si>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</si>
  <si>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22</t>
  </si>
  <si>
    <t>998011001</t>
  </si>
  <si>
    <t>Přesun hmot pro budovy zděné v do 6 m</t>
  </si>
  <si>
    <t>-293135642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</si>
  <si>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</si>
  <si>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</si>
  <si>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</si>
  <si>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725</t>
  </si>
  <si>
    <t>Zdravotechnika - zařizovací předměty</t>
  </si>
  <si>
    <t>23</t>
  </si>
  <si>
    <t>725110814</t>
  </si>
  <si>
    <t>Demontáž klozetu Kombi, odsávací</t>
  </si>
  <si>
    <t>soubor</t>
  </si>
  <si>
    <t>-575577037</t>
  </si>
  <si>
    <t>Demontáž klozetů  odsávacích nebo kombinačních</t>
  </si>
  <si>
    <t>24</t>
  </si>
  <si>
    <t>725210821</t>
  </si>
  <si>
    <t>Demontáž umyvadel bez výtokových armatur</t>
  </si>
  <si>
    <t>566157851</t>
  </si>
  <si>
    <t>Demontáž umyvadel  bez výtokových armatur umyvadel</t>
  </si>
  <si>
    <t>25</t>
  </si>
  <si>
    <t>725810811</t>
  </si>
  <si>
    <t>Demontáž ventilů výtokových nástěnných</t>
  </si>
  <si>
    <t>180706677</t>
  </si>
  <si>
    <t>Demontáž výtokových ventilů  nástěnných</t>
  </si>
  <si>
    <t>26</t>
  </si>
  <si>
    <t>725820801</t>
  </si>
  <si>
    <t>Demontáž baterie nástěnné do G 3 / 4</t>
  </si>
  <si>
    <t>1195881839</t>
  </si>
  <si>
    <t>Demontáž baterií  nástěnných do G 3/4</t>
  </si>
  <si>
    <t>763</t>
  </si>
  <si>
    <t>Konstrukce suché výstavby</t>
  </si>
  <si>
    <t>27</t>
  </si>
  <si>
    <t>763131414</t>
  </si>
  <si>
    <t>SDK podhled desky 1xA 15 bez izolace dvouvrstvá spodní kce profil CD+UD</t>
  </si>
  <si>
    <t>-2072691065</t>
  </si>
  <si>
    <t>Podhled ze sádrokartonových desek  dvouvrstvá zavěšená spodní konstrukce z ocelových profilů CD, UD jednoduše opláštěná deskou standardní A, tl. 15 mm, bez izolace</t>
  </si>
  <si>
    <t>2,7+8,51+7,78+6,28+16,13+52,24+8,12+9,49+27,36</t>
  </si>
  <si>
    <t>28</t>
  </si>
  <si>
    <t>763131432</t>
  </si>
  <si>
    <t>SDK podhled deska 1xDF 15 bez izolace dvouvrstvá spodní kce profil CD+UD REI 90</t>
  </si>
  <si>
    <t>2009148945</t>
  </si>
  <si>
    <t>Podhled ze sádrokartonových desek  dvouvrstvá zavěšená spodní konstrukce z ocelových profilů CD, UD jednoduše opláštěná deskou protipožární DF, tl. 15 mm, bez izolace, REI do 90</t>
  </si>
  <si>
    <t>9,47+21,21</t>
  </si>
  <si>
    <t>29</t>
  </si>
  <si>
    <t>763131451</t>
  </si>
  <si>
    <t>SDK podhled deska 1xH2 12,5 bez izolace dvouvrstvá spodní kce profil CD+UD</t>
  </si>
  <si>
    <t>201171690</t>
  </si>
  <si>
    <t>Podhled ze sádrokartonových desek  dvouvrstvá zavěšená spodní konstrukce z ocelových profilů CD, UD jednoduše opláštěná deskou impregnovanou H2, tl. 12,5 mm, bez izolace</t>
  </si>
  <si>
    <t>1,28+5,23+7,61+13,62+22,04</t>
  </si>
  <si>
    <t>30</t>
  </si>
  <si>
    <t>998763301</t>
  </si>
  <si>
    <t>Přesun hmot tonážní pro sádrokartonové konstrukce v objektech v do 6 m</t>
  </si>
  <si>
    <t>-47627788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</si>
  <si>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</si>
  <si>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766</t>
  </si>
  <si>
    <t>Konstrukce truhlářské</t>
  </si>
  <si>
    <t>31</t>
  </si>
  <si>
    <t>766622132</t>
  </si>
  <si>
    <t>Montáž plastových oken plochy přes 1 m2 otevíravých výšky do 2,5 m s rámem do zdiva</t>
  </si>
  <si>
    <t>-1326888828</t>
  </si>
  <si>
    <t>Montáž oken plastových včetně montáže rámu plochy přes 1 m2 otevíravých do zdiva, výšky přes 1,5 do 2,5 m</t>
  </si>
  <si>
    <t>O1</t>
  </si>
  <si>
    <t>5*(2,37*2,05)</t>
  </si>
  <si>
    <t>O2</t>
  </si>
  <si>
    <t>2,37*2,05</t>
  </si>
  <si>
    <t>O3</t>
  </si>
  <si>
    <t>2*(2,37*2,05)</t>
  </si>
  <si>
    <t>32</t>
  </si>
  <si>
    <t>61140053 R</t>
  </si>
  <si>
    <t>okno plastové otevíravé/sklopné 2,37*2,05 O1 přesná specifikace dle PDE</t>
  </si>
  <si>
    <t>ks</t>
  </si>
  <si>
    <t>792622131</t>
  </si>
  <si>
    <t>okno plastové otevíravé/sklopné dvojsklo přes plochu 1m2 v 1,5-2,5m</t>
  </si>
  <si>
    <t>33</t>
  </si>
  <si>
    <t>61140054R</t>
  </si>
  <si>
    <t>okno plastové otevíravé/sklopné trojsklo O2 2,37*2,05 protipožární přesná specifikace dle PD</t>
  </si>
  <si>
    <t>152981356</t>
  </si>
  <si>
    <t>okno plastové otevíravé/sklopné trojsklo přes plochu 1m2 v 1,5-2,5m</t>
  </si>
  <si>
    <t>34</t>
  </si>
  <si>
    <t>61140056R</t>
  </si>
  <si>
    <t>okno plastové otevíravé/sklopné trojsklo O3 2,37*2,05 přesná specifikace dle PD</t>
  </si>
  <si>
    <t>110378857</t>
  </si>
  <si>
    <t>okno plastové otevíravé/sklopné trojsklo přes plochu 1m2 přes v 2,5m</t>
  </si>
  <si>
    <t>35</t>
  </si>
  <si>
    <t>766622862</t>
  </si>
  <si>
    <t>Vyvěšení křídel dřevěných nebo plastových okenních přes 1,5 m2</t>
  </si>
  <si>
    <t>339315339</t>
  </si>
  <si>
    <t>Demontáž okenních konstrukcí k opětovnému použití vyvěšení křídel dřevěných nebo plastových okenních, plochy otvoru přes 1,5 m2</t>
  </si>
  <si>
    <t>36</t>
  </si>
  <si>
    <t>766660001</t>
  </si>
  <si>
    <t>Montáž dveřních křídel otvíravých jednokřídlových š do 0,8 m do ocelové zárubně</t>
  </si>
  <si>
    <t>-1821778866</t>
  </si>
  <si>
    <t>Montáž dveřních křídel dřevěných nebo plastových otevíravých do ocelové zárubně povrchově upravených jednokřídlových, šířky do 800 mm</t>
  </si>
  <si>
    <t>37</t>
  </si>
  <si>
    <t>61160051aR</t>
  </si>
  <si>
    <t>dveře jednokřídlé  02P přesná specifikace dle PD 700x1970mm</t>
  </si>
  <si>
    <t>1181711045</t>
  </si>
  <si>
    <t>dveře jednokřídlé dřevěné bez povrchové úpravy plné 700x1970mm</t>
  </si>
  <si>
    <t>38</t>
  </si>
  <si>
    <t>61160051bR</t>
  </si>
  <si>
    <t>dveře jednokřídlé 03L přesná specifikace dle PD plné 700x1970mm</t>
  </si>
  <si>
    <t>1955571687</t>
  </si>
  <si>
    <t>39</t>
  </si>
  <si>
    <t>61160052aR</t>
  </si>
  <si>
    <t>dveře jednokřídlé 01L přesná specifikace dle PD 800x1970mm</t>
  </si>
  <si>
    <t>-495317315</t>
  </si>
  <si>
    <t>dveře jednokřídlé dřevěné bez povrchové úpravy plné 800x1970mm</t>
  </si>
  <si>
    <t>40</t>
  </si>
  <si>
    <t>61160052bR</t>
  </si>
  <si>
    <t>dveře jednokřídlé 01P přesná specifikace dle PD 800x1970mm</t>
  </si>
  <si>
    <t>-1124395751</t>
  </si>
  <si>
    <t>41</t>
  </si>
  <si>
    <t>766660002</t>
  </si>
  <si>
    <t>Montáž dveřních křídel otvíravých jednokřídlových š přes 0,8 m do ocelové zárubně</t>
  </si>
  <si>
    <t>-619754284</t>
  </si>
  <si>
    <t>Montáž dveřních křídel dřevěných nebo plastových otevíravých do ocelové zárubně povrchově upravených jednokřídlových, šířky přes 800 mm</t>
  </si>
  <si>
    <t>42</t>
  </si>
  <si>
    <t>61160053cR</t>
  </si>
  <si>
    <t>dveře jednokřídlé 05P přesná specifikace dle PD 900x1970mm</t>
  </si>
  <si>
    <t>-1030540498</t>
  </si>
  <si>
    <t>dveře jednokřídlé dřevěné bez povrchové úpravy plné 900x1970mm</t>
  </si>
  <si>
    <t>43</t>
  </si>
  <si>
    <t>766660011</t>
  </si>
  <si>
    <t>Montáž dveřních křídel otvíravých dvoukřídlových š do 1,45 m do ocelové zárubně</t>
  </si>
  <si>
    <t>336589227</t>
  </si>
  <si>
    <t>Montáž dveřních křídel dřevěných nebo plastových otevíravých do ocelové zárubně povrchově upravených dvoukřídlových, šířky do 1450 mm</t>
  </si>
  <si>
    <t>44</t>
  </si>
  <si>
    <t>61160054</t>
  </si>
  <si>
    <t>dveře dvou křídlé otevíravá část 900mm 06L přesná specifikace dle PD 1300x1970mm</t>
  </si>
  <si>
    <t>1694176473</t>
  </si>
  <si>
    <t>dveře jednokřídlé dřevěné bez povrchové úpravy plné 1100x1970mm</t>
  </si>
  <si>
    <t>45</t>
  </si>
  <si>
    <t>766660022</t>
  </si>
  <si>
    <t>Montáž dveřních křídel otvíravých jednokřídlových š přes 0,8 m požárních do ocelové zárubně</t>
  </si>
  <si>
    <t>1338219267</t>
  </si>
  <si>
    <t>Montáž dveřních křídel dřevěných nebo plastových otevíravých do ocelové zárubně protipožárních jednokřídlových, šířky přes 800 mm</t>
  </si>
  <si>
    <t>46</t>
  </si>
  <si>
    <t>61160053</t>
  </si>
  <si>
    <t>dveře jednokřídlé protipožární 09P, 09L pravé levé přesná specifikace dle PD plné 900x1970mm</t>
  </si>
  <si>
    <t>2065898132</t>
  </si>
  <si>
    <t>47</t>
  </si>
  <si>
    <t>766660421</t>
  </si>
  <si>
    <t>Montáž vchodových dveří jednokřídlových s nadsvětlíkem do zdiva</t>
  </si>
  <si>
    <t>-428038393</t>
  </si>
  <si>
    <t>Montáž dveřních křídel dřevěných nebo plastových vchodových dveří včetně rámu do zdiva jednokřídlových s nadsvětlíkem</t>
  </si>
  <si>
    <t>07P</t>
  </si>
  <si>
    <t>48</t>
  </si>
  <si>
    <t>55341230</t>
  </si>
  <si>
    <t>dveře vchodové plastové s nadsvětlíkem  900*2100+ 900*900 07P přesná specifikace dle PD</t>
  </si>
  <si>
    <t>-495685922</t>
  </si>
  <si>
    <t>dveře bezpečnostní 16-bodový rozvorový mechanismus se zárubní MRB, tr.4 800x1970mm</t>
  </si>
  <si>
    <t>49</t>
  </si>
  <si>
    <t>766660451</t>
  </si>
  <si>
    <t>Montáž vchodových dveří dvoukřídlových bez nadsvětlíku do zdiva</t>
  </si>
  <si>
    <t>-991604685</t>
  </si>
  <si>
    <t>Montáž dveřních křídel dřevěných nebo plastových vchodových dveří včetně rámu do zdiva dvoukřídlových bez nadsvětlíku</t>
  </si>
  <si>
    <t>08 dvou dveřové</t>
  </si>
  <si>
    <t>50</t>
  </si>
  <si>
    <t>61144164</t>
  </si>
  <si>
    <t>dveře plastové vchodové 1300*1970, bez.kování 08 přesná specifikace dle PD</t>
  </si>
  <si>
    <t>-1109707498</t>
  </si>
  <si>
    <t>dveře plastové vchodové jednokřídlé otvíravé 800x2200mm</t>
  </si>
  <si>
    <t>51</t>
  </si>
  <si>
    <t>766691914</t>
  </si>
  <si>
    <t>Vyvěšení nebo zavěšení dřevěných křídel dveří pl do 2 m2</t>
  </si>
  <si>
    <t>2059828241</t>
  </si>
  <si>
    <t>Ostatní práce  vyvěšení nebo zavěšení křídel s případným uložením a opětovným zavěšením po provedení stavebních změn dřevěných dveřních, plochy do 2 m2</t>
  </si>
  <si>
    <t>1.n.p.</t>
  </si>
  <si>
    <t>771</t>
  </si>
  <si>
    <t>Podlahy z dlaždic</t>
  </si>
  <si>
    <t>52</t>
  </si>
  <si>
    <t>77101</t>
  </si>
  <si>
    <t>Dlažba dle výběru</t>
  </si>
  <si>
    <t>343585635</t>
  </si>
  <si>
    <t>53</t>
  </si>
  <si>
    <t>771111011</t>
  </si>
  <si>
    <t>Vysátí podkladu před pokládkou dlažby</t>
  </si>
  <si>
    <t>-846952114</t>
  </si>
  <si>
    <t>Příprava podkladu před provedením dlažby vysátí podlah</t>
  </si>
  <si>
    <t>3,04+5,23+1,28+8,51+6,28+16,13+13,62+22,04+52,24+8,12+9,49+27,36</t>
  </si>
  <si>
    <t>35,63</t>
  </si>
  <si>
    <t>54</t>
  </si>
  <si>
    <t>771121011</t>
  </si>
  <si>
    <t>Nátěr penetrační na podlahu</t>
  </si>
  <si>
    <t>-226536780</t>
  </si>
  <si>
    <t>Příprava podkladu před provedením dlažby nátěr penetrační na podlahu</t>
  </si>
  <si>
    <t>55</t>
  </si>
  <si>
    <t>771151013</t>
  </si>
  <si>
    <t>Samonivelační stěrka podlah pevnosti 20 MPa tl 8 mm</t>
  </si>
  <si>
    <t>-309477283</t>
  </si>
  <si>
    <t>Příprava podkladu před provedením dlažby samonivelační stěrka min.pevnosti 20 MPa, tloušťky přes 5 do 8 mm</t>
  </si>
  <si>
    <t>56</t>
  </si>
  <si>
    <t>771573810</t>
  </si>
  <si>
    <t>Demontáž podlah z dlaždic keramických lepených</t>
  </si>
  <si>
    <t>-548281115</t>
  </si>
  <si>
    <t>5,45*5,27</t>
  </si>
  <si>
    <t>3,44*5,27</t>
  </si>
  <si>
    <t>11,06*9,01</t>
  </si>
  <si>
    <t>2,59*5,48</t>
  </si>
  <si>
    <t>10,26*1,61</t>
  </si>
  <si>
    <t>57</t>
  </si>
  <si>
    <t>771574264</t>
  </si>
  <si>
    <t>Montáž podlah keramických pro mechanické zatížení protiskluzných lepených flexibilním lepidlem do 19 ks/m2</t>
  </si>
  <si>
    <t>-266156179</t>
  </si>
  <si>
    <t>Montáž podlah z dlaždic keramických lepených flexibilním lepidlem maloformátových pro vysoké mechanické zatížení protiskluzných nebo reliéfních (bezbariérových) přes 12 do 19 ks/m2</t>
  </si>
  <si>
    <t>58</t>
  </si>
  <si>
    <t>771591112</t>
  </si>
  <si>
    <t>Izolace pod dlažbu nátěrem nebo stěrkou ve dvou vrstvách</t>
  </si>
  <si>
    <t>1686380187</t>
  </si>
  <si>
    <t>Izolace podlahy pod dlažbu nátěrem nebo stěrkou ve dvou vrstvách</t>
  </si>
  <si>
    <t>1,1*173,34</t>
  </si>
  <si>
    <t>59</t>
  </si>
  <si>
    <t>998771101</t>
  </si>
  <si>
    <t>Přesun hmot tonážní pro podlahy z dlaždic v objektech v do 6 m</t>
  </si>
  <si>
    <t>1188294901</t>
  </si>
  <si>
    <t>Přesun hmot pro podlahy z dlaždic stanovený z hmotnosti přesunovaného materiálu vodorovná dopravní vzdálenost do 50 m v objektech výšky do 6 m</t>
  </si>
  <si>
    <t>776</t>
  </si>
  <si>
    <t>Podlahy povlakové</t>
  </si>
  <si>
    <t>60</t>
  </si>
  <si>
    <t>776111115</t>
  </si>
  <si>
    <t>Broušení podkladu povlakových podlah před litím stěrky</t>
  </si>
  <si>
    <t>-1482400040</t>
  </si>
  <si>
    <t>Příprava podkladu broušení podlah stávajícího podkladu před litím stěrky</t>
  </si>
  <si>
    <t>2,7+7,61+7,78+9,47+21,21</t>
  </si>
  <si>
    <t>14,14+11,33</t>
  </si>
  <si>
    <t>61</t>
  </si>
  <si>
    <t>776111311</t>
  </si>
  <si>
    <t>Vysátí podkladu povlakových podlah</t>
  </si>
  <si>
    <t>-943429953</t>
  </si>
  <si>
    <t>Příprava podkladu vysátí podlah</t>
  </si>
  <si>
    <t>62</t>
  </si>
  <si>
    <t>776121111</t>
  </si>
  <si>
    <t>Vodou ředitelná penetrace savého podkladu povlakových podlah ředěná v poměru 1:3</t>
  </si>
  <si>
    <t>1979957630</t>
  </si>
  <si>
    <t>Příprava podkladu penetrace vodou ředitelná na savý podklad (válečkováním) ředěná v poměru 1:3 podlah</t>
  </si>
  <si>
    <t>63</t>
  </si>
  <si>
    <t>776141113</t>
  </si>
  <si>
    <t>Vyrovnání podkladu povlakových podlah stěrkou pevnosti 20 MPa tl 8 mm</t>
  </si>
  <si>
    <t>1153912858</t>
  </si>
  <si>
    <t>Příprava podkladu vyrovnání samonivelační stěrkou podlah min.pevnosti 20 MPa, tloušťky přes 5 do 8 mm</t>
  </si>
  <si>
    <t>64</t>
  </si>
  <si>
    <t>776201812</t>
  </si>
  <si>
    <t>Demontáž lepených povlakových podlah s podložkou ručně</t>
  </si>
  <si>
    <t>-1855133671</t>
  </si>
  <si>
    <t>Demontáž povlakových podlahovin lepených ručně s podložkou</t>
  </si>
  <si>
    <t>5,64*2,59</t>
  </si>
  <si>
    <t>65</t>
  </si>
  <si>
    <t>776221111</t>
  </si>
  <si>
    <t>Lepení pásů z PVC standardním lepidlem</t>
  </si>
  <si>
    <t>420046713</t>
  </si>
  <si>
    <t>Montáž podlahovin z PVC lepením standardním lepidlem z pásů standardních</t>
  </si>
  <si>
    <t>66</t>
  </si>
  <si>
    <t>28411000</t>
  </si>
  <si>
    <t>PVC heterogenní zátěžová antibakteriální tl 2,25mm, nášlapná vrstva 0,90mm, třída zátěže 34/43, otlak do 0,03mm, R10, hořlavost Bfl S1</t>
  </si>
  <si>
    <t>763039315</t>
  </si>
  <si>
    <t>74,24*1,1 'Přepočtené koeficientem množství</t>
  </si>
  <si>
    <t>67</t>
  </si>
  <si>
    <t>776223112</t>
  </si>
  <si>
    <t>Spoj povlakových podlahovin z PVC svařováním za studena</t>
  </si>
  <si>
    <t>m</t>
  </si>
  <si>
    <t>725582376</t>
  </si>
  <si>
    <t>Montáž podlahovin z PVC spoj podlah svařováním za studena</t>
  </si>
  <si>
    <t>68</t>
  </si>
  <si>
    <t>776411111</t>
  </si>
  <si>
    <t>Montáž obvodových soklíků výšky do 80 mm</t>
  </si>
  <si>
    <t>-1752075693</t>
  </si>
  <si>
    <t>Montáž soklíků lepením obvodových, výšky do 80 mm</t>
  </si>
  <si>
    <t>69</t>
  </si>
  <si>
    <t>56284511</t>
  </si>
  <si>
    <t>profil dilatační PVC 60x80mm</t>
  </si>
  <si>
    <t>894311202</t>
  </si>
  <si>
    <t>68*1,02 'Přepočtené koeficientem množství</t>
  </si>
  <si>
    <t>70</t>
  </si>
  <si>
    <t>998776101</t>
  </si>
  <si>
    <t>Přesun hmot tonážní pro podlahy povlakové v objektech v do 6 m</t>
  </si>
  <si>
    <t>-2105214396</t>
  </si>
  <si>
    <t>Přesun hmot pro podlahy povlakové  stanovený z hmotnosti přesunovaného materiálu vodorovná dopravní vzdálenost do 50 m v objektech výšky do 6 m</t>
  </si>
  <si>
    <t>781</t>
  </si>
  <si>
    <t>Dokončovací práce - obklady</t>
  </si>
  <si>
    <t>71</t>
  </si>
  <si>
    <t>781111011</t>
  </si>
  <si>
    <t>Ometení (oprášení) stěny při přípravě podkladu</t>
  </si>
  <si>
    <t>502616296</t>
  </si>
  <si>
    <t>Příprava podkladu před provedením obkladu oprášení (ometení) stěny</t>
  </si>
  <si>
    <t>2*(2+5,08+2,5+5,08+2,5+5,08+3,05+0,5+0,5+2,72+1,3+4,02+1,75+2,6+1,75+2,6+0,9+0,9+0,9+1,6+1,6+0,9+0,9)</t>
  </si>
  <si>
    <t>1*5,08</t>
  </si>
  <si>
    <t>72</t>
  </si>
  <si>
    <t>781121011</t>
  </si>
  <si>
    <t>Nátěr penetrační na stěnu</t>
  </si>
  <si>
    <t>1040547291</t>
  </si>
  <si>
    <t>Příprava podkladu před provedením obkladu nátěr penetrační na stěnu</t>
  </si>
  <si>
    <t>73</t>
  </si>
  <si>
    <t>781131112</t>
  </si>
  <si>
    <t>Izolace pod obklad nátěrem nebo stěrkou ve dvou vrstvách</t>
  </si>
  <si>
    <t>1697363369</t>
  </si>
  <si>
    <t>Izolace stěny pod obklad izolace nátěrem nebo stěrkou ve dvou vrstvách</t>
  </si>
  <si>
    <t>74</t>
  </si>
  <si>
    <t>781151031</t>
  </si>
  <si>
    <t>Celoplošné vyrovnání podkladu stěrkou tl 3 mm</t>
  </si>
  <si>
    <t>757224015</t>
  </si>
  <si>
    <t>Příprava podkladu před provedením obkladu celoplošné vyrovnání podkladu stěrkou, tloušťky 3mm</t>
  </si>
  <si>
    <t>75</t>
  </si>
  <si>
    <t>781473810</t>
  </si>
  <si>
    <t>Demontáž obkladů z obkladaček keramických lepených</t>
  </si>
  <si>
    <t>802179426</t>
  </si>
  <si>
    <t>Demontáž obkladů z dlaždic keramických lepených</t>
  </si>
  <si>
    <t>1,6*(2,59+5,48+4,35+1,45+3,23+1,6+2,72+0,86+2,78+5,4+2,68)</t>
  </si>
  <si>
    <t>76</t>
  </si>
  <si>
    <t>781474115</t>
  </si>
  <si>
    <t>Montáž obkladů vnitřních keramických hladkých do 25 ks/m2 lepených flexibilním lepidlem</t>
  </si>
  <si>
    <t>804204556</t>
  </si>
  <si>
    <t>Montáž obkladů vnitřních stěn z dlaždic keramických lepených flexibilním lepidlem maloformátových hladkých přes 22 do 25 ks/m2</t>
  </si>
  <si>
    <t>77</t>
  </si>
  <si>
    <t>59761039</t>
  </si>
  <si>
    <t>obklad keramický hladký přes 22 do 25ks/m2 dle výběru</t>
  </si>
  <si>
    <t>-2015571374</t>
  </si>
  <si>
    <t>obklad keramický hladký přes 22 do 25ks/m2</t>
  </si>
  <si>
    <t>106,54*1,1 'Přepočtené koeficientem množství</t>
  </si>
  <si>
    <t>78</t>
  </si>
  <si>
    <t>781477111</t>
  </si>
  <si>
    <t>Příplatek k montáži obkladů vnitřních keramických hladkých za plochu do 10 m2</t>
  </si>
  <si>
    <t>-169458698</t>
  </si>
  <si>
    <t>Montáž obkladů vnitřních stěn z dlaždic keramických Příplatek k cenám za plochu do 10 m2 jednotlivě</t>
  </si>
  <si>
    <t>79</t>
  </si>
  <si>
    <t>781477115</t>
  </si>
  <si>
    <t>Příplatek k montáži obkladů vnitřních keramických hladkých za lepením lepidlem dvousložkovým</t>
  </si>
  <si>
    <t>-337361393</t>
  </si>
  <si>
    <t>Montáž obkladů vnitřních stěn z dlaždic keramických Příplatek k cenám za dvousložkové lepidlo</t>
  </si>
  <si>
    <t>80</t>
  </si>
  <si>
    <t>781494511</t>
  </si>
  <si>
    <t>Plastové profily ukončovací lepené flexibilním lepidlem</t>
  </si>
  <si>
    <t>-1988915639</t>
  </si>
  <si>
    <t>Obklad - dokončující práce profily ukončovací lepené flexibilním lepidlem ukončovací</t>
  </si>
  <si>
    <t>81</t>
  </si>
  <si>
    <t>998781101</t>
  </si>
  <si>
    <t>Přesun hmot tonážní pro obklady keramické v objektech v do 6 m</t>
  </si>
  <si>
    <t>25901391</t>
  </si>
  <si>
    <t>Přesun hmot pro obklady keramické  stanovený z hmotnosti přesunovaného materiálu vodorovná dopravní vzdálenost do 50 m v objektech výšky do 6 m</t>
  </si>
  <si>
    <t>784</t>
  </si>
  <si>
    <t>Dokončovací práce - malby a tapety</t>
  </si>
  <si>
    <t>82</t>
  </si>
  <si>
    <t>784111001</t>
  </si>
  <si>
    <t>Oprášení (ometení ) podkladu v místnostech výšky do 3,80 m</t>
  </si>
  <si>
    <t>-2045899330</t>
  </si>
  <si>
    <t>Oprášení (ometení) podkladu v místnostech výšky do 3,80 m</t>
  </si>
  <si>
    <t>83</t>
  </si>
  <si>
    <t>784121001</t>
  </si>
  <si>
    <t>Oškrabání malby v mísnostech výšky do 3,80 m</t>
  </si>
  <si>
    <t>842742209</t>
  </si>
  <si>
    <t>Oškrabání malby v místnostech výšky do 3,80 m</t>
  </si>
  <si>
    <t>původní stěny</t>
  </si>
  <si>
    <t>130+24</t>
  </si>
  <si>
    <t>84</t>
  </si>
  <si>
    <t>784211101</t>
  </si>
  <si>
    <t>Dvojnásobné bílé malby ze směsí za mokra výborně otěruvzdorných v místnostech výšky do 3,80 m</t>
  </si>
  <si>
    <t>-1390637714</t>
  </si>
  <si>
    <t>Malby z malířských směsí otěruvzdorných za mokra dvojnásobné, bílé za mokra otěruvzdorné výborně v místnostech výšky do 3,80 m</t>
  </si>
  <si>
    <t>Ostatní</t>
  </si>
  <si>
    <t>85</t>
  </si>
  <si>
    <t>Přenosný hasící přístroj dle PD PBŘ včetně platné revize</t>
  </si>
  <si>
    <t>512</t>
  </si>
  <si>
    <t>-1713841753</t>
  </si>
  <si>
    <t>02 - Vytápění</t>
  </si>
  <si>
    <t>733 - Rozvod potrubí</t>
  </si>
  <si>
    <t>734 - Armatury</t>
  </si>
  <si>
    <t>735 - Otopná tělesa</t>
  </si>
  <si>
    <t>90 - Hodinové zúčtovací sazby (HZS)</t>
  </si>
  <si>
    <t>733</t>
  </si>
  <si>
    <t>Rozvod potrubí</t>
  </si>
  <si>
    <t>733163102R00</t>
  </si>
  <si>
    <t>Potrubí z měděných trubek vytápění D 15 x 1,0 mm</t>
  </si>
  <si>
    <t>733163103R00</t>
  </si>
  <si>
    <t>Potrubí z měděných trubek vytápění D 18 x 1,0 mm</t>
  </si>
  <si>
    <t>733163104R00</t>
  </si>
  <si>
    <t>Potrubí z měděných trubek vytápění D 22 x 1,0 mm</t>
  </si>
  <si>
    <t>733163105R00</t>
  </si>
  <si>
    <t>Potrubí z měděných trubek vytápění D 28 x 1,5 mm</t>
  </si>
  <si>
    <t>733163106R00</t>
  </si>
  <si>
    <t>Potrubí z měděných trubek vytápění D 35 x 1,5 mm</t>
  </si>
  <si>
    <t>733163108R00</t>
  </si>
  <si>
    <t>Potrubí z měděných trubek vytápění D 54 x 2,0 mm</t>
  </si>
  <si>
    <t>998733101R00</t>
  </si>
  <si>
    <t>Přesun hmot pro rozvody potrubí, výšky do 6 m</t>
  </si>
  <si>
    <t>733110803R00</t>
  </si>
  <si>
    <t>Demontáž potrubí ocelového závitového do DN 15</t>
  </si>
  <si>
    <t>733110806R00</t>
  </si>
  <si>
    <t>Demontáž potrubí ocelového závitového do DN 15-32</t>
  </si>
  <si>
    <t>733110808R00</t>
  </si>
  <si>
    <t>Demontáž potrubí ocelového závitového do DN 32-50</t>
  </si>
  <si>
    <t>733890801R00</t>
  </si>
  <si>
    <t>Přemístění vybouraných hmot - potrubí, H do 6 m</t>
  </si>
  <si>
    <t>734</t>
  </si>
  <si>
    <t>Armatury</t>
  </si>
  <si>
    <t>734209115R00</t>
  </si>
  <si>
    <t>Montáž armatur závitových,se 2závity, G 1</t>
  </si>
  <si>
    <t>55121726</t>
  </si>
  <si>
    <t>Regulátor diferenčního tlaku, DN25, 5-30kPa, např. IMI DA 516 DN25/32</t>
  </si>
  <si>
    <t>734223122RT1</t>
  </si>
  <si>
    <t>Ventil termostatický, přímý, DN 15</t>
  </si>
  <si>
    <t>734263132R00</t>
  </si>
  <si>
    <t>Šroubení radiátorové regulační, přímé, DN 15</t>
  </si>
  <si>
    <t>734295321R00</t>
  </si>
  <si>
    <t>Kohout kul.vypouštěcí,komplet, DN 15</t>
  </si>
  <si>
    <t>734213112R00</t>
  </si>
  <si>
    <t>Ventil automatický odvzdušňovací, DN 15</t>
  </si>
  <si>
    <t>734221672R00</t>
  </si>
  <si>
    <t>Hlavice ovládání ventilů termostatická</t>
  </si>
  <si>
    <t>998734101R00</t>
  </si>
  <si>
    <t>Přesun hmot pro armatury, výšky do 6 m</t>
  </si>
  <si>
    <t>735</t>
  </si>
  <si>
    <t>Otopná tělesa</t>
  </si>
  <si>
    <t>735156640R00</t>
  </si>
  <si>
    <t>Otopné těleso panelové Klasik 22, v. 500 mm, dl. 400 mm</t>
  </si>
  <si>
    <t>735156641R00</t>
  </si>
  <si>
    <t>Otopné těleso panelové Klasik 22, v. 500 mm, dl. 500 mm</t>
  </si>
  <si>
    <t>735156643R00</t>
  </si>
  <si>
    <t>Otopné těleso panelové Klasik 22, v. 500 mm, dl. 700 mm</t>
  </si>
  <si>
    <t>735156647R00</t>
  </si>
  <si>
    <t>Otopné těleso panelové Klasik 22, v. 500 mm, dl. 1200 mm</t>
  </si>
  <si>
    <t>735156648R00</t>
  </si>
  <si>
    <t>Otopné těleso panelové  Klasik 22, v. 500 mm, dl. 1400 mm</t>
  </si>
  <si>
    <t>735156649R00</t>
  </si>
  <si>
    <t>Otopné těleso panelové Klasik 22, v. 500 mm, dl. 1600 mm</t>
  </si>
  <si>
    <t>735156746R00</t>
  </si>
  <si>
    <t>Otopné těleso panelové Klasik 33, v. 500 mm, dl. 1000 mm</t>
  </si>
  <si>
    <t>735156748R00</t>
  </si>
  <si>
    <t>Otopné těleso panelové Klasik 33, v. 500 mm, dl. 1400 mm</t>
  </si>
  <si>
    <t>735156750R00</t>
  </si>
  <si>
    <t>Otopné těleso panelové Klasik 33, v. 500 mm, dl. 1800 mm</t>
  </si>
  <si>
    <t>735000912R00</t>
  </si>
  <si>
    <t>Vyregulování ventilů s termost.ovládáním</t>
  </si>
  <si>
    <t>735153300R00</t>
  </si>
  <si>
    <t>Příplatek za odvzdušňovací ventil</t>
  </si>
  <si>
    <t>998735101R00</t>
  </si>
  <si>
    <t>Přesun hmot pro otopná tělesa, výšky do 6 m</t>
  </si>
  <si>
    <t>735111810R00</t>
  </si>
  <si>
    <t>Demontáž těles otopných litinových článkových</t>
  </si>
  <si>
    <t>735121810R00</t>
  </si>
  <si>
    <t>Demontáž otopných těles ocelových článkových</t>
  </si>
  <si>
    <t>735291800R00</t>
  </si>
  <si>
    <t>Demontáž konzol otopných těles do odpadu</t>
  </si>
  <si>
    <t>735890801R00</t>
  </si>
  <si>
    <t>Přemístění demont. hmot - otop. těles, H do 6 m</t>
  </si>
  <si>
    <t>90</t>
  </si>
  <si>
    <t>Hodinové zúčtovací sazby (HZS)</t>
  </si>
  <si>
    <t>904      R02</t>
  </si>
  <si>
    <t>Hzs-zkousky v ramci montaz.praci - Topné zkoušky dle ČSN 06 0310</t>
  </si>
  <si>
    <t>h</t>
  </si>
  <si>
    <t>900      R02</t>
  </si>
  <si>
    <t>HZS - vypouštění stávající otopné soustavy</t>
  </si>
  <si>
    <t>03 - VZT</t>
  </si>
  <si>
    <t>728 - Vzduchotechnika</t>
  </si>
  <si>
    <t>728</t>
  </si>
  <si>
    <t>Vzduchotechnika</t>
  </si>
  <si>
    <t>RF728611218R00</t>
  </si>
  <si>
    <t>Mtž kompaktní VZT jednotky parapetní, včetně MaR</t>
  </si>
  <si>
    <t>429512031</t>
  </si>
  <si>
    <t>Vzdzuchotechnická jednotka, vč. MaR - specifikace viz příloha PD (2000m3/h, 300Pa, el. ohřev 9kW, rekuperace 86%)</t>
  </si>
  <si>
    <t>3751015</t>
  </si>
  <si>
    <t>Detektor výskytu kouře v sacím potrubí</t>
  </si>
  <si>
    <t>728314122R00</t>
  </si>
  <si>
    <t>Montáž protidešťové žaluzie kruhové do d 400 mm</t>
  </si>
  <si>
    <t>SP485100050IM</t>
  </si>
  <si>
    <t>Protidešťová žaluzie D400, pevné lamely</t>
  </si>
  <si>
    <t>728312124R00</t>
  </si>
  <si>
    <t>Montáž tlumiče kruhového do d 400 mm</t>
  </si>
  <si>
    <t>PR460100160IM</t>
  </si>
  <si>
    <t>Tlumič hluku pro kruhová potrubí, D400, l=900</t>
  </si>
  <si>
    <t>PR460100150IM</t>
  </si>
  <si>
    <t>Tlumič hluku pro kruhová potrubí, D355, l=900</t>
  </si>
  <si>
    <t>728413522R00</t>
  </si>
  <si>
    <t>Montáž talířového ventilu kruhového do d 200 mm</t>
  </si>
  <si>
    <t>UCK500200342IM</t>
  </si>
  <si>
    <t>Talířový ventil kovový, odvodní, D125</t>
  </si>
  <si>
    <t>728411311R00</t>
  </si>
  <si>
    <t>Montáž vyústě čtyřhranné do 0,04 m2 do kruhového potrubí</t>
  </si>
  <si>
    <t>42972670110</t>
  </si>
  <si>
    <t>Vyústka 200x100 R2, přívodní</t>
  </si>
  <si>
    <t>42972670112</t>
  </si>
  <si>
    <t>Vyústka 400x100, R2, přívodní</t>
  </si>
  <si>
    <t>42972670012</t>
  </si>
  <si>
    <t>Vyústka 400x75, odvodní</t>
  </si>
  <si>
    <t>42972670112.1</t>
  </si>
  <si>
    <t>Vyústka 400x100, odvodní</t>
  </si>
  <si>
    <t>42972670112.2</t>
  </si>
  <si>
    <t>Vyústka 400x75, R2, přívodní</t>
  </si>
  <si>
    <t>728411312R00</t>
  </si>
  <si>
    <t>Montáž vyústě čtyřhranné do 0,08 m2 do kruhového potrubí</t>
  </si>
  <si>
    <t>42972670114</t>
  </si>
  <si>
    <t>Vyústka 600x75, odvodní</t>
  </si>
  <si>
    <t>42972670114.1</t>
  </si>
  <si>
    <t>Vyústka 600x75, R2, přívodní</t>
  </si>
  <si>
    <t>728112111R00</t>
  </si>
  <si>
    <t>Montáž potrubí plechového kruhového do d 100 mm</t>
  </si>
  <si>
    <t>42981161</t>
  </si>
  <si>
    <t>Potrubí SPIRO, 100 mm, vč. tvarovek</t>
  </si>
  <si>
    <t>728112112R00</t>
  </si>
  <si>
    <t>Montáž potrubí plechového kruhového do d 200 mm</t>
  </si>
  <si>
    <t>42981163</t>
  </si>
  <si>
    <t>Potrubí SPIRO, 150 mm, vč. tvarovek</t>
  </si>
  <si>
    <t>42981164</t>
  </si>
  <si>
    <t>Potrubí SPIRO, 160 mm, vč. tvarovek</t>
  </si>
  <si>
    <t>42981166</t>
  </si>
  <si>
    <t>Potrubí SPIRO, 200 mm, vč. tvarovek</t>
  </si>
  <si>
    <t>728112113R00</t>
  </si>
  <si>
    <t>Montáž potrubí plechového kruhového do d 300 mm</t>
  </si>
  <si>
    <t>42981168</t>
  </si>
  <si>
    <t>Potrubí SPIRO D250 vč. tavrovek</t>
  </si>
  <si>
    <t>728112114R00</t>
  </si>
  <si>
    <t>Montáž potrubí plechového kruhového do d 400 mm</t>
  </si>
  <si>
    <t>42981172</t>
  </si>
  <si>
    <t>Potrubí SPIRO D400, vč. tvarovek</t>
  </si>
  <si>
    <t>42981171</t>
  </si>
  <si>
    <t>Potrubí SPIRO, 355 mm, vč. tvarovek</t>
  </si>
  <si>
    <t>728614611R00</t>
  </si>
  <si>
    <t>Montáž ventilátoru axiálního nízkotlakového nástěnného do d 100 mm</t>
  </si>
  <si>
    <t>SP120100010IM</t>
  </si>
  <si>
    <t>Malý axiál. nástěnný ventilátor 50m3/h, 25Pa, vestavěný doběh, zpětná klapka</t>
  </si>
  <si>
    <t>728614612R00</t>
  </si>
  <si>
    <t>Montáž ventilátoru axiálního nízkotlakového nástěnného do d 200 mm</t>
  </si>
  <si>
    <t>SP120100240IM</t>
  </si>
  <si>
    <t>Malý axiál. nástěnný ventilátor 180m3/h, 25Pa, vestavěný doběh, zpětná klapka</t>
  </si>
  <si>
    <t>728314121R00</t>
  </si>
  <si>
    <t>Montáž protidešťové žaluzie kruhové do d 300 mm</t>
  </si>
  <si>
    <t>SP475100020IM</t>
  </si>
  <si>
    <t>Samotížná plastová žaluziová klapka, D100</t>
  </si>
  <si>
    <t>SP475100050IM</t>
  </si>
  <si>
    <t>Samotížná plastová žaluziová klapka, D160</t>
  </si>
  <si>
    <t>728415111R00</t>
  </si>
  <si>
    <t>Montáž mřížky větrací nebo ventilační do dveří, do 0,04 m2</t>
  </si>
  <si>
    <t>42972810</t>
  </si>
  <si>
    <t>Mřížka do dveří 300x100</t>
  </si>
  <si>
    <t>42972815</t>
  </si>
  <si>
    <t>Mřížka čtyřhranná KMM 400 x 100 mm</t>
  </si>
  <si>
    <t>998724101R00</t>
  </si>
  <si>
    <t>Přesun hmot pro vzduchotechniku, výšky do 6 m</t>
  </si>
  <si>
    <t>97000501VD</t>
  </si>
  <si>
    <t>Stavební přípomoce (drážky, prostupy, hrubé zaplnění)</t>
  </si>
  <si>
    <t>sada</t>
  </si>
  <si>
    <t>904      R01</t>
  </si>
  <si>
    <t>Komplexní vyzkoušení a zaregulování</t>
  </si>
  <si>
    <t>86</t>
  </si>
  <si>
    <t>904      R01.1</t>
  </si>
  <si>
    <t>Vypracování protokolu o zaregulování VZT zařízení</t>
  </si>
  <si>
    <t>88</t>
  </si>
  <si>
    <t>04 - Elektroinstalace</t>
  </si>
  <si>
    <t>D1 - Elektroinstalace</t>
  </si>
  <si>
    <t xml:space="preserve">    D2 - Rozváděče RH</t>
  </si>
  <si>
    <t xml:space="preserve">    D3 - Elektroměrový rozváděč</t>
  </si>
  <si>
    <t xml:space="preserve">    D4 - Doplnění HDS</t>
  </si>
  <si>
    <t xml:space="preserve">    D5 - Nožové poiskové vložky NV 1  500V, gG</t>
  </si>
  <si>
    <t xml:space="preserve">    D6 - Spínače, ovládače, zásuvky</t>
  </si>
  <si>
    <t xml:space="preserve">    D7 - Svítidla</t>
  </si>
  <si>
    <t xml:space="preserve">    D8 - KABEL SILOVÝ,IZOLACE PVC</t>
  </si>
  <si>
    <t xml:space="preserve">    D9 - VYSEKANI KAPES VE ZDIVU</t>
  </si>
  <si>
    <t xml:space="preserve">    D10 - CIHELNEM PRO KRABICE</t>
  </si>
  <si>
    <t xml:space="preserve">    D11 - VYSEKANI RYH VE ZDIVU</t>
  </si>
  <si>
    <t xml:space="preserve">    D12 - CIHELNEM - HLOUBKA 50mm</t>
  </si>
  <si>
    <t xml:space="preserve">    D13 - HRUBA VYPLN RYH MALTOU</t>
  </si>
  <si>
    <t xml:space="preserve">    D14 - OMITKA RYH VE STENACH MALTOU</t>
  </si>
  <si>
    <t xml:space="preserve">    D15 - Zkoušky a prohlídky elektrických rozvodů a zařízení celková prohlídka a vyhotovení revizní zprávy pr</t>
  </si>
  <si>
    <t>D1</t>
  </si>
  <si>
    <t>D2</t>
  </si>
  <si>
    <t>Rozváděče RH</t>
  </si>
  <si>
    <t>Pol36</t>
  </si>
  <si>
    <t>Viz Příloha č. 1 - specifikace rozváděče dle PD</t>
  </si>
  <si>
    <t>kpl</t>
  </si>
  <si>
    <t>Viz Příloha č. 1 - specifikace rozváděče</t>
  </si>
  <si>
    <t>D3</t>
  </si>
  <si>
    <t>Elektroměrový rozváděč</t>
  </si>
  <si>
    <t>Pol37</t>
  </si>
  <si>
    <t>Rozváděč pro nepřímé měření od 100A do 250A. Oceloplechová skříň o rozměrech v mm(ŠxVxH) 700x900x250. Krytí IP 43. Osazení: příprava pro elektroměr, příprava pro HDO, zkušební svorkovnice, cejchované měniče, odpínač, hlavní jistič.</t>
  </si>
  <si>
    <t>D4</t>
  </si>
  <si>
    <t>Doplnění HDS</t>
  </si>
  <si>
    <t>D5</t>
  </si>
  <si>
    <t>Nožové poiskové vložky NV 1  500V, gG</t>
  </si>
  <si>
    <t>Pol38</t>
  </si>
  <si>
    <t>NV1 gL-gG KOMBI 500V 250A</t>
  </si>
  <si>
    <t>Ks</t>
  </si>
  <si>
    <t>D6</t>
  </si>
  <si>
    <t>Spínače, ovládače, zásuvky</t>
  </si>
  <si>
    <t>Pol39</t>
  </si>
  <si>
    <t>3558-A01340 Přístroj spínače jednopólového; řazení 1, 1So</t>
  </si>
  <si>
    <t>Pol40</t>
  </si>
  <si>
    <t>3558-A06340 Přístroj přepínače střídavého; řazení 6, 6So (1, 1So)</t>
  </si>
  <si>
    <t>Pol41</t>
  </si>
  <si>
    <t>3558-A07340 Přístroj přepínače křížového; řazení 7, 7So</t>
  </si>
  <si>
    <t>Pol42</t>
  </si>
  <si>
    <t>5519A-A02357 B Zásuvka jednonásobná (bezšroubové svorky), s ochranným kolíkem, s clonkami; řazení 2P+PE; d. Tango; b. bílá (do hořl. podkladů B až E)</t>
  </si>
  <si>
    <t>Pol43</t>
  </si>
  <si>
    <t>3901A-B10 B Rámeček pro elektroinstalační přístroje, jednonásobný; d. Tango; b. bílá (do hořl. podkladů B až E - při použití bezšroubových přístrojů)</t>
  </si>
  <si>
    <t>Pol44</t>
  </si>
  <si>
    <t>3901A-B30 B Rámeček pro elektroinstalační přístroje, trojnásobný vodorovný; d. Tango; b. bílá (do hořl. podkladů B až E - při použití bezšroubových přístrojů)</t>
  </si>
  <si>
    <t>Pol45</t>
  </si>
  <si>
    <t>3558A-A651 B Kryt spínače kolébkového; d. Tango; b. bílá (do hořl. podkladů B až E - při použití bezšroubových přístrojů)</t>
  </si>
  <si>
    <t>Pol46</t>
  </si>
  <si>
    <t>KP 68_KA KRABICE PŘÍSTROJOVÁ</t>
  </si>
  <si>
    <t>Pol47</t>
  </si>
  <si>
    <t>KP 64/3_KA KRABICE PŘÍSTROJOVÁ - POD OMÍTKU</t>
  </si>
  <si>
    <t>Pol48</t>
  </si>
  <si>
    <t>P3-63/I4/SVB - Hlavní vypínač, P3, 63 A, Povrchová montáž, 3-pólové, Funkce nouzového vypnutí, S červenou otočnou ovládací pákou a žlutou objímkou, Uzamykatelný v poloze 0</t>
  </si>
  <si>
    <t>Pol49</t>
  </si>
  <si>
    <t>KO 125 E/EQ02_KA KRABICE ODB. S EQ SVORK.</t>
  </si>
  <si>
    <t>D7</t>
  </si>
  <si>
    <t>Svítidla</t>
  </si>
  <si>
    <t>Pol50</t>
  </si>
  <si>
    <t>BRS4KO375V2/ND Svítidlo BRS, 6x12 LED 840,  kryt opál PMMA, IP40, prům. 375mm, 700mA</t>
  </si>
  <si>
    <t>Pol51</t>
  </si>
  <si>
    <t>BRS4KO480V3/ND Svítidlo BRS, 8x12 LED 840,  kryt opál PMMA, IP40, prům. 480mm, 900mA</t>
  </si>
  <si>
    <t>Pol52</t>
  </si>
  <si>
    <t>BRSB4KO480V3/ND Svítidlo BRSB, 8x12 LED 840,  kryt opál PMMA, IP44, prům. 480mm, 900mA</t>
  </si>
  <si>
    <t>Pol53</t>
  </si>
  <si>
    <t>VLO3500L1N4ND MODUS VLO 3500,  úzký korpus 1570mm, LED 840, korpus PC, opálový PC kryt,  IP65,  driver 700mA</t>
  </si>
  <si>
    <t>Pol54</t>
  </si>
  <si>
    <t>AREL4000RM2KV4ND MODUS AREL4000, 2x LED , 1200mm, mřížka AL lesk, přisazené/závěsné, LED 840,  NONSELV 350mA, nestmívatelný</t>
  </si>
  <si>
    <t>Pol55</t>
  </si>
  <si>
    <t>AREL3000RM2KV4ND MODUS AREL3000, 2x LED , 1200mm, mřížka AL lesk, přisazené/závěsné, LED 840,  NONSELV 250mA, nestmívatelný</t>
  </si>
  <si>
    <t>Pol56</t>
  </si>
  <si>
    <t>OZN/ECL/1W/C/3/SE/X/CL ECONOMIC LED SA, 3 hod, IP65, univ. piktogram</t>
  </si>
  <si>
    <t>D8</t>
  </si>
  <si>
    <t>KABEL SILOVÝ,IZOLACE PVC</t>
  </si>
  <si>
    <t>Pol57</t>
  </si>
  <si>
    <t>H07V-K 6 , pevně</t>
  </si>
  <si>
    <t>Pol58</t>
  </si>
  <si>
    <t>CYKY-O 2x1.5 , pevně</t>
  </si>
  <si>
    <t>Pol59</t>
  </si>
  <si>
    <t>CYKY-O 3x1.5 , pevně</t>
  </si>
  <si>
    <t>Pol60</t>
  </si>
  <si>
    <t>CYKY-J 3x1.5 , pevně</t>
  </si>
  <si>
    <t>Pol61</t>
  </si>
  <si>
    <t>CYKY-J 3x2.5 , pevně</t>
  </si>
  <si>
    <t>Pol62</t>
  </si>
  <si>
    <t>CYKY-J 5x1.5 , pevně</t>
  </si>
  <si>
    <t>Pol63</t>
  </si>
  <si>
    <t>CYKY-J 5x2.5 , pevně</t>
  </si>
  <si>
    <t>Pol64</t>
  </si>
  <si>
    <t>CYKY-J 5x10 , pevně</t>
  </si>
  <si>
    <t>Pol65</t>
  </si>
  <si>
    <t>CYKY-J 5x16 , pevně</t>
  </si>
  <si>
    <t>Pol66</t>
  </si>
  <si>
    <t>CYKY-J 3x240+120 , pevně</t>
  </si>
  <si>
    <t>Pol67</t>
  </si>
  <si>
    <t>Pomocný montážní materiál</t>
  </si>
  <si>
    <t>D9</t>
  </si>
  <si>
    <t>VYSEKANI KAPES VE ZDIVU</t>
  </si>
  <si>
    <t>D10</t>
  </si>
  <si>
    <t>CIHELNEM PRO KRABICE</t>
  </si>
  <si>
    <t>Pol68</t>
  </si>
  <si>
    <t>100x100x50 mm</t>
  </si>
  <si>
    <t>D11</t>
  </si>
  <si>
    <t>VYSEKANI RYH VE ZDIVU</t>
  </si>
  <si>
    <t>D12</t>
  </si>
  <si>
    <t>CIHELNEM - HLOUBKA 50mm</t>
  </si>
  <si>
    <t>Pol69</t>
  </si>
  <si>
    <t>Sire 70 mm</t>
  </si>
  <si>
    <t>D13</t>
  </si>
  <si>
    <t>HRUBA VYPLN RYH MALTOU</t>
  </si>
  <si>
    <t>Pol70</t>
  </si>
  <si>
    <t>Jakekoliv sire</t>
  </si>
  <si>
    <t>D14</t>
  </si>
  <si>
    <t>OMITKA RYH VE STENACH MALTOU</t>
  </si>
  <si>
    <t>Pol71</t>
  </si>
  <si>
    <t>Sire do 150 mm</t>
  </si>
  <si>
    <t>D15</t>
  </si>
  <si>
    <t>Zkoušky a prohlídky elektrických rozvodů a zařízení celková prohlídka a vyhotovení revizní zprávy pr</t>
  </si>
  <si>
    <t>Pol72</t>
  </si>
  <si>
    <t>do 100 tis.Kč</t>
  </si>
  <si>
    <t>05 - ZTI</t>
  </si>
  <si>
    <t xml:space="preserve">    721 - Zdravotechnika - vnitřní kanalizace</t>
  </si>
  <si>
    <t xml:space="preserve">    722 - Zdravotechnika - vnitřní vodovod</t>
  </si>
  <si>
    <t>721</t>
  </si>
  <si>
    <t>Zdravotechnika - vnitřní kanalizace</t>
  </si>
  <si>
    <t>721173403</t>
  </si>
  <si>
    <t>Potrubí kanalizační z PVC SN 4 svodné DN 160</t>
  </si>
  <si>
    <t>-575762855</t>
  </si>
  <si>
    <t>Potrubí z trub PVC SN4 svodné (ležaté) DN 160</t>
  </si>
  <si>
    <t>721174004</t>
  </si>
  <si>
    <t>Potrubí kanalizační z PP svodné DN 75</t>
  </si>
  <si>
    <t>-2070609551</t>
  </si>
  <si>
    <t>Potrubí z trub polypropylenových svodné (ležaté) DN 75</t>
  </si>
  <si>
    <t>721174005</t>
  </si>
  <si>
    <t>Potrubí kanalizační z PP svodné DN 110</t>
  </si>
  <si>
    <t>1492175746</t>
  </si>
  <si>
    <t>Potrubí z trub polypropylenových svodné (ležaté) DN 110</t>
  </si>
  <si>
    <t>721174006</t>
  </si>
  <si>
    <t>Potrubí kanalizační z PP svodné DN 125</t>
  </si>
  <si>
    <t>125702729</t>
  </si>
  <si>
    <t>Potrubí z trub polypropylenových svodné (ležaté) DN 125</t>
  </si>
  <si>
    <t>721174007</t>
  </si>
  <si>
    <t>Potrubí kanalizační z PP svodné DN 160</t>
  </si>
  <si>
    <t>1762697528</t>
  </si>
  <si>
    <t>Potrubí z trub polypropylenových svodné (ležaté) DN 160</t>
  </si>
  <si>
    <t>721174042</t>
  </si>
  <si>
    <t>Potrubí kanalizační z PP připojovací DN 40</t>
  </si>
  <si>
    <t>-567780328</t>
  </si>
  <si>
    <t>Potrubí z trub polypropylenových připojovací DN 40</t>
  </si>
  <si>
    <t>721174043</t>
  </si>
  <si>
    <t>Potrubí kanalizační z PP připojovací DN 50</t>
  </si>
  <si>
    <t>-810408578</t>
  </si>
  <si>
    <t>Potrubí z trub polypropylenových připojovací DN 50</t>
  </si>
  <si>
    <t>721194105</t>
  </si>
  <si>
    <t>Vyvedení a upevnění odpadních výpustek DN 50</t>
  </si>
  <si>
    <t>-2102108791</t>
  </si>
  <si>
    <t>Vyměření přípojek na potrubí vyvedení a upevnění odpadních výpustek DN 50</t>
  </si>
  <si>
    <t>721194109</t>
  </si>
  <si>
    <t>Vyvedení a upevnění odpadních výpustek DN 100</t>
  </si>
  <si>
    <t>-1125930610</t>
  </si>
  <si>
    <t>Vyměření přípojek na potrubí vyvedení a upevnění odpadních výpustek DN 100</t>
  </si>
  <si>
    <t>721211405</t>
  </si>
  <si>
    <t>Vpusť podlahová s vodorovným odtokem DN 40/50 s automatickým a ručním uzávěrem proti vzduté vodě</t>
  </si>
  <si>
    <t>962636934</t>
  </si>
  <si>
    <t>Podlahové vpusti s vodorovným odtokem DN 40/50 s automatickým a ručním uzávěrem</t>
  </si>
  <si>
    <t>721226521</t>
  </si>
  <si>
    <t>Zápachová uzávěrka nástěnná pro pračku a myčku DN 40</t>
  </si>
  <si>
    <t>-1632145612</t>
  </si>
  <si>
    <t>Zápachové uzávěrky nástěnné (PP) pro pračku a myčku DN 40</t>
  </si>
  <si>
    <t>721290111</t>
  </si>
  <si>
    <t>Zkouška těsnosti potrubí kanalizace vodou do DN 125</t>
  </si>
  <si>
    <t>-1529624314</t>
  </si>
  <si>
    <t>Zkouška těsnosti kanalizace  v objektech vodou do DN 125</t>
  </si>
  <si>
    <t>721290112</t>
  </si>
  <si>
    <t>Zkouška těsnosti potrubí kanalizace vodou do DN 200</t>
  </si>
  <si>
    <t>1380501540</t>
  </si>
  <si>
    <t>Zkouška těsnosti kanalizace  v objektech vodou DN 150 nebo DN 200</t>
  </si>
  <si>
    <t>998721101</t>
  </si>
  <si>
    <t>Přesun hmot tonážní pro vnitřní kanalizace v objektech v do 6 m</t>
  </si>
  <si>
    <t>-656260471</t>
  </si>
  <si>
    <t>Přesun hmot pro vnitřní kanalizace  stanovený z hmotnosti přesunovaného materiálu vodorovná dopravní vzdálenost do 50 m v objektech výšky do 6 m</t>
  </si>
  <si>
    <t>722</t>
  </si>
  <si>
    <t>Zdravotechnika - vnitřní vodovod</t>
  </si>
  <si>
    <t>722140104</t>
  </si>
  <si>
    <t>Potrubí vodovodní ocelové z ušlechtilé oceli spojované lisováním DN 25</t>
  </si>
  <si>
    <t>214824523</t>
  </si>
  <si>
    <t>Potrubí z ocelových trubek z ušlechtilé oceli spojované lisováním DN 25</t>
  </si>
  <si>
    <t>722174022</t>
  </si>
  <si>
    <t>Potrubí vodovodní plastové PPR svar polyfuze PN 20 D 20 x 3,4 mm</t>
  </si>
  <si>
    <t>-1971675826</t>
  </si>
  <si>
    <t>Potrubí z plastových trubek z polypropylenu (PPR) svařovaných polyfuzně PN 20 (SDR 6) D 20 x 3,4</t>
  </si>
  <si>
    <t>722174023</t>
  </si>
  <si>
    <t>Potrubí vodovodní plastové PPR svar polyfuze PN 20 D 25 x 4,2 mm</t>
  </si>
  <si>
    <t>1106456439</t>
  </si>
  <si>
    <t>Potrubí z plastových trubek z polypropylenu (PPR) svařovaných polyfuzně PN 20 (SDR 6) D 25 x 4,2</t>
  </si>
  <si>
    <t>722174025</t>
  </si>
  <si>
    <t>Potrubí vodovodní plastové PPR svar polyfuze PN 20 D 40 x 6,7 mm</t>
  </si>
  <si>
    <t>1070710674</t>
  </si>
  <si>
    <t>Potrubí z plastových trubek z polypropylenu (PPR) svařovaných polyfuzně PN 20 (SDR 6) D 40 x 6,7</t>
  </si>
  <si>
    <t>722174026</t>
  </si>
  <si>
    <t>Potrubí vodovodní plastové PPR svar polyfuze PN 20 D 50 x 8,4 mm</t>
  </si>
  <si>
    <t>-1399459922</t>
  </si>
  <si>
    <t>Potrubí z plastových trubek z polypropylenu (PPR) svařovaných polyfuzně PN 20 (SDR 6) D 50 x 8,3</t>
  </si>
  <si>
    <t>722174027 R</t>
  </si>
  <si>
    <t>Potrubí vodovodní plastové PPR nebo Pe svar polyfuze PN 20 D 63 x 10,5 mm - přípojka</t>
  </si>
  <si>
    <t>-121190114</t>
  </si>
  <si>
    <t>Potrubí z plastových trubek z polypropylenu (PPR) svařovaných polyfuzně PN 20 (SDR 6) D 63 x 10,5</t>
  </si>
  <si>
    <t>722181231</t>
  </si>
  <si>
    <t>Ochrana vodovodního potrubí přilepenými termoizolačními trubicemi z PE tl do 13 mm DN do 22 mm</t>
  </si>
  <si>
    <t>816013879</t>
  </si>
  <si>
    <t>Ochrana potrubí  termoizolačními trubicemi z pěnového polyetylenu PE přilepenými v příčných a podélných spojích, tloušťky izolace přes 9 do 13 mm, vnitřního průměru izolace DN do 22 mm</t>
  </si>
  <si>
    <t>722181232</t>
  </si>
  <si>
    <t>Ochrana vodovodního potrubí přilepenými termoizolačními trubicemi z PE tl do 13 mm DN do 45 mm</t>
  </si>
  <si>
    <t>782909001</t>
  </si>
  <si>
    <t>Ochrana potrubí  termoizolačními trubicemi z pěnového polyetylenu PE přilepenými v příčných a podélných spojích, tloušťky izolace přes 9 do 13 mm, vnitřního průměru izolace DN přes 22 do 45 mm</t>
  </si>
  <si>
    <t>722181233</t>
  </si>
  <si>
    <t>Ochrana vodovodního potrubí přilepenými termoizolačními trubicemi z PE tl do 13 mm DN do 63 mm</t>
  </si>
  <si>
    <t>1037723534</t>
  </si>
  <si>
    <t>Ochrana potrubí  termoizolačními trubicemi z pěnového polyetylenu PE přilepenými v příčných a podélných spojích, tloušťky izolace přes 9 do 13 mm, vnitřního průměru izolace DN přes 45 do 63 mm</t>
  </si>
  <si>
    <t>722182011</t>
  </si>
  <si>
    <t>Podpůrný žlab pro potrubí D 20</t>
  </si>
  <si>
    <t>152081471</t>
  </si>
  <si>
    <t>Podpůrný žlab pro potrubí průměru D 20</t>
  </si>
  <si>
    <t>722182012</t>
  </si>
  <si>
    <t>Podpůrný žlab pro potrubí D 25</t>
  </si>
  <si>
    <t>1753495089</t>
  </si>
  <si>
    <t>Podpůrný žlab pro potrubí průměru D 25</t>
  </si>
  <si>
    <t>722182014</t>
  </si>
  <si>
    <t>Podpůrný žlab pro potrubí D 40</t>
  </si>
  <si>
    <t>612682925</t>
  </si>
  <si>
    <t>Podpůrný žlab pro potrubí průměru D 40</t>
  </si>
  <si>
    <t>722182015</t>
  </si>
  <si>
    <t>Podpůrný žlab pro potrubí D 50</t>
  </si>
  <si>
    <t>1387096761</t>
  </si>
  <si>
    <t>Podpůrný žlab pro potrubí průměru D 50</t>
  </si>
  <si>
    <t>722190401</t>
  </si>
  <si>
    <t>Vyvedení a upevnění výpustku do DN 25</t>
  </si>
  <si>
    <t>703318097</t>
  </si>
  <si>
    <t>Zřízení přípojek na potrubí  vyvedení a upevnění výpustek do DN 25</t>
  </si>
  <si>
    <t>722231074</t>
  </si>
  <si>
    <t>Ventil zpětný mosazný G 1 PN 10 do 110°C se dvěma závity</t>
  </si>
  <si>
    <t>1383829530</t>
  </si>
  <si>
    <t>Armatury se dvěma závity ventily zpětné mosazné PN 10 do 110°C G 1</t>
  </si>
  <si>
    <t>722240122</t>
  </si>
  <si>
    <t>Kohout kulový plastový PPR DN 20</t>
  </si>
  <si>
    <t>1860285119</t>
  </si>
  <si>
    <t>Armatury z plastických hmot  kohouty (PPR) kulové DN 20</t>
  </si>
  <si>
    <t>722240123</t>
  </si>
  <si>
    <t>Kohout kulový plastový PPR DN 25</t>
  </si>
  <si>
    <t>-1786226102</t>
  </si>
  <si>
    <t>Armatury z plastických hmot  kohouty (PPR) kulové DN 25</t>
  </si>
  <si>
    <t>722240125</t>
  </si>
  <si>
    <t>Kohout kulový plastový PPR DN 40</t>
  </si>
  <si>
    <t>-723653517</t>
  </si>
  <si>
    <t>Armatury z plastických hmot  kohouty (PPR) kulové DN 40</t>
  </si>
  <si>
    <t>722240126</t>
  </si>
  <si>
    <t>Kohout kulový plastový PPR DN 50</t>
  </si>
  <si>
    <t>-1387770376</t>
  </si>
  <si>
    <t>Armatury z plastických hmot  kohouty (PPR) kulové DN 50</t>
  </si>
  <si>
    <t>722250133</t>
  </si>
  <si>
    <t>Hydrantový systém s tvarově stálou hadicí D 25 x 30 m celoplechový</t>
  </si>
  <si>
    <t>1860389867</t>
  </si>
  <si>
    <t>Požární příslušenství a armatury  hydrantový systém s tvarově stálou hadicí celoplechový D 25 x 30 m</t>
  </si>
  <si>
    <t>722290226</t>
  </si>
  <si>
    <t>Zkouška těsnosti vodovodního potrubí závitového do DN 50</t>
  </si>
  <si>
    <t>-718176401</t>
  </si>
  <si>
    <t>Zkoušky, proplach a desinfekce vodovodního potrubí  zkoušky těsnosti vodovodního potrubí závitového do DN 50</t>
  </si>
  <si>
    <t>722290234</t>
  </si>
  <si>
    <t>Proplach a dezinfekce vodovodního potrubí do DN 80</t>
  </si>
  <si>
    <t>2128410028</t>
  </si>
  <si>
    <t>Zkoušky, proplach a desinfekce vodovodního potrubí  proplach a desinfekce vodovodního potrubí do DN 80</t>
  </si>
  <si>
    <t>998722101</t>
  </si>
  <si>
    <t>Přesun hmot tonážní pro vnitřní vodovod v objektech v do 6 m</t>
  </si>
  <si>
    <t>1706133535</t>
  </si>
  <si>
    <t>Přesun hmot pro vnitřní vodovod  stanovený z hmotnosti přesunovaného materiálu vodorovná dopravní vzdálenost do 50 m v objektech výšky do 6 m</t>
  </si>
  <si>
    <t>725112171</t>
  </si>
  <si>
    <t>Kombi klozet s hlubokým splachováním odpad vodorovný</t>
  </si>
  <si>
    <t>-94982706</t>
  </si>
  <si>
    <t>Zařízení záchodů kombi klozety s hlubokým splachováním odpad vodorovný</t>
  </si>
  <si>
    <t>725211602</t>
  </si>
  <si>
    <t>Umyvadlo keramické bílé šířky 550 mm bez krytu na sifon připevněné na stěnu šrouby</t>
  </si>
  <si>
    <t>-540323188</t>
  </si>
  <si>
    <t>Umyvadla keramická bílá bez výtokových armatur připevněná na stěnu šrouby bez sloupu nebo krytu na sifon 550 mm</t>
  </si>
  <si>
    <t>725241112</t>
  </si>
  <si>
    <t>Vanička sprchová akrylátová čtvercová 900x900 mm</t>
  </si>
  <si>
    <t>-474437459</t>
  </si>
  <si>
    <t>Sprchové vaničky akrylátové čtvercové 900x900 mm</t>
  </si>
  <si>
    <t>725244103</t>
  </si>
  <si>
    <t>Dveře sprchové rámové se skleněnou výplní tl. 5 mm otvíravé jednokřídlové do niky na vaničku šířky 900 mm</t>
  </si>
  <si>
    <t>-1297962866</t>
  </si>
  <si>
    <t>Sprchové dveře a zástěny dveře sprchové do niky rámové se skleněnou výplní tl. 5 mm otvíravé jednokřídlové, na vaničku šířky 900 mm</t>
  </si>
  <si>
    <t>725311111R</t>
  </si>
  <si>
    <t>Kuchyňská linka se dřezem a vybavením dle PD</t>
  </si>
  <si>
    <t>-1537292153</t>
  </si>
  <si>
    <t>Dřezy bez výtokových armatur jednoduché se zápachovou uzávěrkou keramické 590x450 mm</t>
  </si>
  <si>
    <t>725331211</t>
  </si>
  <si>
    <t>Výlevka bez výtokových armatur nerezová připevněná na zeď konzolou 450x550x300 mm</t>
  </si>
  <si>
    <t>641668661</t>
  </si>
  <si>
    <t>Výlevky bez výtokových armatur a splachovací nádrže nerezové připevněné na zeď konzolou 450 x 550 x 300 mm</t>
  </si>
  <si>
    <t>725813111</t>
  </si>
  <si>
    <t>Ventil rohový bez připojovací trubičky nebo flexi hadičky G 1/2</t>
  </si>
  <si>
    <t>-106190079</t>
  </si>
  <si>
    <t>Ventily rohové bez připojovací trubičky nebo flexi hadičky G 1/2</t>
  </si>
  <si>
    <t>725813112</t>
  </si>
  <si>
    <t>Ventil rohový pračkový G 3/4</t>
  </si>
  <si>
    <t>2038471609</t>
  </si>
  <si>
    <t>Ventily rohové bez připojovací trubičky nebo flexi hadičky pračkové G 3/4</t>
  </si>
  <si>
    <t>725821329</t>
  </si>
  <si>
    <t>Baterie dřezová stojánková páková s vytahovací sprškou</t>
  </si>
  <si>
    <t>76527607</t>
  </si>
  <si>
    <t>Baterie dřezové stojánkové pákové s otáčivým ústím a délkou ramínka s vytahovací sprškou</t>
  </si>
  <si>
    <t>725822611</t>
  </si>
  <si>
    <t>Baterie umyvadlová stojánková páková bez výpusti</t>
  </si>
  <si>
    <t>1969248595</t>
  </si>
  <si>
    <t>Baterie umyvadlové stojánkové pákové bez výpusti</t>
  </si>
  <si>
    <t>Pomocné stavební práce, burání drážek, zapravení drážek</t>
  </si>
  <si>
    <t>sou</t>
  </si>
  <si>
    <t>-2001750121</t>
  </si>
  <si>
    <t>Pomocné zámečnické prvky (kotvení poztrubí)</t>
  </si>
  <si>
    <t>-949031614</t>
  </si>
  <si>
    <t>Zaslepení plynového potrubí</t>
  </si>
  <si>
    <t>-1185336263</t>
  </si>
  <si>
    <t>Demontáž stávajícího zařízení</t>
  </si>
  <si>
    <t>-767307471</t>
  </si>
  <si>
    <t>pročištění stávající kanalizační šachty před domem</t>
  </si>
  <si>
    <t>1960426254</t>
  </si>
  <si>
    <t>06 - Slaboproud</t>
  </si>
  <si>
    <t>D1 - aktivní prvky</t>
  </si>
  <si>
    <t>D2 - Rozvaděč a kabeláž</t>
  </si>
  <si>
    <t>D3 - Záložní zdroj</t>
  </si>
  <si>
    <t>D4 - Montáže a VRN</t>
  </si>
  <si>
    <t>aktivní prvky</t>
  </si>
  <si>
    <t>Pol1</t>
  </si>
  <si>
    <t>Firewall + 5 let support</t>
  </si>
  <si>
    <t>Pol2</t>
  </si>
  <si>
    <t>Switch L3 a support na 5 let 24x 1G + 4x 1G SFP port, static routing, napájení AC</t>
  </si>
  <si>
    <t>Pol3</t>
  </si>
  <si>
    <t>Wifi AP Ubiquiti UniFi 6 Long Range Access point, 802.11ax, Wi-Fi 6, MU-MIMO 4x4, 2,4/5GHz, 3Gbps, OFDMA, PoE 802.3at, pasivní PoE (48V)</t>
  </si>
  <si>
    <t>Pol4</t>
  </si>
  <si>
    <t>Ubiquiti U-POE-at PoE injektor, 2× RJ-45, pasivní, 30W, bílý</t>
  </si>
  <si>
    <t>Rozvaděč a kabeláž</t>
  </si>
  <si>
    <t>Pol5</t>
  </si>
  <si>
    <t>19" nástěnný rozvaděč, výška 21U, hloubka 600 mm</t>
  </si>
  <si>
    <t>Pol6</t>
  </si>
  <si>
    <t>19'' napájecí panel 9x220V, bez vypínače, kabel 3m</t>
  </si>
  <si>
    <t>Pol7</t>
  </si>
  <si>
    <t>montážní sada do rozvaděče - 1x šroub, 1x plovoucí matka, 1x podložka</t>
  </si>
  <si>
    <t>Pol8</t>
  </si>
  <si>
    <t>19" ukládací police s podpěrami, hloubka 250mm, 1U, barva černá</t>
  </si>
  <si>
    <t>Pol9</t>
  </si>
  <si>
    <t>Patch panel 24 portů, Patch panel 24 portů, Cat. 6, nestíněný, 19" 1U, fixní, osazený</t>
  </si>
  <si>
    <t>Pol10</t>
  </si>
  <si>
    <t>Beznástrojový modul Keystone, RJ45, Cat. 6, nestíněný, pro zásuvky a patchpanely, bílý</t>
  </si>
  <si>
    <t>Pol11</t>
  </si>
  <si>
    <t>19"vyvazovací panel 1U,jednostranný plast.oka 40x50 mm, barva černá</t>
  </si>
  <si>
    <t>Pol12</t>
  </si>
  <si>
    <t>U/UTP 4P,LS0H (Dca-s2,d2,a1) kabel , CAT6</t>
  </si>
  <si>
    <t>Pol13</t>
  </si>
  <si>
    <t>Zásuvka 86x86mm pro dva moduly typu Keystone, s prachovkou</t>
  </si>
  <si>
    <t>Pol14</t>
  </si>
  <si>
    <t>Krabice na omítku pro zásuvky 86x86mm</t>
  </si>
  <si>
    <t>Pol15</t>
  </si>
  <si>
    <t>Patch kabel Cat.6, stíněný, 0,5m, šedý</t>
  </si>
  <si>
    <t>Pol16</t>
  </si>
  <si>
    <t>Patch kabel Cat.6, nestíněný, 2m, šedý</t>
  </si>
  <si>
    <t>Záložní zdroj</t>
  </si>
  <si>
    <t>Pol17</t>
  </si>
  <si>
    <t>UPS - záložní zdroj do RACK</t>
  </si>
  <si>
    <t>Montáže a VRN</t>
  </si>
  <si>
    <t>Pol18</t>
  </si>
  <si>
    <t>konfigurace aktivních prvků</t>
  </si>
  <si>
    <t>Pol19</t>
  </si>
  <si>
    <t>pokládka UTP kabelů</t>
  </si>
  <si>
    <t>Pol20</t>
  </si>
  <si>
    <t>montáž nosných prvků, průrazy</t>
  </si>
  <si>
    <t>Pol21</t>
  </si>
  <si>
    <t>montáž zásuvky na omítku</t>
  </si>
  <si>
    <t>Pol22</t>
  </si>
  <si>
    <t>zapojení modulu RJ45 cat6 (zásuvky,patchpanel)</t>
  </si>
  <si>
    <t>Pol23</t>
  </si>
  <si>
    <t>Měření strukturované kabeláže včetně protokolu</t>
  </si>
  <si>
    <t>Pol24</t>
  </si>
  <si>
    <t>drobné práce</t>
  </si>
  <si>
    <t>cpl</t>
  </si>
  <si>
    <t>Pol25</t>
  </si>
  <si>
    <t>dokumentace</t>
  </si>
  <si>
    <t>Pol26</t>
  </si>
  <si>
    <t>doprava</t>
  </si>
  <si>
    <t>07 - Venkovní úpravy</t>
  </si>
  <si>
    <t xml:space="preserve">    1 - Zemní práce</t>
  </si>
  <si>
    <t xml:space="preserve">    5 - Komunikace pozemní</t>
  </si>
  <si>
    <t>VRN - Vedlejší rozpočtové náklady</t>
  </si>
  <si>
    <t xml:space="preserve">    VRN7 - Provozní vlivy</t>
  </si>
  <si>
    <t>Zemní práce</t>
  </si>
  <si>
    <t>113106123</t>
  </si>
  <si>
    <t>Rozebrání dlažeb ze zámkových dlaždic komunikací pro pěší ručně</t>
  </si>
  <si>
    <t>-706706074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</si>
  <si>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</si>
  <si>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27*5,6</t>
  </si>
  <si>
    <t>113107024</t>
  </si>
  <si>
    <t>Odstranění podkladu z kameniva drceného tl 400 mm při překopech ručně</t>
  </si>
  <si>
    <t>-1403017066</t>
  </si>
  <si>
    <t>Odstranění podkladů nebo krytů při překopech inženýrských sítí s přemístěním hmot na skládku ve vzdálenosti do 3 m nebo s naložením na dopravní prostředek ručně z kameniva hrubého drceného, o tl. vrstvy přes 300 do 400 mm</t>
  </si>
  <si>
    <t>180405111</t>
  </si>
  <si>
    <t>Založení trávníku ve vegetačních prefabrikátech výsevem semene v rovině a ve svahu do 1:5</t>
  </si>
  <si>
    <t>-1915943087</t>
  </si>
  <si>
    <t>Založení trávníků ve vegetačních dlaždicích nebo prefabrikátech výsevem semene v rovině nebo na svahu do 1:5</t>
  </si>
  <si>
    <t>00572410</t>
  </si>
  <si>
    <t>osivo směs travní parková</t>
  </si>
  <si>
    <t>kg</t>
  </si>
  <si>
    <t>525393108</t>
  </si>
  <si>
    <t>50*0,015 'Přepočtené koeficientem množství</t>
  </si>
  <si>
    <t>182303111</t>
  </si>
  <si>
    <t>Doplnění zeminy nebo substrátu na travnatých plochách tl 50 mm rovina v rovinně a svahu do 1:5</t>
  </si>
  <si>
    <t>2113884204</t>
  </si>
  <si>
    <t>Doplnění zeminy nebo substrátu na travnatých plochách tloušťky do 50 mm v rovině nebo na svahu do 1:5</t>
  </si>
  <si>
    <t>2*50</t>
  </si>
  <si>
    <t>10371500</t>
  </si>
  <si>
    <t>substrát pro trávníky VL</t>
  </si>
  <si>
    <t>1032214146</t>
  </si>
  <si>
    <t>100*0,058 'Přepočtené koeficientem množství</t>
  </si>
  <si>
    <t>339921131</t>
  </si>
  <si>
    <t>Osazování betonových palisád do betonového základu v řadě výšky prvku do 0,5 m</t>
  </si>
  <si>
    <t>59395635</t>
  </si>
  <si>
    <t>Osazování palisád  betonových v řadě se zabetonováním výšky palisády do 500 mm</t>
  </si>
  <si>
    <t>1,2+1,2+7+7+1,2+1,2</t>
  </si>
  <si>
    <t>59228412</t>
  </si>
  <si>
    <t>palisáda betonová tyčová půlkulatá přírodní 175x200x600mm</t>
  </si>
  <si>
    <t>-1323120709</t>
  </si>
  <si>
    <t>18,8*5,9 'Přepočtené koeficientem množství</t>
  </si>
  <si>
    <t>Komunikace pozemní</t>
  </si>
  <si>
    <t>564851111</t>
  </si>
  <si>
    <t>Podklad ze štěrkodrtě ŠD tl 150 mm</t>
  </si>
  <si>
    <t>-1178938371</t>
  </si>
  <si>
    <t>Podklad ze štěrkodrti ŠD  s rozprostřením a zhutněním, po zhutnění tl. 150 mm</t>
  </si>
  <si>
    <t>Skladba chodníku,rampičky</t>
  </si>
  <si>
    <t>2*2</t>
  </si>
  <si>
    <t>3,1*17</t>
  </si>
  <si>
    <t>Skladba stání</t>
  </si>
  <si>
    <t>2*(2,5*17)</t>
  </si>
  <si>
    <t>596211130</t>
  </si>
  <si>
    <t>Kladení zámkové dlažby komunikací pro pěší tl 60 mm skupiny C pl do 50 m2</t>
  </si>
  <si>
    <t>-678019819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</si>
  <si>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do 50 m2</t>
  </si>
  <si>
    <t>59245015</t>
  </si>
  <si>
    <t>dlažba zámková tvaru I 200x165x60mm přírodní</t>
  </si>
  <si>
    <t>2030538440</t>
  </si>
  <si>
    <t>596211230</t>
  </si>
  <si>
    <t>Kladení zámkové dlažby komunikací pro pěší tl 80 mm skupiny C pl do 50 m2</t>
  </si>
  <si>
    <t>1233075551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</si>
  <si>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C, pro plochy do 50 m2</t>
  </si>
  <si>
    <t>2,5*17</t>
  </si>
  <si>
    <t>59245013</t>
  </si>
  <si>
    <t>dlažba zámková tvaru I 200x165x80mm přírodní</t>
  </si>
  <si>
    <t>-462752863</t>
  </si>
  <si>
    <t>59245010</t>
  </si>
  <si>
    <t>dlažba zámková tvaru I 200x165x80mm barevná</t>
  </si>
  <si>
    <t>-2104942100</t>
  </si>
  <si>
    <t>915111112 R</t>
  </si>
  <si>
    <t>Vodorovné dopravní značení dělící čáry souvislé š 125 mm retroreflexní bílá barva</t>
  </si>
  <si>
    <t>479301286</t>
  </si>
  <si>
    <t>Vodorovné dopravní značení stříkané barvou  dělící čára šířky 125 mm souvislá bílá retroreflexní</t>
  </si>
  <si>
    <t>916131113</t>
  </si>
  <si>
    <t>Osazení silničního obrubníku betonového ležatého s boční opěrou do lože z betonu prostého</t>
  </si>
  <si>
    <t>-1850129065</t>
  </si>
  <si>
    <t>Osazení silničního obrubníku betonového se zřízením lože, s vyplněním a zatřením spár cementovou maltou ležatého s boční opěrou z betonu prostého, do lože z betonu prostého</t>
  </si>
  <si>
    <t>35+34</t>
  </si>
  <si>
    <t>59217034</t>
  </si>
  <si>
    <t>obrubník betonový silniční 1000x150x300mm</t>
  </si>
  <si>
    <t>2035663563</t>
  </si>
  <si>
    <t>916231113</t>
  </si>
  <si>
    <t>Osazení chodníkového obrubníku betonového ležatého s boční opěrou do lože z betonu prostého</t>
  </si>
  <si>
    <t>-1703619476</t>
  </si>
  <si>
    <t>Osazení chodníkového obrubníku betonového se zřízením lože, s vyplněním a zatřením spár cementovou maltou ležatého s boční opěrou z betonu prostého, do lože z betonu prostého</t>
  </si>
  <si>
    <t>59217017</t>
  </si>
  <si>
    <t>obrubník betonový chodníkový 1000x100x250mm</t>
  </si>
  <si>
    <t>1973352084</t>
  </si>
  <si>
    <t>998223011</t>
  </si>
  <si>
    <t>Přesun hmot pro pozemní komunikace s krytem dlážděným</t>
  </si>
  <si>
    <t>-1456159567</t>
  </si>
  <si>
    <t>Přesun hmot pro pozemní komunikace s krytem dlážděným  dopravní vzdálenost do 200 m jakékoliv délky objektu</t>
  </si>
  <si>
    <t>998223094</t>
  </si>
  <si>
    <t>Příplatek k přesunu hmot pro pozemní komunikace s krytem dlážděným za zvětšený přesun do 5000 m</t>
  </si>
  <si>
    <t>1353589991</t>
  </si>
  <si>
    <t>Přesun hmot pro pozemní komunikace s krytem dlážděným  Příplatek k ceně za zvětšený přesun přes vymezenou největší dopravní vzdálenost do 5000 m</t>
  </si>
  <si>
    <t>998223095</t>
  </si>
  <si>
    <t>Příplatek k přesunu hmot pro pozemní komunikace s krytem dlážděným za zvětšený přesun ZKD 5000 m</t>
  </si>
  <si>
    <t>6071442</t>
  </si>
  <si>
    <t>Přesun hmot pro pozemní komunikace s krytem dlážděným  Příplatek k ceně za zvětšený přesun přes vymezenou největší dopravní vzdálenost za každých dalších 5000 m přes 5000 m</t>
  </si>
  <si>
    <t>Přemístění veřejného osvětlení</t>
  </si>
  <si>
    <t>-1457359536</t>
  </si>
  <si>
    <t>Výšková úprava kanalizační šachty</t>
  </si>
  <si>
    <t>1738212837</t>
  </si>
  <si>
    <t>Přesunutí dopravní značky</t>
  </si>
  <si>
    <t>1014659408</t>
  </si>
  <si>
    <t>výšková úprava vodoměrné šachty</t>
  </si>
  <si>
    <t>-1241314285</t>
  </si>
  <si>
    <t>Montáž nové dopravní značky</t>
  </si>
  <si>
    <t>-1406404557</t>
  </si>
  <si>
    <t>VRN</t>
  </si>
  <si>
    <t>Vedlejší rozpočtové náklady</t>
  </si>
  <si>
    <t>VRN7</t>
  </si>
  <si>
    <t>Provozní vlivy</t>
  </si>
  <si>
    <t>072103011</t>
  </si>
  <si>
    <t>Zajištění DIO komunikace II. a III. třídy - jednoduché el. vedení</t>
  </si>
  <si>
    <t>1024</t>
  </si>
  <si>
    <t>495525583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</si>
</sst>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JKPO202303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Změna užívání na prádelnu, Kostnická 4088, Chomutov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Chomutov, Kostnická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>Krajovský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Stavební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'01 - Stavební část'!P131</f>
        <v>0</v>
      </c>
      <c r="AV95" s="128">
        <f>'01 - Stavební část'!J33</f>
        <v>0</v>
      </c>
      <c r="AW95" s="128">
        <f>'01 - Stavební část'!J34</f>
        <v>0</v>
      </c>
      <c r="AX95" s="128">
        <f>'01 - Stavební část'!J35</f>
        <v>0</v>
      </c>
      <c r="AY95" s="128">
        <f>'01 - Stavební část'!J36</f>
        <v>0</v>
      </c>
      <c r="AZ95" s="128">
        <f>'01 - Stavební část'!F33</f>
        <v>0</v>
      </c>
      <c r="BA95" s="128">
        <f>'01 - Stavební část'!F34</f>
        <v>0</v>
      </c>
      <c r="BB95" s="128">
        <f>'01 - Stavební část'!F35</f>
        <v>0</v>
      </c>
      <c r="BC95" s="128">
        <f>'01 - Stavební část'!F36</f>
        <v>0</v>
      </c>
      <c r="BD95" s="130">
        <f>'01 - Stavební část'!F37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1" s="7" customFormat="1" ht="16.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Vytápění'!J30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27">
        <v>0</v>
      </c>
      <c r="AT96" s="128">
        <f>ROUND(SUM(AV96:AW96),2)</f>
        <v>0</v>
      </c>
      <c r="AU96" s="129">
        <f>'02 - Vytápění'!P120</f>
        <v>0</v>
      </c>
      <c r="AV96" s="128">
        <f>'02 - Vytápění'!J33</f>
        <v>0</v>
      </c>
      <c r="AW96" s="128">
        <f>'02 - Vytápění'!J34</f>
        <v>0</v>
      </c>
      <c r="AX96" s="128">
        <f>'02 - Vytápění'!J35</f>
        <v>0</v>
      </c>
      <c r="AY96" s="128">
        <f>'02 - Vytápění'!J36</f>
        <v>0</v>
      </c>
      <c r="AZ96" s="128">
        <f>'02 - Vytápění'!F33</f>
        <v>0</v>
      </c>
      <c r="BA96" s="128">
        <f>'02 - Vytápění'!F34</f>
        <v>0</v>
      </c>
      <c r="BB96" s="128">
        <f>'02 - Vytápění'!F35</f>
        <v>0</v>
      </c>
      <c r="BC96" s="128">
        <f>'02 - Vytápění'!F36</f>
        <v>0</v>
      </c>
      <c r="BD96" s="130">
        <f>'02 - Vytápění'!F37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pans="1:91" s="7" customFormat="1" ht="16.5" customHeight="1">
      <c r="A97" s="119" t="s">
        <v>79</v>
      </c>
      <c r="B97" s="120"/>
      <c r="C97" s="121"/>
      <c r="D97" s="122" t="s">
        <v>89</v>
      </c>
      <c r="E97" s="122"/>
      <c r="F97" s="122"/>
      <c r="G97" s="122"/>
      <c r="H97" s="122"/>
      <c r="I97" s="123"/>
      <c r="J97" s="122" t="s">
        <v>90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VZT'!J30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82</v>
      </c>
      <c r="AR97" s="126"/>
      <c r="AS97" s="127">
        <v>0</v>
      </c>
      <c r="AT97" s="128">
        <f>ROUND(SUM(AV97:AW97),2)</f>
        <v>0</v>
      </c>
      <c r="AU97" s="129">
        <f>'03 - VZT'!P118</f>
        <v>0</v>
      </c>
      <c r="AV97" s="128">
        <f>'03 - VZT'!J33</f>
        <v>0</v>
      </c>
      <c r="AW97" s="128">
        <f>'03 - VZT'!J34</f>
        <v>0</v>
      </c>
      <c r="AX97" s="128">
        <f>'03 - VZT'!J35</f>
        <v>0</v>
      </c>
      <c r="AY97" s="128">
        <f>'03 - VZT'!J36</f>
        <v>0</v>
      </c>
      <c r="AZ97" s="128">
        <f>'03 - VZT'!F33</f>
        <v>0</v>
      </c>
      <c r="BA97" s="128">
        <f>'03 - VZT'!F34</f>
        <v>0</v>
      </c>
      <c r="BB97" s="128">
        <f>'03 - VZT'!F35</f>
        <v>0</v>
      </c>
      <c r="BC97" s="128">
        <f>'03 - VZT'!F36</f>
        <v>0</v>
      </c>
      <c r="BD97" s="130">
        <f>'03 - VZT'!F37</f>
        <v>0</v>
      </c>
      <c r="BE97" s="7"/>
      <c r="BT97" s="131" t="s">
        <v>83</v>
      </c>
      <c r="BV97" s="131" t="s">
        <v>77</v>
      </c>
      <c r="BW97" s="131" t="s">
        <v>91</v>
      </c>
      <c r="BX97" s="131" t="s">
        <v>5</v>
      </c>
      <c r="CL97" s="131" t="s">
        <v>1</v>
      </c>
      <c r="CM97" s="131" t="s">
        <v>85</v>
      </c>
    </row>
    <row r="98" spans="1:91" s="7" customFormat="1" ht="16.5" customHeight="1">
      <c r="A98" s="119" t="s">
        <v>79</v>
      </c>
      <c r="B98" s="120"/>
      <c r="C98" s="121"/>
      <c r="D98" s="122" t="s">
        <v>92</v>
      </c>
      <c r="E98" s="122"/>
      <c r="F98" s="122"/>
      <c r="G98" s="122"/>
      <c r="H98" s="122"/>
      <c r="I98" s="123"/>
      <c r="J98" s="122" t="s">
        <v>93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Elektroinstalace'!J30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82</v>
      </c>
      <c r="AR98" s="126"/>
      <c r="AS98" s="127">
        <v>0</v>
      </c>
      <c r="AT98" s="128">
        <f>ROUND(SUM(AV98:AW98),2)</f>
        <v>0</v>
      </c>
      <c r="AU98" s="129">
        <f>'04 - Elektroinstalace'!P131</f>
        <v>0</v>
      </c>
      <c r="AV98" s="128">
        <f>'04 - Elektroinstalace'!J33</f>
        <v>0</v>
      </c>
      <c r="AW98" s="128">
        <f>'04 - Elektroinstalace'!J34</f>
        <v>0</v>
      </c>
      <c r="AX98" s="128">
        <f>'04 - Elektroinstalace'!J35</f>
        <v>0</v>
      </c>
      <c r="AY98" s="128">
        <f>'04 - Elektroinstalace'!J36</f>
        <v>0</v>
      </c>
      <c r="AZ98" s="128">
        <f>'04 - Elektroinstalace'!F33</f>
        <v>0</v>
      </c>
      <c r="BA98" s="128">
        <f>'04 - Elektroinstalace'!F34</f>
        <v>0</v>
      </c>
      <c r="BB98" s="128">
        <f>'04 - Elektroinstalace'!F35</f>
        <v>0</v>
      </c>
      <c r="BC98" s="128">
        <f>'04 - Elektroinstalace'!F36</f>
        <v>0</v>
      </c>
      <c r="BD98" s="130">
        <f>'04 - Elektroinstalace'!F37</f>
        <v>0</v>
      </c>
      <c r="BE98" s="7"/>
      <c r="BT98" s="131" t="s">
        <v>83</v>
      </c>
      <c r="BV98" s="131" t="s">
        <v>77</v>
      </c>
      <c r="BW98" s="131" t="s">
        <v>94</v>
      </c>
      <c r="BX98" s="131" t="s">
        <v>5</v>
      </c>
      <c r="CL98" s="131" t="s">
        <v>1</v>
      </c>
      <c r="CM98" s="131" t="s">
        <v>85</v>
      </c>
    </row>
    <row r="99" spans="1:91" s="7" customFormat="1" ht="16.5" customHeight="1">
      <c r="A99" s="119" t="s">
        <v>79</v>
      </c>
      <c r="B99" s="120"/>
      <c r="C99" s="121"/>
      <c r="D99" s="122" t="s">
        <v>95</v>
      </c>
      <c r="E99" s="122"/>
      <c r="F99" s="122"/>
      <c r="G99" s="122"/>
      <c r="H99" s="122"/>
      <c r="I99" s="123"/>
      <c r="J99" s="122" t="s">
        <v>96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'05 - ZTI'!J30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82</v>
      </c>
      <c r="AR99" s="126"/>
      <c r="AS99" s="127">
        <v>0</v>
      </c>
      <c r="AT99" s="128">
        <f>ROUND(SUM(AV99:AW99),2)</f>
        <v>0</v>
      </c>
      <c r="AU99" s="129">
        <f>'05 - ZTI'!P121</f>
        <v>0</v>
      </c>
      <c r="AV99" s="128">
        <f>'05 - ZTI'!J33</f>
        <v>0</v>
      </c>
      <c r="AW99" s="128">
        <f>'05 - ZTI'!J34</f>
        <v>0</v>
      </c>
      <c r="AX99" s="128">
        <f>'05 - ZTI'!J35</f>
        <v>0</v>
      </c>
      <c r="AY99" s="128">
        <f>'05 - ZTI'!J36</f>
        <v>0</v>
      </c>
      <c r="AZ99" s="128">
        <f>'05 - ZTI'!F33</f>
        <v>0</v>
      </c>
      <c r="BA99" s="128">
        <f>'05 - ZTI'!F34</f>
        <v>0</v>
      </c>
      <c r="BB99" s="128">
        <f>'05 - ZTI'!F35</f>
        <v>0</v>
      </c>
      <c r="BC99" s="128">
        <f>'05 - ZTI'!F36</f>
        <v>0</v>
      </c>
      <c r="BD99" s="130">
        <f>'05 - ZTI'!F37</f>
        <v>0</v>
      </c>
      <c r="BE99" s="7"/>
      <c r="BT99" s="131" t="s">
        <v>83</v>
      </c>
      <c r="BV99" s="131" t="s">
        <v>77</v>
      </c>
      <c r="BW99" s="131" t="s">
        <v>97</v>
      </c>
      <c r="BX99" s="131" t="s">
        <v>5</v>
      </c>
      <c r="CL99" s="131" t="s">
        <v>1</v>
      </c>
      <c r="CM99" s="131" t="s">
        <v>85</v>
      </c>
    </row>
    <row r="100" spans="1:91" s="7" customFormat="1" ht="16.5" customHeight="1">
      <c r="A100" s="119" t="s">
        <v>79</v>
      </c>
      <c r="B100" s="120"/>
      <c r="C100" s="121"/>
      <c r="D100" s="122" t="s">
        <v>98</v>
      </c>
      <c r="E100" s="122"/>
      <c r="F100" s="122"/>
      <c r="G100" s="122"/>
      <c r="H100" s="122"/>
      <c r="I100" s="123"/>
      <c r="J100" s="122" t="s">
        <v>99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'06 - Slaboproud'!J30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82</v>
      </c>
      <c r="AR100" s="126"/>
      <c r="AS100" s="127">
        <v>0</v>
      </c>
      <c r="AT100" s="128">
        <f>ROUND(SUM(AV100:AW100),2)</f>
        <v>0</v>
      </c>
      <c r="AU100" s="129">
        <f>'06 - Slaboproud'!P120</f>
        <v>0</v>
      </c>
      <c r="AV100" s="128">
        <f>'06 - Slaboproud'!J33</f>
        <v>0</v>
      </c>
      <c r="AW100" s="128">
        <f>'06 - Slaboproud'!J34</f>
        <v>0</v>
      </c>
      <c r="AX100" s="128">
        <f>'06 - Slaboproud'!J35</f>
        <v>0</v>
      </c>
      <c r="AY100" s="128">
        <f>'06 - Slaboproud'!J36</f>
        <v>0</v>
      </c>
      <c r="AZ100" s="128">
        <f>'06 - Slaboproud'!F33</f>
        <v>0</v>
      </c>
      <c r="BA100" s="128">
        <f>'06 - Slaboproud'!F34</f>
        <v>0</v>
      </c>
      <c r="BB100" s="128">
        <f>'06 - Slaboproud'!F35</f>
        <v>0</v>
      </c>
      <c r="BC100" s="128">
        <f>'06 - Slaboproud'!F36</f>
        <v>0</v>
      </c>
      <c r="BD100" s="130">
        <f>'06 - Slaboproud'!F37</f>
        <v>0</v>
      </c>
      <c r="BE100" s="7"/>
      <c r="BT100" s="131" t="s">
        <v>83</v>
      </c>
      <c r="BV100" s="131" t="s">
        <v>77</v>
      </c>
      <c r="BW100" s="131" t="s">
        <v>100</v>
      </c>
      <c r="BX100" s="131" t="s">
        <v>5</v>
      </c>
      <c r="CL100" s="131" t="s">
        <v>1</v>
      </c>
      <c r="CM100" s="131" t="s">
        <v>85</v>
      </c>
    </row>
    <row r="101" spans="1:91" s="7" customFormat="1" ht="16.5" customHeight="1">
      <c r="A101" s="119" t="s">
        <v>79</v>
      </c>
      <c r="B101" s="120"/>
      <c r="C101" s="121"/>
      <c r="D101" s="122" t="s">
        <v>101</v>
      </c>
      <c r="E101" s="122"/>
      <c r="F101" s="122"/>
      <c r="G101" s="122"/>
      <c r="H101" s="122"/>
      <c r="I101" s="123"/>
      <c r="J101" s="122" t="s">
        <v>102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'07 - Venkovní úpravy'!J30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82</v>
      </c>
      <c r="AR101" s="126"/>
      <c r="AS101" s="132">
        <v>0</v>
      </c>
      <c r="AT101" s="133">
        <f>ROUND(SUM(AV101:AW101),2)</f>
        <v>0</v>
      </c>
      <c r="AU101" s="134">
        <f>'07 - Venkovní úpravy'!P125</f>
        <v>0</v>
      </c>
      <c r="AV101" s="133">
        <f>'07 - Venkovní úpravy'!J33</f>
        <v>0</v>
      </c>
      <c r="AW101" s="133">
        <f>'07 - Venkovní úpravy'!J34</f>
        <v>0</v>
      </c>
      <c r="AX101" s="133">
        <f>'07 - Venkovní úpravy'!J35</f>
        <v>0</v>
      </c>
      <c r="AY101" s="133">
        <f>'07 - Venkovní úpravy'!J36</f>
        <v>0</v>
      </c>
      <c r="AZ101" s="133">
        <f>'07 - Venkovní úpravy'!F33</f>
        <v>0</v>
      </c>
      <c r="BA101" s="133">
        <f>'07 - Venkovní úpravy'!F34</f>
        <v>0</v>
      </c>
      <c r="BB101" s="133">
        <f>'07 - Venkovní úpravy'!F35</f>
        <v>0</v>
      </c>
      <c r="BC101" s="133">
        <f>'07 - Venkovní úpravy'!F36</f>
        <v>0</v>
      </c>
      <c r="BD101" s="135">
        <f>'07 - Venkovní úpravy'!F37</f>
        <v>0</v>
      </c>
      <c r="BE101" s="7"/>
      <c r="BT101" s="131" t="s">
        <v>83</v>
      </c>
      <c r="BV101" s="131" t="s">
        <v>77</v>
      </c>
      <c r="BW101" s="131" t="s">
        <v>103</v>
      </c>
      <c r="BX101" s="131" t="s">
        <v>5</v>
      </c>
      <c r="CL101" s="131" t="s">
        <v>1</v>
      </c>
      <c r="CM101" s="131" t="s">
        <v>85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část'!C2" display="/"/>
    <hyperlink ref="A96" location="'02 - Vytápění'!C2" display="/"/>
    <hyperlink ref="A97" location="'03 - VZT'!C2" display="/"/>
    <hyperlink ref="A98" location="'04 - Elektroinstalace'!C2" display="/"/>
    <hyperlink ref="A99" location="'05 - ZTI'!C2" display="/"/>
    <hyperlink ref="A100" location="'06 - Slaboproud'!C2" display="/"/>
    <hyperlink ref="A101" location="'07 - Venkovní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užívání na prádelnu, Kostnická 4088, Chomutov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18. 5. 2023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ROUND((SUM(BE131:BE444)),2)</f>
        <v>0</v>
      </c>
      <c r="G33" s="38"/>
      <c r="H33" s="38"/>
      <c r="I33" s="155">
        <v>0.21</v>
      </c>
      <c r="J33" s="154">
        <f>ROUND(((SUM(BE131:BE444))*I33),2)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ROUND((SUM(BF131:BF444)),2)</f>
        <v>0</v>
      </c>
      <c r="G34" s="38"/>
      <c r="H34" s="38"/>
      <c r="I34" s="155">
        <v>0.12</v>
      </c>
      <c r="J34" s="154">
        <f>ROUND(((SUM(BF131:BF444))*I34),2)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ROUND((SUM(BG131:BG444)),2)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ROUND((SUM(BH131:BH444)),2)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ROUND((SUM(BI131:BI444)),2)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užívání na prádelnu, Kostnická 4088, Chomutov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Stavební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Chomutov, Kostnická</v>
      </c>
      <c r="G89" s="40"/>
      <c r="H89" s="40"/>
      <c r="I89" s="32" t="s">
        <v>22</v>
      </c>
      <c r="J89" s="79" t="str">
        <f>IF(J12="","",J12)</f>
        <v>18. 5. 2023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J132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113</v>
      </c>
      <c r="E98" s="188"/>
      <c r="F98" s="188"/>
      <c r="G98" s="188"/>
      <c r="H98" s="188"/>
      <c r="I98" s="188"/>
      <c r="J98" s="189">
        <f>J133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114</v>
      </c>
      <c r="E99" s="188"/>
      <c r="F99" s="188"/>
      <c r="G99" s="188"/>
      <c r="H99" s="188"/>
      <c r="I99" s="188"/>
      <c r="J99" s="189">
        <f>J149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115</v>
      </c>
      <c r="E100" s="188"/>
      <c r="F100" s="188"/>
      <c r="G100" s="188"/>
      <c r="H100" s="188"/>
      <c r="I100" s="188"/>
      <c r="J100" s="189">
        <f>J199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116</v>
      </c>
      <c r="E101" s="188"/>
      <c r="F101" s="188"/>
      <c r="G101" s="188"/>
      <c r="H101" s="188"/>
      <c r="I101" s="188"/>
      <c r="J101" s="189">
        <f>J224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117</v>
      </c>
      <c r="E102" s="188"/>
      <c r="F102" s="188"/>
      <c r="G102" s="188"/>
      <c r="H102" s="188"/>
      <c r="I102" s="188"/>
      <c r="J102" s="189">
        <f>J234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118</v>
      </c>
      <c r="E103" s="182"/>
      <c r="F103" s="182"/>
      <c r="G103" s="182"/>
      <c r="H103" s="182"/>
      <c r="I103" s="182"/>
      <c r="J103" s="183">
        <f>J237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5"/>
      <c r="C104" s="186"/>
      <c r="D104" s="187" t="s">
        <v>119</v>
      </c>
      <c r="E104" s="188"/>
      <c r="F104" s="188"/>
      <c r="G104" s="188"/>
      <c r="H104" s="188"/>
      <c r="I104" s="188"/>
      <c r="J104" s="189">
        <f>J238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120</v>
      </c>
      <c r="E105" s="188"/>
      <c r="F105" s="188"/>
      <c r="G105" s="188"/>
      <c r="H105" s="188"/>
      <c r="I105" s="188"/>
      <c r="J105" s="189">
        <f>J247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121</v>
      </c>
      <c r="E106" s="188"/>
      <c r="F106" s="188"/>
      <c r="G106" s="188"/>
      <c r="H106" s="188"/>
      <c r="I106" s="188"/>
      <c r="J106" s="189">
        <f>J262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122</v>
      </c>
      <c r="E107" s="188"/>
      <c r="F107" s="188"/>
      <c r="G107" s="188"/>
      <c r="H107" s="188"/>
      <c r="I107" s="188"/>
      <c r="J107" s="189">
        <f>J343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123</v>
      </c>
      <c r="E108" s="188"/>
      <c r="F108" s="188"/>
      <c r="G108" s="188"/>
      <c r="H108" s="188"/>
      <c r="I108" s="188"/>
      <c r="J108" s="189">
        <f>J372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124</v>
      </c>
      <c r="E109" s="188"/>
      <c r="F109" s="188"/>
      <c r="G109" s="188"/>
      <c r="H109" s="188"/>
      <c r="I109" s="188"/>
      <c r="J109" s="189">
        <f>J403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125</v>
      </c>
      <c r="E110" s="188"/>
      <c r="F110" s="188"/>
      <c r="G110" s="188"/>
      <c r="H110" s="188"/>
      <c r="I110" s="188"/>
      <c r="J110" s="189">
        <f>J432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9"/>
      <c r="C111" s="180"/>
      <c r="D111" s="181" t="s">
        <v>126</v>
      </c>
      <c r="E111" s="182"/>
      <c r="F111" s="182"/>
      <c r="G111" s="182"/>
      <c r="H111" s="182"/>
      <c r="I111" s="182"/>
      <c r="J111" s="183">
        <f>J442</f>
        <v>0</v>
      </c>
      <c r="K111" s="180"/>
      <c r="L111" s="18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127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74" t="str">
        <f>E7</f>
        <v>Změna užívání na prádelnu, Kostnická 4088, Chomutov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105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01 - Stavební část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Chomutov, Kostnická</v>
      </c>
      <c r="G125" s="40"/>
      <c r="H125" s="40"/>
      <c r="I125" s="32" t="s">
        <v>22</v>
      </c>
      <c r="J125" s="79" t="str">
        <f>IF(J12="","",J12)</f>
        <v>18. 5. 2023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 xml:space="preserve"> </v>
      </c>
      <c r="G127" s="40"/>
      <c r="H127" s="40"/>
      <c r="I127" s="32" t="s">
        <v>30</v>
      </c>
      <c r="J127" s="36" t="str">
        <f>E21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32</v>
      </c>
      <c r="J128" s="36" t="str">
        <f>E24</f>
        <v>Krajovský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1"/>
      <c r="B130" s="192"/>
      <c r="C130" s="193" t="s">
        <v>128</v>
      </c>
      <c r="D130" s="194" t="s">
        <v>60</v>
      </c>
      <c r="E130" s="194" t="s">
        <v>56</v>
      </c>
      <c r="F130" s="194" t="s">
        <v>57</v>
      </c>
      <c r="G130" s="194" t="s">
        <v>129</v>
      </c>
      <c r="H130" s="194" t="s">
        <v>130</v>
      </c>
      <c r="I130" s="194" t="s">
        <v>131</v>
      </c>
      <c r="J130" s="195" t="s">
        <v>109</v>
      </c>
      <c r="K130" s="196" t="s">
        <v>132</v>
      </c>
      <c r="L130" s="197"/>
      <c r="M130" s="100" t="s">
        <v>1</v>
      </c>
      <c r="N130" s="101" t="s">
        <v>39</v>
      </c>
      <c r="O130" s="101" t="s">
        <v>133</v>
      </c>
      <c r="P130" s="101" t="s">
        <v>134</v>
      </c>
      <c r="Q130" s="101" t="s">
        <v>135</v>
      </c>
      <c r="R130" s="101" t="s">
        <v>136</v>
      </c>
      <c r="S130" s="101" t="s">
        <v>137</v>
      </c>
      <c r="T130" s="102" t="s">
        <v>138</v>
      </c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</row>
    <row r="131" spans="1:63" s="2" customFormat="1" ht="22.8" customHeight="1">
      <c r="A131" s="38"/>
      <c r="B131" s="39"/>
      <c r="C131" s="107" t="s">
        <v>139</v>
      </c>
      <c r="D131" s="40"/>
      <c r="E131" s="40"/>
      <c r="F131" s="40"/>
      <c r="G131" s="40"/>
      <c r="H131" s="40"/>
      <c r="I131" s="40"/>
      <c r="J131" s="198">
        <f>BK131</f>
        <v>0</v>
      </c>
      <c r="K131" s="40"/>
      <c r="L131" s="44"/>
      <c r="M131" s="103"/>
      <c r="N131" s="199"/>
      <c r="O131" s="104"/>
      <c r="P131" s="200">
        <f>P132+P237+P442</f>
        <v>0</v>
      </c>
      <c r="Q131" s="104"/>
      <c r="R131" s="200">
        <f>R132+R237+R442</f>
        <v>23.43995393</v>
      </c>
      <c r="S131" s="104"/>
      <c r="T131" s="201">
        <f>T132+T237+T442</f>
        <v>40.492047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74</v>
      </c>
      <c r="AU131" s="17" t="s">
        <v>111</v>
      </c>
      <c r="BK131" s="202">
        <f>BK132+BK237+BK442</f>
        <v>0</v>
      </c>
    </row>
    <row r="132" spans="1:63" s="12" customFormat="1" ht="25.9" customHeight="1">
      <c r="A132" s="12"/>
      <c r="B132" s="203"/>
      <c r="C132" s="204"/>
      <c r="D132" s="205" t="s">
        <v>74</v>
      </c>
      <c r="E132" s="206" t="s">
        <v>140</v>
      </c>
      <c r="F132" s="206" t="s">
        <v>141</v>
      </c>
      <c r="G132" s="204"/>
      <c r="H132" s="204"/>
      <c r="I132" s="207"/>
      <c r="J132" s="208">
        <f>BK132</f>
        <v>0</v>
      </c>
      <c r="K132" s="204"/>
      <c r="L132" s="209"/>
      <c r="M132" s="210"/>
      <c r="N132" s="211"/>
      <c r="O132" s="211"/>
      <c r="P132" s="212">
        <f>P133+P149+P199+P224+P234</f>
        <v>0</v>
      </c>
      <c r="Q132" s="211"/>
      <c r="R132" s="212">
        <f>R133+R149+R199+R224+R234</f>
        <v>11.05746291</v>
      </c>
      <c r="S132" s="211"/>
      <c r="T132" s="213">
        <f>T133+T149+T199+T224+T234</f>
        <v>32.375156000000004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83</v>
      </c>
      <c r="AT132" s="215" t="s">
        <v>74</v>
      </c>
      <c r="AU132" s="215" t="s">
        <v>75</v>
      </c>
      <c r="AY132" s="214" t="s">
        <v>142</v>
      </c>
      <c r="BK132" s="216">
        <f>BK133+BK149+BK199+BK224+BK234</f>
        <v>0</v>
      </c>
    </row>
    <row r="133" spans="1:63" s="12" customFormat="1" ht="22.8" customHeight="1">
      <c r="A133" s="12"/>
      <c r="B133" s="203"/>
      <c r="C133" s="204"/>
      <c r="D133" s="205" t="s">
        <v>74</v>
      </c>
      <c r="E133" s="217" t="s">
        <v>143</v>
      </c>
      <c r="F133" s="217" t="s">
        <v>144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SUM(P134:P148)</f>
        <v>0</v>
      </c>
      <c r="Q133" s="211"/>
      <c r="R133" s="212">
        <f>SUM(R134:R148)</f>
        <v>8.08681953</v>
      </c>
      <c r="S133" s="211"/>
      <c r="T133" s="213">
        <f>SUM(T134:T148)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83</v>
      </c>
      <c r="AT133" s="215" t="s">
        <v>74</v>
      </c>
      <c r="AU133" s="215" t="s">
        <v>83</v>
      </c>
      <c r="AY133" s="214" t="s">
        <v>142</v>
      </c>
      <c r="BK133" s="216">
        <f>SUM(BK134:BK148)</f>
        <v>0</v>
      </c>
    </row>
    <row r="134" spans="1:65" s="2" customFormat="1" ht="24.15" customHeight="1">
      <c r="A134" s="38"/>
      <c r="B134" s="39"/>
      <c r="C134" s="219" t="s">
        <v>83</v>
      </c>
      <c r="D134" s="219" t="s">
        <v>145</v>
      </c>
      <c r="E134" s="220" t="s">
        <v>146</v>
      </c>
      <c r="F134" s="221" t="s">
        <v>147</v>
      </c>
      <c r="G134" s="222" t="s">
        <v>148</v>
      </c>
      <c r="H134" s="223">
        <v>3.948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0.05015</v>
      </c>
      <c r="R134" s="229">
        <f>Q134*H134</f>
        <v>0.1979922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149</v>
      </c>
      <c r="AT134" s="231" t="s">
        <v>145</v>
      </c>
      <c r="AU134" s="231" t="s">
        <v>85</v>
      </c>
      <c r="AY134" s="17" t="s">
        <v>142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149</v>
      </c>
      <c r="BM134" s="231" t="s">
        <v>150</v>
      </c>
    </row>
    <row r="135" spans="1:47" s="2" customFormat="1" ht="12">
      <c r="A135" s="38"/>
      <c r="B135" s="39"/>
      <c r="C135" s="40"/>
      <c r="D135" s="233" t="s">
        <v>151</v>
      </c>
      <c r="E135" s="40"/>
      <c r="F135" s="234" t="s">
        <v>152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85</v>
      </c>
    </row>
    <row r="136" spans="1:51" s="13" customFormat="1" ht="12">
      <c r="A136" s="13"/>
      <c r="B136" s="238"/>
      <c r="C136" s="239"/>
      <c r="D136" s="233" t="s">
        <v>153</v>
      </c>
      <c r="E136" s="240" t="s">
        <v>1</v>
      </c>
      <c r="F136" s="241" t="s">
        <v>154</v>
      </c>
      <c r="G136" s="239"/>
      <c r="H136" s="242">
        <v>3.948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153</v>
      </c>
      <c r="AU136" s="248" t="s">
        <v>85</v>
      </c>
      <c r="AV136" s="13" t="s">
        <v>85</v>
      </c>
      <c r="AW136" s="13" t="s">
        <v>31</v>
      </c>
      <c r="AX136" s="13" t="s">
        <v>75</v>
      </c>
      <c r="AY136" s="248" t="s">
        <v>142</v>
      </c>
    </row>
    <row r="137" spans="1:51" s="14" customFormat="1" ht="12">
      <c r="A137" s="14"/>
      <c r="B137" s="249"/>
      <c r="C137" s="250"/>
      <c r="D137" s="233" t="s">
        <v>153</v>
      </c>
      <c r="E137" s="251" t="s">
        <v>1</v>
      </c>
      <c r="F137" s="252" t="s">
        <v>155</v>
      </c>
      <c r="G137" s="250"/>
      <c r="H137" s="253">
        <v>3.948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9" t="s">
        <v>153</v>
      </c>
      <c r="AU137" s="259" t="s">
        <v>85</v>
      </c>
      <c r="AV137" s="14" t="s">
        <v>149</v>
      </c>
      <c r="AW137" s="14" t="s">
        <v>31</v>
      </c>
      <c r="AX137" s="14" t="s">
        <v>83</v>
      </c>
      <c r="AY137" s="259" t="s">
        <v>142</v>
      </c>
    </row>
    <row r="138" spans="1:65" s="2" customFormat="1" ht="24.15" customHeight="1">
      <c r="A138" s="38"/>
      <c r="B138" s="39"/>
      <c r="C138" s="219" t="s">
        <v>85</v>
      </c>
      <c r="D138" s="219" t="s">
        <v>145</v>
      </c>
      <c r="E138" s="220" t="s">
        <v>156</v>
      </c>
      <c r="F138" s="221" t="s">
        <v>157</v>
      </c>
      <c r="G138" s="222" t="s">
        <v>148</v>
      </c>
      <c r="H138" s="223">
        <v>73.978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0.05897</v>
      </c>
      <c r="R138" s="229">
        <f>Q138*H138</f>
        <v>4.3624826599999995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149</v>
      </c>
      <c r="AT138" s="231" t="s">
        <v>145</v>
      </c>
      <c r="AU138" s="231" t="s">
        <v>85</v>
      </c>
      <c r="AY138" s="17" t="s">
        <v>142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149</v>
      </c>
      <c r="BM138" s="231" t="s">
        <v>158</v>
      </c>
    </row>
    <row r="139" spans="1:47" s="2" customFormat="1" ht="12">
      <c r="A139" s="38"/>
      <c r="B139" s="39"/>
      <c r="C139" s="40"/>
      <c r="D139" s="233" t="s">
        <v>151</v>
      </c>
      <c r="E139" s="40"/>
      <c r="F139" s="234" t="s">
        <v>159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85</v>
      </c>
    </row>
    <row r="140" spans="1:51" s="13" customFormat="1" ht="12">
      <c r="A140" s="13"/>
      <c r="B140" s="238"/>
      <c r="C140" s="239"/>
      <c r="D140" s="233" t="s">
        <v>153</v>
      </c>
      <c r="E140" s="240" t="s">
        <v>1</v>
      </c>
      <c r="F140" s="241" t="s">
        <v>160</v>
      </c>
      <c r="G140" s="239"/>
      <c r="H140" s="242">
        <v>69.978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153</v>
      </c>
      <c r="AU140" s="248" t="s">
        <v>85</v>
      </c>
      <c r="AV140" s="13" t="s">
        <v>85</v>
      </c>
      <c r="AW140" s="13" t="s">
        <v>31</v>
      </c>
      <c r="AX140" s="13" t="s">
        <v>75</v>
      </c>
      <c r="AY140" s="248" t="s">
        <v>142</v>
      </c>
    </row>
    <row r="141" spans="1:51" s="13" customFormat="1" ht="12">
      <c r="A141" s="13"/>
      <c r="B141" s="238"/>
      <c r="C141" s="239"/>
      <c r="D141" s="233" t="s">
        <v>153</v>
      </c>
      <c r="E141" s="240" t="s">
        <v>1</v>
      </c>
      <c r="F141" s="241" t="s">
        <v>161</v>
      </c>
      <c r="G141" s="239"/>
      <c r="H141" s="242">
        <v>4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153</v>
      </c>
      <c r="AU141" s="248" t="s">
        <v>85</v>
      </c>
      <c r="AV141" s="13" t="s">
        <v>85</v>
      </c>
      <c r="AW141" s="13" t="s">
        <v>31</v>
      </c>
      <c r="AX141" s="13" t="s">
        <v>75</v>
      </c>
      <c r="AY141" s="248" t="s">
        <v>142</v>
      </c>
    </row>
    <row r="142" spans="1:51" s="14" customFormat="1" ht="12">
      <c r="A142" s="14"/>
      <c r="B142" s="249"/>
      <c r="C142" s="250"/>
      <c r="D142" s="233" t="s">
        <v>153</v>
      </c>
      <c r="E142" s="251" t="s">
        <v>1</v>
      </c>
      <c r="F142" s="252" t="s">
        <v>155</v>
      </c>
      <c r="G142" s="250"/>
      <c r="H142" s="253">
        <v>73.978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153</v>
      </c>
      <c r="AU142" s="259" t="s">
        <v>85</v>
      </c>
      <c r="AV142" s="14" t="s">
        <v>149</v>
      </c>
      <c r="AW142" s="14" t="s">
        <v>31</v>
      </c>
      <c r="AX142" s="14" t="s">
        <v>83</v>
      </c>
      <c r="AY142" s="259" t="s">
        <v>142</v>
      </c>
    </row>
    <row r="143" spans="1:65" s="2" customFormat="1" ht="24.15" customHeight="1">
      <c r="A143" s="38"/>
      <c r="B143" s="39"/>
      <c r="C143" s="219" t="s">
        <v>143</v>
      </c>
      <c r="D143" s="219" t="s">
        <v>145</v>
      </c>
      <c r="E143" s="220" t="s">
        <v>162</v>
      </c>
      <c r="F143" s="221" t="s">
        <v>163</v>
      </c>
      <c r="G143" s="222" t="s">
        <v>148</v>
      </c>
      <c r="H143" s="223">
        <v>46.577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0.07571</v>
      </c>
      <c r="R143" s="229">
        <f>Q143*H143</f>
        <v>3.52634467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149</v>
      </c>
      <c r="AT143" s="231" t="s">
        <v>145</v>
      </c>
      <c r="AU143" s="231" t="s">
        <v>85</v>
      </c>
      <c r="AY143" s="17" t="s">
        <v>142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149</v>
      </c>
      <c r="BM143" s="231" t="s">
        <v>164</v>
      </c>
    </row>
    <row r="144" spans="1:47" s="2" customFormat="1" ht="12">
      <c r="A144" s="38"/>
      <c r="B144" s="39"/>
      <c r="C144" s="40"/>
      <c r="D144" s="233" t="s">
        <v>151</v>
      </c>
      <c r="E144" s="40"/>
      <c r="F144" s="234" t="s">
        <v>165</v>
      </c>
      <c r="G144" s="40"/>
      <c r="H144" s="40"/>
      <c r="I144" s="235"/>
      <c r="J144" s="40"/>
      <c r="K144" s="40"/>
      <c r="L144" s="44"/>
      <c r="M144" s="236"/>
      <c r="N144" s="237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151</v>
      </c>
      <c r="AU144" s="17" t="s">
        <v>85</v>
      </c>
    </row>
    <row r="145" spans="1:51" s="13" customFormat="1" ht="12">
      <c r="A145" s="13"/>
      <c r="B145" s="238"/>
      <c r="C145" s="239"/>
      <c r="D145" s="233" t="s">
        <v>153</v>
      </c>
      <c r="E145" s="240" t="s">
        <v>1</v>
      </c>
      <c r="F145" s="241" t="s">
        <v>166</v>
      </c>
      <c r="G145" s="239"/>
      <c r="H145" s="242">
        <v>30.27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153</v>
      </c>
      <c r="AU145" s="248" t="s">
        <v>85</v>
      </c>
      <c r="AV145" s="13" t="s">
        <v>85</v>
      </c>
      <c r="AW145" s="13" t="s">
        <v>31</v>
      </c>
      <c r="AX145" s="13" t="s">
        <v>75</v>
      </c>
      <c r="AY145" s="248" t="s">
        <v>142</v>
      </c>
    </row>
    <row r="146" spans="1:51" s="15" customFormat="1" ht="12">
      <c r="A146" s="15"/>
      <c r="B146" s="260"/>
      <c r="C146" s="261"/>
      <c r="D146" s="233" t="s">
        <v>153</v>
      </c>
      <c r="E146" s="262" t="s">
        <v>1</v>
      </c>
      <c r="F146" s="263" t="s">
        <v>167</v>
      </c>
      <c r="G146" s="261"/>
      <c r="H146" s="262" t="s">
        <v>1</v>
      </c>
      <c r="I146" s="264"/>
      <c r="J146" s="261"/>
      <c r="K146" s="261"/>
      <c r="L146" s="265"/>
      <c r="M146" s="266"/>
      <c r="N146" s="267"/>
      <c r="O146" s="267"/>
      <c r="P146" s="267"/>
      <c r="Q146" s="267"/>
      <c r="R146" s="267"/>
      <c r="S146" s="267"/>
      <c r="T146" s="268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9" t="s">
        <v>153</v>
      </c>
      <c r="AU146" s="269" t="s">
        <v>85</v>
      </c>
      <c r="AV146" s="15" t="s">
        <v>83</v>
      </c>
      <c r="AW146" s="15" t="s">
        <v>31</v>
      </c>
      <c r="AX146" s="15" t="s">
        <v>75</v>
      </c>
      <c r="AY146" s="269" t="s">
        <v>142</v>
      </c>
    </row>
    <row r="147" spans="1:51" s="13" customFormat="1" ht="12">
      <c r="A147" s="13"/>
      <c r="B147" s="238"/>
      <c r="C147" s="239"/>
      <c r="D147" s="233" t="s">
        <v>153</v>
      </c>
      <c r="E147" s="240" t="s">
        <v>1</v>
      </c>
      <c r="F147" s="241" t="s">
        <v>168</v>
      </c>
      <c r="G147" s="239"/>
      <c r="H147" s="242">
        <v>16.307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153</v>
      </c>
      <c r="AU147" s="248" t="s">
        <v>85</v>
      </c>
      <c r="AV147" s="13" t="s">
        <v>85</v>
      </c>
      <c r="AW147" s="13" t="s">
        <v>31</v>
      </c>
      <c r="AX147" s="13" t="s">
        <v>75</v>
      </c>
      <c r="AY147" s="248" t="s">
        <v>142</v>
      </c>
    </row>
    <row r="148" spans="1:51" s="14" customFormat="1" ht="12">
      <c r="A148" s="14"/>
      <c r="B148" s="249"/>
      <c r="C148" s="250"/>
      <c r="D148" s="233" t="s">
        <v>153</v>
      </c>
      <c r="E148" s="251" t="s">
        <v>1</v>
      </c>
      <c r="F148" s="252" t="s">
        <v>155</v>
      </c>
      <c r="G148" s="250"/>
      <c r="H148" s="253">
        <v>46.577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9" t="s">
        <v>153</v>
      </c>
      <c r="AU148" s="259" t="s">
        <v>85</v>
      </c>
      <c r="AV148" s="14" t="s">
        <v>149</v>
      </c>
      <c r="AW148" s="14" t="s">
        <v>31</v>
      </c>
      <c r="AX148" s="14" t="s">
        <v>83</v>
      </c>
      <c r="AY148" s="259" t="s">
        <v>142</v>
      </c>
    </row>
    <row r="149" spans="1:63" s="12" customFormat="1" ht="22.8" customHeight="1">
      <c r="A149" s="12"/>
      <c r="B149" s="203"/>
      <c r="C149" s="204"/>
      <c r="D149" s="205" t="s">
        <v>74</v>
      </c>
      <c r="E149" s="217" t="s">
        <v>169</v>
      </c>
      <c r="F149" s="217" t="s">
        <v>170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SUM(P150:P198)</f>
        <v>0</v>
      </c>
      <c r="Q149" s="211"/>
      <c r="R149" s="212">
        <f>SUM(R150:R198)</f>
        <v>2.97064338</v>
      </c>
      <c r="S149" s="211"/>
      <c r="T149" s="213">
        <f>SUM(T150:T198)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83</v>
      </c>
      <c r="AT149" s="215" t="s">
        <v>74</v>
      </c>
      <c r="AU149" s="215" t="s">
        <v>83</v>
      </c>
      <c r="AY149" s="214" t="s">
        <v>142</v>
      </c>
      <c r="BK149" s="216">
        <f>SUM(BK150:BK198)</f>
        <v>0</v>
      </c>
    </row>
    <row r="150" spans="1:65" s="2" customFormat="1" ht="24.15" customHeight="1">
      <c r="A150" s="38"/>
      <c r="B150" s="39"/>
      <c r="C150" s="219" t="s">
        <v>149</v>
      </c>
      <c r="D150" s="219" t="s">
        <v>145</v>
      </c>
      <c r="E150" s="220" t="s">
        <v>171</v>
      </c>
      <c r="F150" s="221" t="s">
        <v>172</v>
      </c>
      <c r="G150" s="222" t="s">
        <v>148</v>
      </c>
      <c r="H150" s="223">
        <v>232.701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0.00438</v>
      </c>
      <c r="R150" s="229">
        <f>Q150*H150</f>
        <v>1.01923038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149</v>
      </c>
      <c r="AT150" s="231" t="s">
        <v>145</v>
      </c>
      <c r="AU150" s="231" t="s">
        <v>85</v>
      </c>
      <c r="AY150" s="17" t="s">
        <v>142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149</v>
      </c>
      <c r="BM150" s="231" t="s">
        <v>173</v>
      </c>
    </row>
    <row r="151" spans="1:47" s="2" customFormat="1" ht="12">
      <c r="A151" s="38"/>
      <c r="B151" s="39"/>
      <c r="C151" s="40"/>
      <c r="D151" s="233" t="s">
        <v>151</v>
      </c>
      <c r="E151" s="40"/>
      <c r="F151" s="234" t="s">
        <v>174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151</v>
      </c>
      <c r="AU151" s="17" t="s">
        <v>85</v>
      </c>
    </row>
    <row r="152" spans="1:51" s="13" customFormat="1" ht="12">
      <c r="A152" s="13"/>
      <c r="B152" s="238"/>
      <c r="C152" s="239"/>
      <c r="D152" s="233" t="s">
        <v>153</v>
      </c>
      <c r="E152" s="240" t="s">
        <v>1</v>
      </c>
      <c r="F152" s="241" t="s">
        <v>175</v>
      </c>
      <c r="G152" s="239"/>
      <c r="H152" s="242">
        <v>7.897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153</v>
      </c>
      <c r="AU152" s="248" t="s">
        <v>85</v>
      </c>
      <c r="AV152" s="13" t="s">
        <v>85</v>
      </c>
      <c r="AW152" s="13" t="s">
        <v>31</v>
      </c>
      <c r="AX152" s="13" t="s">
        <v>75</v>
      </c>
      <c r="AY152" s="248" t="s">
        <v>142</v>
      </c>
    </row>
    <row r="153" spans="1:51" s="13" customFormat="1" ht="12">
      <c r="A153" s="13"/>
      <c r="B153" s="238"/>
      <c r="C153" s="239"/>
      <c r="D153" s="233" t="s">
        <v>153</v>
      </c>
      <c r="E153" s="240" t="s">
        <v>1</v>
      </c>
      <c r="F153" s="241" t="s">
        <v>176</v>
      </c>
      <c r="G153" s="239"/>
      <c r="H153" s="242">
        <v>139.956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153</v>
      </c>
      <c r="AU153" s="248" t="s">
        <v>85</v>
      </c>
      <c r="AV153" s="13" t="s">
        <v>85</v>
      </c>
      <c r="AW153" s="13" t="s">
        <v>31</v>
      </c>
      <c r="AX153" s="13" t="s">
        <v>75</v>
      </c>
      <c r="AY153" s="248" t="s">
        <v>142</v>
      </c>
    </row>
    <row r="154" spans="1:51" s="13" customFormat="1" ht="12">
      <c r="A154" s="13"/>
      <c r="B154" s="238"/>
      <c r="C154" s="239"/>
      <c r="D154" s="233" t="s">
        <v>153</v>
      </c>
      <c r="E154" s="240" t="s">
        <v>1</v>
      </c>
      <c r="F154" s="241" t="s">
        <v>177</v>
      </c>
      <c r="G154" s="239"/>
      <c r="H154" s="242">
        <v>8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153</v>
      </c>
      <c r="AU154" s="248" t="s">
        <v>85</v>
      </c>
      <c r="AV154" s="13" t="s">
        <v>85</v>
      </c>
      <c r="AW154" s="13" t="s">
        <v>31</v>
      </c>
      <c r="AX154" s="13" t="s">
        <v>75</v>
      </c>
      <c r="AY154" s="248" t="s">
        <v>142</v>
      </c>
    </row>
    <row r="155" spans="1:51" s="13" customFormat="1" ht="12">
      <c r="A155" s="13"/>
      <c r="B155" s="238"/>
      <c r="C155" s="239"/>
      <c r="D155" s="233" t="s">
        <v>153</v>
      </c>
      <c r="E155" s="240" t="s">
        <v>1</v>
      </c>
      <c r="F155" s="241" t="s">
        <v>178</v>
      </c>
      <c r="G155" s="239"/>
      <c r="H155" s="242">
        <v>60.541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153</v>
      </c>
      <c r="AU155" s="248" t="s">
        <v>85</v>
      </c>
      <c r="AV155" s="13" t="s">
        <v>85</v>
      </c>
      <c r="AW155" s="13" t="s">
        <v>31</v>
      </c>
      <c r="AX155" s="13" t="s">
        <v>75</v>
      </c>
      <c r="AY155" s="248" t="s">
        <v>142</v>
      </c>
    </row>
    <row r="156" spans="1:51" s="15" customFormat="1" ht="12">
      <c r="A156" s="15"/>
      <c r="B156" s="260"/>
      <c r="C156" s="261"/>
      <c r="D156" s="233" t="s">
        <v>153</v>
      </c>
      <c r="E156" s="262" t="s">
        <v>1</v>
      </c>
      <c r="F156" s="263" t="s">
        <v>167</v>
      </c>
      <c r="G156" s="261"/>
      <c r="H156" s="262" t="s">
        <v>1</v>
      </c>
      <c r="I156" s="264"/>
      <c r="J156" s="261"/>
      <c r="K156" s="261"/>
      <c r="L156" s="265"/>
      <c r="M156" s="266"/>
      <c r="N156" s="267"/>
      <c r="O156" s="267"/>
      <c r="P156" s="267"/>
      <c r="Q156" s="267"/>
      <c r="R156" s="267"/>
      <c r="S156" s="267"/>
      <c r="T156" s="268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9" t="s">
        <v>153</v>
      </c>
      <c r="AU156" s="269" t="s">
        <v>85</v>
      </c>
      <c r="AV156" s="15" t="s">
        <v>83</v>
      </c>
      <c r="AW156" s="15" t="s">
        <v>31</v>
      </c>
      <c r="AX156" s="15" t="s">
        <v>75</v>
      </c>
      <c r="AY156" s="269" t="s">
        <v>142</v>
      </c>
    </row>
    <row r="157" spans="1:51" s="13" customFormat="1" ht="12">
      <c r="A157" s="13"/>
      <c r="B157" s="238"/>
      <c r="C157" s="239"/>
      <c r="D157" s="233" t="s">
        <v>153</v>
      </c>
      <c r="E157" s="240" t="s">
        <v>1</v>
      </c>
      <c r="F157" s="241" t="s">
        <v>179</v>
      </c>
      <c r="G157" s="239"/>
      <c r="H157" s="242">
        <v>16.307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153</v>
      </c>
      <c r="AU157" s="248" t="s">
        <v>85</v>
      </c>
      <c r="AV157" s="13" t="s">
        <v>85</v>
      </c>
      <c r="AW157" s="13" t="s">
        <v>31</v>
      </c>
      <c r="AX157" s="13" t="s">
        <v>75</v>
      </c>
      <c r="AY157" s="248" t="s">
        <v>142</v>
      </c>
    </row>
    <row r="158" spans="1:51" s="14" customFormat="1" ht="12">
      <c r="A158" s="14"/>
      <c r="B158" s="249"/>
      <c r="C158" s="250"/>
      <c r="D158" s="233" t="s">
        <v>153</v>
      </c>
      <c r="E158" s="251" t="s">
        <v>1</v>
      </c>
      <c r="F158" s="252" t="s">
        <v>155</v>
      </c>
      <c r="G158" s="250"/>
      <c r="H158" s="253">
        <v>232.70099999999996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9" t="s">
        <v>153</v>
      </c>
      <c r="AU158" s="259" t="s">
        <v>85</v>
      </c>
      <c r="AV158" s="14" t="s">
        <v>149</v>
      </c>
      <c r="AW158" s="14" t="s">
        <v>31</v>
      </c>
      <c r="AX158" s="14" t="s">
        <v>83</v>
      </c>
      <c r="AY158" s="259" t="s">
        <v>142</v>
      </c>
    </row>
    <row r="159" spans="1:65" s="2" customFormat="1" ht="24.15" customHeight="1">
      <c r="A159" s="38"/>
      <c r="B159" s="39"/>
      <c r="C159" s="219" t="s">
        <v>180</v>
      </c>
      <c r="D159" s="219" t="s">
        <v>145</v>
      </c>
      <c r="E159" s="220" t="s">
        <v>181</v>
      </c>
      <c r="F159" s="221" t="s">
        <v>182</v>
      </c>
      <c r="G159" s="222" t="s">
        <v>148</v>
      </c>
      <c r="H159" s="223">
        <v>126.701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0.003</v>
      </c>
      <c r="R159" s="229">
        <f>Q159*H159</f>
        <v>0.38010299999999997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149</v>
      </c>
      <c r="AT159" s="231" t="s">
        <v>145</v>
      </c>
      <c r="AU159" s="231" t="s">
        <v>85</v>
      </c>
      <c r="AY159" s="17" t="s">
        <v>142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149</v>
      </c>
      <c r="BM159" s="231" t="s">
        <v>183</v>
      </c>
    </row>
    <row r="160" spans="1:47" s="2" customFormat="1" ht="12">
      <c r="A160" s="38"/>
      <c r="B160" s="39"/>
      <c r="C160" s="40"/>
      <c r="D160" s="233" t="s">
        <v>151</v>
      </c>
      <c r="E160" s="40"/>
      <c r="F160" s="234" t="s">
        <v>184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</v>
      </c>
      <c r="AU160" s="17" t="s">
        <v>85</v>
      </c>
    </row>
    <row r="161" spans="1:51" s="13" customFormat="1" ht="12">
      <c r="A161" s="13"/>
      <c r="B161" s="238"/>
      <c r="C161" s="239"/>
      <c r="D161" s="233" t="s">
        <v>153</v>
      </c>
      <c r="E161" s="240" t="s">
        <v>1</v>
      </c>
      <c r="F161" s="241" t="s">
        <v>185</v>
      </c>
      <c r="G161" s="239"/>
      <c r="H161" s="242">
        <v>110.394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153</v>
      </c>
      <c r="AU161" s="248" t="s">
        <v>85</v>
      </c>
      <c r="AV161" s="13" t="s">
        <v>85</v>
      </c>
      <c r="AW161" s="13" t="s">
        <v>31</v>
      </c>
      <c r="AX161" s="13" t="s">
        <v>75</v>
      </c>
      <c r="AY161" s="248" t="s">
        <v>142</v>
      </c>
    </row>
    <row r="162" spans="1:51" s="15" customFormat="1" ht="12">
      <c r="A162" s="15"/>
      <c r="B162" s="260"/>
      <c r="C162" s="261"/>
      <c r="D162" s="233" t="s">
        <v>153</v>
      </c>
      <c r="E162" s="262" t="s">
        <v>1</v>
      </c>
      <c r="F162" s="263" t="s">
        <v>186</v>
      </c>
      <c r="G162" s="261"/>
      <c r="H162" s="262" t="s">
        <v>1</v>
      </c>
      <c r="I162" s="264"/>
      <c r="J162" s="261"/>
      <c r="K162" s="261"/>
      <c r="L162" s="265"/>
      <c r="M162" s="266"/>
      <c r="N162" s="267"/>
      <c r="O162" s="267"/>
      <c r="P162" s="267"/>
      <c r="Q162" s="267"/>
      <c r="R162" s="267"/>
      <c r="S162" s="267"/>
      <c r="T162" s="268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9" t="s">
        <v>153</v>
      </c>
      <c r="AU162" s="269" t="s">
        <v>85</v>
      </c>
      <c r="AV162" s="15" t="s">
        <v>83</v>
      </c>
      <c r="AW162" s="15" t="s">
        <v>31</v>
      </c>
      <c r="AX162" s="15" t="s">
        <v>75</v>
      </c>
      <c r="AY162" s="269" t="s">
        <v>142</v>
      </c>
    </row>
    <row r="163" spans="1:51" s="13" customFormat="1" ht="12">
      <c r="A163" s="13"/>
      <c r="B163" s="238"/>
      <c r="C163" s="239"/>
      <c r="D163" s="233" t="s">
        <v>153</v>
      </c>
      <c r="E163" s="240" t="s">
        <v>1</v>
      </c>
      <c r="F163" s="241" t="s">
        <v>179</v>
      </c>
      <c r="G163" s="239"/>
      <c r="H163" s="242">
        <v>16.307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153</v>
      </c>
      <c r="AU163" s="248" t="s">
        <v>85</v>
      </c>
      <c r="AV163" s="13" t="s">
        <v>85</v>
      </c>
      <c r="AW163" s="13" t="s">
        <v>31</v>
      </c>
      <c r="AX163" s="13" t="s">
        <v>75</v>
      </c>
      <c r="AY163" s="248" t="s">
        <v>142</v>
      </c>
    </row>
    <row r="164" spans="1:51" s="14" customFormat="1" ht="12">
      <c r="A164" s="14"/>
      <c r="B164" s="249"/>
      <c r="C164" s="250"/>
      <c r="D164" s="233" t="s">
        <v>153</v>
      </c>
      <c r="E164" s="251" t="s">
        <v>1</v>
      </c>
      <c r="F164" s="252" t="s">
        <v>155</v>
      </c>
      <c r="G164" s="250"/>
      <c r="H164" s="253">
        <v>126.70100000000001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153</v>
      </c>
      <c r="AU164" s="259" t="s">
        <v>85</v>
      </c>
      <c r="AV164" s="14" t="s">
        <v>149</v>
      </c>
      <c r="AW164" s="14" t="s">
        <v>31</v>
      </c>
      <c r="AX164" s="14" t="s">
        <v>83</v>
      </c>
      <c r="AY164" s="259" t="s">
        <v>142</v>
      </c>
    </row>
    <row r="165" spans="1:65" s="2" customFormat="1" ht="24.15" customHeight="1">
      <c r="A165" s="38"/>
      <c r="B165" s="39"/>
      <c r="C165" s="219" t="s">
        <v>169</v>
      </c>
      <c r="D165" s="219" t="s">
        <v>145</v>
      </c>
      <c r="E165" s="220" t="s">
        <v>187</v>
      </c>
      <c r="F165" s="221" t="s">
        <v>188</v>
      </c>
      <c r="G165" s="222" t="s">
        <v>189</v>
      </c>
      <c r="H165" s="223">
        <v>9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40</v>
      </c>
      <c r="O165" s="91"/>
      <c r="P165" s="229">
        <f>O165*H165</f>
        <v>0</v>
      </c>
      <c r="Q165" s="229">
        <v>0.00048</v>
      </c>
      <c r="R165" s="229">
        <f>Q165*H165</f>
        <v>0.00432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149</v>
      </c>
      <c r="AT165" s="231" t="s">
        <v>145</v>
      </c>
      <c r="AU165" s="231" t="s">
        <v>85</v>
      </c>
      <c r="AY165" s="17" t="s">
        <v>142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149</v>
      </c>
      <c r="BM165" s="231" t="s">
        <v>190</v>
      </c>
    </row>
    <row r="166" spans="1:47" s="2" customFormat="1" ht="12">
      <c r="A166" s="38"/>
      <c r="B166" s="39"/>
      <c r="C166" s="40"/>
      <c r="D166" s="233" t="s">
        <v>151</v>
      </c>
      <c r="E166" s="40"/>
      <c r="F166" s="234" t="s">
        <v>191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151</v>
      </c>
      <c r="AU166" s="17" t="s">
        <v>85</v>
      </c>
    </row>
    <row r="167" spans="1:51" s="15" customFormat="1" ht="12">
      <c r="A167" s="15"/>
      <c r="B167" s="260"/>
      <c r="C167" s="261"/>
      <c r="D167" s="233" t="s">
        <v>153</v>
      </c>
      <c r="E167" s="262" t="s">
        <v>1</v>
      </c>
      <c r="F167" s="263" t="s">
        <v>192</v>
      </c>
      <c r="G167" s="261"/>
      <c r="H167" s="262" t="s">
        <v>1</v>
      </c>
      <c r="I167" s="264"/>
      <c r="J167" s="261"/>
      <c r="K167" s="261"/>
      <c r="L167" s="265"/>
      <c r="M167" s="266"/>
      <c r="N167" s="267"/>
      <c r="O167" s="267"/>
      <c r="P167" s="267"/>
      <c r="Q167" s="267"/>
      <c r="R167" s="267"/>
      <c r="S167" s="267"/>
      <c r="T167" s="26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9" t="s">
        <v>153</v>
      </c>
      <c r="AU167" s="269" t="s">
        <v>85</v>
      </c>
      <c r="AV167" s="15" t="s">
        <v>83</v>
      </c>
      <c r="AW167" s="15" t="s">
        <v>31</v>
      </c>
      <c r="AX167" s="15" t="s">
        <v>75</v>
      </c>
      <c r="AY167" s="269" t="s">
        <v>142</v>
      </c>
    </row>
    <row r="168" spans="1:51" s="13" customFormat="1" ht="12">
      <c r="A168" s="13"/>
      <c r="B168" s="238"/>
      <c r="C168" s="239"/>
      <c r="D168" s="233" t="s">
        <v>153</v>
      </c>
      <c r="E168" s="240" t="s">
        <v>1</v>
      </c>
      <c r="F168" s="241" t="s">
        <v>180</v>
      </c>
      <c r="G168" s="239"/>
      <c r="H168" s="242">
        <v>5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153</v>
      </c>
      <c r="AU168" s="248" t="s">
        <v>85</v>
      </c>
      <c r="AV168" s="13" t="s">
        <v>85</v>
      </c>
      <c r="AW168" s="13" t="s">
        <v>31</v>
      </c>
      <c r="AX168" s="13" t="s">
        <v>75</v>
      </c>
      <c r="AY168" s="248" t="s">
        <v>142</v>
      </c>
    </row>
    <row r="169" spans="1:51" s="15" customFormat="1" ht="12">
      <c r="A169" s="15"/>
      <c r="B169" s="260"/>
      <c r="C169" s="261"/>
      <c r="D169" s="233" t="s">
        <v>153</v>
      </c>
      <c r="E169" s="262" t="s">
        <v>1</v>
      </c>
      <c r="F169" s="263" t="s">
        <v>193</v>
      </c>
      <c r="G169" s="261"/>
      <c r="H169" s="262" t="s">
        <v>1</v>
      </c>
      <c r="I169" s="264"/>
      <c r="J169" s="261"/>
      <c r="K169" s="261"/>
      <c r="L169" s="265"/>
      <c r="M169" s="266"/>
      <c r="N169" s="267"/>
      <c r="O169" s="267"/>
      <c r="P169" s="267"/>
      <c r="Q169" s="267"/>
      <c r="R169" s="267"/>
      <c r="S169" s="267"/>
      <c r="T169" s="26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9" t="s">
        <v>153</v>
      </c>
      <c r="AU169" s="269" t="s">
        <v>85</v>
      </c>
      <c r="AV169" s="15" t="s">
        <v>83</v>
      </c>
      <c r="AW169" s="15" t="s">
        <v>31</v>
      </c>
      <c r="AX169" s="15" t="s">
        <v>75</v>
      </c>
      <c r="AY169" s="269" t="s">
        <v>142</v>
      </c>
    </row>
    <row r="170" spans="1:51" s="13" customFormat="1" ht="12">
      <c r="A170" s="13"/>
      <c r="B170" s="238"/>
      <c r="C170" s="239"/>
      <c r="D170" s="233" t="s">
        <v>153</v>
      </c>
      <c r="E170" s="240" t="s">
        <v>1</v>
      </c>
      <c r="F170" s="241" t="s">
        <v>83</v>
      </c>
      <c r="G170" s="239"/>
      <c r="H170" s="242">
        <v>1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153</v>
      </c>
      <c r="AU170" s="248" t="s">
        <v>85</v>
      </c>
      <c r="AV170" s="13" t="s">
        <v>85</v>
      </c>
      <c r="AW170" s="13" t="s">
        <v>31</v>
      </c>
      <c r="AX170" s="13" t="s">
        <v>75</v>
      </c>
      <c r="AY170" s="248" t="s">
        <v>142</v>
      </c>
    </row>
    <row r="171" spans="1:51" s="15" customFormat="1" ht="12">
      <c r="A171" s="15"/>
      <c r="B171" s="260"/>
      <c r="C171" s="261"/>
      <c r="D171" s="233" t="s">
        <v>153</v>
      </c>
      <c r="E171" s="262" t="s">
        <v>1</v>
      </c>
      <c r="F171" s="263" t="s">
        <v>194</v>
      </c>
      <c r="G171" s="261"/>
      <c r="H171" s="262" t="s">
        <v>1</v>
      </c>
      <c r="I171" s="264"/>
      <c r="J171" s="261"/>
      <c r="K171" s="261"/>
      <c r="L171" s="265"/>
      <c r="M171" s="266"/>
      <c r="N171" s="267"/>
      <c r="O171" s="267"/>
      <c r="P171" s="267"/>
      <c r="Q171" s="267"/>
      <c r="R171" s="267"/>
      <c r="S171" s="267"/>
      <c r="T171" s="26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9" t="s">
        <v>153</v>
      </c>
      <c r="AU171" s="269" t="s">
        <v>85</v>
      </c>
      <c r="AV171" s="15" t="s">
        <v>83</v>
      </c>
      <c r="AW171" s="15" t="s">
        <v>31</v>
      </c>
      <c r="AX171" s="15" t="s">
        <v>75</v>
      </c>
      <c r="AY171" s="269" t="s">
        <v>142</v>
      </c>
    </row>
    <row r="172" spans="1:51" s="13" customFormat="1" ht="12">
      <c r="A172" s="13"/>
      <c r="B172" s="238"/>
      <c r="C172" s="239"/>
      <c r="D172" s="233" t="s">
        <v>153</v>
      </c>
      <c r="E172" s="240" t="s">
        <v>1</v>
      </c>
      <c r="F172" s="241" t="s">
        <v>83</v>
      </c>
      <c r="G172" s="239"/>
      <c r="H172" s="242">
        <v>1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153</v>
      </c>
      <c r="AU172" s="248" t="s">
        <v>85</v>
      </c>
      <c r="AV172" s="13" t="s">
        <v>85</v>
      </c>
      <c r="AW172" s="13" t="s">
        <v>31</v>
      </c>
      <c r="AX172" s="13" t="s">
        <v>75</v>
      </c>
      <c r="AY172" s="248" t="s">
        <v>142</v>
      </c>
    </row>
    <row r="173" spans="1:51" s="15" customFormat="1" ht="12">
      <c r="A173" s="15"/>
      <c r="B173" s="260"/>
      <c r="C173" s="261"/>
      <c r="D173" s="233" t="s">
        <v>153</v>
      </c>
      <c r="E173" s="262" t="s">
        <v>1</v>
      </c>
      <c r="F173" s="263" t="s">
        <v>195</v>
      </c>
      <c r="G173" s="261"/>
      <c r="H173" s="262" t="s">
        <v>1</v>
      </c>
      <c r="I173" s="264"/>
      <c r="J173" s="261"/>
      <c r="K173" s="261"/>
      <c r="L173" s="265"/>
      <c r="M173" s="266"/>
      <c r="N173" s="267"/>
      <c r="O173" s="267"/>
      <c r="P173" s="267"/>
      <c r="Q173" s="267"/>
      <c r="R173" s="267"/>
      <c r="S173" s="267"/>
      <c r="T173" s="26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9" t="s">
        <v>153</v>
      </c>
      <c r="AU173" s="269" t="s">
        <v>85</v>
      </c>
      <c r="AV173" s="15" t="s">
        <v>83</v>
      </c>
      <c r="AW173" s="15" t="s">
        <v>31</v>
      </c>
      <c r="AX173" s="15" t="s">
        <v>75</v>
      </c>
      <c r="AY173" s="269" t="s">
        <v>142</v>
      </c>
    </row>
    <row r="174" spans="1:51" s="13" customFormat="1" ht="12">
      <c r="A174" s="13"/>
      <c r="B174" s="238"/>
      <c r="C174" s="239"/>
      <c r="D174" s="233" t="s">
        <v>153</v>
      </c>
      <c r="E174" s="240" t="s">
        <v>1</v>
      </c>
      <c r="F174" s="241" t="s">
        <v>83</v>
      </c>
      <c r="G174" s="239"/>
      <c r="H174" s="242">
        <v>1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153</v>
      </c>
      <c r="AU174" s="248" t="s">
        <v>85</v>
      </c>
      <c r="AV174" s="13" t="s">
        <v>85</v>
      </c>
      <c r="AW174" s="13" t="s">
        <v>31</v>
      </c>
      <c r="AX174" s="13" t="s">
        <v>75</v>
      </c>
      <c r="AY174" s="248" t="s">
        <v>142</v>
      </c>
    </row>
    <row r="175" spans="1:51" s="15" customFormat="1" ht="12">
      <c r="A175" s="15"/>
      <c r="B175" s="260"/>
      <c r="C175" s="261"/>
      <c r="D175" s="233" t="s">
        <v>153</v>
      </c>
      <c r="E175" s="262" t="s">
        <v>1</v>
      </c>
      <c r="F175" s="263" t="s">
        <v>196</v>
      </c>
      <c r="G175" s="261"/>
      <c r="H175" s="262" t="s">
        <v>1</v>
      </c>
      <c r="I175" s="264"/>
      <c r="J175" s="261"/>
      <c r="K175" s="261"/>
      <c r="L175" s="265"/>
      <c r="M175" s="266"/>
      <c r="N175" s="267"/>
      <c r="O175" s="267"/>
      <c r="P175" s="267"/>
      <c r="Q175" s="267"/>
      <c r="R175" s="267"/>
      <c r="S175" s="267"/>
      <c r="T175" s="26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9" t="s">
        <v>153</v>
      </c>
      <c r="AU175" s="269" t="s">
        <v>85</v>
      </c>
      <c r="AV175" s="15" t="s">
        <v>83</v>
      </c>
      <c r="AW175" s="15" t="s">
        <v>31</v>
      </c>
      <c r="AX175" s="15" t="s">
        <v>75</v>
      </c>
      <c r="AY175" s="269" t="s">
        <v>142</v>
      </c>
    </row>
    <row r="176" spans="1:51" s="13" customFormat="1" ht="12">
      <c r="A176" s="13"/>
      <c r="B176" s="238"/>
      <c r="C176" s="239"/>
      <c r="D176" s="233" t="s">
        <v>153</v>
      </c>
      <c r="E176" s="240" t="s">
        <v>1</v>
      </c>
      <c r="F176" s="241" t="s">
        <v>83</v>
      </c>
      <c r="G176" s="239"/>
      <c r="H176" s="242">
        <v>1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153</v>
      </c>
      <c r="AU176" s="248" t="s">
        <v>85</v>
      </c>
      <c r="AV176" s="13" t="s">
        <v>85</v>
      </c>
      <c r="AW176" s="13" t="s">
        <v>31</v>
      </c>
      <c r="AX176" s="13" t="s">
        <v>75</v>
      </c>
      <c r="AY176" s="248" t="s">
        <v>142</v>
      </c>
    </row>
    <row r="177" spans="1:51" s="14" customFormat="1" ht="12">
      <c r="A177" s="14"/>
      <c r="B177" s="249"/>
      <c r="C177" s="250"/>
      <c r="D177" s="233" t="s">
        <v>153</v>
      </c>
      <c r="E177" s="251" t="s">
        <v>1</v>
      </c>
      <c r="F177" s="252" t="s">
        <v>155</v>
      </c>
      <c r="G177" s="250"/>
      <c r="H177" s="253">
        <v>9</v>
      </c>
      <c r="I177" s="254"/>
      <c r="J177" s="250"/>
      <c r="K177" s="250"/>
      <c r="L177" s="255"/>
      <c r="M177" s="256"/>
      <c r="N177" s="257"/>
      <c r="O177" s="257"/>
      <c r="P177" s="257"/>
      <c r="Q177" s="257"/>
      <c r="R177" s="257"/>
      <c r="S177" s="257"/>
      <c r="T177" s="25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9" t="s">
        <v>153</v>
      </c>
      <c r="AU177" s="259" t="s">
        <v>85</v>
      </c>
      <c r="AV177" s="14" t="s">
        <v>149</v>
      </c>
      <c r="AW177" s="14" t="s">
        <v>31</v>
      </c>
      <c r="AX177" s="14" t="s">
        <v>83</v>
      </c>
      <c r="AY177" s="259" t="s">
        <v>142</v>
      </c>
    </row>
    <row r="178" spans="1:65" s="2" customFormat="1" ht="24.15" customHeight="1">
      <c r="A178" s="38"/>
      <c r="B178" s="39"/>
      <c r="C178" s="270" t="s">
        <v>197</v>
      </c>
      <c r="D178" s="270" t="s">
        <v>198</v>
      </c>
      <c r="E178" s="271" t="s">
        <v>199</v>
      </c>
      <c r="F178" s="272" t="s">
        <v>200</v>
      </c>
      <c r="G178" s="273" t="s">
        <v>189</v>
      </c>
      <c r="H178" s="274">
        <v>6</v>
      </c>
      <c r="I178" s="275"/>
      <c r="J178" s="276">
        <f>ROUND(I178*H178,2)</f>
        <v>0</v>
      </c>
      <c r="K178" s="277"/>
      <c r="L178" s="278"/>
      <c r="M178" s="279" t="s">
        <v>1</v>
      </c>
      <c r="N178" s="280" t="s">
        <v>40</v>
      </c>
      <c r="O178" s="91"/>
      <c r="P178" s="229">
        <f>O178*H178</f>
        <v>0</v>
      </c>
      <c r="Q178" s="229">
        <v>0.01992</v>
      </c>
      <c r="R178" s="229">
        <f>Q178*H178</f>
        <v>0.11952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201</v>
      </c>
      <c r="AT178" s="231" t="s">
        <v>198</v>
      </c>
      <c r="AU178" s="231" t="s">
        <v>85</v>
      </c>
      <c r="AY178" s="17" t="s">
        <v>142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149</v>
      </c>
      <c r="BM178" s="231" t="s">
        <v>202</v>
      </c>
    </row>
    <row r="179" spans="1:47" s="2" customFormat="1" ht="12">
      <c r="A179" s="38"/>
      <c r="B179" s="39"/>
      <c r="C179" s="40"/>
      <c r="D179" s="233" t="s">
        <v>151</v>
      </c>
      <c r="E179" s="40"/>
      <c r="F179" s="234" t="s">
        <v>200</v>
      </c>
      <c r="G179" s="40"/>
      <c r="H179" s="40"/>
      <c r="I179" s="235"/>
      <c r="J179" s="40"/>
      <c r="K179" s="40"/>
      <c r="L179" s="44"/>
      <c r="M179" s="236"/>
      <c r="N179" s="237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151</v>
      </c>
      <c r="AU179" s="17" t="s">
        <v>85</v>
      </c>
    </row>
    <row r="180" spans="1:65" s="2" customFormat="1" ht="24.15" customHeight="1">
      <c r="A180" s="38"/>
      <c r="B180" s="39"/>
      <c r="C180" s="270" t="s">
        <v>201</v>
      </c>
      <c r="D180" s="270" t="s">
        <v>198</v>
      </c>
      <c r="E180" s="271" t="s">
        <v>203</v>
      </c>
      <c r="F180" s="272" t="s">
        <v>204</v>
      </c>
      <c r="G180" s="273" t="s">
        <v>189</v>
      </c>
      <c r="H180" s="274">
        <v>2</v>
      </c>
      <c r="I180" s="275"/>
      <c r="J180" s="276">
        <f>ROUND(I180*H180,2)</f>
        <v>0</v>
      </c>
      <c r="K180" s="277"/>
      <c r="L180" s="278"/>
      <c r="M180" s="279" t="s">
        <v>1</v>
      </c>
      <c r="N180" s="280" t="s">
        <v>40</v>
      </c>
      <c r="O180" s="91"/>
      <c r="P180" s="229">
        <f>O180*H180</f>
        <v>0</v>
      </c>
      <c r="Q180" s="229">
        <v>0.01936</v>
      </c>
      <c r="R180" s="229">
        <f>Q180*H180</f>
        <v>0.03872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201</v>
      </c>
      <c r="AT180" s="231" t="s">
        <v>198</v>
      </c>
      <c r="AU180" s="231" t="s">
        <v>85</v>
      </c>
      <c r="AY180" s="17" t="s">
        <v>142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149</v>
      </c>
      <c r="BM180" s="231" t="s">
        <v>205</v>
      </c>
    </row>
    <row r="181" spans="1:47" s="2" customFormat="1" ht="12">
      <c r="A181" s="38"/>
      <c r="B181" s="39"/>
      <c r="C181" s="40"/>
      <c r="D181" s="233" t="s">
        <v>151</v>
      </c>
      <c r="E181" s="40"/>
      <c r="F181" s="234" t="s">
        <v>204</v>
      </c>
      <c r="G181" s="40"/>
      <c r="H181" s="40"/>
      <c r="I181" s="235"/>
      <c r="J181" s="40"/>
      <c r="K181" s="40"/>
      <c r="L181" s="44"/>
      <c r="M181" s="236"/>
      <c r="N181" s="237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151</v>
      </c>
      <c r="AU181" s="17" t="s">
        <v>85</v>
      </c>
    </row>
    <row r="182" spans="1:65" s="2" customFormat="1" ht="24.15" customHeight="1">
      <c r="A182" s="38"/>
      <c r="B182" s="39"/>
      <c r="C182" s="270" t="s">
        <v>206</v>
      </c>
      <c r="D182" s="270" t="s">
        <v>198</v>
      </c>
      <c r="E182" s="271" t="s">
        <v>207</v>
      </c>
      <c r="F182" s="272" t="s">
        <v>208</v>
      </c>
      <c r="G182" s="273" t="s">
        <v>189</v>
      </c>
      <c r="H182" s="274">
        <v>1</v>
      </c>
      <c r="I182" s="275"/>
      <c r="J182" s="276">
        <f>ROUND(I182*H182,2)</f>
        <v>0</v>
      </c>
      <c r="K182" s="277"/>
      <c r="L182" s="278"/>
      <c r="M182" s="279" t="s">
        <v>1</v>
      </c>
      <c r="N182" s="280" t="s">
        <v>40</v>
      </c>
      <c r="O182" s="91"/>
      <c r="P182" s="229">
        <f>O182*H182</f>
        <v>0</v>
      </c>
      <c r="Q182" s="229">
        <v>0.02053</v>
      </c>
      <c r="R182" s="229">
        <f>Q182*H182</f>
        <v>0.02053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201</v>
      </c>
      <c r="AT182" s="231" t="s">
        <v>198</v>
      </c>
      <c r="AU182" s="231" t="s">
        <v>85</v>
      </c>
      <c r="AY182" s="17" t="s">
        <v>142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149</v>
      </c>
      <c r="BM182" s="231" t="s">
        <v>209</v>
      </c>
    </row>
    <row r="183" spans="1:47" s="2" customFormat="1" ht="12">
      <c r="A183" s="38"/>
      <c r="B183" s="39"/>
      <c r="C183" s="40"/>
      <c r="D183" s="233" t="s">
        <v>151</v>
      </c>
      <c r="E183" s="40"/>
      <c r="F183" s="234" t="s">
        <v>208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</v>
      </c>
      <c r="AU183" s="17" t="s">
        <v>85</v>
      </c>
    </row>
    <row r="184" spans="1:65" s="2" customFormat="1" ht="24.15" customHeight="1">
      <c r="A184" s="38"/>
      <c r="B184" s="39"/>
      <c r="C184" s="219" t="s">
        <v>210</v>
      </c>
      <c r="D184" s="219" t="s">
        <v>145</v>
      </c>
      <c r="E184" s="220" t="s">
        <v>211</v>
      </c>
      <c r="F184" s="221" t="s">
        <v>212</v>
      </c>
      <c r="G184" s="222" t="s">
        <v>189</v>
      </c>
      <c r="H184" s="223">
        <v>1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0.00096</v>
      </c>
      <c r="R184" s="229">
        <f>Q184*H184</f>
        <v>0.00096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149</v>
      </c>
      <c r="AT184" s="231" t="s">
        <v>145</v>
      </c>
      <c r="AU184" s="231" t="s">
        <v>85</v>
      </c>
      <c r="AY184" s="17" t="s">
        <v>142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149</v>
      </c>
      <c r="BM184" s="231" t="s">
        <v>213</v>
      </c>
    </row>
    <row r="185" spans="1:47" s="2" customFormat="1" ht="12">
      <c r="A185" s="38"/>
      <c r="B185" s="39"/>
      <c r="C185" s="40"/>
      <c r="D185" s="233" t="s">
        <v>151</v>
      </c>
      <c r="E185" s="40"/>
      <c r="F185" s="234" t="s">
        <v>214</v>
      </c>
      <c r="G185" s="40"/>
      <c r="H185" s="40"/>
      <c r="I185" s="235"/>
      <c r="J185" s="40"/>
      <c r="K185" s="40"/>
      <c r="L185" s="44"/>
      <c r="M185" s="236"/>
      <c r="N185" s="23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151</v>
      </c>
      <c r="AU185" s="17" t="s">
        <v>85</v>
      </c>
    </row>
    <row r="186" spans="1:51" s="15" customFormat="1" ht="12">
      <c r="A186" s="15"/>
      <c r="B186" s="260"/>
      <c r="C186" s="261"/>
      <c r="D186" s="233" t="s">
        <v>153</v>
      </c>
      <c r="E186" s="262" t="s">
        <v>1</v>
      </c>
      <c r="F186" s="263" t="s">
        <v>215</v>
      </c>
      <c r="G186" s="261"/>
      <c r="H186" s="262" t="s">
        <v>1</v>
      </c>
      <c r="I186" s="264"/>
      <c r="J186" s="261"/>
      <c r="K186" s="261"/>
      <c r="L186" s="265"/>
      <c r="M186" s="266"/>
      <c r="N186" s="267"/>
      <c r="O186" s="267"/>
      <c r="P186" s="267"/>
      <c r="Q186" s="267"/>
      <c r="R186" s="267"/>
      <c r="S186" s="267"/>
      <c r="T186" s="26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9" t="s">
        <v>153</v>
      </c>
      <c r="AU186" s="269" t="s">
        <v>85</v>
      </c>
      <c r="AV186" s="15" t="s">
        <v>83</v>
      </c>
      <c r="AW186" s="15" t="s">
        <v>31</v>
      </c>
      <c r="AX186" s="15" t="s">
        <v>75</v>
      </c>
      <c r="AY186" s="269" t="s">
        <v>142</v>
      </c>
    </row>
    <row r="187" spans="1:51" s="13" customFormat="1" ht="12">
      <c r="A187" s="13"/>
      <c r="B187" s="238"/>
      <c r="C187" s="239"/>
      <c r="D187" s="233" t="s">
        <v>153</v>
      </c>
      <c r="E187" s="240" t="s">
        <v>1</v>
      </c>
      <c r="F187" s="241" t="s">
        <v>83</v>
      </c>
      <c r="G187" s="239"/>
      <c r="H187" s="242">
        <v>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153</v>
      </c>
      <c r="AU187" s="248" t="s">
        <v>85</v>
      </c>
      <c r="AV187" s="13" t="s">
        <v>85</v>
      </c>
      <c r="AW187" s="13" t="s">
        <v>31</v>
      </c>
      <c r="AX187" s="13" t="s">
        <v>83</v>
      </c>
      <c r="AY187" s="248" t="s">
        <v>142</v>
      </c>
    </row>
    <row r="188" spans="1:65" s="2" customFormat="1" ht="24.15" customHeight="1">
      <c r="A188" s="38"/>
      <c r="B188" s="39"/>
      <c r="C188" s="270" t="s">
        <v>216</v>
      </c>
      <c r="D188" s="270" t="s">
        <v>198</v>
      </c>
      <c r="E188" s="271" t="s">
        <v>217</v>
      </c>
      <c r="F188" s="272" t="s">
        <v>218</v>
      </c>
      <c r="G188" s="273" t="s">
        <v>189</v>
      </c>
      <c r="H188" s="274">
        <v>1</v>
      </c>
      <c r="I188" s="275"/>
      <c r="J188" s="276">
        <f>ROUND(I188*H188,2)</f>
        <v>0</v>
      </c>
      <c r="K188" s="277"/>
      <c r="L188" s="278"/>
      <c r="M188" s="279" t="s">
        <v>1</v>
      </c>
      <c r="N188" s="280" t="s">
        <v>40</v>
      </c>
      <c r="O188" s="91"/>
      <c r="P188" s="229">
        <f>O188*H188</f>
        <v>0</v>
      </c>
      <c r="Q188" s="229">
        <v>0.024</v>
      </c>
      <c r="R188" s="229">
        <f>Q188*H188</f>
        <v>0.024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201</v>
      </c>
      <c r="AT188" s="231" t="s">
        <v>198</v>
      </c>
      <c r="AU188" s="231" t="s">
        <v>85</v>
      </c>
      <c r="AY188" s="17" t="s">
        <v>142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149</v>
      </c>
      <c r="BM188" s="231" t="s">
        <v>219</v>
      </c>
    </row>
    <row r="189" spans="1:47" s="2" customFormat="1" ht="12">
      <c r="A189" s="38"/>
      <c r="B189" s="39"/>
      <c r="C189" s="40"/>
      <c r="D189" s="233" t="s">
        <v>151</v>
      </c>
      <c r="E189" s="40"/>
      <c r="F189" s="234" t="s">
        <v>218</v>
      </c>
      <c r="G189" s="40"/>
      <c r="H189" s="40"/>
      <c r="I189" s="235"/>
      <c r="J189" s="40"/>
      <c r="K189" s="40"/>
      <c r="L189" s="44"/>
      <c r="M189" s="236"/>
      <c r="N189" s="237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85</v>
      </c>
    </row>
    <row r="190" spans="1:65" s="2" customFormat="1" ht="24.15" customHeight="1">
      <c r="A190" s="38"/>
      <c r="B190" s="39"/>
      <c r="C190" s="219" t="s">
        <v>8</v>
      </c>
      <c r="D190" s="219" t="s">
        <v>145</v>
      </c>
      <c r="E190" s="220" t="s">
        <v>220</v>
      </c>
      <c r="F190" s="221" t="s">
        <v>221</v>
      </c>
      <c r="G190" s="222" t="s">
        <v>189</v>
      </c>
      <c r="H190" s="223">
        <v>3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0.4417</v>
      </c>
      <c r="R190" s="229">
        <f>Q190*H190</f>
        <v>1.3251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149</v>
      </c>
      <c r="AT190" s="231" t="s">
        <v>145</v>
      </c>
      <c r="AU190" s="231" t="s">
        <v>85</v>
      </c>
      <c r="AY190" s="17" t="s">
        <v>142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149</v>
      </c>
      <c r="BM190" s="231" t="s">
        <v>222</v>
      </c>
    </row>
    <row r="191" spans="1:47" s="2" customFormat="1" ht="12">
      <c r="A191" s="38"/>
      <c r="B191" s="39"/>
      <c r="C191" s="40"/>
      <c r="D191" s="233" t="s">
        <v>151</v>
      </c>
      <c r="E191" s="40"/>
      <c r="F191" s="234" t="s">
        <v>223</v>
      </c>
      <c r="G191" s="40"/>
      <c r="H191" s="40"/>
      <c r="I191" s="235"/>
      <c r="J191" s="40"/>
      <c r="K191" s="40"/>
      <c r="L191" s="44"/>
      <c r="M191" s="236"/>
      <c r="N191" s="237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151</v>
      </c>
      <c r="AU191" s="17" t="s">
        <v>85</v>
      </c>
    </row>
    <row r="192" spans="1:51" s="15" customFormat="1" ht="12">
      <c r="A192" s="15"/>
      <c r="B192" s="260"/>
      <c r="C192" s="261"/>
      <c r="D192" s="233" t="s">
        <v>153</v>
      </c>
      <c r="E192" s="262" t="s">
        <v>1</v>
      </c>
      <c r="F192" s="263" t="s">
        <v>224</v>
      </c>
      <c r="G192" s="261"/>
      <c r="H192" s="262" t="s">
        <v>1</v>
      </c>
      <c r="I192" s="264"/>
      <c r="J192" s="261"/>
      <c r="K192" s="261"/>
      <c r="L192" s="265"/>
      <c r="M192" s="266"/>
      <c r="N192" s="267"/>
      <c r="O192" s="267"/>
      <c r="P192" s="267"/>
      <c r="Q192" s="267"/>
      <c r="R192" s="267"/>
      <c r="S192" s="267"/>
      <c r="T192" s="268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9" t="s">
        <v>153</v>
      </c>
      <c r="AU192" s="269" t="s">
        <v>85</v>
      </c>
      <c r="AV192" s="15" t="s">
        <v>83</v>
      </c>
      <c r="AW192" s="15" t="s">
        <v>31</v>
      </c>
      <c r="AX192" s="15" t="s">
        <v>75</v>
      </c>
      <c r="AY192" s="269" t="s">
        <v>142</v>
      </c>
    </row>
    <row r="193" spans="1:51" s="13" customFormat="1" ht="12">
      <c r="A193" s="13"/>
      <c r="B193" s="238"/>
      <c r="C193" s="239"/>
      <c r="D193" s="233" t="s">
        <v>153</v>
      </c>
      <c r="E193" s="240" t="s">
        <v>1</v>
      </c>
      <c r="F193" s="241" t="s">
        <v>85</v>
      </c>
      <c r="G193" s="239"/>
      <c r="H193" s="242">
        <v>2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153</v>
      </c>
      <c r="AU193" s="248" t="s">
        <v>85</v>
      </c>
      <c r="AV193" s="13" t="s">
        <v>85</v>
      </c>
      <c r="AW193" s="13" t="s">
        <v>31</v>
      </c>
      <c r="AX193" s="13" t="s">
        <v>75</v>
      </c>
      <c r="AY193" s="248" t="s">
        <v>142</v>
      </c>
    </row>
    <row r="194" spans="1:51" s="15" customFormat="1" ht="12">
      <c r="A194" s="15"/>
      <c r="B194" s="260"/>
      <c r="C194" s="261"/>
      <c r="D194" s="233" t="s">
        <v>153</v>
      </c>
      <c r="E194" s="262" t="s">
        <v>1</v>
      </c>
      <c r="F194" s="263" t="s">
        <v>225</v>
      </c>
      <c r="G194" s="261"/>
      <c r="H194" s="262" t="s">
        <v>1</v>
      </c>
      <c r="I194" s="264"/>
      <c r="J194" s="261"/>
      <c r="K194" s="261"/>
      <c r="L194" s="265"/>
      <c r="M194" s="266"/>
      <c r="N194" s="267"/>
      <c r="O194" s="267"/>
      <c r="P194" s="267"/>
      <c r="Q194" s="267"/>
      <c r="R194" s="267"/>
      <c r="S194" s="267"/>
      <c r="T194" s="268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9" t="s">
        <v>153</v>
      </c>
      <c r="AU194" s="269" t="s">
        <v>85</v>
      </c>
      <c r="AV194" s="15" t="s">
        <v>83</v>
      </c>
      <c r="AW194" s="15" t="s">
        <v>31</v>
      </c>
      <c r="AX194" s="15" t="s">
        <v>75</v>
      </c>
      <c r="AY194" s="269" t="s">
        <v>142</v>
      </c>
    </row>
    <row r="195" spans="1:51" s="13" customFormat="1" ht="12">
      <c r="A195" s="13"/>
      <c r="B195" s="238"/>
      <c r="C195" s="239"/>
      <c r="D195" s="233" t="s">
        <v>153</v>
      </c>
      <c r="E195" s="240" t="s">
        <v>1</v>
      </c>
      <c r="F195" s="241" t="s">
        <v>83</v>
      </c>
      <c r="G195" s="239"/>
      <c r="H195" s="242">
        <v>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153</v>
      </c>
      <c r="AU195" s="248" t="s">
        <v>85</v>
      </c>
      <c r="AV195" s="13" t="s">
        <v>85</v>
      </c>
      <c r="AW195" s="13" t="s">
        <v>31</v>
      </c>
      <c r="AX195" s="13" t="s">
        <v>75</v>
      </c>
      <c r="AY195" s="248" t="s">
        <v>142</v>
      </c>
    </row>
    <row r="196" spans="1:51" s="14" customFormat="1" ht="12">
      <c r="A196" s="14"/>
      <c r="B196" s="249"/>
      <c r="C196" s="250"/>
      <c r="D196" s="233" t="s">
        <v>153</v>
      </c>
      <c r="E196" s="251" t="s">
        <v>1</v>
      </c>
      <c r="F196" s="252" t="s">
        <v>155</v>
      </c>
      <c r="G196" s="250"/>
      <c r="H196" s="253">
        <v>3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9" t="s">
        <v>153</v>
      </c>
      <c r="AU196" s="259" t="s">
        <v>85</v>
      </c>
      <c r="AV196" s="14" t="s">
        <v>149</v>
      </c>
      <c r="AW196" s="14" t="s">
        <v>31</v>
      </c>
      <c r="AX196" s="14" t="s">
        <v>83</v>
      </c>
      <c r="AY196" s="259" t="s">
        <v>142</v>
      </c>
    </row>
    <row r="197" spans="1:65" s="2" customFormat="1" ht="24.15" customHeight="1">
      <c r="A197" s="38"/>
      <c r="B197" s="39"/>
      <c r="C197" s="270" t="s">
        <v>226</v>
      </c>
      <c r="D197" s="270" t="s">
        <v>198</v>
      </c>
      <c r="E197" s="271" t="s">
        <v>227</v>
      </c>
      <c r="F197" s="272" t="s">
        <v>228</v>
      </c>
      <c r="G197" s="273" t="s">
        <v>189</v>
      </c>
      <c r="H197" s="274">
        <v>3</v>
      </c>
      <c r="I197" s="275"/>
      <c r="J197" s="276">
        <f>ROUND(I197*H197,2)</f>
        <v>0</v>
      </c>
      <c r="K197" s="277"/>
      <c r="L197" s="278"/>
      <c r="M197" s="279" t="s">
        <v>1</v>
      </c>
      <c r="N197" s="280" t="s">
        <v>40</v>
      </c>
      <c r="O197" s="91"/>
      <c r="P197" s="229">
        <f>O197*H197</f>
        <v>0</v>
      </c>
      <c r="Q197" s="229">
        <v>0.01272</v>
      </c>
      <c r="R197" s="229">
        <f>Q197*H197</f>
        <v>0.03816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201</v>
      </c>
      <c r="AT197" s="231" t="s">
        <v>198</v>
      </c>
      <c r="AU197" s="231" t="s">
        <v>85</v>
      </c>
      <c r="AY197" s="17" t="s">
        <v>142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149</v>
      </c>
      <c r="BM197" s="231" t="s">
        <v>229</v>
      </c>
    </row>
    <row r="198" spans="1:47" s="2" customFormat="1" ht="12">
      <c r="A198" s="38"/>
      <c r="B198" s="39"/>
      <c r="C198" s="40"/>
      <c r="D198" s="233" t="s">
        <v>151</v>
      </c>
      <c r="E198" s="40"/>
      <c r="F198" s="234" t="s">
        <v>230</v>
      </c>
      <c r="G198" s="40"/>
      <c r="H198" s="40"/>
      <c r="I198" s="235"/>
      <c r="J198" s="40"/>
      <c r="K198" s="40"/>
      <c r="L198" s="44"/>
      <c r="M198" s="236"/>
      <c r="N198" s="237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151</v>
      </c>
      <c r="AU198" s="17" t="s">
        <v>85</v>
      </c>
    </row>
    <row r="199" spans="1:63" s="12" customFormat="1" ht="22.8" customHeight="1">
      <c r="A199" s="12"/>
      <c r="B199" s="203"/>
      <c r="C199" s="204"/>
      <c r="D199" s="205" t="s">
        <v>74</v>
      </c>
      <c r="E199" s="217" t="s">
        <v>206</v>
      </c>
      <c r="F199" s="217" t="s">
        <v>231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SUM(P200:P223)</f>
        <v>0</v>
      </c>
      <c r="Q199" s="211"/>
      <c r="R199" s="212">
        <f>SUM(R200:R223)</f>
        <v>0</v>
      </c>
      <c r="S199" s="211"/>
      <c r="T199" s="213">
        <f>SUM(T200:T223)</f>
        <v>32.375156000000004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83</v>
      </c>
      <c r="AT199" s="215" t="s">
        <v>74</v>
      </c>
      <c r="AU199" s="215" t="s">
        <v>83</v>
      </c>
      <c r="AY199" s="214" t="s">
        <v>142</v>
      </c>
      <c r="BK199" s="216">
        <f>SUM(BK200:BK223)</f>
        <v>0</v>
      </c>
    </row>
    <row r="200" spans="1:65" s="2" customFormat="1" ht="21.75" customHeight="1">
      <c r="A200" s="38"/>
      <c r="B200" s="39"/>
      <c r="C200" s="219" t="s">
        <v>232</v>
      </c>
      <c r="D200" s="219" t="s">
        <v>145</v>
      </c>
      <c r="E200" s="220" t="s">
        <v>233</v>
      </c>
      <c r="F200" s="221" t="s">
        <v>234</v>
      </c>
      <c r="G200" s="222" t="s">
        <v>148</v>
      </c>
      <c r="H200" s="223">
        <v>37.396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0.131</v>
      </c>
      <c r="T200" s="230">
        <f>S200*H200</f>
        <v>4.8988760000000005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149</v>
      </c>
      <c r="AT200" s="231" t="s">
        <v>145</v>
      </c>
      <c r="AU200" s="231" t="s">
        <v>85</v>
      </c>
      <c r="AY200" s="17" t="s">
        <v>142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149</v>
      </c>
      <c r="BM200" s="231" t="s">
        <v>235</v>
      </c>
    </row>
    <row r="201" spans="1:47" s="2" customFormat="1" ht="12">
      <c r="A201" s="38"/>
      <c r="B201" s="39"/>
      <c r="C201" s="40"/>
      <c r="D201" s="233" t="s">
        <v>151</v>
      </c>
      <c r="E201" s="40"/>
      <c r="F201" s="234" t="s">
        <v>236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151</v>
      </c>
      <c r="AU201" s="17" t="s">
        <v>85</v>
      </c>
    </row>
    <row r="202" spans="1:51" s="13" customFormat="1" ht="12">
      <c r="A202" s="13"/>
      <c r="B202" s="238"/>
      <c r="C202" s="239"/>
      <c r="D202" s="233" t="s">
        <v>153</v>
      </c>
      <c r="E202" s="240" t="s">
        <v>1</v>
      </c>
      <c r="F202" s="241" t="s">
        <v>237</v>
      </c>
      <c r="G202" s="239"/>
      <c r="H202" s="242">
        <v>22.534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153</v>
      </c>
      <c r="AU202" s="248" t="s">
        <v>85</v>
      </c>
      <c r="AV202" s="13" t="s">
        <v>85</v>
      </c>
      <c r="AW202" s="13" t="s">
        <v>31</v>
      </c>
      <c r="AX202" s="13" t="s">
        <v>75</v>
      </c>
      <c r="AY202" s="248" t="s">
        <v>142</v>
      </c>
    </row>
    <row r="203" spans="1:51" s="15" customFormat="1" ht="12">
      <c r="A203" s="15"/>
      <c r="B203" s="260"/>
      <c r="C203" s="261"/>
      <c r="D203" s="233" t="s">
        <v>153</v>
      </c>
      <c r="E203" s="262" t="s">
        <v>1</v>
      </c>
      <c r="F203" s="263" t="s">
        <v>167</v>
      </c>
      <c r="G203" s="261"/>
      <c r="H203" s="262" t="s">
        <v>1</v>
      </c>
      <c r="I203" s="264"/>
      <c r="J203" s="261"/>
      <c r="K203" s="261"/>
      <c r="L203" s="265"/>
      <c r="M203" s="266"/>
      <c r="N203" s="267"/>
      <c r="O203" s="267"/>
      <c r="P203" s="267"/>
      <c r="Q203" s="267"/>
      <c r="R203" s="267"/>
      <c r="S203" s="267"/>
      <c r="T203" s="268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9" t="s">
        <v>153</v>
      </c>
      <c r="AU203" s="269" t="s">
        <v>85</v>
      </c>
      <c r="AV203" s="15" t="s">
        <v>83</v>
      </c>
      <c r="AW203" s="15" t="s">
        <v>31</v>
      </c>
      <c r="AX203" s="15" t="s">
        <v>75</v>
      </c>
      <c r="AY203" s="269" t="s">
        <v>142</v>
      </c>
    </row>
    <row r="204" spans="1:51" s="13" customFormat="1" ht="12">
      <c r="A204" s="13"/>
      <c r="B204" s="238"/>
      <c r="C204" s="239"/>
      <c r="D204" s="233" t="s">
        <v>153</v>
      </c>
      <c r="E204" s="240" t="s">
        <v>1</v>
      </c>
      <c r="F204" s="241" t="s">
        <v>238</v>
      </c>
      <c r="G204" s="239"/>
      <c r="H204" s="242">
        <v>14.862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153</v>
      </c>
      <c r="AU204" s="248" t="s">
        <v>85</v>
      </c>
      <c r="AV204" s="13" t="s">
        <v>85</v>
      </c>
      <c r="AW204" s="13" t="s">
        <v>31</v>
      </c>
      <c r="AX204" s="13" t="s">
        <v>75</v>
      </c>
      <c r="AY204" s="248" t="s">
        <v>142</v>
      </c>
    </row>
    <row r="205" spans="1:51" s="14" customFormat="1" ht="12">
      <c r="A205" s="14"/>
      <c r="B205" s="249"/>
      <c r="C205" s="250"/>
      <c r="D205" s="233" t="s">
        <v>153</v>
      </c>
      <c r="E205" s="251" t="s">
        <v>1</v>
      </c>
      <c r="F205" s="252" t="s">
        <v>155</v>
      </c>
      <c r="G205" s="250"/>
      <c r="H205" s="253">
        <v>37.396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9" t="s">
        <v>153</v>
      </c>
      <c r="AU205" s="259" t="s">
        <v>85</v>
      </c>
      <c r="AV205" s="14" t="s">
        <v>149</v>
      </c>
      <c r="AW205" s="14" t="s">
        <v>31</v>
      </c>
      <c r="AX205" s="14" t="s">
        <v>83</v>
      </c>
      <c r="AY205" s="259" t="s">
        <v>142</v>
      </c>
    </row>
    <row r="206" spans="1:65" s="2" customFormat="1" ht="24.15" customHeight="1">
      <c r="A206" s="38"/>
      <c r="B206" s="39"/>
      <c r="C206" s="219" t="s">
        <v>239</v>
      </c>
      <c r="D206" s="219" t="s">
        <v>145</v>
      </c>
      <c r="E206" s="220" t="s">
        <v>240</v>
      </c>
      <c r="F206" s="221" t="s">
        <v>241</v>
      </c>
      <c r="G206" s="222" t="s">
        <v>242</v>
      </c>
      <c r="H206" s="223">
        <v>14.295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40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1.8</v>
      </c>
      <c r="T206" s="230">
        <f>S206*H206</f>
        <v>25.731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149</v>
      </c>
      <c r="AT206" s="231" t="s">
        <v>145</v>
      </c>
      <c r="AU206" s="231" t="s">
        <v>85</v>
      </c>
      <c r="AY206" s="17" t="s">
        <v>142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83</v>
      </c>
      <c r="BK206" s="232">
        <f>ROUND(I206*H206,2)</f>
        <v>0</v>
      </c>
      <c r="BL206" s="17" t="s">
        <v>149</v>
      </c>
      <c r="BM206" s="231" t="s">
        <v>243</v>
      </c>
    </row>
    <row r="207" spans="1:47" s="2" customFormat="1" ht="12">
      <c r="A207" s="38"/>
      <c r="B207" s="39"/>
      <c r="C207" s="40"/>
      <c r="D207" s="233" t="s">
        <v>151</v>
      </c>
      <c r="E207" s="40"/>
      <c r="F207" s="234" t="s">
        <v>244</v>
      </c>
      <c r="G207" s="40"/>
      <c r="H207" s="40"/>
      <c r="I207" s="235"/>
      <c r="J207" s="40"/>
      <c r="K207" s="40"/>
      <c r="L207" s="44"/>
      <c r="M207" s="236"/>
      <c r="N207" s="237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151</v>
      </c>
      <c r="AU207" s="17" t="s">
        <v>85</v>
      </c>
    </row>
    <row r="208" spans="1:51" s="13" customFormat="1" ht="12">
      <c r="A208" s="13"/>
      <c r="B208" s="238"/>
      <c r="C208" s="239"/>
      <c r="D208" s="233" t="s">
        <v>153</v>
      </c>
      <c r="E208" s="240" t="s">
        <v>1</v>
      </c>
      <c r="F208" s="241" t="s">
        <v>245</v>
      </c>
      <c r="G208" s="239"/>
      <c r="H208" s="242">
        <v>0.324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153</v>
      </c>
      <c r="AU208" s="248" t="s">
        <v>85</v>
      </c>
      <c r="AV208" s="13" t="s">
        <v>85</v>
      </c>
      <c r="AW208" s="13" t="s">
        <v>31</v>
      </c>
      <c r="AX208" s="13" t="s">
        <v>75</v>
      </c>
      <c r="AY208" s="248" t="s">
        <v>142</v>
      </c>
    </row>
    <row r="209" spans="1:51" s="13" customFormat="1" ht="12">
      <c r="A209" s="13"/>
      <c r="B209" s="238"/>
      <c r="C209" s="239"/>
      <c r="D209" s="233" t="s">
        <v>153</v>
      </c>
      <c r="E209" s="240" t="s">
        <v>1</v>
      </c>
      <c r="F209" s="241" t="s">
        <v>246</v>
      </c>
      <c r="G209" s="239"/>
      <c r="H209" s="242">
        <v>0.678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153</v>
      </c>
      <c r="AU209" s="248" t="s">
        <v>85</v>
      </c>
      <c r="AV209" s="13" t="s">
        <v>85</v>
      </c>
      <c r="AW209" s="13" t="s">
        <v>31</v>
      </c>
      <c r="AX209" s="13" t="s">
        <v>75</v>
      </c>
      <c r="AY209" s="248" t="s">
        <v>142</v>
      </c>
    </row>
    <row r="210" spans="1:51" s="13" customFormat="1" ht="12">
      <c r="A210" s="13"/>
      <c r="B210" s="238"/>
      <c r="C210" s="239"/>
      <c r="D210" s="233" t="s">
        <v>153</v>
      </c>
      <c r="E210" s="240" t="s">
        <v>1</v>
      </c>
      <c r="F210" s="241" t="s">
        <v>247</v>
      </c>
      <c r="G210" s="239"/>
      <c r="H210" s="242">
        <v>0.273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153</v>
      </c>
      <c r="AU210" s="248" t="s">
        <v>85</v>
      </c>
      <c r="AV210" s="13" t="s">
        <v>85</v>
      </c>
      <c r="AW210" s="13" t="s">
        <v>31</v>
      </c>
      <c r="AX210" s="13" t="s">
        <v>75</v>
      </c>
      <c r="AY210" s="248" t="s">
        <v>142</v>
      </c>
    </row>
    <row r="211" spans="1:51" s="13" customFormat="1" ht="12">
      <c r="A211" s="13"/>
      <c r="B211" s="238"/>
      <c r="C211" s="239"/>
      <c r="D211" s="233" t="s">
        <v>153</v>
      </c>
      <c r="E211" s="240" t="s">
        <v>1</v>
      </c>
      <c r="F211" s="241" t="s">
        <v>248</v>
      </c>
      <c r="G211" s="239"/>
      <c r="H211" s="242">
        <v>8.37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153</v>
      </c>
      <c r="AU211" s="248" t="s">
        <v>85</v>
      </c>
      <c r="AV211" s="13" t="s">
        <v>85</v>
      </c>
      <c r="AW211" s="13" t="s">
        <v>31</v>
      </c>
      <c r="AX211" s="13" t="s">
        <v>75</v>
      </c>
      <c r="AY211" s="248" t="s">
        <v>142</v>
      </c>
    </row>
    <row r="212" spans="1:51" s="13" customFormat="1" ht="12">
      <c r="A212" s="13"/>
      <c r="B212" s="238"/>
      <c r="C212" s="239"/>
      <c r="D212" s="233" t="s">
        <v>153</v>
      </c>
      <c r="E212" s="240" t="s">
        <v>1</v>
      </c>
      <c r="F212" s="241" t="s">
        <v>249</v>
      </c>
      <c r="G212" s="239"/>
      <c r="H212" s="242">
        <v>4.65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153</v>
      </c>
      <c r="AU212" s="248" t="s">
        <v>85</v>
      </c>
      <c r="AV212" s="13" t="s">
        <v>85</v>
      </c>
      <c r="AW212" s="13" t="s">
        <v>31</v>
      </c>
      <c r="AX212" s="13" t="s">
        <v>75</v>
      </c>
      <c r="AY212" s="248" t="s">
        <v>142</v>
      </c>
    </row>
    <row r="213" spans="1:51" s="14" customFormat="1" ht="12">
      <c r="A213" s="14"/>
      <c r="B213" s="249"/>
      <c r="C213" s="250"/>
      <c r="D213" s="233" t="s">
        <v>153</v>
      </c>
      <c r="E213" s="251" t="s">
        <v>1</v>
      </c>
      <c r="F213" s="252" t="s">
        <v>155</v>
      </c>
      <c r="G213" s="250"/>
      <c r="H213" s="253">
        <v>14.295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153</v>
      </c>
      <c r="AU213" s="259" t="s">
        <v>85</v>
      </c>
      <c r="AV213" s="14" t="s">
        <v>149</v>
      </c>
      <c r="AW213" s="14" t="s">
        <v>31</v>
      </c>
      <c r="AX213" s="14" t="s">
        <v>83</v>
      </c>
      <c r="AY213" s="259" t="s">
        <v>142</v>
      </c>
    </row>
    <row r="214" spans="1:65" s="2" customFormat="1" ht="24.15" customHeight="1">
      <c r="A214" s="38"/>
      <c r="B214" s="39"/>
      <c r="C214" s="219" t="s">
        <v>250</v>
      </c>
      <c r="D214" s="219" t="s">
        <v>145</v>
      </c>
      <c r="E214" s="220" t="s">
        <v>251</v>
      </c>
      <c r="F214" s="221" t="s">
        <v>252</v>
      </c>
      <c r="G214" s="222" t="s">
        <v>148</v>
      </c>
      <c r="H214" s="223">
        <v>37.92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0.034</v>
      </c>
      <c r="T214" s="230">
        <f>S214*H214</f>
        <v>1.2892800000000002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149</v>
      </c>
      <c r="AT214" s="231" t="s">
        <v>145</v>
      </c>
      <c r="AU214" s="231" t="s">
        <v>85</v>
      </c>
      <c r="AY214" s="17" t="s">
        <v>142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149</v>
      </c>
      <c r="BM214" s="231" t="s">
        <v>253</v>
      </c>
    </row>
    <row r="215" spans="1:47" s="2" customFormat="1" ht="12">
      <c r="A215" s="38"/>
      <c r="B215" s="39"/>
      <c r="C215" s="40"/>
      <c r="D215" s="233" t="s">
        <v>151</v>
      </c>
      <c r="E215" s="40"/>
      <c r="F215" s="234" t="s">
        <v>254</v>
      </c>
      <c r="G215" s="40"/>
      <c r="H215" s="40"/>
      <c r="I215" s="235"/>
      <c r="J215" s="40"/>
      <c r="K215" s="40"/>
      <c r="L215" s="44"/>
      <c r="M215" s="236"/>
      <c r="N215" s="237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151</v>
      </c>
      <c r="AU215" s="17" t="s">
        <v>85</v>
      </c>
    </row>
    <row r="216" spans="1:51" s="13" customFormat="1" ht="12">
      <c r="A216" s="13"/>
      <c r="B216" s="238"/>
      <c r="C216" s="239"/>
      <c r="D216" s="233" t="s">
        <v>153</v>
      </c>
      <c r="E216" s="240" t="s">
        <v>1</v>
      </c>
      <c r="F216" s="241" t="s">
        <v>255</v>
      </c>
      <c r="G216" s="239"/>
      <c r="H216" s="242">
        <v>37.92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153</v>
      </c>
      <c r="AU216" s="248" t="s">
        <v>85</v>
      </c>
      <c r="AV216" s="13" t="s">
        <v>85</v>
      </c>
      <c r="AW216" s="13" t="s">
        <v>31</v>
      </c>
      <c r="AX216" s="13" t="s">
        <v>75</v>
      </c>
      <c r="AY216" s="248" t="s">
        <v>142</v>
      </c>
    </row>
    <row r="217" spans="1:51" s="14" customFormat="1" ht="12">
      <c r="A217" s="14"/>
      <c r="B217" s="249"/>
      <c r="C217" s="250"/>
      <c r="D217" s="233" t="s">
        <v>153</v>
      </c>
      <c r="E217" s="251" t="s">
        <v>1</v>
      </c>
      <c r="F217" s="252" t="s">
        <v>155</v>
      </c>
      <c r="G217" s="250"/>
      <c r="H217" s="253">
        <v>37.92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153</v>
      </c>
      <c r="AU217" s="259" t="s">
        <v>85</v>
      </c>
      <c r="AV217" s="14" t="s">
        <v>149</v>
      </c>
      <c r="AW217" s="14" t="s">
        <v>31</v>
      </c>
      <c r="AX217" s="14" t="s">
        <v>83</v>
      </c>
      <c r="AY217" s="259" t="s">
        <v>142</v>
      </c>
    </row>
    <row r="218" spans="1:65" s="2" customFormat="1" ht="21.75" customHeight="1">
      <c r="A218" s="38"/>
      <c r="B218" s="39"/>
      <c r="C218" s="219" t="s">
        <v>256</v>
      </c>
      <c r="D218" s="219" t="s">
        <v>145</v>
      </c>
      <c r="E218" s="220" t="s">
        <v>257</v>
      </c>
      <c r="F218" s="221" t="s">
        <v>258</v>
      </c>
      <c r="G218" s="222" t="s">
        <v>148</v>
      </c>
      <c r="H218" s="223">
        <v>6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0.076</v>
      </c>
      <c r="T218" s="230">
        <f>S218*H218</f>
        <v>0.45599999999999996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149</v>
      </c>
      <c r="AT218" s="231" t="s">
        <v>145</v>
      </c>
      <c r="AU218" s="231" t="s">
        <v>85</v>
      </c>
      <c r="AY218" s="17" t="s">
        <v>142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149</v>
      </c>
      <c r="BM218" s="231" t="s">
        <v>259</v>
      </c>
    </row>
    <row r="219" spans="1:47" s="2" customFormat="1" ht="12">
      <c r="A219" s="38"/>
      <c r="B219" s="39"/>
      <c r="C219" s="40"/>
      <c r="D219" s="233" t="s">
        <v>151</v>
      </c>
      <c r="E219" s="40"/>
      <c r="F219" s="234" t="s">
        <v>260</v>
      </c>
      <c r="G219" s="40"/>
      <c r="H219" s="40"/>
      <c r="I219" s="235"/>
      <c r="J219" s="40"/>
      <c r="K219" s="40"/>
      <c r="L219" s="44"/>
      <c r="M219" s="236"/>
      <c r="N219" s="23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151</v>
      </c>
      <c r="AU219" s="17" t="s">
        <v>85</v>
      </c>
    </row>
    <row r="220" spans="1:51" s="13" customFormat="1" ht="12">
      <c r="A220" s="13"/>
      <c r="B220" s="238"/>
      <c r="C220" s="239"/>
      <c r="D220" s="233" t="s">
        <v>153</v>
      </c>
      <c r="E220" s="240" t="s">
        <v>1</v>
      </c>
      <c r="F220" s="241" t="s">
        <v>261</v>
      </c>
      <c r="G220" s="239"/>
      <c r="H220" s="242">
        <v>4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153</v>
      </c>
      <c r="AU220" s="248" t="s">
        <v>85</v>
      </c>
      <c r="AV220" s="13" t="s">
        <v>85</v>
      </c>
      <c r="AW220" s="13" t="s">
        <v>31</v>
      </c>
      <c r="AX220" s="13" t="s">
        <v>75</v>
      </c>
      <c r="AY220" s="248" t="s">
        <v>142</v>
      </c>
    </row>
    <row r="221" spans="1:51" s="15" customFormat="1" ht="12">
      <c r="A221" s="15"/>
      <c r="B221" s="260"/>
      <c r="C221" s="261"/>
      <c r="D221" s="233" t="s">
        <v>153</v>
      </c>
      <c r="E221" s="262" t="s">
        <v>1</v>
      </c>
      <c r="F221" s="263" t="s">
        <v>167</v>
      </c>
      <c r="G221" s="261"/>
      <c r="H221" s="262" t="s">
        <v>1</v>
      </c>
      <c r="I221" s="264"/>
      <c r="J221" s="261"/>
      <c r="K221" s="261"/>
      <c r="L221" s="265"/>
      <c r="M221" s="266"/>
      <c r="N221" s="267"/>
      <c r="O221" s="267"/>
      <c r="P221" s="267"/>
      <c r="Q221" s="267"/>
      <c r="R221" s="267"/>
      <c r="S221" s="267"/>
      <c r="T221" s="268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9" t="s">
        <v>153</v>
      </c>
      <c r="AU221" s="269" t="s">
        <v>85</v>
      </c>
      <c r="AV221" s="15" t="s">
        <v>83</v>
      </c>
      <c r="AW221" s="15" t="s">
        <v>31</v>
      </c>
      <c r="AX221" s="15" t="s">
        <v>75</v>
      </c>
      <c r="AY221" s="269" t="s">
        <v>142</v>
      </c>
    </row>
    <row r="222" spans="1:51" s="13" customFormat="1" ht="12">
      <c r="A222" s="13"/>
      <c r="B222" s="238"/>
      <c r="C222" s="239"/>
      <c r="D222" s="233" t="s">
        <v>153</v>
      </c>
      <c r="E222" s="240" t="s">
        <v>1</v>
      </c>
      <c r="F222" s="241" t="s">
        <v>262</v>
      </c>
      <c r="G222" s="239"/>
      <c r="H222" s="242">
        <v>2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153</v>
      </c>
      <c r="AU222" s="248" t="s">
        <v>85</v>
      </c>
      <c r="AV222" s="13" t="s">
        <v>85</v>
      </c>
      <c r="AW222" s="13" t="s">
        <v>31</v>
      </c>
      <c r="AX222" s="13" t="s">
        <v>75</v>
      </c>
      <c r="AY222" s="248" t="s">
        <v>142</v>
      </c>
    </row>
    <row r="223" spans="1:51" s="14" customFormat="1" ht="12">
      <c r="A223" s="14"/>
      <c r="B223" s="249"/>
      <c r="C223" s="250"/>
      <c r="D223" s="233" t="s">
        <v>153</v>
      </c>
      <c r="E223" s="251" t="s">
        <v>1</v>
      </c>
      <c r="F223" s="252" t="s">
        <v>155</v>
      </c>
      <c r="G223" s="250"/>
      <c r="H223" s="253">
        <v>6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9" t="s">
        <v>153</v>
      </c>
      <c r="AU223" s="259" t="s">
        <v>85</v>
      </c>
      <c r="AV223" s="14" t="s">
        <v>149</v>
      </c>
      <c r="AW223" s="14" t="s">
        <v>31</v>
      </c>
      <c r="AX223" s="14" t="s">
        <v>83</v>
      </c>
      <c r="AY223" s="259" t="s">
        <v>142</v>
      </c>
    </row>
    <row r="224" spans="1:63" s="12" customFormat="1" ht="22.8" customHeight="1">
      <c r="A224" s="12"/>
      <c r="B224" s="203"/>
      <c r="C224" s="204"/>
      <c r="D224" s="205" t="s">
        <v>74</v>
      </c>
      <c r="E224" s="217" t="s">
        <v>263</v>
      </c>
      <c r="F224" s="217" t="s">
        <v>264</v>
      </c>
      <c r="G224" s="204"/>
      <c r="H224" s="204"/>
      <c r="I224" s="207"/>
      <c r="J224" s="218">
        <f>BK224</f>
        <v>0</v>
      </c>
      <c r="K224" s="204"/>
      <c r="L224" s="209"/>
      <c r="M224" s="210"/>
      <c r="N224" s="211"/>
      <c r="O224" s="211"/>
      <c r="P224" s="212">
        <f>SUM(P225:P233)</f>
        <v>0</v>
      </c>
      <c r="Q224" s="211"/>
      <c r="R224" s="212">
        <f>SUM(R225:R233)</f>
        <v>0</v>
      </c>
      <c r="S224" s="211"/>
      <c r="T224" s="213">
        <f>SUM(T225:T233)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83</v>
      </c>
      <c r="AT224" s="215" t="s">
        <v>74</v>
      </c>
      <c r="AU224" s="215" t="s">
        <v>83</v>
      </c>
      <c r="AY224" s="214" t="s">
        <v>142</v>
      </c>
      <c r="BK224" s="216">
        <f>SUM(BK225:BK233)</f>
        <v>0</v>
      </c>
    </row>
    <row r="225" spans="1:65" s="2" customFormat="1" ht="24.15" customHeight="1">
      <c r="A225" s="38"/>
      <c r="B225" s="39"/>
      <c r="C225" s="219" t="s">
        <v>265</v>
      </c>
      <c r="D225" s="219" t="s">
        <v>145</v>
      </c>
      <c r="E225" s="220" t="s">
        <v>266</v>
      </c>
      <c r="F225" s="221" t="s">
        <v>267</v>
      </c>
      <c r="G225" s="222" t="s">
        <v>268</v>
      </c>
      <c r="H225" s="223">
        <v>40.492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149</v>
      </c>
      <c r="AT225" s="231" t="s">
        <v>145</v>
      </c>
      <c r="AU225" s="231" t="s">
        <v>85</v>
      </c>
      <c r="AY225" s="17" t="s">
        <v>142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149</v>
      </c>
      <c r="BM225" s="231" t="s">
        <v>269</v>
      </c>
    </row>
    <row r="226" spans="1:47" s="2" customFormat="1" ht="12">
      <c r="A226" s="38"/>
      <c r="B226" s="39"/>
      <c r="C226" s="40"/>
      <c r="D226" s="233" t="s">
        <v>151</v>
      </c>
      <c r="E226" s="40"/>
      <c r="F226" s="234" t="s">
        <v>270</v>
      </c>
      <c r="G226" s="40"/>
      <c r="H226" s="40"/>
      <c r="I226" s="235"/>
      <c r="J226" s="40"/>
      <c r="K226" s="40"/>
      <c r="L226" s="44"/>
      <c r="M226" s="236"/>
      <c r="N226" s="237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151</v>
      </c>
      <c r="AU226" s="17" t="s">
        <v>85</v>
      </c>
    </row>
    <row r="227" spans="1:65" s="2" customFormat="1" ht="24.15" customHeight="1">
      <c r="A227" s="38"/>
      <c r="B227" s="39"/>
      <c r="C227" s="219" t="s">
        <v>271</v>
      </c>
      <c r="D227" s="219" t="s">
        <v>145</v>
      </c>
      <c r="E227" s="220" t="s">
        <v>272</v>
      </c>
      <c r="F227" s="221" t="s">
        <v>273</v>
      </c>
      <c r="G227" s="222" t="s">
        <v>268</v>
      </c>
      <c r="H227" s="223">
        <v>40.492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40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149</v>
      </c>
      <c r="AT227" s="231" t="s">
        <v>145</v>
      </c>
      <c r="AU227" s="231" t="s">
        <v>85</v>
      </c>
      <c r="AY227" s="17" t="s">
        <v>142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83</v>
      </c>
      <c r="BK227" s="232">
        <f>ROUND(I227*H227,2)</f>
        <v>0</v>
      </c>
      <c r="BL227" s="17" t="s">
        <v>149</v>
      </c>
      <c r="BM227" s="231" t="s">
        <v>274</v>
      </c>
    </row>
    <row r="228" spans="1:47" s="2" customFormat="1" ht="12">
      <c r="A228" s="38"/>
      <c r="B228" s="39"/>
      <c r="C228" s="40"/>
      <c r="D228" s="233" t="s">
        <v>151</v>
      </c>
      <c r="E228" s="40"/>
      <c r="F228" s="234" t="s">
        <v>275</v>
      </c>
      <c r="G228" s="40"/>
      <c r="H228" s="40"/>
      <c r="I228" s="235"/>
      <c r="J228" s="40"/>
      <c r="K228" s="40"/>
      <c r="L228" s="44"/>
      <c r="M228" s="236"/>
      <c r="N228" s="237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151</v>
      </c>
      <c r="AU228" s="17" t="s">
        <v>85</v>
      </c>
    </row>
    <row r="229" spans="1:65" s="2" customFormat="1" ht="24.15" customHeight="1">
      <c r="A229" s="38"/>
      <c r="B229" s="39"/>
      <c r="C229" s="219" t="s">
        <v>276</v>
      </c>
      <c r="D229" s="219" t="s">
        <v>145</v>
      </c>
      <c r="E229" s="220" t="s">
        <v>277</v>
      </c>
      <c r="F229" s="221" t="s">
        <v>278</v>
      </c>
      <c r="G229" s="222" t="s">
        <v>268</v>
      </c>
      <c r="H229" s="223">
        <v>1214.76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149</v>
      </c>
      <c r="AT229" s="231" t="s">
        <v>145</v>
      </c>
      <c r="AU229" s="231" t="s">
        <v>85</v>
      </c>
      <c r="AY229" s="17" t="s">
        <v>142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149</v>
      </c>
      <c r="BM229" s="231" t="s">
        <v>279</v>
      </c>
    </row>
    <row r="230" spans="1:47" s="2" customFormat="1" ht="12">
      <c r="A230" s="38"/>
      <c r="B230" s="39"/>
      <c r="C230" s="40"/>
      <c r="D230" s="233" t="s">
        <v>151</v>
      </c>
      <c r="E230" s="40"/>
      <c r="F230" s="234" t="s">
        <v>280</v>
      </c>
      <c r="G230" s="40"/>
      <c r="H230" s="40"/>
      <c r="I230" s="235"/>
      <c r="J230" s="40"/>
      <c r="K230" s="40"/>
      <c r="L230" s="44"/>
      <c r="M230" s="236"/>
      <c r="N230" s="237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151</v>
      </c>
      <c r="AU230" s="17" t="s">
        <v>85</v>
      </c>
    </row>
    <row r="231" spans="1:51" s="13" customFormat="1" ht="12">
      <c r="A231" s="13"/>
      <c r="B231" s="238"/>
      <c r="C231" s="239"/>
      <c r="D231" s="233" t="s">
        <v>153</v>
      </c>
      <c r="E231" s="239"/>
      <c r="F231" s="241" t="s">
        <v>281</v>
      </c>
      <c r="G231" s="239"/>
      <c r="H231" s="242">
        <v>1214.76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153</v>
      </c>
      <c r="AU231" s="248" t="s">
        <v>85</v>
      </c>
      <c r="AV231" s="13" t="s">
        <v>85</v>
      </c>
      <c r="AW231" s="13" t="s">
        <v>4</v>
      </c>
      <c r="AX231" s="13" t="s">
        <v>83</v>
      </c>
      <c r="AY231" s="248" t="s">
        <v>142</v>
      </c>
    </row>
    <row r="232" spans="1:65" s="2" customFormat="1" ht="33" customHeight="1">
      <c r="A232" s="38"/>
      <c r="B232" s="39"/>
      <c r="C232" s="219" t="s">
        <v>7</v>
      </c>
      <c r="D232" s="219" t="s">
        <v>145</v>
      </c>
      <c r="E232" s="220" t="s">
        <v>282</v>
      </c>
      <c r="F232" s="221" t="s">
        <v>283</v>
      </c>
      <c r="G232" s="222" t="s">
        <v>268</v>
      </c>
      <c r="H232" s="223">
        <v>38.321</v>
      </c>
      <c r="I232" s="224"/>
      <c r="J232" s="225">
        <f>ROUND(I232*H232,2)</f>
        <v>0</v>
      </c>
      <c r="K232" s="226"/>
      <c r="L232" s="44"/>
      <c r="M232" s="227" t="s">
        <v>1</v>
      </c>
      <c r="N232" s="228" t="s">
        <v>40</v>
      </c>
      <c r="O232" s="91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149</v>
      </c>
      <c r="AT232" s="231" t="s">
        <v>145</v>
      </c>
      <c r="AU232" s="231" t="s">
        <v>85</v>
      </c>
      <c r="AY232" s="17" t="s">
        <v>142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83</v>
      </c>
      <c r="BK232" s="232">
        <f>ROUND(I232*H232,2)</f>
        <v>0</v>
      </c>
      <c r="BL232" s="17" t="s">
        <v>149</v>
      </c>
      <c r="BM232" s="231" t="s">
        <v>284</v>
      </c>
    </row>
    <row r="233" spans="1:47" s="2" customFormat="1" ht="12">
      <c r="A233" s="38"/>
      <c r="B233" s="39"/>
      <c r="C233" s="40"/>
      <c r="D233" s="233" t="s">
        <v>151</v>
      </c>
      <c r="E233" s="40"/>
      <c r="F233" s="234" t="s">
        <v>285</v>
      </c>
      <c r="G233" s="40"/>
      <c r="H233" s="40"/>
      <c r="I233" s="235"/>
      <c r="J233" s="40"/>
      <c r="K233" s="40"/>
      <c r="L233" s="44"/>
      <c r="M233" s="236"/>
      <c r="N233" s="237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151</v>
      </c>
      <c r="AU233" s="17" t="s">
        <v>85</v>
      </c>
    </row>
    <row r="234" spans="1:63" s="12" customFormat="1" ht="22.8" customHeight="1">
      <c r="A234" s="12"/>
      <c r="B234" s="203"/>
      <c r="C234" s="204"/>
      <c r="D234" s="205" t="s">
        <v>74</v>
      </c>
      <c r="E234" s="217" t="s">
        <v>286</v>
      </c>
      <c r="F234" s="217" t="s">
        <v>287</v>
      </c>
      <c r="G234" s="204"/>
      <c r="H234" s="204"/>
      <c r="I234" s="207"/>
      <c r="J234" s="218">
        <f>BK234</f>
        <v>0</v>
      </c>
      <c r="K234" s="204"/>
      <c r="L234" s="209"/>
      <c r="M234" s="210"/>
      <c r="N234" s="211"/>
      <c r="O234" s="211"/>
      <c r="P234" s="212">
        <f>SUM(P235:P236)</f>
        <v>0</v>
      </c>
      <c r="Q234" s="211"/>
      <c r="R234" s="212">
        <f>SUM(R235:R236)</f>
        <v>0</v>
      </c>
      <c r="S234" s="211"/>
      <c r="T234" s="213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4" t="s">
        <v>83</v>
      </c>
      <c r="AT234" s="215" t="s">
        <v>74</v>
      </c>
      <c r="AU234" s="215" t="s">
        <v>83</v>
      </c>
      <c r="AY234" s="214" t="s">
        <v>142</v>
      </c>
      <c r="BK234" s="216">
        <f>SUM(BK235:BK236)</f>
        <v>0</v>
      </c>
    </row>
    <row r="235" spans="1:65" s="2" customFormat="1" ht="16.5" customHeight="1">
      <c r="A235" s="38"/>
      <c r="B235" s="39"/>
      <c r="C235" s="219" t="s">
        <v>288</v>
      </c>
      <c r="D235" s="219" t="s">
        <v>145</v>
      </c>
      <c r="E235" s="220" t="s">
        <v>289</v>
      </c>
      <c r="F235" s="221" t="s">
        <v>290</v>
      </c>
      <c r="G235" s="222" t="s">
        <v>268</v>
      </c>
      <c r="H235" s="223">
        <v>11.057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40</v>
      </c>
      <c r="O235" s="91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149</v>
      </c>
      <c r="AT235" s="231" t="s">
        <v>145</v>
      </c>
      <c r="AU235" s="231" t="s">
        <v>85</v>
      </c>
      <c r="AY235" s="17" t="s">
        <v>142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7" t="s">
        <v>83</v>
      </c>
      <c r="BK235" s="232">
        <f>ROUND(I235*H235,2)</f>
        <v>0</v>
      </c>
      <c r="BL235" s="17" t="s">
        <v>149</v>
      </c>
      <c r="BM235" s="231" t="s">
        <v>291</v>
      </c>
    </row>
    <row r="236" spans="1:47" s="2" customFormat="1" ht="12">
      <c r="A236" s="38"/>
      <c r="B236" s="39"/>
      <c r="C236" s="40"/>
      <c r="D236" s="233" t="s">
        <v>151</v>
      </c>
      <c r="E236" s="40"/>
      <c r="F236" s="234" t="s">
        <v>292</v>
      </c>
      <c r="G236" s="40"/>
      <c r="H236" s="40"/>
      <c r="I236" s="235"/>
      <c r="J236" s="40"/>
      <c r="K236" s="40"/>
      <c r="L236" s="44"/>
      <c r="M236" s="236"/>
      <c r="N236" s="237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151</v>
      </c>
      <c r="AU236" s="17" t="s">
        <v>85</v>
      </c>
    </row>
    <row r="237" spans="1:63" s="12" customFormat="1" ht="25.9" customHeight="1">
      <c r="A237" s="12"/>
      <c r="B237" s="203"/>
      <c r="C237" s="204"/>
      <c r="D237" s="205" t="s">
        <v>74</v>
      </c>
      <c r="E237" s="206" t="s">
        <v>293</v>
      </c>
      <c r="F237" s="206" t="s">
        <v>294</v>
      </c>
      <c r="G237" s="204"/>
      <c r="H237" s="204"/>
      <c r="I237" s="207"/>
      <c r="J237" s="208">
        <f>BK237</f>
        <v>0</v>
      </c>
      <c r="K237" s="204"/>
      <c r="L237" s="209"/>
      <c r="M237" s="210"/>
      <c r="N237" s="211"/>
      <c r="O237" s="211"/>
      <c r="P237" s="212">
        <f>P238+P247+P262+P343+P372+P403+P432</f>
        <v>0</v>
      </c>
      <c r="Q237" s="211"/>
      <c r="R237" s="212">
        <f>R238+R247+R262+R343+R372+R403+R432</f>
        <v>12.382491020000002</v>
      </c>
      <c r="S237" s="211"/>
      <c r="T237" s="213">
        <f>T238+T247+T262+T343+T372+T403+T432</f>
        <v>8.116890999999999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4" t="s">
        <v>85</v>
      </c>
      <c r="AT237" s="215" t="s">
        <v>74</v>
      </c>
      <c r="AU237" s="215" t="s">
        <v>75</v>
      </c>
      <c r="AY237" s="214" t="s">
        <v>142</v>
      </c>
      <c r="BK237" s="216">
        <f>BK238+BK247+BK262+BK343+BK372+BK403+BK432</f>
        <v>0</v>
      </c>
    </row>
    <row r="238" spans="1:63" s="12" customFormat="1" ht="22.8" customHeight="1">
      <c r="A238" s="12"/>
      <c r="B238" s="203"/>
      <c r="C238" s="204"/>
      <c r="D238" s="205" t="s">
        <v>74</v>
      </c>
      <c r="E238" s="217" t="s">
        <v>295</v>
      </c>
      <c r="F238" s="217" t="s">
        <v>296</v>
      </c>
      <c r="G238" s="204"/>
      <c r="H238" s="204"/>
      <c r="I238" s="207"/>
      <c r="J238" s="218">
        <f>BK238</f>
        <v>0</v>
      </c>
      <c r="K238" s="204"/>
      <c r="L238" s="209"/>
      <c r="M238" s="210"/>
      <c r="N238" s="211"/>
      <c r="O238" s="211"/>
      <c r="P238" s="212">
        <f>SUM(P239:P246)</f>
        <v>0</v>
      </c>
      <c r="Q238" s="211"/>
      <c r="R238" s="212">
        <f>SUM(R239:R246)</f>
        <v>0</v>
      </c>
      <c r="S238" s="211"/>
      <c r="T238" s="213">
        <f>SUM(T239:T246)</f>
        <v>0.11141999999999999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4" t="s">
        <v>85</v>
      </c>
      <c r="AT238" s="215" t="s">
        <v>74</v>
      </c>
      <c r="AU238" s="215" t="s">
        <v>83</v>
      </c>
      <c r="AY238" s="214" t="s">
        <v>142</v>
      </c>
      <c r="BK238" s="216">
        <f>SUM(BK239:BK246)</f>
        <v>0</v>
      </c>
    </row>
    <row r="239" spans="1:65" s="2" customFormat="1" ht="16.5" customHeight="1">
      <c r="A239" s="38"/>
      <c r="B239" s="39"/>
      <c r="C239" s="219" t="s">
        <v>297</v>
      </c>
      <c r="D239" s="219" t="s">
        <v>145</v>
      </c>
      <c r="E239" s="220" t="s">
        <v>298</v>
      </c>
      <c r="F239" s="221" t="s">
        <v>299</v>
      </c>
      <c r="G239" s="222" t="s">
        <v>300</v>
      </c>
      <c r="H239" s="223">
        <v>2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40</v>
      </c>
      <c r="O239" s="91"/>
      <c r="P239" s="229">
        <f>O239*H239</f>
        <v>0</v>
      </c>
      <c r="Q239" s="229">
        <v>0</v>
      </c>
      <c r="R239" s="229">
        <f>Q239*H239</f>
        <v>0</v>
      </c>
      <c r="S239" s="229">
        <v>0.0342</v>
      </c>
      <c r="T239" s="230">
        <f>S239*H239</f>
        <v>0.0684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250</v>
      </c>
      <c r="AT239" s="231" t="s">
        <v>145</v>
      </c>
      <c r="AU239" s="231" t="s">
        <v>85</v>
      </c>
      <c r="AY239" s="17" t="s">
        <v>142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7" t="s">
        <v>83</v>
      </c>
      <c r="BK239" s="232">
        <f>ROUND(I239*H239,2)</f>
        <v>0</v>
      </c>
      <c r="BL239" s="17" t="s">
        <v>250</v>
      </c>
      <c r="BM239" s="231" t="s">
        <v>301</v>
      </c>
    </row>
    <row r="240" spans="1:47" s="2" customFormat="1" ht="12">
      <c r="A240" s="38"/>
      <c r="B240" s="39"/>
      <c r="C240" s="40"/>
      <c r="D240" s="233" t="s">
        <v>151</v>
      </c>
      <c r="E240" s="40"/>
      <c r="F240" s="234" t="s">
        <v>302</v>
      </c>
      <c r="G240" s="40"/>
      <c r="H240" s="40"/>
      <c r="I240" s="235"/>
      <c r="J240" s="40"/>
      <c r="K240" s="40"/>
      <c r="L240" s="44"/>
      <c r="M240" s="236"/>
      <c r="N240" s="237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151</v>
      </c>
      <c r="AU240" s="17" t="s">
        <v>85</v>
      </c>
    </row>
    <row r="241" spans="1:65" s="2" customFormat="1" ht="16.5" customHeight="1">
      <c r="A241" s="38"/>
      <c r="B241" s="39"/>
      <c r="C241" s="219" t="s">
        <v>303</v>
      </c>
      <c r="D241" s="219" t="s">
        <v>145</v>
      </c>
      <c r="E241" s="220" t="s">
        <v>304</v>
      </c>
      <c r="F241" s="221" t="s">
        <v>305</v>
      </c>
      <c r="G241" s="222" t="s">
        <v>300</v>
      </c>
      <c r="H241" s="223">
        <v>2</v>
      </c>
      <c r="I241" s="224"/>
      <c r="J241" s="225">
        <f>ROUND(I241*H241,2)</f>
        <v>0</v>
      </c>
      <c r="K241" s="226"/>
      <c r="L241" s="44"/>
      <c r="M241" s="227" t="s">
        <v>1</v>
      </c>
      <c r="N241" s="228" t="s">
        <v>40</v>
      </c>
      <c r="O241" s="91"/>
      <c r="P241" s="229">
        <f>O241*H241</f>
        <v>0</v>
      </c>
      <c r="Q241" s="229">
        <v>0</v>
      </c>
      <c r="R241" s="229">
        <f>Q241*H241</f>
        <v>0</v>
      </c>
      <c r="S241" s="229">
        <v>0.01946</v>
      </c>
      <c r="T241" s="230">
        <f>S241*H241</f>
        <v>0.03892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250</v>
      </c>
      <c r="AT241" s="231" t="s">
        <v>145</v>
      </c>
      <c r="AU241" s="231" t="s">
        <v>85</v>
      </c>
      <c r="AY241" s="17" t="s">
        <v>142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83</v>
      </c>
      <c r="BK241" s="232">
        <f>ROUND(I241*H241,2)</f>
        <v>0</v>
      </c>
      <c r="BL241" s="17" t="s">
        <v>250</v>
      </c>
      <c r="BM241" s="231" t="s">
        <v>306</v>
      </c>
    </row>
    <row r="242" spans="1:47" s="2" customFormat="1" ht="12">
      <c r="A242" s="38"/>
      <c r="B242" s="39"/>
      <c r="C242" s="40"/>
      <c r="D242" s="233" t="s">
        <v>151</v>
      </c>
      <c r="E242" s="40"/>
      <c r="F242" s="234" t="s">
        <v>307</v>
      </c>
      <c r="G242" s="40"/>
      <c r="H242" s="40"/>
      <c r="I242" s="235"/>
      <c r="J242" s="40"/>
      <c r="K242" s="40"/>
      <c r="L242" s="44"/>
      <c r="M242" s="236"/>
      <c r="N242" s="237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151</v>
      </c>
      <c r="AU242" s="17" t="s">
        <v>85</v>
      </c>
    </row>
    <row r="243" spans="1:65" s="2" customFormat="1" ht="16.5" customHeight="1">
      <c r="A243" s="38"/>
      <c r="B243" s="39"/>
      <c r="C243" s="219" t="s">
        <v>308</v>
      </c>
      <c r="D243" s="219" t="s">
        <v>145</v>
      </c>
      <c r="E243" s="220" t="s">
        <v>309</v>
      </c>
      <c r="F243" s="221" t="s">
        <v>310</v>
      </c>
      <c r="G243" s="222" t="s">
        <v>189</v>
      </c>
      <c r="H243" s="223">
        <v>2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40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0.00049</v>
      </c>
      <c r="T243" s="230">
        <f>S243*H243</f>
        <v>0.00098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250</v>
      </c>
      <c r="AT243" s="231" t="s">
        <v>145</v>
      </c>
      <c r="AU243" s="231" t="s">
        <v>85</v>
      </c>
      <c r="AY243" s="17" t="s">
        <v>142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83</v>
      </c>
      <c r="BK243" s="232">
        <f>ROUND(I243*H243,2)</f>
        <v>0</v>
      </c>
      <c r="BL243" s="17" t="s">
        <v>250</v>
      </c>
      <c r="BM243" s="231" t="s">
        <v>311</v>
      </c>
    </row>
    <row r="244" spans="1:47" s="2" customFormat="1" ht="12">
      <c r="A244" s="38"/>
      <c r="B244" s="39"/>
      <c r="C244" s="40"/>
      <c r="D244" s="233" t="s">
        <v>151</v>
      </c>
      <c r="E244" s="40"/>
      <c r="F244" s="234" t="s">
        <v>312</v>
      </c>
      <c r="G244" s="40"/>
      <c r="H244" s="40"/>
      <c r="I244" s="235"/>
      <c r="J244" s="40"/>
      <c r="K244" s="40"/>
      <c r="L244" s="44"/>
      <c r="M244" s="236"/>
      <c r="N244" s="237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151</v>
      </c>
      <c r="AU244" s="17" t="s">
        <v>85</v>
      </c>
    </row>
    <row r="245" spans="1:65" s="2" customFormat="1" ht="16.5" customHeight="1">
      <c r="A245" s="38"/>
      <c r="B245" s="39"/>
      <c r="C245" s="219" t="s">
        <v>313</v>
      </c>
      <c r="D245" s="219" t="s">
        <v>145</v>
      </c>
      <c r="E245" s="220" t="s">
        <v>314</v>
      </c>
      <c r="F245" s="221" t="s">
        <v>315</v>
      </c>
      <c r="G245" s="222" t="s">
        <v>300</v>
      </c>
      <c r="H245" s="223">
        <v>2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40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0.00156</v>
      </c>
      <c r="T245" s="230">
        <f>S245*H245</f>
        <v>0.00312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250</v>
      </c>
      <c r="AT245" s="231" t="s">
        <v>145</v>
      </c>
      <c r="AU245" s="231" t="s">
        <v>85</v>
      </c>
      <c r="AY245" s="17" t="s">
        <v>142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83</v>
      </c>
      <c r="BK245" s="232">
        <f>ROUND(I245*H245,2)</f>
        <v>0</v>
      </c>
      <c r="BL245" s="17" t="s">
        <v>250</v>
      </c>
      <c r="BM245" s="231" t="s">
        <v>316</v>
      </c>
    </row>
    <row r="246" spans="1:47" s="2" customFormat="1" ht="12">
      <c r="A246" s="38"/>
      <c r="B246" s="39"/>
      <c r="C246" s="40"/>
      <c r="D246" s="233" t="s">
        <v>151</v>
      </c>
      <c r="E246" s="40"/>
      <c r="F246" s="234" t="s">
        <v>317</v>
      </c>
      <c r="G246" s="40"/>
      <c r="H246" s="40"/>
      <c r="I246" s="235"/>
      <c r="J246" s="40"/>
      <c r="K246" s="40"/>
      <c r="L246" s="44"/>
      <c r="M246" s="236"/>
      <c r="N246" s="237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151</v>
      </c>
      <c r="AU246" s="17" t="s">
        <v>85</v>
      </c>
    </row>
    <row r="247" spans="1:63" s="12" customFormat="1" ht="22.8" customHeight="1">
      <c r="A247" s="12"/>
      <c r="B247" s="203"/>
      <c r="C247" s="204"/>
      <c r="D247" s="205" t="s">
        <v>74</v>
      </c>
      <c r="E247" s="217" t="s">
        <v>318</v>
      </c>
      <c r="F247" s="217" t="s">
        <v>319</v>
      </c>
      <c r="G247" s="204"/>
      <c r="H247" s="204"/>
      <c r="I247" s="207"/>
      <c r="J247" s="218">
        <f>BK247</f>
        <v>0</v>
      </c>
      <c r="K247" s="204"/>
      <c r="L247" s="209"/>
      <c r="M247" s="210"/>
      <c r="N247" s="211"/>
      <c r="O247" s="211"/>
      <c r="P247" s="212">
        <f>SUM(P248:P261)</f>
        <v>0</v>
      </c>
      <c r="Q247" s="211"/>
      <c r="R247" s="212">
        <f>SUM(R248:R261)</f>
        <v>3.155374</v>
      </c>
      <c r="S247" s="211"/>
      <c r="T247" s="213">
        <f>SUM(T248:T261)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4" t="s">
        <v>85</v>
      </c>
      <c r="AT247" s="215" t="s">
        <v>74</v>
      </c>
      <c r="AU247" s="215" t="s">
        <v>83</v>
      </c>
      <c r="AY247" s="214" t="s">
        <v>142</v>
      </c>
      <c r="BK247" s="216">
        <f>SUM(BK248:BK261)</f>
        <v>0</v>
      </c>
    </row>
    <row r="248" spans="1:65" s="2" customFormat="1" ht="24.15" customHeight="1">
      <c r="A248" s="38"/>
      <c r="B248" s="39"/>
      <c r="C248" s="219" t="s">
        <v>320</v>
      </c>
      <c r="D248" s="219" t="s">
        <v>145</v>
      </c>
      <c r="E248" s="220" t="s">
        <v>321</v>
      </c>
      <c r="F248" s="221" t="s">
        <v>322</v>
      </c>
      <c r="G248" s="222" t="s">
        <v>148</v>
      </c>
      <c r="H248" s="223">
        <v>138.61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40</v>
      </c>
      <c r="O248" s="91"/>
      <c r="P248" s="229">
        <f>O248*H248</f>
        <v>0</v>
      </c>
      <c r="Q248" s="229">
        <v>0.0145</v>
      </c>
      <c r="R248" s="229">
        <f>Q248*H248</f>
        <v>2.0098450000000003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250</v>
      </c>
      <c r="AT248" s="231" t="s">
        <v>145</v>
      </c>
      <c r="AU248" s="231" t="s">
        <v>85</v>
      </c>
      <c r="AY248" s="17" t="s">
        <v>142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83</v>
      </c>
      <c r="BK248" s="232">
        <f>ROUND(I248*H248,2)</f>
        <v>0</v>
      </c>
      <c r="BL248" s="17" t="s">
        <v>250</v>
      </c>
      <c r="BM248" s="231" t="s">
        <v>323</v>
      </c>
    </row>
    <row r="249" spans="1:47" s="2" customFormat="1" ht="12">
      <c r="A249" s="38"/>
      <c r="B249" s="39"/>
      <c r="C249" s="40"/>
      <c r="D249" s="233" t="s">
        <v>151</v>
      </c>
      <c r="E249" s="40"/>
      <c r="F249" s="234" t="s">
        <v>324</v>
      </c>
      <c r="G249" s="40"/>
      <c r="H249" s="40"/>
      <c r="I249" s="235"/>
      <c r="J249" s="40"/>
      <c r="K249" s="40"/>
      <c r="L249" s="44"/>
      <c r="M249" s="236"/>
      <c r="N249" s="237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151</v>
      </c>
      <c r="AU249" s="17" t="s">
        <v>85</v>
      </c>
    </row>
    <row r="250" spans="1:51" s="13" customFormat="1" ht="12">
      <c r="A250" s="13"/>
      <c r="B250" s="238"/>
      <c r="C250" s="239"/>
      <c r="D250" s="233" t="s">
        <v>153</v>
      </c>
      <c r="E250" s="240" t="s">
        <v>1</v>
      </c>
      <c r="F250" s="241" t="s">
        <v>325</v>
      </c>
      <c r="G250" s="239"/>
      <c r="H250" s="242">
        <v>138.61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153</v>
      </c>
      <c r="AU250" s="248" t="s">
        <v>85</v>
      </c>
      <c r="AV250" s="13" t="s">
        <v>85</v>
      </c>
      <c r="AW250" s="13" t="s">
        <v>31</v>
      </c>
      <c r="AX250" s="13" t="s">
        <v>75</v>
      </c>
      <c r="AY250" s="248" t="s">
        <v>142</v>
      </c>
    </row>
    <row r="251" spans="1:51" s="14" customFormat="1" ht="12">
      <c r="A251" s="14"/>
      <c r="B251" s="249"/>
      <c r="C251" s="250"/>
      <c r="D251" s="233" t="s">
        <v>153</v>
      </c>
      <c r="E251" s="251" t="s">
        <v>1</v>
      </c>
      <c r="F251" s="252" t="s">
        <v>155</v>
      </c>
      <c r="G251" s="250"/>
      <c r="H251" s="253">
        <v>138.61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153</v>
      </c>
      <c r="AU251" s="259" t="s">
        <v>85</v>
      </c>
      <c r="AV251" s="14" t="s">
        <v>149</v>
      </c>
      <c r="AW251" s="14" t="s">
        <v>31</v>
      </c>
      <c r="AX251" s="14" t="s">
        <v>83</v>
      </c>
      <c r="AY251" s="259" t="s">
        <v>142</v>
      </c>
    </row>
    <row r="252" spans="1:65" s="2" customFormat="1" ht="24.15" customHeight="1">
      <c r="A252" s="38"/>
      <c r="B252" s="39"/>
      <c r="C252" s="219" t="s">
        <v>326</v>
      </c>
      <c r="D252" s="219" t="s">
        <v>145</v>
      </c>
      <c r="E252" s="220" t="s">
        <v>327</v>
      </c>
      <c r="F252" s="221" t="s">
        <v>328</v>
      </c>
      <c r="G252" s="222" t="s">
        <v>148</v>
      </c>
      <c r="H252" s="223">
        <v>30.68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0.01691</v>
      </c>
      <c r="R252" s="229">
        <f>Q252*H252</f>
        <v>0.5187988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250</v>
      </c>
      <c r="AT252" s="231" t="s">
        <v>145</v>
      </c>
      <c r="AU252" s="231" t="s">
        <v>85</v>
      </c>
      <c r="AY252" s="17" t="s">
        <v>142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250</v>
      </c>
      <c r="BM252" s="231" t="s">
        <v>329</v>
      </c>
    </row>
    <row r="253" spans="1:47" s="2" customFormat="1" ht="12">
      <c r="A253" s="38"/>
      <c r="B253" s="39"/>
      <c r="C253" s="40"/>
      <c r="D253" s="233" t="s">
        <v>151</v>
      </c>
      <c r="E253" s="40"/>
      <c r="F253" s="234" t="s">
        <v>330</v>
      </c>
      <c r="G253" s="40"/>
      <c r="H253" s="40"/>
      <c r="I253" s="235"/>
      <c r="J253" s="40"/>
      <c r="K253" s="40"/>
      <c r="L253" s="44"/>
      <c r="M253" s="236"/>
      <c r="N253" s="237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151</v>
      </c>
      <c r="AU253" s="17" t="s">
        <v>85</v>
      </c>
    </row>
    <row r="254" spans="1:51" s="13" customFormat="1" ht="12">
      <c r="A254" s="13"/>
      <c r="B254" s="238"/>
      <c r="C254" s="239"/>
      <c r="D254" s="233" t="s">
        <v>153</v>
      </c>
      <c r="E254" s="240" t="s">
        <v>1</v>
      </c>
      <c r="F254" s="241" t="s">
        <v>331</v>
      </c>
      <c r="G254" s="239"/>
      <c r="H254" s="242">
        <v>30.68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153</v>
      </c>
      <c r="AU254" s="248" t="s">
        <v>85</v>
      </c>
      <c r="AV254" s="13" t="s">
        <v>85</v>
      </c>
      <c r="AW254" s="13" t="s">
        <v>31</v>
      </c>
      <c r="AX254" s="13" t="s">
        <v>75</v>
      </c>
      <c r="AY254" s="248" t="s">
        <v>142</v>
      </c>
    </row>
    <row r="255" spans="1:51" s="14" customFormat="1" ht="12">
      <c r="A255" s="14"/>
      <c r="B255" s="249"/>
      <c r="C255" s="250"/>
      <c r="D255" s="233" t="s">
        <v>153</v>
      </c>
      <c r="E255" s="251" t="s">
        <v>1</v>
      </c>
      <c r="F255" s="252" t="s">
        <v>155</v>
      </c>
      <c r="G255" s="250"/>
      <c r="H255" s="253">
        <v>30.68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9" t="s">
        <v>153</v>
      </c>
      <c r="AU255" s="259" t="s">
        <v>85</v>
      </c>
      <c r="AV255" s="14" t="s">
        <v>149</v>
      </c>
      <c r="AW255" s="14" t="s">
        <v>31</v>
      </c>
      <c r="AX255" s="14" t="s">
        <v>83</v>
      </c>
      <c r="AY255" s="259" t="s">
        <v>142</v>
      </c>
    </row>
    <row r="256" spans="1:65" s="2" customFormat="1" ht="24.15" customHeight="1">
      <c r="A256" s="38"/>
      <c r="B256" s="39"/>
      <c r="C256" s="219" t="s">
        <v>332</v>
      </c>
      <c r="D256" s="219" t="s">
        <v>145</v>
      </c>
      <c r="E256" s="220" t="s">
        <v>333</v>
      </c>
      <c r="F256" s="221" t="s">
        <v>334</v>
      </c>
      <c r="G256" s="222" t="s">
        <v>148</v>
      </c>
      <c r="H256" s="223">
        <v>49.78</v>
      </c>
      <c r="I256" s="224"/>
      <c r="J256" s="225">
        <f>ROUND(I256*H256,2)</f>
        <v>0</v>
      </c>
      <c r="K256" s="226"/>
      <c r="L256" s="44"/>
      <c r="M256" s="227" t="s">
        <v>1</v>
      </c>
      <c r="N256" s="228" t="s">
        <v>40</v>
      </c>
      <c r="O256" s="91"/>
      <c r="P256" s="229">
        <f>O256*H256</f>
        <v>0</v>
      </c>
      <c r="Q256" s="229">
        <v>0.01259</v>
      </c>
      <c r="R256" s="229">
        <f>Q256*H256</f>
        <v>0.6267302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250</v>
      </c>
      <c r="AT256" s="231" t="s">
        <v>145</v>
      </c>
      <c r="AU256" s="231" t="s">
        <v>85</v>
      </c>
      <c r="AY256" s="17" t="s">
        <v>142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7" t="s">
        <v>83</v>
      </c>
      <c r="BK256" s="232">
        <f>ROUND(I256*H256,2)</f>
        <v>0</v>
      </c>
      <c r="BL256" s="17" t="s">
        <v>250</v>
      </c>
      <c r="BM256" s="231" t="s">
        <v>335</v>
      </c>
    </row>
    <row r="257" spans="1:47" s="2" customFormat="1" ht="12">
      <c r="A257" s="38"/>
      <c r="B257" s="39"/>
      <c r="C257" s="40"/>
      <c r="D257" s="233" t="s">
        <v>151</v>
      </c>
      <c r="E257" s="40"/>
      <c r="F257" s="234" t="s">
        <v>336</v>
      </c>
      <c r="G257" s="40"/>
      <c r="H257" s="40"/>
      <c r="I257" s="235"/>
      <c r="J257" s="40"/>
      <c r="K257" s="40"/>
      <c r="L257" s="44"/>
      <c r="M257" s="236"/>
      <c r="N257" s="237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151</v>
      </c>
      <c r="AU257" s="17" t="s">
        <v>85</v>
      </c>
    </row>
    <row r="258" spans="1:51" s="13" customFormat="1" ht="12">
      <c r="A258" s="13"/>
      <c r="B258" s="238"/>
      <c r="C258" s="239"/>
      <c r="D258" s="233" t="s">
        <v>153</v>
      </c>
      <c r="E258" s="240" t="s">
        <v>1</v>
      </c>
      <c r="F258" s="241" t="s">
        <v>337</v>
      </c>
      <c r="G258" s="239"/>
      <c r="H258" s="242">
        <v>49.78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153</v>
      </c>
      <c r="AU258" s="248" t="s">
        <v>85</v>
      </c>
      <c r="AV258" s="13" t="s">
        <v>85</v>
      </c>
      <c r="AW258" s="13" t="s">
        <v>31</v>
      </c>
      <c r="AX258" s="13" t="s">
        <v>75</v>
      </c>
      <c r="AY258" s="248" t="s">
        <v>142</v>
      </c>
    </row>
    <row r="259" spans="1:51" s="14" customFormat="1" ht="12">
      <c r="A259" s="14"/>
      <c r="B259" s="249"/>
      <c r="C259" s="250"/>
      <c r="D259" s="233" t="s">
        <v>153</v>
      </c>
      <c r="E259" s="251" t="s">
        <v>1</v>
      </c>
      <c r="F259" s="252" t="s">
        <v>155</v>
      </c>
      <c r="G259" s="250"/>
      <c r="H259" s="253">
        <v>49.78</v>
      </c>
      <c r="I259" s="254"/>
      <c r="J259" s="250"/>
      <c r="K259" s="250"/>
      <c r="L259" s="255"/>
      <c r="M259" s="256"/>
      <c r="N259" s="257"/>
      <c r="O259" s="257"/>
      <c r="P259" s="257"/>
      <c r="Q259" s="257"/>
      <c r="R259" s="257"/>
      <c r="S259" s="257"/>
      <c r="T259" s="25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9" t="s">
        <v>153</v>
      </c>
      <c r="AU259" s="259" t="s">
        <v>85</v>
      </c>
      <c r="AV259" s="14" t="s">
        <v>149</v>
      </c>
      <c r="AW259" s="14" t="s">
        <v>31</v>
      </c>
      <c r="AX259" s="14" t="s">
        <v>83</v>
      </c>
      <c r="AY259" s="259" t="s">
        <v>142</v>
      </c>
    </row>
    <row r="260" spans="1:65" s="2" customFormat="1" ht="24.15" customHeight="1">
      <c r="A260" s="38"/>
      <c r="B260" s="39"/>
      <c r="C260" s="219" t="s">
        <v>338</v>
      </c>
      <c r="D260" s="219" t="s">
        <v>145</v>
      </c>
      <c r="E260" s="220" t="s">
        <v>339</v>
      </c>
      <c r="F260" s="221" t="s">
        <v>340</v>
      </c>
      <c r="G260" s="222" t="s">
        <v>268</v>
      </c>
      <c r="H260" s="223">
        <v>3.155</v>
      </c>
      <c r="I260" s="224"/>
      <c r="J260" s="225">
        <f>ROUND(I260*H260,2)</f>
        <v>0</v>
      </c>
      <c r="K260" s="226"/>
      <c r="L260" s="44"/>
      <c r="M260" s="227" t="s">
        <v>1</v>
      </c>
      <c r="N260" s="228" t="s">
        <v>40</v>
      </c>
      <c r="O260" s="91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1" t="s">
        <v>250</v>
      </c>
      <c r="AT260" s="231" t="s">
        <v>145</v>
      </c>
      <c r="AU260" s="231" t="s">
        <v>85</v>
      </c>
      <c r="AY260" s="17" t="s">
        <v>142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7" t="s">
        <v>83</v>
      </c>
      <c r="BK260" s="232">
        <f>ROUND(I260*H260,2)</f>
        <v>0</v>
      </c>
      <c r="BL260" s="17" t="s">
        <v>250</v>
      </c>
      <c r="BM260" s="231" t="s">
        <v>341</v>
      </c>
    </row>
    <row r="261" spans="1:47" s="2" customFormat="1" ht="12">
      <c r="A261" s="38"/>
      <c r="B261" s="39"/>
      <c r="C261" s="40"/>
      <c r="D261" s="233" t="s">
        <v>151</v>
      </c>
      <c r="E261" s="40"/>
      <c r="F261" s="234" t="s">
        <v>342</v>
      </c>
      <c r="G261" s="40"/>
      <c r="H261" s="40"/>
      <c r="I261" s="235"/>
      <c r="J261" s="40"/>
      <c r="K261" s="40"/>
      <c r="L261" s="44"/>
      <c r="M261" s="236"/>
      <c r="N261" s="237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151</v>
      </c>
      <c r="AU261" s="17" t="s">
        <v>85</v>
      </c>
    </row>
    <row r="262" spans="1:63" s="12" customFormat="1" ht="22.8" customHeight="1">
      <c r="A262" s="12"/>
      <c r="B262" s="203"/>
      <c r="C262" s="204"/>
      <c r="D262" s="205" t="s">
        <v>74</v>
      </c>
      <c r="E262" s="217" t="s">
        <v>343</v>
      </c>
      <c r="F262" s="217" t="s">
        <v>344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SUM(P263:P342)</f>
        <v>0</v>
      </c>
      <c r="Q262" s="211"/>
      <c r="R262" s="212">
        <f>SUM(R263:R342)</f>
        <v>0.74336594</v>
      </c>
      <c r="S262" s="211"/>
      <c r="T262" s="213">
        <f>SUM(T263:T342)</f>
        <v>0.216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85</v>
      </c>
      <c r="AT262" s="215" t="s">
        <v>74</v>
      </c>
      <c r="AU262" s="215" t="s">
        <v>83</v>
      </c>
      <c r="AY262" s="214" t="s">
        <v>142</v>
      </c>
      <c r="BK262" s="216">
        <f>SUM(BK263:BK342)</f>
        <v>0</v>
      </c>
    </row>
    <row r="263" spans="1:65" s="2" customFormat="1" ht="24.15" customHeight="1">
      <c r="A263" s="38"/>
      <c r="B263" s="39"/>
      <c r="C263" s="219" t="s">
        <v>345</v>
      </c>
      <c r="D263" s="219" t="s">
        <v>145</v>
      </c>
      <c r="E263" s="220" t="s">
        <v>346</v>
      </c>
      <c r="F263" s="221" t="s">
        <v>347</v>
      </c>
      <c r="G263" s="222" t="s">
        <v>148</v>
      </c>
      <c r="H263" s="223">
        <v>38.869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40</v>
      </c>
      <c r="O263" s="91"/>
      <c r="P263" s="229">
        <f>O263*H263</f>
        <v>0</v>
      </c>
      <c r="Q263" s="229">
        <v>0.00026</v>
      </c>
      <c r="R263" s="229">
        <f>Q263*H263</f>
        <v>0.010105939999999999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250</v>
      </c>
      <c r="AT263" s="231" t="s">
        <v>145</v>
      </c>
      <c r="AU263" s="231" t="s">
        <v>85</v>
      </c>
      <c r="AY263" s="17" t="s">
        <v>142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83</v>
      </c>
      <c r="BK263" s="232">
        <f>ROUND(I263*H263,2)</f>
        <v>0</v>
      </c>
      <c r="BL263" s="17" t="s">
        <v>250</v>
      </c>
      <c r="BM263" s="231" t="s">
        <v>348</v>
      </c>
    </row>
    <row r="264" spans="1:47" s="2" customFormat="1" ht="12">
      <c r="A264" s="38"/>
      <c r="B264" s="39"/>
      <c r="C264" s="40"/>
      <c r="D264" s="233" t="s">
        <v>151</v>
      </c>
      <c r="E264" s="40"/>
      <c r="F264" s="234" t="s">
        <v>349</v>
      </c>
      <c r="G264" s="40"/>
      <c r="H264" s="40"/>
      <c r="I264" s="235"/>
      <c r="J264" s="40"/>
      <c r="K264" s="40"/>
      <c r="L264" s="44"/>
      <c r="M264" s="236"/>
      <c r="N264" s="23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151</v>
      </c>
      <c r="AU264" s="17" t="s">
        <v>85</v>
      </c>
    </row>
    <row r="265" spans="1:51" s="15" customFormat="1" ht="12">
      <c r="A265" s="15"/>
      <c r="B265" s="260"/>
      <c r="C265" s="261"/>
      <c r="D265" s="233" t="s">
        <v>153</v>
      </c>
      <c r="E265" s="262" t="s">
        <v>1</v>
      </c>
      <c r="F265" s="263" t="s">
        <v>350</v>
      </c>
      <c r="G265" s="261"/>
      <c r="H265" s="262" t="s">
        <v>1</v>
      </c>
      <c r="I265" s="264"/>
      <c r="J265" s="261"/>
      <c r="K265" s="261"/>
      <c r="L265" s="265"/>
      <c r="M265" s="266"/>
      <c r="N265" s="267"/>
      <c r="O265" s="267"/>
      <c r="P265" s="267"/>
      <c r="Q265" s="267"/>
      <c r="R265" s="267"/>
      <c r="S265" s="267"/>
      <c r="T265" s="268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9" t="s">
        <v>153</v>
      </c>
      <c r="AU265" s="269" t="s">
        <v>85</v>
      </c>
      <c r="AV265" s="15" t="s">
        <v>83</v>
      </c>
      <c r="AW265" s="15" t="s">
        <v>31</v>
      </c>
      <c r="AX265" s="15" t="s">
        <v>75</v>
      </c>
      <c r="AY265" s="269" t="s">
        <v>142</v>
      </c>
    </row>
    <row r="266" spans="1:51" s="13" customFormat="1" ht="12">
      <c r="A266" s="13"/>
      <c r="B266" s="238"/>
      <c r="C266" s="239"/>
      <c r="D266" s="233" t="s">
        <v>153</v>
      </c>
      <c r="E266" s="240" t="s">
        <v>1</v>
      </c>
      <c r="F266" s="241" t="s">
        <v>351</v>
      </c>
      <c r="G266" s="239"/>
      <c r="H266" s="242">
        <v>24.293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153</v>
      </c>
      <c r="AU266" s="248" t="s">
        <v>85</v>
      </c>
      <c r="AV266" s="13" t="s">
        <v>85</v>
      </c>
      <c r="AW266" s="13" t="s">
        <v>31</v>
      </c>
      <c r="AX266" s="13" t="s">
        <v>75</v>
      </c>
      <c r="AY266" s="248" t="s">
        <v>142</v>
      </c>
    </row>
    <row r="267" spans="1:51" s="15" customFormat="1" ht="12">
      <c r="A267" s="15"/>
      <c r="B267" s="260"/>
      <c r="C267" s="261"/>
      <c r="D267" s="233" t="s">
        <v>153</v>
      </c>
      <c r="E267" s="262" t="s">
        <v>1</v>
      </c>
      <c r="F267" s="263" t="s">
        <v>352</v>
      </c>
      <c r="G267" s="261"/>
      <c r="H267" s="262" t="s">
        <v>1</v>
      </c>
      <c r="I267" s="264"/>
      <c r="J267" s="261"/>
      <c r="K267" s="261"/>
      <c r="L267" s="265"/>
      <c r="M267" s="266"/>
      <c r="N267" s="267"/>
      <c r="O267" s="267"/>
      <c r="P267" s="267"/>
      <c r="Q267" s="267"/>
      <c r="R267" s="267"/>
      <c r="S267" s="267"/>
      <c r="T267" s="26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9" t="s">
        <v>153</v>
      </c>
      <c r="AU267" s="269" t="s">
        <v>85</v>
      </c>
      <c r="AV267" s="15" t="s">
        <v>83</v>
      </c>
      <c r="AW267" s="15" t="s">
        <v>31</v>
      </c>
      <c r="AX267" s="15" t="s">
        <v>75</v>
      </c>
      <c r="AY267" s="269" t="s">
        <v>142</v>
      </c>
    </row>
    <row r="268" spans="1:51" s="13" customFormat="1" ht="12">
      <c r="A268" s="13"/>
      <c r="B268" s="238"/>
      <c r="C268" s="239"/>
      <c r="D268" s="233" t="s">
        <v>153</v>
      </c>
      <c r="E268" s="240" t="s">
        <v>1</v>
      </c>
      <c r="F268" s="241" t="s">
        <v>353</v>
      </c>
      <c r="G268" s="239"/>
      <c r="H268" s="242">
        <v>4.859</v>
      </c>
      <c r="I268" s="243"/>
      <c r="J268" s="239"/>
      <c r="K268" s="239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153</v>
      </c>
      <c r="AU268" s="248" t="s">
        <v>85</v>
      </c>
      <c r="AV268" s="13" t="s">
        <v>85</v>
      </c>
      <c r="AW268" s="13" t="s">
        <v>31</v>
      </c>
      <c r="AX268" s="13" t="s">
        <v>75</v>
      </c>
      <c r="AY268" s="248" t="s">
        <v>142</v>
      </c>
    </row>
    <row r="269" spans="1:51" s="15" customFormat="1" ht="12">
      <c r="A269" s="15"/>
      <c r="B269" s="260"/>
      <c r="C269" s="261"/>
      <c r="D269" s="233" t="s">
        <v>153</v>
      </c>
      <c r="E269" s="262" t="s">
        <v>1</v>
      </c>
      <c r="F269" s="263" t="s">
        <v>354</v>
      </c>
      <c r="G269" s="261"/>
      <c r="H269" s="262" t="s">
        <v>1</v>
      </c>
      <c r="I269" s="264"/>
      <c r="J269" s="261"/>
      <c r="K269" s="261"/>
      <c r="L269" s="265"/>
      <c r="M269" s="266"/>
      <c r="N269" s="267"/>
      <c r="O269" s="267"/>
      <c r="P269" s="267"/>
      <c r="Q269" s="267"/>
      <c r="R269" s="267"/>
      <c r="S269" s="267"/>
      <c r="T269" s="268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9" t="s">
        <v>153</v>
      </c>
      <c r="AU269" s="269" t="s">
        <v>85</v>
      </c>
      <c r="AV269" s="15" t="s">
        <v>83</v>
      </c>
      <c r="AW269" s="15" t="s">
        <v>31</v>
      </c>
      <c r="AX269" s="15" t="s">
        <v>75</v>
      </c>
      <c r="AY269" s="269" t="s">
        <v>142</v>
      </c>
    </row>
    <row r="270" spans="1:51" s="13" customFormat="1" ht="12">
      <c r="A270" s="13"/>
      <c r="B270" s="238"/>
      <c r="C270" s="239"/>
      <c r="D270" s="233" t="s">
        <v>153</v>
      </c>
      <c r="E270" s="240" t="s">
        <v>1</v>
      </c>
      <c r="F270" s="241" t="s">
        <v>355</v>
      </c>
      <c r="G270" s="239"/>
      <c r="H270" s="242">
        <v>9.717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153</v>
      </c>
      <c r="AU270" s="248" t="s">
        <v>85</v>
      </c>
      <c r="AV270" s="13" t="s">
        <v>85</v>
      </c>
      <c r="AW270" s="13" t="s">
        <v>31</v>
      </c>
      <c r="AX270" s="13" t="s">
        <v>75</v>
      </c>
      <c r="AY270" s="248" t="s">
        <v>142</v>
      </c>
    </row>
    <row r="271" spans="1:51" s="14" customFormat="1" ht="12">
      <c r="A271" s="14"/>
      <c r="B271" s="249"/>
      <c r="C271" s="250"/>
      <c r="D271" s="233" t="s">
        <v>153</v>
      </c>
      <c r="E271" s="251" t="s">
        <v>1</v>
      </c>
      <c r="F271" s="252" t="s">
        <v>155</v>
      </c>
      <c r="G271" s="250"/>
      <c r="H271" s="253">
        <v>38.869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9" t="s">
        <v>153</v>
      </c>
      <c r="AU271" s="259" t="s">
        <v>85</v>
      </c>
      <c r="AV271" s="14" t="s">
        <v>149</v>
      </c>
      <c r="AW271" s="14" t="s">
        <v>31</v>
      </c>
      <c r="AX271" s="14" t="s">
        <v>83</v>
      </c>
      <c r="AY271" s="259" t="s">
        <v>142</v>
      </c>
    </row>
    <row r="272" spans="1:65" s="2" customFormat="1" ht="24.15" customHeight="1">
      <c r="A272" s="38"/>
      <c r="B272" s="39"/>
      <c r="C272" s="270" t="s">
        <v>356</v>
      </c>
      <c r="D272" s="270" t="s">
        <v>198</v>
      </c>
      <c r="E272" s="271" t="s">
        <v>357</v>
      </c>
      <c r="F272" s="272" t="s">
        <v>358</v>
      </c>
      <c r="G272" s="273" t="s">
        <v>359</v>
      </c>
      <c r="H272" s="274">
        <v>5</v>
      </c>
      <c r="I272" s="275"/>
      <c r="J272" s="276">
        <f>ROUND(I272*H272,2)</f>
        <v>0</v>
      </c>
      <c r="K272" s="277"/>
      <c r="L272" s="278"/>
      <c r="M272" s="279" t="s">
        <v>1</v>
      </c>
      <c r="N272" s="280" t="s">
        <v>40</v>
      </c>
      <c r="O272" s="91"/>
      <c r="P272" s="229">
        <f>O272*H272</f>
        <v>0</v>
      </c>
      <c r="Q272" s="229">
        <v>0.0287</v>
      </c>
      <c r="R272" s="229">
        <f>Q272*H272</f>
        <v>0.1435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356</v>
      </c>
      <c r="AT272" s="231" t="s">
        <v>198</v>
      </c>
      <c r="AU272" s="231" t="s">
        <v>85</v>
      </c>
      <c r="AY272" s="17" t="s">
        <v>142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7" t="s">
        <v>83</v>
      </c>
      <c r="BK272" s="232">
        <f>ROUND(I272*H272,2)</f>
        <v>0</v>
      </c>
      <c r="BL272" s="17" t="s">
        <v>250</v>
      </c>
      <c r="BM272" s="231" t="s">
        <v>360</v>
      </c>
    </row>
    <row r="273" spans="1:47" s="2" customFormat="1" ht="12">
      <c r="A273" s="38"/>
      <c r="B273" s="39"/>
      <c r="C273" s="40"/>
      <c r="D273" s="233" t="s">
        <v>151</v>
      </c>
      <c r="E273" s="40"/>
      <c r="F273" s="234" t="s">
        <v>361</v>
      </c>
      <c r="G273" s="40"/>
      <c r="H273" s="40"/>
      <c r="I273" s="235"/>
      <c r="J273" s="40"/>
      <c r="K273" s="40"/>
      <c r="L273" s="44"/>
      <c r="M273" s="236"/>
      <c r="N273" s="237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151</v>
      </c>
      <c r="AU273" s="17" t="s">
        <v>85</v>
      </c>
    </row>
    <row r="274" spans="1:65" s="2" customFormat="1" ht="24.15" customHeight="1">
      <c r="A274" s="38"/>
      <c r="B274" s="39"/>
      <c r="C274" s="270" t="s">
        <v>362</v>
      </c>
      <c r="D274" s="270" t="s">
        <v>198</v>
      </c>
      <c r="E274" s="271" t="s">
        <v>363</v>
      </c>
      <c r="F274" s="272" t="s">
        <v>364</v>
      </c>
      <c r="G274" s="273" t="s">
        <v>359</v>
      </c>
      <c r="H274" s="274">
        <v>1</v>
      </c>
      <c r="I274" s="275"/>
      <c r="J274" s="276">
        <f>ROUND(I274*H274,2)</f>
        <v>0</v>
      </c>
      <c r="K274" s="277"/>
      <c r="L274" s="278"/>
      <c r="M274" s="279" t="s">
        <v>1</v>
      </c>
      <c r="N274" s="280" t="s">
        <v>40</v>
      </c>
      <c r="O274" s="91"/>
      <c r="P274" s="229">
        <f>O274*H274</f>
        <v>0</v>
      </c>
      <c r="Q274" s="229">
        <v>0.03611</v>
      </c>
      <c r="R274" s="229">
        <f>Q274*H274</f>
        <v>0.03611</v>
      </c>
      <c r="S274" s="229">
        <v>0</v>
      </c>
      <c r="T274" s="23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1" t="s">
        <v>356</v>
      </c>
      <c r="AT274" s="231" t="s">
        <v>198</v>
      </c>
      <c r="AU274" s="231" t="s">
        <v>85</v>
      </c>
      <c r="AY274" s="17" t="s">
        <v>142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7" t="s">
        <v>83</v>
      </c>
      <c r="BK274" s="232">
        <f>ROUND(I274*H274,2)</f>
        <v>0</v>
      </c>
      <c r="BL274" s="17" t="s">
        <v>250</v>
      </c>
      <c r="BM274" s="231" t="s">
        <v>365</v>
      </c>
    </row>
    <row r="275" spans="1:47" s="2" customFormat="1" ht="12">
      <c r="A275" s="38"/>
      <c r="B275" s="39"/>
      <c r="C275" s="40"/>
      <c r="D275" s="233" t="s">
        <v>151</v>
      </c>
      <c r="E275" s="40"/>
      <c r="F275" s="234" t="s">
        <v>366</v>
      </c>
      <c r="G275" s="40"/>
      <c r="H275" s="40"/>
      <c r="I275" s="235"/>
      <c r="J275" s="40"/>
      <c r="K275" s="40"/>
      <c r="L275" s="44"/>
      <c r="M275" s="236"/>
      <c r="N275" s="237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151</v>
      </c>
      <c r="AU275" s="17" t="s">
        <v>85</v>
      </c>
    </row>
    <row r="276" spans="1:65" s="2" customFormat="1" ht="24.15" customHeight="1">
      <c r="A276" s="38"/>
      <c r="B276" s="39"/>
      <c r="C276" s="270" t="s">
        <v>367</v>
      </c>
      <c r="D276" s="270" t="s">
        <v>198</v>
      </c>
      <c r="E276" s="271" t="s">
        <v>368</v>
      </c>
      <c r="F276" s="272" t="s">
        <v>369</v>
      </c>
      <c r="G276" s="273" t="s">
        <v>359</v>
      </c>
      <c r="H276" s="274">
        <v>2</v>
      </c>
      <c r="I276" s="275"/>
      <c r="J276" s="276">
        <f>ROUND(I276*H276,2)</f>
        <v>0</v>
      </c>
      <c r="K276" s="277"/>
      <c r="L276" s="278"/>
      <c r="M276" s="279" t="s">
        <v>1</v>
      </c>
      <c r="N276" s="280" t="s">
        <v>40</v>
      </c>
      <c r="O276" s="91"/>
      <c r="P276" s="229">
        <f>O276*H276</f>
        <v>0</v>
      </c>
      <c r="Q276" s="229">
        <v>0.03642</v>
      </c>
      <c r="R276" s="229">
        <f>Q276*H276</f>
        <v>0.07284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356</v>
      </c>
      <c r="AT276" s="231" t="s">
        <v>198</v>
      </c>
      <c r="AU276" s="231" t="s">
        <v>85</v>
      </c>
      <c r="AY276" s="17" t="s">
        <v>142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83</v>
      </c>
      <c r="BK276" s="232">
        <f>ROUND(I276*H276,2)</f>
        <v>0</v>
      </c>
      <c r="BL276" s="17" t="s">
        <v>250</v>
      </c>
      <c r="BM276" s="231" t="s">
        <v>370</v>
      </c>
    </row>
    <row r="277" spans="1:47" s="2" customFormat="1" ht="12">
      <c r="A277" s="38"/>
      <c r="B277" s="39"/>
      <c r="C277" s="40"/>
      <c r="D277" s="233" t="s">
        <v>151</v>
      </c>
      <c r="E277" s="40"/>
      <c r="F277" s="234" t="s">
        <v>371</v>
      </c>
      <c r="G277" s="40"/>
      <c r="H277" s="40"/>
      <c r="I277" s="235"/>
      <c r="J277" s="40"/>
      <c r="K277" s="40"/>
      <c r="L277" s="44"/>
      <c r="M277" s="236"/>
      <c r="N277" s="237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151</v>
      </c>
      <c r="AU277" s="17" t="s">
        <v>85</v>
      </c>
    </row>
    <row r="278" spans="1:65" s="2" customFormat="1" ht="24.15" customHeight="1">
      <c r="A278" s="38"/>
      <c r="B278" s="39"/>
      <c r="C278" s="219" t="s">
        <v>372</v>
      </c>
      <c r="D278" s="219" t="s">
        <v>145</v>
      </c>
      <c r="E278" s="220" t="s">
        <v>373</v>
      </c>
      <c r="F278" s="221" t="s">
        <v>374</v>
      </c>
      <c r="G278" s="222" t="s">
        <v>189</v>
      </c>
      <c r="H278" s="223">
        <v>8</v>
      </c>
      <c r="I278" s="224"/>
      <c r="J278" s="225">
        <f>ROUND(I278*H278,2)</f>
        <v>0</v>
      </c>
      <c r="K278" s="226"/>
      <c r="L278" s="44"/>
      <c r="M278" s="227" t="s">
        <v>1</v>
      </c>
      <c r="N278" s="228" t="s">
        <v>40</v>
      </c>
      <c r="O278" s="91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1" t="s">
        <v>250</v>
      </c>
      <c r="AT278" s="231" t="s">
        <v>145</v>
      </c>
      <c r="AU278" s="231" t="s">
        <v>85</v>
      </c>
      <c r="AY278" s="17" t="s">
        <v>142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7" t="s">
        <v>83</v>
      </c>
      <c r="BK278" s="232">
        <f>ROUND(I278*H278,2)</f>
        <v>0</v>
      </c>
      <c r="BL278" s="17" t="s">
        <v>250</v>
      </c>
      <c r="BM278" s="231" t="s">
        <v>375</v>
      </c>
    </row>
    <row r="279" spans="1:47" s="2" customFormat="1" ht="12">
      <c r="A279" s="38"/>
      <c r="B279" s="39"/>
      <c r="C279" s="40"/>
      <c r="D279" s="233" t="s">
        <v>151</v>
      </c>
      <c r="E279" s="40"/>
      <c r="F279" s="234" t="s">
        <v>376</v>
      </c>
      <c r="G279" s="40"/>
      <c r="H279" s="40"/>
      <c r="I279" s="235"/>
      <c r="J279" s="40"/>
      <c r="K279" s="40"/>
      <c r="L279" s="44"/>
      <c r="M279" s="236"/>
      <c r="N279" s="237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151</v>
      </c>
      <c r="AU279" s="17" t="s">
        <v>85</v>
      </c>
    </row>
    <row r="280" spans="1:65" s="2" customFormat="1" ht="24.15" customHeight="1">
      <c r="A280" s="38"/>
      <c r="B280" s="39"/>
      <c r="C280" s="219" t="s">
        <v>377</v>
      </c>
      <c r="D280" s="219" t="s">
        <v>145</v>
      </c>
      <c r="E280" s="220" t="s">
        <v>378</v>
      </c>
      <c r="F280" s="221" t="s">
        <v>379</v>
      </c>
      <c r="G280" s="222" t="s">
        <v>189</v>
      </c>
      <c r="H280" s="223">
        <v>8</v>
      </c>
      <c r="I280" s="224"/>
      <c r="J280" s="225">
        <f>ROUND(I280*H280,2)</f>
        <v>0</v>
      </c>
      <c r="K280" s="226"/>
      <c r="L280" s="44"/>
      <c r="M280" s="227" t="s">
        <v>1</v>
      </c>
      <c r="N280" s="228" t="s">
        <v>40</v>
      </c>
      <c r="O280" s="91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1" t="s">
        <v>250</v>
      </c>
      <c r="AT280" s="231" t="s">
        <v>145</v>
      </c>
      <c r="AU280" s="231" t="s">
        <v>85</v>
      </c>
      <c r="AY280" s="17" t="s">
        <v>142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7" t="s">
        <v>83</v>
      </c>
      <c r="BK280" s="232">
        <f>ROUND(I280*H280,2)</f>
        <v>0</v>
      </c>
      <c r="BL280" s="17" t="s">
        <v>250</v>
      </c>
      <c r="BM280" s="231" t="s">
        <v>380</v>
      </c>
    </row>
    <row r="281" spans="1:47" s="2" customFormat="1" ht="12">
      <c r="A281" s="38"/>
      <c r="B281" s="39"/>
      <c r="C281" s="40"/>
      <c r="D281" s="233" t="s">
        <v>151</v>
      </c>
      <c r="E281" s="40"/>
      <c r="F281" s="234" t="s">
        <v>381</v>
      </c>
      <c r="G281" s="40"/>
      <c r="H281" s="40"/>
      <c r="I281" s="235"/>
      <c r="J281" s="40"/>
      <c r="K281" s="40"/>
      <c r="L281" s="44"/>
      <c r="M281" s="236"/>
      <c r="N281" s="237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151</v>
      </c>
      <c r="AU281" s="17" t="s">
        <v>85</v>
      </c>
    </row>
    <row r="282" spans="1:51" s="15" customFormat="1" ht="12">
      <c r="A282" s="15"/>
      <c r="B282" s="260"/>
      <c r="C282" s="261"/>
      <c r="D282" s="233" t="s">
        <v>153</v>
      </c>
      <c r="E282" s="262" t="s">
        <v>1</v>
      </c>
      <c r="F282" s="263" t="s">
        <v>192</v>
      </c>
      <c r="G282" s="261"/>
      <c r="H282" s="262" t="s">
        <v>1</v>
      </c>
      <c r="I282" s="264"/>
      <c r="J282" s="261"/>
      <c r="K282" s="261"/>
      <c r="L282" s="265"/>
      <c r="M282" s="266"/>
      <c r="N282" s="267"/>
      <c r="O282" s="267"/>
      <c r="P282" s="267"/>
      <c r="Q282" s="267"/>
      <c r="R282" s="267"/>
      <c r="S282" s="267"/>
      <c r="T282" s="268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9" t="s">
        <v>153</v>
      </c>
      <c r="AU282" s="269" t="s">
        <v>85</v>
      </c>
      <c r="AV282" s="15" t="s">
        <v>83</v>
      </c>
      <c r="AW282" s="15" t="s">
        <v>31</v>
      </c>
      <c r="AX282" s="15" t="s">
        <v>75</v>
      </c>
      <c r="AY282" s="269" t="s">
        <v>142</v>
      </c>
    </row>
    <row r="283" spans="1:51" s="13" customFormat="1" ht="12">
      <c r="A283" s="13"/>
      <c r="B283" s="238"/>
      <c r="C283" s="239"/>
      <c r="D283" s="233" t="s">
        <v>153</v>
      </c>
      <c r="E283" s="240" t="s">
        <v>1</v>
      </c>
      <c r="F283" s="241" t="s">
        <v>180</v>
      </c>
      <c r="G283" s="239"/>
      <c r="H283" s="242">
        <v>5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153</v>
      </c>
      <c r="AU283" s="248" t="s">
        <v>85</v>
      </c>
      <c r="AV283" s="13" t="s">
        <v>85</v>
      </c>
      <c r="AW283" s="13" t="s">
        <v>31</v>
      </c>
      <c r="AX283" s="13" t="s">
        <v>75</v>
      </c>
      <c r="AY283" s="248" t="s">
        <v>142</v>
      </c>
    </row>
    <row r="284" spans="1:51" s="15" customFormat="1" ht="12">
      <c r="A284" s="15"/>
      <c r="B284" s="260"/>
      <c r="C284" s="261"/>
      <c r="D284" s="233" t="s">
        <v>153</v>
      </c>
      <c r="E284" s="262" t="s">
        <v>1</v>
      </c>
      <c r="F284" s="263" t="s">
        <v>194</v>
      </c>
      <c r="G284" s="261"/>
      <c r="H284" s="262" t="s">
        <v>1</v>
      </c>
      <c r="I284" s="264"/>
      <c r="J284" s="261"/>
      <c r="K284" s="261"/>
      <c r="L284" s="265"/>
      <c r="M284" s="266"/>
      <c r="N284" s="267"/>
      <c r="O284" s="267"/>
      <c r="P284" s="267"/>
      <c r="Q284" s="267"/>
      <c r="R284" s="267"/>
      <c r="S284" s="267"/>
      <c r="T284" s="268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9" t="s">
        <v>153</v>
      </c>
      <c r="AU284" s="269" t="s">
        <v>85</v>
      </c>
      <c r="AV284" s="15" t="s">
        <v>83</v>
      </c>
      <c r="AW284" s="15" t="s">
        <v>31</v>
      </c>
      <c r="AX284" s="15" t="s">
        <v>75</v>
      </c>
      <c r="AY284" s="269" t="s">
        <v>142</v>
      </c>
    </row>
    <row r="285" spans="1:51" s="13" customFormat="1" ht="12">
      <c r="A285" s="13"/>
      <c r="B285" s="238"/>
      <c r="C285" s="239"/>
      <c r="D285" s="233" t="s">
        <v>153</v>
      </c>
      <c r="E285" s="240" t="s">
        <v>1</v>
      </c>
      <c r="F285" s="241" t="s">
        <v>83</v>
      </c>
      <c r="G285" s="239"/>
      <c r="H285" s="242">
        <v>1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8" t="s">
        <v>153</v>
      </c>
      <c r="AU285" s="248" t="s">
        <v>85</v>
      </c>
      <c r="AV285" s="13" t="s">
        <v>85</v>
      </c>
      <c r="AW285" s="13" t="s">
        <v>31</v>
      </c>
      <c r="AX285" s="13" t="s">
        <v>75</v>
      </c>
      <c r="AY285" s="248" t="s">
        <v>142</v>
      </c>
    </row>
    <row r="286" spans="1:51" s="15" customFormat="1" ht="12">
      <c r="A286" s="15"/>
      <c r="B286" s="260"/>
      <c r="C286" s="261"/>
      <c r="D286" s="233" t="s">
        <v>153</v>
      </c>
      <c r="E286" s="262" t="s">
        <v>1</v>
      </c>
      <c r="F286" s="263" t="s">
        <v>194</v>
      </c>
      <c r="G286" s="261"/>
      <c r="H286" s="262" t="s">
        <v>1</v>
      </c>
      <c r="I286" s="264"/>
      <c r="J286" s="261"/>
      <c r="K286" s="261"/>
      <c r="L286" s="265"/>
      <c r="M286" s="266"/>
      <c r="N286" s="267"/>
      <c r="O286" s="267"/>
      <c r="P286" s="267"/>
      <c r="Q286" s="267"/>
      <c r="R286" s="267"/>
      <c r="S286" s="267"/>
      <c r="T286" s="268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9" t="s">
        <v>153</v>
      </c>
      <c r="AU286" s="269" t="s">
        <v>85</v>
      </c>
      <c r="AV286" s="15" t="s">
        <v>83</v>
      </c>
      <c r="AW286" s="15" t="s">
        <v>31</v>
      </c>
      <c r="AX286" s="15" t="s">
        <v>75</v>
      </c>
      <c r="AY286" s="269" t="s">
        <v>142</v>
      </c>
    </row>
    <row r="287" spans="1:51" s="13" customFormat="1" ht="12">
      <c r="A287" s="13"/>
      <c r="B287" s="238"/>
      <c r="C287" s="239"/>
      <c r="D287" s="233" t="s">
        <v>153</v>
      </c>
      <c r="E287" s="240" t="s">
        <v>1</v>
      </c>
      <c r="F287" s="241" t="s">
        <v>83</v>
      </c>
      <c r="G287" s="239"/>
      <c r="H287" s="242">
        <v>1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153</v>
      </c>
      <c r="AU287" s="248" t="s">
        <v>85</v>
      </c>
      <c r="AV287" s="13" t="s">
        <v>85</v>
      </c>
      <c r="AW287" s="13" t="s">
        <v>31</v>
      </c>
      <c r="AX287" s="13" t="s">
        <v>75</v>
      </c>
      <c r="AY287" s="248" t="s">
        <v>142</v>
      </c>
    </row>
    <row r="288" spans="1:51" s="15" customFormat="1" ht="12">
      <c r="A288" s="15"/>
      <c r="B288" s="260"/>
      <c r="C288" s="261"/>
      <c r="D288" s="233" t="s">
        <v>153</v>
      </c>
      <c r="E288" s="262" t="s">
        <v>1</v>
      </c>
      <c r="F288" s="263" t="s">
        <v>195</v>
      </c>
      <c r="G288" s="261"/>
      <c r="H288" s="262" t="s">
        <v>1</v>
      </c>
      <c r="I288" s="264"/>
      <c r="J288" s="261"/>
      <c r="K288" s="261"/>
      <c r="L288" s="265"/>
      <c r="M288" s="266"/>
      <c r="N288" s="267"/>
      <c r="O288" s="267"/>
      <c r="P288" s="267"/>
      <c r="Q288" s="267"/>
      <c r="R288" s="267"/>
      <c r="S288" s="267"/>
      <c r="T288" s="268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9" t="s">
        <v>153</v>
      </c>
      <c r="AU288" s="269" t="s">
        <v>85</v>
      </c>
      <c r="AV288" s="15" t="s">
        <v>83</v>
      </c>
      <c r="AW288" s="15" t="s">
        <v>31</v>
      </c>
      <c r="AX288" s="15" t="s">
        <v>75</v>
      </c>
      <c r="AY288" s="269" t="s">
        <v>142</v>
      </c>
    </row>
    <row r="289" spans="1:51" s="13" customFormat="1" ht="12">
      <c r="A289" s="13"/>
      <c r="B289" s="238"/>
      <c r="C289" s="239"/>
      <c r="D289" s="233" t="s">
        <v>153</v>
      </c>
      <c r="E289" s="240" t="s">
        <v>1</v>
      </c>
      <c r="F289" s="241" t="s">
        <v>83</v>
      </c>
      <c r="G289" s="239"/>
      <c r="H289" s="242">
        <v>1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8" t="s">
        <v>153</v>
      </c>
      <c r="AU289" s="248" t="s">
        <v>85</v>
      </c>
      <c r="AV289" s="13" t="s">
        <v>85</v>
      </c>
      <c r="AW289" s="13" t="s">
        <v>31</v>
      </c>
      <c r="AX289" s="13" t="s">
        <v>75</v>
      </c>
      <c r="AY289" s="248" t="s">
        <v>142</v>
      </c>
    </row>
    <row r="290" spans="1:51" s="14" customFormat="1" ht="12">
      <c r="A290" s="14"/>
      <c r="B290" s="249"/>
      <c r="C290" s="250"/>
      <c r="D290" s="233" t="s">
        <v>153</v>
      </c>
      <c r="E290" s="251" t="s">
        <v>1</v>
      </c>
      <c r="F290" s="252" t="s">
        <v>155</v>
      </c>
      <c r="G290" s="250"/>
      <c r="H290" s="253">
        <v>8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9" t="s">
        <v>153</v>
      </c>
      <c r="AU290" s="259" t="s">
        <v>85</v>
      </c>
      <c r="AV290" s="14" t="s">
        <v>149</v>
      </c>
      <c r="AW290" s="14" t="s">
        <v>31</v>
      </c>
      <c r="AX290" s="14" t="s">
        <v>83</v>
      </c>
      <c r="AY290" s="259" t="s">
        <v>142</v>
      </c>
    </row>
    <row r="291" spans="1:65" s="2" customFormat="1" ht="24.15" customHeight="1">
      <c r="A291" s="38"/>
      <c r="B291" s="39"/>
      <c r="C291" s="270" t="s">
        <v>382</v>
      </c>
      <c r="D291" s="270" t="s">
        <v>198</v>
      </c>
      <c r="E291" s="271" t="s">
        <v>383</v>
      </c>
      <c r="F291" s="272" t="s">
        <v>384</v>
      </c>
      <c r="G291" s="273" t="s">
        <v>189</v>
      </c>
      <c r="H291" s="274">
        <v>8</v>
      </c>
      <c r="I291" s="275"/>
      <c r="J291" s="276">
        <f>ROUND(I291*H291,2)</f>
        <v>0</v>
      </c>
      <c r="K291" s="277"/>
      <c r="L291" s="278"/>
      <c r="M291" s="279" t="s">
        <v>1</v>
      </c>
      <c r="N291" s="280" t="s">
        <v>40</v>
      </c>
      <c r="O291" s="91"/>
      <c r="P291" s="229">
        <f>O291*H291</f>
        <v>0</v>
      </c>
      <c r="Q291" s="229">
        <v>0.0155</v>
      </c>
      <c r="R291" s="229">
        <f>Q291*H291</f>
        <v>0.124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356</v>
      </c>
      <c r="AT291" s="231" t="s">
        <v>198</v>
      </c>
      <c r="AU291" s="231" t="s">
        <v>85</v>
      </c>
      <c r="AY291" s="17" t="s">
        <v>142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7" t="s">
        <v>83</v>
      </c>
      <c r="BK291" s="232">
        <f>ROUND(I291*H291,2)</f>
        <v>0</v>
      </c>
      <c r="BL291" s="17" t="s">
        <v>250</v>
      </c>
      <c r="BM291" s="231" t="s">
        <v>385</v>
      </c>
    </row>
    <row r="292" spans="1:47" s="2" customFormat="1" ht="12">
      <c r="A292" s="38"/>
      <c r="B292" s="39"/>
      <c r="C292" s="40"/>
      <c r="D292" s="233" t="s">
        <v>151</v>
      </c>
      <c r="E292" s="40"/>
      <c r="F292" s="234" t="s">
        <v>386</v>
      </c>
      <c r="G292" s="40"/>
      <c r="H292" s="40"/>
      <c r="I292" s="235"/>
      <c r="J292" s="40"/>
      <c r="K292" s="40"/>
      <c r="L292" s="44"/>
      <c r="M292" s="236"/>
      <c r="N292" s="237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151</v>
      </c>
      <c r="AU292" s="17" t="s">
        <v>85</v>
      </c>
    </row>
    <row r="293" spans="1:65" s="2" customFormat="1" ht="24.15" customHeight="1">
      <c r="A293" s="38"/>
      <c r="B293" s="39"/>
      <c r="C293" s="270" t="s">
        <v>387</v>
      </c>
      <c r="D293" s="270" t="s">
        <v>198</v>
      </c>
      <c r="E293" s="271" t="s">
        <v>388</v>
      </c>
      <c r="F293" s="272" t="s">
        <v>389</v>
      </c>
      <c r="G293" s="273" t="s">
        <v>189</v>
      </c>
      <c r="H293" s="274">
        <v>1</v>
      </c>
      <c r="I293" s="275"/>
      <c r="J293" s="276">
        <f>ROUND(I293*H293,2)</f>
        <v>0</v>
      </c>
      <c r="K293" s="277"/>
      <c r="L293" s="278"/>
      <c r="M293" s="279" t="s">
        <v>1</v>
      </c>
      <c r="N293" s="280" t="s">
        <v>40</v>
      </c>
      <c r="O293" s="91"/>
      <c r="P293" s="229">
        <f>O293*H293</f>
        <v>0</v>
      </c>
      <c r="Q293" s="229">
        <v>0.0155</v>
      </c>
      <c r="R293" s="229">
        <f>Q293*H293</f>
        <v>0.0155</v>
      </c>
      <c r="S293" s="229">
        <v>0</v>
      </c>
      <c r="T293" s="23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1" t="s">
        <v>356</v>
      </c>
      <c r="AT293" s="231" t="s">
        <v>198</v>
      </c>
      <c r="AU293" s="231" t="s">
        <v>85</v>
      </c>
      <c r="AY293" s="17" t="s">
        <v>142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7" t="s">
        <v>83</v>
      </c>
      <c r="BK293" s="232">
        <f>ROUND(I293*H293,2)</f>
        <v>0</v>
      </c>
      <c r="BL293" s="17" t="s">
        <v>250</v>
      </c>
      <c r="BM293" s="231" t="s">
        <v>390</v>
      </c>
    </row>
    <row r="294" spans="1:47" s="2" customFormat="1" ht="12">
      <c r="A294" s="38"/>
      <c r="B294" s="39"/>
      <c r="C294" s="40"/>
      <c r="D294" s="233" t="s">
        <v>151</v>
      </c>
      <c r="E294" s="40"/>
      <c r="F294" s="234" t="s">
        <v>386</v>
      </c>
      <c r="G294" s="40"/>
      <c r="H294" s="40"/>
      <c r="I294" s="235"/>
      <c r="J294" s="40"/>
      <c r="K294" s="40"/>
      <c r="L294" s="44"/>
      <c r="M294" s="236"/>
      <c r="N294" s="237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151</v>
      </c>
      <c r="AU294" s="17" t="s">
        <v>85</v>
      </c>
    </row>
    <row r="295" spans="1:65" s="2" customFormat="1" ht="24.15" customHeight="1">
      <c r="A295" s="38"/>
      <c r="B295" s="39"/>
      <c r="C295" s="270" t="s">
        <v>391</v>
      </c>
      <c r="D295" s="270" t="s">
        <v>198</v>
      </c>
      <c r="E295" s="271" t="s">
        <v>392</v>
      </c>
      <c r="F295" s="272" t="s">
        <v>393</v>
      </c>
      <c r="G295" s="273" t="s">
        <v>189</v>
      </c>
      <c r="H295" s="274">
        <v>5</v>
      </c>
      <c r="I295" s="275"/>
      <c r="J295" s="276">
        <f>ROUND(I295*H295,2)</f>
        <v>0</v>
      </c>
      <c r="K295" s="277"/>
      <c r="L295" s="278"/>
      <c r="M295" s="279" t="s">
        <v>1</v>
      </c>
      <c r="N295" s="280" t="s">
        <v>40</v>
      </c>
      <c r="O295" s="91"/>
      <c r="P295" s="229">
        <f>O295*H295</f>
        <v>0</v>
      </c>
      <c r="Q295" s="229">
        <v>0.016</v>
      </c>
      <c r="R295" s="229">
        <f>Q295*H295</f>
        <v>0.08</v>
      </c>
      <c r="S295" s="229">
        <v>0</v>
      </c>
      <c r="T295" s="23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1" t="s">
        <v>356</v>
      </c>
      <c r="AT295" s="231" t="s">
        <v>198</v>
      </c>
      <c r="AU295" s="231" t="s">
        <v>85</v>
      </c>
      <c r="AY295" s="17" t="s">
        <v>142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7" t="s">
        <v>83</v>
      </c>
      <c r="BK295" s="232">
        <f>ROUND(I295*H295,2)</f>
        <v>0</v>
      </c>
      <c r="BL295" s="17" t="s">
        <v>250</v>
      </c>
      <c r="BM295" s="231" t="s">
        <v>394</v>
      </c>
    </row>
    <row r="296" spans="1:47" s="2" customFormat="1" ht="12">
      <c r="A296" s="38"/>
      <c r="B296" s="39"/>
      <c r="C296" s="40"/>
      <c r="D296" s="233" t="s">
        <v>151</v>
      </c>
      <c r="E296" s="40"/>
      <c r="F296" s="234" t="s">
        <v>395</v>
      </c>
      <c r="G296" s="40"/>
      <c r="H296" s="40"/>
      <c r="I296" s="235"/>
      <c r="J296" s="40"/>
      <c r="K296" s="40"/>
      <c r="L296" s="44"/>
      <c r="M296" s="236"/>
      <c r="N296" s="237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151</v>
      </c>
      <c r="AU296" s="17" t="s">
        <v>85</v>
      </c>
    </row>
    <row r="297" spans="1:65" s="2" customFormat="1" ht="24.15" customHeight="1">
      <c r="A297" s="38"/>
      <c r="B297" s="39"/>
      <c r="C297" s="270" t="s">
        <v>396</v>
      </c>
      <c r="D297" s="270" t="s">
        <v>198</v>
      </c>
      <c r="E297" s="271" t="s">
        <v>397</v>
      </c>
      <c r="F297" s="272" t="s">
        <v>398</v>
      </c>
      <c r="G297" s="273" t="s">
        <v>189</v>
      </c>
      <c r="H297" s="274">
        <v>1</v>
      </c>
      <c r="I297" s="275"/>
      <c r="J297" s="276">
        <f>ROUND(I297*H297,2)</f>
        <v>0</v>
      </c>
      <c r="K297" s="277"/>
      <c r="L297" s="278"/>
      <c r="M297" s="279" t="s">
        <v>1</v>
      </c>
      <c r="N297" s="280" t="s">
        <v>40</v>
      </c>
      <c r="O297" s="91"/>
      <c r="P297" s="229">
        <f>O297*H297</f>
        <v>0</v>
      </c>
      <c r="Q297" s="229">
        <v>0.016</v>
      </c>
      <c r="R297" s="229">
        <f>Q297*H297</f>
        <v>0.016</v>
      </c>
      <c r="S297" s="229">
        <v>0</v>
      </c>
      <c r="T297" s="23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1" t="s">
        <v>356</v>
      </c>
      <c r="AT297" s="231" t="s">
        <v>198</v>
      </c>
      <c r="AU297" s="231" t="s">
        <v>85</v>
      </c>
      <c r="AY297" s="17" t="s">
        <v>142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17" t="s">
        <v>83</v>
      </c>
      <c r="BK297" s="232">
        <f>ROUND(I297*H297,2)</f>
        <v>0</v>
      </c>
      <c r="BL297" s="17" t="s">
        <v>250</v>
      </c>
      <c r="BM297" s="231" t="s">
        <v>399</v>
      </c>
    </row>
    <row r="298" spans="1:47" s="2" customFormat="1" ht="12">
      <c r="A298" s="38"/>
      <c r="B298" s="39"/>
      <c r="C298" s="40"/>
      <c r="D298" s="233" t="s">
        <v>151</v>
      </c>
      <c r="E298" s="40"/>
      <c r="F298" s="234" t="s">
        <v>395</v>
      </c>
      <c r="G298" s="40"/>
      <c r="H298" s="40"/>
      <c r="I298" s="235"/>
      <c r="J298" s="40"/>
      <c r="K298" s="40"/>
      <c r="L298" s="44"/>
      <c r="M298" s="236"/>
      <c r="N298" s="237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151</v>
      </c>
      <c r="AU298" s="17" t="s">
        <v>85</v>
      </c>
    </row>
    <row r="299" spans="1:65" s="2" customFormat="1" ht="24.15" customHeight="1">
      <c r="A299" s="38"/>
      <c r="B299" s="39"/>
      <c r="C299" s="219" t="s">
        <v>400</v>
      </c>
      <c r="D299" s="219" t="s">
        <v>145</v>
      </c>
      <c r="E299" s="220" t="s">
        <v>401</v>
      </c>
      <c r="F299" s="221" t="s">
        <v>402</v>
      </c>
      <c r="G299" s="222" t="s">
        <v>189</v>
      </c>
      <c r="H299" s="223">
        <v>1</v>
      </c>
      <c r="I299" s="224"/>
      <c r="J299" s="225">
        <f>ROUND(I299*H299,2)</f>
        <v>0</v>
      </c>
      <c r="K299" s="226"/>
      <c r="L299" s="44"/>
      <c r="M299" s="227" t="s">
        <v>1</v>
      </c>
      <c r="N299" s="228" t="s">
        <v>40</v>
      </c>
      <c r="O299" s="91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1" t="s">
        <v>250</v>
      </c>
      <c r="AT299" s="231" t="s">
        <v>145</v>
      </c>
      <c r="AU299" s="231" t="s">
        <v>85</v>
      </c>
      <c r="AY299" s="17" t="s">
        <v>142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7" t="s">
        <v>83</v>
      </c>
      <c r="BK299" s="232">
        <f>ROUND(I299*H299,2)</f>
        <v>0</v>
      </c>
      <c r="BL299" s="17" t="s">
        <v>250</v>
      </c>
      <c r="BM299" s="231" t="s">
        <v>403</v>
      </c>
    </row>
    <row r="300" spans="1:47" s="2" customFormat="1" ht="12">
      <c r="A300" s="38"/>
      <c r="B300" s="39"/>
      <c r="C300" s="40"/>
      <c r="D300" s="233" t="s">
        <v>151</v>
      </c>
      <c r="E300" s="40"/>
      <c r="F300" s="234" t="s">
        <v>404</v>
      </c>
      <c r="G300" s="40"/>
      <c r="H300" s="40"/>
      <c r="I300" s="235"/>
      <c r="J300" s="40"/>
      <c r="K300" s="40"/>
      <c r="L300" s="44"/>
      <c r="M300" s="236"/>
      <c r="N300" s="237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151</v>
      </c>
      <c r="AU300" s="17" t="s">
        <v>85</v>
      </c>
    </row>
    <row r="301" spans="1:51" s="15" customFormat="1" ht="12">
      <c r="A301" s="15"/>
      <c r="B301" s="260"/>
      <c r="C301" s="261"/>
      <c r="D301" s="233" t="s">
        <v>153</v>
      </c>
      <c r="E301" s="262" t="s">
        <v>1</v>
      </c>
      <c r="F301" s="263" t="s">
        <v>196</v>
      </c>
      <c r="G301" s="261"/>
      <c r="H301" s="262" t="s">
        <v>1</v>
      </c>
      <c r="I301" s="264"/>
      <c r="J301" s="261"/>
      <c r="K301" s="261"/>
      <c r="L301" s="265"/>
      <c r="M301" s="266"/>
      <c r="N301" s="267"/>
      <c r="O301" s="267"/>
      <c r="P301" s="267"/>
      <c r="Q301" s="267"/>
      <c r="R301" s="267"/>
      <c r="S301" s="267"/>
      <c r="T301" s="26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9" t="s">
        <v>153</v>
      </c>
      <c r="AU301" s="269" t="s">
        <v>85</v>
      </c>
      <c r="AV301" s="15" t="s">
        <v>83</v>
      </c>
      <c r="AW301" s="15" t="s">
        <v>31</v>
      </c>
      <c r="AX301" s="15" t="s">
        <v>75</v>
      </c>
      <c r="AY301" s="269" t="s">
        <v>142</v>
      </c>
    </row>
    <row r="302" spans="1:51" s="13" customFormat="1" ht="12">
      <c r="A302" s="13"/>
      <c r="B302" s="238"/>
      <c r="C302" s="239"/>
      <c r="D302" s="233" t="s">
        <v>153</v>
      </c>
      <c r="E302" s="240" t="s">
        <v>1</v>
      </c>
      <c r="F302" s="241" t="s">
        <v>83</v>
      </c>
      <c r="G302" s="239"/>
      <c r="H302" s="242">
        <v>1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8" t="s">
        <v>153</v>
      </c>
      <c r="AU302" s="248" t="s">
        <v>85</v>
      </c>
      <c r="AV302" s="13" t="s">
        <v>85</v>
      </c>
      <c r="AW302" s="13" t="s">
        <v>31</v>
      </c>
      <c r="AX302" s="13" t="s">
        <v>75</v>
      </c>
      <c r="AY302" s="248" t="s">
        <v>142</v>
      </c>
    </row>
    <row r="303" spans="1:51" s="14" customFormat="1" ht="12">
      <c r="A303" s="14"/>
      <c r="B303" s="249"/>
      <c r="C303" s="250"/>
      <c r="D303" s="233" t="s">
        <v>153</v>
      </c>
      <c r="E303" s="251" t="s">
        <v>1</v>
      </c>
      <c r="F303" s="252" t="s">
        <v>155</v>
      </c>
      <c r="G303" s="250"/>
      <c r="H303" s="253">
        <v>1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9" t="s">
        <v>153</v>
      </c>
      <c r="AU303" s="259" t="s">
        <v>85</v>
      </c>
      <c r="AV303" s="14" t="s">
        <v>149</v>
      </c>
      <c r="AW303" s="14" t="s">
        <v>31</v>
      </c>
      <c r="AX303" s="14" t="s">
        <v>83</v>
      </c>
      <c r="AY303" s="259" t="s">
        <v>142</v>
      </c>
    </row>
    <row r="304" spans="1:65" s="2" customFormat="1" ht="24.15" customHeight="1">
      <c r="A304" s="38"/>
      <c r="B304" s="39"/>
      <c r="C304" s="270" t="s">
        <v>405</v>
      </c>
      <c r="D304" s="270" t="s">
        <v>198</v>
      </c>
      <c r="E304" s="271" t="s">
        <v>406</v>
      </c>
      <c r="F304" s="272" t="s">
        <v>407</v>
      </c>
      <c r="G304" s="273" t="s">
        <v>189</v>
      </c>
      <c r="H304" s="274">
        <v>1</v>
      </c>
      <c r="I304" s="275"/>
      <c r="J304" s="276">
        <f>ROUND(I304*H304,2)</f>
        <v>0</v>
      </c>
      <c r="K304" s="277"/>
      <c r="L304" s="278"/>
      <c r="M304" s="279" t="s">
        <v>1</v>
      </c>
      <c r="N304" s="280" t="s">
        <v>40</v>
      </c>
      <c r="O304" s="91"/>
      <c r="P304" s="229">
        <f>O304*H304</f>
        <v>0</v>
      </c>
      <c r="Q304" s="229">
        <v>0.0175</v>
      </c>
      <c r="R304" s="229">
        <f>Q304*H304</f>
        <v>0.0175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356</v>
      </c>
      <c r="AT304" s="231" t="s">
        <v>198</v>
      </c>
      <c r="AU304" s="231" t="s">
        <v>85</v>
      </c>
      <c r="AY304" s="17" t="s">
        <v>142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17" t="s">
        <v>83</v>
      </c>
      <c r="BK304" s="232">
        <f>ROUND(I304*H304,2)</f>
        <v>0</v>
      </c>
      <c r="BL304" s="17" t="s">
        <v>250</v>
      </c>
      <c r="BM304" s="231" t="s">
        <v>408</v>
      </c>
    </row>
    <row r="305" spans="1:47" s="2" customFormat="1" ht="12">
      <c r="A305" s="38"/>
      <c r="B305" s="39"/>
      <c r="C305" s="40"/>
      <c r="D305" s="233" t="s">
        <v>151</v>
      </c>
      <c r="E305" s="40"/>
      <c r="F305" s="234" t="s">
        <v>409</v>
      </c>
      <c r="G305" s="40"/>
      <c r="H305" s="40"/>
      <c r="I305" s="235"/>
      <c r="J305" s="40"/>
      <c r="K305" s="40"/>
      <c r="L305" s="44"/>
      <c r="M305" s="236"/>
      <c r="N305" s="237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151</v>
      </c>
      <c r="AU305" s="17" t="s">
        <v>85</v>
      </c>
    </row>
    <row r="306" spans="1:65" s="2" customFormat="1" ht="24.15" customHeight="1">
      <c r="A306" s="38"/>
      <c r="B306" s="39"/>
      <c r="C306" s="219" t="s">
        <v>410</v>
      </c>
      <c r="D306" s="219" t="s">
        <v>145</v>
      </c>
      <c r="E306" s="220" t="s">
        <v>411</v>
      </c>
      <c r="F306" s="221" t="s">
        <v>412</v>
      </c>
      <c r="G306" s="222" t="s">
        <v>189</v>
      </c>
      <c r="H306" s="223">
        <v>1</v>
      </c>
      <c r="I306" s="224"/>
      <c r="J306" s="225">
        <f>ROUND(I306*H306,2)</f>
        <v>0</v>
      </c>
      <c r="K306" s="226"/>
      <c r="L306" s="44"/>
      <c r="M306" s="227" t="s">
        <v>1</v>
      </c>
      <c r="N306" s="228" t="s">
        <v>40</v>
      </c>
      <c r="O306" s="91"/>
      <c r="P306" s="229">
        <f>O306*H306</f>
        <v>0</v>
      </c>
      <c r="Q306" s="229">
        <v>0</v>
      </c>
      <c r="R306" s="229">
        <f>Q306*H306</f>
        <v>0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250</v>
      </c>
      <c r="AT306" s="231" t="s">
        <v>145</v>
      </c>
      <c r="AU306" s="231" t="s">
        <v>85</v>
      </c>
      <c r="AY306" s="17" t="s">
        <v>142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17" t="s">
        <v>83</v>
      </c>
      <c r="BK306" s="232">
        <f>ROUND(I306*H306,2)</f>
        <v>0</v>
      </c>
      <c r="BL306" s="17" t="s">
        <v>250</v>
      </c>
      <c r="BM306" s="231" t="s">
        <v>413</v>
      </c>
    </row>
    <row r="307" spans="1:47" s="2" customFormat="1" ht="12">
      <c r="A307" s="38"/>
      <c r="B307" s="39"/>
      <c r="C307" s="40"/>
      <c r="D307" s="233" t="s">
        <v>151</v>
      </c>
      <c r="E307" s="40"/>
      <c r="F307" s="234" t="s">
        <v>414</v>
      </c>
      <c r="G307" s="40"/>
      <c r="H307" s="40"/>
      <c r="I307" s="235"/>
      <c r="J307" s="40"/>
      <c r="K307" s="40"/>
      <c r="L307" s="44"/>
      <c r="M307" s="236"/>
      <c r="N307" s="237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151</v>
      </c>
      <c r="AU307" s="17" t="s">
        <v>85</v>
      </c>
    </row>
    <row r="308" spans="1:51" s="15" customFormat="1" ht="12">
      <c r="A308" s="15"/>
      <c r="B308" s="260"/>
      <c r="C308" s="261"/>
      <c r="D308" s="233" t="s">
        <v>153</v>
      </c>
      <c r="E308" s="262" t="s">
        <v>1</v>
      </c>
      <c r="F308" s="263" t="s">
        <v>215</v>
      </c>
      <c r="G308" s="261"/>
      <c r="H308" s="262" t="s">
        <v>1</v>
      </c>
      <c r="I308" s="264"/>
      <c r="J308" s="261"/>
      <c r="K308" s="261"/>
      <c r="L308" s="265"/>
      <c r="M308" s="266"/>
      <c r="N308" s="267"/>
      <c r="O308" s="267"/>
      <c r="P308" s="267"/>
      <c r="Q308" s="267"/>
      <c r="R308" s="267"/>
      <c r="S308" s="267"/>
      <c r="T308" s="268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9" t="s">
        <v>153</v>
      </c>
      <c r="AU308" s="269" t="s">
        <v>85</v>
      </c>
      <c r="AV308" s="15" t="s">
        <v>83</v>
      </c>
      <c r="AW308" s="15" t="s">
        <v>31</v>
      </c>
      <c r="AX308" s="15" t="s">
        <v>75</v>
      </c>
      <c r="AY308" s="269" t="s">
        <v>142</v>
      </c>
    </row>
    <row r="309" spans="1:51" s="13" customFormat="1" ht="12">
      <c r="A309" s="13"/>
      <c r="B309" s="238"/>
      <c r="C309" s="239"/>
      <c r="D309" s="233" t="s">
        <v>153</v>
      </c>
      <c r="E309" s="240" t="s">
        <v>1</v>
      </c>
      <c r="F309" s="241" t="s">
        <v>83</v>
      </c>
      <c r="G309" s="239"/>
      <c r="H309" s="242">
        <v>1</v>
      </c>
      <c r="I309" s="243"/>
      <c r="J309" s="239"/>
      <c r="K309" s="239"/>
      <c r="L309" s="244"/>
      <c r="M309" s="245"/>
      <c r="N309" s="246"/>
      <c r="O309" s="246"/>
      <c r="P309" s="246"/>
      <c r="Q309" s="246"/>
      <c r="R309" s="246"/>
      <c r="S309" s="246"/>
      <c r="T309" s="24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8" t="s">
        <v>153</v>
      </c>
      <c r="AU309" s="248" t="s">
        <v>85</v>
      </c>
      <c r="AV309" s="13" t="s">
        <v>85</v>
      </c>
      <c r="AW309" s="13" t="s">
        <v>31</v>
      </c>
      <c r="AX309" s="13" t="s">
        <v>75</v>
      </c>
      <c r="AY309" s="248" t="s">
        <v>142</v>
      </c>
    </row>
    <row r="310" spans="1:51" s="14" customFormat="1" ht="12">
      <c r="A310" s="14"/>
      <c r="B310" s="249"/>
      <c r="C310" s="250"/>
      <c r="D310" s="233" t="s">
        <v>153</v>
      </c>
      <c r="E310" s="251" t="s">
        <v>1</v>
      </c>
      <c r="F310" s="252" t="s">
        <v>155</v>
      </c>
      <c r="G310" s="250"/>
      <c r="H310" s="253">
        <v>1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9" t="s">
        <v>153</v>
      </c>
      <c r="AU310" s="259" t="s">
        <v>85</v>
      </c>
      <c r="AV310" s="14" t="s">
        <v>149</v>
      </c>
      <c r="AW310" s="14" t="s">
        <v>31</v>
      </c>
      <c r="AX310" s="14" t="s">
        <v>83</v>
      </c>
      <c r="AY310" s="259" t="s">
        <v>142</v>
      </c>
    </row>
    <row r="311" spans="1:65" s="2" customFormat="1" ht="24.15" customHeight="1">
      <c r="A311" s="38"/>
      <c r="B311" s="39"/>
      <c r="C311" s="270" t="s">
        <v>415</v>
      </c>
      <c r="D311" s="270" t="s">
        <v>198</v>
      </c>
      <c r="E311" s="271" t="s">
        <v>416</v>
      </c>
      <c r="F311" s="272" t="s">
        <v>417</v>
      </c>
      <c r="G311" s="273" t="s">
        <v>189</v>
      </c>
      <c r="H311" s="274">
        <v>1</v>
      </c>
      <c r="I311" s="275"/>
      <c r="J311" s="276">
        <f>ROUND(I311*H311,2)</f>
        <v>0</v>
      </c>
      <c r="K311" s="277"/>
      <c r="L311" s="278"/>
      <c r="M311" s="279" t="s">
        <v>1</v>
      </c>
      <c r="N311" s="280" t="s">
        <v>40</v>
      </c>
      <c r="O311" s="91"/>
      <c r="P311" s="229">
        <f>O311*H311</f>
        <v>0</v>
      </c>
      <c r="Q311" s="229">
        <v>0.0235</v>
      </c>
      <c r="R311" s="229">
        <f>Q311*H311</f>
        <v>0.0235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356</v>
      </c>
      <c r="AT311" s="231" t="s">
        <v>198</v>
      </c>
      <c r="AU311" s="231" t="s">
        <v>85</v>
      </c>
      <c r="AY311" s="17" t="s">
        <v>142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17" t="s">
        <v>83</v>
      </c>
      <c r="BK311" s="232">
        <f>ROUND(I311*H311,2)</f>
        <v>0</v>
      </c>
      <c r="BL311" s="17" t="s">
        <v>250</v>
      </c>
      <c r="BM311" s="231" t="s">
        <v>418</v>
      </c>
    </row>
    <row r="312" spans="1:47" s="2" customFormat="1" ht="12">
      <c r="A312" s="38"/>
      <c r="B312" s="39"/>
      <c r="C312" s="40"/>
      <c r="D312" s="233" t="s">
        <v>151</v>
      </c>
      <c r="E312" s="40"/>
      <c r="F312" s="234" t="s">
        <v>419</v>
      </c>
      <c r="G312" s="40"/>
      <c r="H312" s="40"/>
      <c r="I312" s="235"/>
      <c r="J312" s="40"/>
      <c r="K312" s="40"/>
      <c r="L312" s="44"/>
      <c r="M312" s="236"/>
      <c r="N312" s="237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151</v>
      </c>
      <c r="AU312" s="17" t="s">
        <v>85</v>
      </c>
    </row>
    <row r="313" spans="1:65" s="2" customFormat="1" ht="24.15" customHeight="1">
      <c r="A313" s="38"/>
      <c r="B313" s="39"/>
      <c r="C313" s="219" t="s">
        <v>420</v>
      </c>
      <c r="D313" s="219" t="s">
        <v>145</v>
      </c>
      <c r="E313" s="220" t="s">
        <v>421</v>
      </c>
      <c r="F313" s="221" t="s">
        <v>422</v>
      </c>
      <c r="G313" s="222" t="s">
        <v>189</v>
      </c>
      <c r="H313" s="223">
        <v>3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40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250</v>
      </c>
      <c r="AT313" s="231" t="s">
        <v>145</v>
      </c>
      <c r="AU313" s="231" t="s">
        <v>85</v>
      </c>
      <c r="AY313" s="17" t="s">
        <v>142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17" t="s">
        <v>83</v>
      </c>
      <c r="BK313" s="232">
        <f>ROUND(I313*H313,2)</f>
        <v>0</v>
      </c>
      <c r="BL313" s="17" t="s">
        <v>250</v>
      </c>
      <c r="BM313" s="231" t="s">
        <v>423</v>
      </c>
    </row>
    <row r="314" spans="1:47" s="2" customFormat="1" ht="12">
      <c r="A314" s="38"/>
      <c r="B314" s="39"/>
      <c r="C314" s="40"/>
      <c r="D314" s="233" t="s">
        <v>151</v>
      </c>
      <c r="E314" s="40"/>
      <c r="F314" s="234" t="s">
        <v>424</v>
      </c>
      <c r="G314" s="40"/>
      <c r="H314" s="40"/>
      <c r="I314" s="235"/>
      <c r="J314" s="40"/>
      <c r="K314" s="40"/>
      <c r="L314" s="44"/>
      <c r="M314" s="236"/>
      <c r="N314" s="237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151</v>
      </c>
      <c r="AU314" s="17" t="s">
        <v>85</v>
      </c>
    </row>
    <row r="315" spans="1:51" s="15" customFormat="1" ht="12">
      <c r="A315" s="15"/>
      <c r="B315" s="260"/>
      <c r="C315" s="261"/>
      <c r="D315" s="233" t="s">
        <v>153</v>
      </c>
      <c r="E315" s="262" t="s">
        <v>1</v>
      </c>
      <c r="F315" s="263" t="s">
        <v>224</v>
      </c>
      <c r="G315" s="261"/>
      <c r="H315" s="262" t="s">
        <v>1</v>
      </c>
      <c r="I315" s="264"/>
      <c r="J315" s="261"/>
      <c r="K315" s="261"/>
      <c r="L315" s="265"/>
      <c r="M315" s="266"/>
      <c r="N315" s="267"/>
      <c r="O315" s="267"/>
      <c r="P315" s="267"/>
      <c r="Q315" s="267"/>
      <c r="R315" s="267"/>
      <c r="S315" s="267"/>
      <c r="T315" s="268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9" t="s">
        <v>153</v>
      </c>
      <c r="AU315" s="269" t="s">
        <v>85</v>
      </c>
      <c r="AV315" s="15" t="s">
        <v>83</v>
      </c>
      <c r="AW315" s="15" t="s">
        <v>31</v>
      </c>
      <c r="AX315" s="15" t="s">
        <v>75</v>
      </c>
      <c r="AY315" s="269" t="s">
        <v>142</v>
      </c>
    </row>
    <row r="316" spans="1:51" s="13" customFormat="1" ht="12">
      <c r="A316" s="13"/>
      <c r="B316" s="238"/>
      <c r="C316" s="239"/>
      <c r="D316" s="233" t="s">
        <v>153</v>
      </c>
      <c r="E316" s="240" t="s">
        <v>1</v>
      </c>
      <c r="F316" s="241" t="s">
        <v>85</v>
      </c>
      <c r="G316" s="239"/>
      <c r="H316" s="242">
        <v>2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8" t="s">
        <v>153</v>
      </c>
      <c r="AU316" s="248" t="s">
        <v>85</v>
      </c>
      <c r="AV316" s="13" t="s">
        <v>85</v>
      </c>
      <c r="AW316" s="13" t="s">
        <v>31</v>
      </c>
      <c r="AX316" s="13" t="s">
        <v>75</v>
      </c>
      <c r="AY316" s="248" t="s">
        <v>142</v>
      </c>
    </row>
    <row r="317" spans="1:51" s="15" customFormat="1" ht="12">
      <c r="A317" s="15"/>
      <c r="B317" s="260"/>
      <c r="C317" s="261"/>
      <c r="D317" s="233" t="s">
        <v>153</v>
      </c>
      <c r="E317" s="262" t="s">
        <v>1</v>
      </c>
      <c r="F317" s="263" t="s">
        <v>225</v>
      </c>
      <c r="G317" s="261"/>
      <c r="H317" s="262" t="s">
        <v>1</v>
      </c>
      <c r="I317" s="264"/>
      <c r="J317" s="261"/>
      <c r="K317" s="261"/>
      <c r="L317" s="265"/>
      <c r="M317" s="266"/>
      <c r="N317" s="267"/>
      <c r="O317" s="267"/>
      <c r="P317" s="267"/>
      <c r="Q317" s="267"/>
      <c r="R317" s="267"/>
      <c r="S317" s="267"/>
      <c r="T317" s="268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9" t="s">
        <v>153</v>
      </c>
      <c r="AU317" s="269" t="s">
        <v>85</v>
      </c>
      <c r="AV317" s="15" t="s">
        <v>83</v>
      </c>
      <c r="AW317" s="15" t="s">
        <v>31</v>
      </c>
      <c r="AX317" s="15" t="s">
        <v>75</v>
      </c>
      <c r="AY317" s="269" t="s">
        <v>142</v>
      </c>
    </row>
    <row r="318" spans="1:51" s="13" customFormat="1" ht="12">
      <c r="A318" s="13"/>
      <c r="B318" s="238"/>
      <c r="C318" s="239"/>
      <c r="D318" s="233" t="s">
        <v>153</v>
      </c>
      <c r="E318" s="240" t="s">
        <v>1</v>
      </c>
      <c r="F318" s="241" t="s">
        <v>83</v>
      </c>
      <c r="G318" s="239"/>
      <c r="H318" s="242">
        <v>1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8" t="s">
        <v>153</v>
      </c>
      <c r="AU318" s="248" t="s">
        <v>85</v>
      </c>
      <c r="AV318" s="13" t="s">
        <v>85</v>
      </c>
      <c r="AW318" s="13" t="s">
        <v>31</v>
      </c>
      <c r="AX318" s="13" t="s">
        <v>75</v>
      </c>
      <c r="AY318" s="248" t="s">
        <v>142</v>
      </c>
    </row>
    <row r="319" spans="1:51" s="14" customFormat="1" ht="12">
      <c r="A319" s="14"/>
      <c r="B319" s="249"/>
      <c r="C319" s="250"/>
      <c r="D319" s="233" t="s">
        <v>153</v>
      </c>
      <c r="E319" s="251" t="s">
        <v>1</v>
      </c>
      <c r="F319" s="252" t="s">
        <v>155</v>
      </c>
      <c r="G319" s="250"/>
      <c r="H319" s="253">
        <v>3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153</v>
      </c>
      <c r="AU319" s="259" t="s">
        <v>85</v>
      </c>
      <c r="AV319" s="14" t="s">
        <v>149</v>
      </c>
      <c r="AW319" s="14" t="s">
        <v>31</v>
      </c>
      <c r="AX319" s="14" t="s">
        <v>83</v>
      </c>
      <c r="AY319" s="259" t="s">
        <v>142</v>
      </c>
    </row>
    <row r="320" spans="1:65" s="2" customFormat="1" ht="33" customHeight="1">
      <c r="A320" s="38"/>
      <c r="B320" s="39"/>
      <c r="C320" s="270" t="s">
        <v>425</v>
      </c>
      <c r="D320" s="270" t="s">
        <v>198</v>
      </c>
      <c r="E320" s="271" t="s">
        <v>426</v>
      </c>
      <c r="F320" s="272" t="s">
        <v>427</v>
      </c>
      <c r="G320" s="273" t="s">
        <v>189</v>
      </c>
      <c r="H320" s="274">
        <v>3</v>
      </c>
      <c r="I320" s="275"/>
      <c r="J320" s="276">
        <f>ROUND(I320*H320,2)</f>
        <v>0</v>
      </c>
      <c r="K320" s="277"/>
      <c r="L320" s="278"/>
      <c r="M320" s="279" t="s">
        <v>1</v>
      </c>
      <c r="N320" s="280" t="s">
        <v>40</v>
      </c>
      <c r="O320" s="91"/>
      <c r="P320" s="229">
        <f>O320*H320</f>
        <v>0</v>
      </c>
      <c r="Q320" s="229">
        <v>0.0175</v>
      </c>
      <c r="R320" s="229">
        <f>Q320*H320</f>
        <v>0.052500000000000005</v>
      </c>
      <c r="S320" s="229">
        <v>0</v>
      </c>
      <c r="T320" s="23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1" t="s">
        <v>356</v>
      </c>
      <c r="AT320" s="231" t="s">
        <v>198</v>
      </c>
      <c r="AU320" s="231" t="s">
        <v>85</v>
      </c>
      <c r="AY320" s="17" t="s">
        <v>142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17" t="s">
        <v>83</v>
      </c>
      <c r="BK320" s="232">
        <f>ROUND(I320*H320,2)</f>
        <v>0</v>
      </c>
      <c r="BL320" s="17" t="s">
        <v>250</v>
      </c>
      <c r="BM320" s="231" t="s">
        <v>428</v>
      </c>
    </row>
    <row r="321" spans="1:47" s="2" customFormat="1" ht="12">
      <c r="A321" s="38"/>
      <c r="B321" s="39"/>
      <c r="C321" s="40"/>
      <c r="D321" s="233" t="s">
        <v>151</v>
      </c>
      <c r="E321" s="40"/>
      <c r="F321" s="234" t="s">
        <v>409</v>
      </c>
      <c r="G321" s="40"/>
      <c r="H321" s="40"/>
      <c r="I321" s="235"/>
      <c r="J321" s="40"/>
      <c r="K321" s="40"/>
      <c r="L321" s="44"/>
      <c r="M321" s="236"/>
      <c r="N321" s="237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151</v>
      </c>
      <c r="AU321" s="17" t="s">
        <v>85</v>
      </c>
    </row>
    <row r="322" spans="1:65" s="2" customFormat="1" ht="24.15" customHeight="1">
      <c r="A322" s="38"/>
      <c r="B322" s="39"/>
      <c r="C322" s="219" t="s">
        <v>429</v>
      </c>
      <c r="D322" s="219" t="s">
        <v>145</v>
      </c>
      <c r="E322" s="220" t="s">
        <v>430</v>
      </c>
      <c r="F322" s="221" t="s">
        <v>431</v>
      </c>
      <c r="G322" s="222" t="s">
        <v>189</v>
      </c>
      <c r="H322" s="223">
        <v>1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40</v>
      </c>
      <c r="O322" s="91"/>
      <c r="P322" s="229">
        <f>O322*H322</f>
        <v>0</v>
      </c>
      <c r="Q322" s="229">
        <v>0.00093</v>
      </c>
      <c r="R322" s="229">
        <f>Q322*H322</f>
        <v>0.00093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250</v>
      </c>
      <c r="AT322" s="231" t="s">
        <v>145</v>
      </c>
      <c r="AU322" s="231" t="s">
        <v>85</v>
      </c>
      <c r="AY322" s="17" t="s">
        <v>142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17" t="s">
        <v>83</v>
      </c>
      <c r="BK322" s="232">
        <f>ROUND(I322*H322,2)</f>
        <v>0</v>
      </c>
      <c r="BL322" s="17" t="s">
        <v>250</v>
      </c>
      <c r="BM322" s="231" t="s">
        <v>432</v>
      </c>
    </row>
    <row r="323" spans="1:47" s="2" customFormat="1" ht="12">
      <c r="A323" s="38"/>
      <c r="B323" s="39"/>
      <c r="C323" s="40"/>
      <c r="D323" s="233" t="s">
        <v>151</v>
      </c>
      <c r="E323" s="40"/>
      <c r="F323" s="234" t="s">
        <v>433</v>
      </c>
      <c r="G323" s="40"/>
      <c r="H323" s="40"/>
      <c r="I323" s="235"/>
      <c r="J323" s="40"/>
      <c r="K323" s="40"/>
      <c r="L323" s="44"/>
      <c r="M323" s="236"/>
      <c r="N323" s="237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151</v>
      </c>
      <c r="AU323" s="17" t="s">
        <v>85</v>
      </c>
    </row>
    <row r="324" spans="1:51" s="15" customFormat="1" ht="12">
      <c r="A324" s="15"/>
      <c r="B324" s="260"/>
      <c r="C324" s="261"/>
      <c r="D324" s="233" t="s">
        <v>153</v>
      </c>
      <c r="E324" s="262" t="s">
        <v>1</v>
      </c>
      <c r="F324" s="263" t="s">
        <v>434</v>
      </c>
      <c r="G324" s="261"/>
      <c r="H324" s="262" t="s">
        <v>1</v>
      </c>
      <c r="I324" s="264"/>
      <c r="J324" s="261"/>
      <c r="K324" s="261"/>
      <c r="L324" s="265"/>
      <c r="M324" s="266"/>
      <c r="N324" s="267"/>
      <c r="O324" s="267"/>
      <c r="P324" s="267"/>
      <c r="Q324" s="267"/>
      <c r="R324" s="267"/>
      <c r="S324" s="267"/>
      <c r="T324" s="268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9" t="s">
        <v>153</v>
      </c>
      <c r="AU324" s="269" t="s">
        <v>85</v>
      </c>
      <c r="AV324" s="15" t="s">
        <v>83</v>
      </c>
      <c r="AW324" s="15" t="s">
        <v>31</v>
      </c>
      <c r="AX324" s="15" t="s">
        <v>75</v>
      </c>
      <c r="AY324" s="269" t="s">
        <v>142</v>
      </c>
    </row>
    <row r="325" spans="1:51" s="13" customFormat="1" ht="12">
      <c r="A325" s="13"/>
      <c r="B325" s="238"/>
      <c r="C325" s="239"/>
      <c r="D325" s="233" t="s">
        <v>153</v>
      </c>
      <c r="E325" s="240" t="s">
        <v>1</v>
      </c>
      <c r="F325" s="241" t="s">
        <v>83</v>
      </c>
      <c r="G325" s="239"/>
      <c r="H325" s="242">
        <v>1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153</v>
      </c>
      <c r="AU325" s="248" t="s">
        <v>85</v>
      </c>
      <c r="AV325" s="13" t="s">
        <v>85</v>
      </c>
      <c r="AW325" s="13" t="s">
        <v>31</v>
      </c>
      <c r="AX325" s="13" t="s">
        <v>75</v>
      </c>
      <c r="AY325" s="248" t="s">
        <v>142</v>
      </c>
    </row>
    <row r="326" spans="1:51" s="14" customFormat="1" ht="12">
      <c r="A326" s="14"/>
      <c r="B326" s="249"/>
      <c r="C326" s="250"/>
      <c r="D326" s="233" t="s">
        <v>153</v>
      </c>
      <c r="E326" s="251" t="s">
        <v>1</v>
      </c>
      <c r="F326" s="252" t="s">
        <v>155</v>
      </c>
      <c r="G326" s="250"/>
      <c r="H326" s="253">
        <v>1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9" t="s">
        <v>153</v>
      </c>
      <c r="AU326" s="259" t="s">
        <v>85</v>
      </c>
      <c r="AV326" s="14" t="s">
        <v>149</v>
      </c>
      <c r="AW326" s="14" t="s">
        <v>31</v>
      </c>
      <c r="AX326" s="14" t="s">
        <v>83</v>
      </c>
      <c r="AY326" s="259" t="s">
        <v>142</v>
      </c>
    </row>
    <row r="327" spans="1:65" s="2" customFormat="1" ht="33" customHeight="1">
      <c r="A327" s="38"/>
      <c r="B327" s="39"/>
      <c r="C327" s="270" t="s">
        <v>435</v>
      </c>
      <c r="D327" s="270" t="s">
        <v>198</v>
      </c>
      <c r="E327" s="271" t="s">
        <v>436</v>
      </c>
      <c r="F327" s="272" t="s">
        <v>437</v>
      </c>
      <c r="G327" s="273" t="s">
        <v>189</v>
      </c>
      <c r="H327" s="274">
        <v>1</v>
      </c>
      <c r="I327" s="275"/>
      <c r="J327" s="276">
        <f>ROUND(I327*H327,2)</f>
        <v>0</v>
      </c>
      <c r="K327" s="277"/>
      <c r="L327" s="278"/>
      <c r="M327" s="279" t="s">
        <v>1</v>
      </c>
      <c r="N327" s="280" t="s">
        <v>40</v>
      </c>
      <c r="O327" s="91"/>
      <c r="P327" s="229">
        <f>O327*H327</f>
        <v>0</v>
      </c>
      <c r="Q327" s="229">
        <v>0.071</v>
      </c>
      <c r="R327" s="229">
        <f>Q327*H327</f>
        <v>0.071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356</v>
      </c>
      <c r="AT327" s="231" t="s">
        <v>198</v>
      </c>
      <c r="AU327" s="231" t="s">
        <v>85</v>
      </c>
      <c r="AY327" s="17" t="s">
        <v>142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17" t="s">
        <v>83</v>
      </c>
      <c r="BK327" s="232">
        <f>ROUND(I327*H327,2)</f>
        <v>0</v>
      </c>
      <c r="BL327" s="17" t="s">
        <v>250</v>
      </c>
      <c r="BM327" s="231" t="s">
        <v>438</v>
      </c>
    </row>
    <row r="328" spans="1:47" s="2" customFormat="1" ht="12">
      <c r="A328" s="38"/>
      <c r="B328" s="39"/>
      <c r="C328" s="40"/>
      <c r="D328" s="233" t="s">
        <v>151</v>
      </c>
      <c r="E328" s="40"/>
      <c r="F328" s="234" t="s">
        <v>439</v>
      </c>
      <c r="G328" s="40"/>
      <c r="H328" s="40"/>
      <c r="I328" s="235"/>
      <c r="J328" s="40"/>
      <c r="K328" s="40"/>
      <c r="L328" s="44"/>
      <c r="M328" s="236"/>
      <c r="N328" s="237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151</v>
      </c>
      <c r="AU328" s="17" t="s">
        <v>85</v>
      </c>
    </row>
    <row r="329" spans="1:65" s="2" customFormat="1" ht="24.15" customHeight="1">
      <c r="A329" s="38"/>
      <c r="B329" s="39"/>
      <c r="C329" s="219" t="s">
        <v>440</v>
      </c>
      <c r="D329" s="219" t="s">
        <v>145</v>
      </c>
      <c r="E329" s="220" t="s">
        <v>441</v>
      </c>
      <c r="F329" s="221" t="s">
        <v>442</v>
      </c>
      <c r="G329" s="222" t="s">
        <v>189</v>
      </c>
      <c r="H329" s="223">
        <v>1</v>
      </c>
      <c r="I329" s="224"/>
      <c r="J329" s="225">
        <f>ROUND(I329*H329,2)</f>
        <v>0</v>
      </c>
      <c r="K329" s="226"/>
      <c r="L329" s="44"/>
      <c r="M329" s="227" t="s">
        <v>1</v>
      </c>
      <c r="N329" s="228" t="s">
        <v>40</v>
      </c>
      <c r="O329" s="91"/>
      <c r="P329" s="229">
        <f>O329*H329</f>
        <v>0</v>
      </c>
      <c r="Q329" s="229">
        <v>0.00088</v>
      </c>
      <c r="R329" s="229">
        <f>Q329*H329</f>
        <v>0.00088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250</v>
      </c>
      <c r="AT329" s="231" t="s">
        <v>145</v>
      </c>
      <c r="AU329" s="231" t="s">
        <v>85</v>
      </c>
      <c r="AY329" s="17" t="s">
        <v>142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17" t="s">
        <v>83</v>
      </c>
      <c r="BK329" s="232">
        <f>ROUND(I329*H329,2)</f>
        <v>0</v>
      </c>
      <c r="BL329" s="17" t="s">
        <v>250</v>
      </c>
      <c r="BM329" s="231" t="s">
        <v>443</v>
      </c>
    </row>
    <row r="330" spans="1:47" s="2" customFormat="1" ht="12">
      <c r="A330" s="38"/>
      <c r="B330" s="39"/>
      <c r="C330" s="40"/>
      <c r="D330" s="233" t="s">
        <v>151</v>
      </c>
      <c r="E330" s="40"/>
      <c r="F330" s="234" t="s">
        <v>444</v>
      </c>
      <c r="G330" s="40"/>
      <c r="H330" s="40"/>
      <c r="I330" s="235"/>
      <c r="J330" s="40"/>
      <c r="K330" s="40"/>
      <c r="L330" s="44"/>
      <c r="M330" s="236"/>
      <c r="N330" s="237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151</v>
      </c>
      <c r="AU330" s="17" t="s">
        <v>85</v>
      </c>
    </row>
    <row r="331" spans="1:51" s="15" customFormat="1" ht="12">
      <c r="A331" s="15"/>
      <c r="B331" s="260"/>
      <c r="C331" s="261"/>
      <c r="D331" s="233" t="s">
        <v>153</v>
      </c>
      <c r="E331" s="262" t="s">
        <v>1</v>
      </c>
      <c r="F331" s="263" t="s">
        <v>445</v>
      </c>
      <c r="G331" s="261"/>
      <c r="H331" s="262" t="s">
        <v>1</v>
      </c>
      <c r="I331" s="264"/>
      <c r="J331" s="261"/>
      <c r="K331" s="261"/>
      <c r="L331" s="265"/>
      <c r="M331" s="266"/>
      <c r="N331" s="267"/>
      <c r="O331" s="267"/>
      <c r="P331" s="267"/>
      <c r="Q331" s="267"/>
      <c r="R331" s="267"/>
      <c r="S331" s="267"/>
      <c r="T331" s="268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9" t="s">
        <v>153</v>
      </c>
      <c r="AU331" s="269" t="s">
        <v>85</v>
      </c>
      <c r="AV331" s="15" t="s">
        <v>83</v>
      </c>
      <c r="AW331" s="15" t="s">
        <v>31</v>
      </c>
      <c r="AX331" s="15" t="s">
        <v>75</v>
      </c>
      <c r="AY331" s="269" t="s">
        <v>142</v>
      </c>
    </row>
    <row r="332" spans="1:51" s="13" customFormat="1" ht="12">
      <c r="A332" s="13"/>
      <c r="B332" s="238"/>
      <c r="C332" s="239"/>
      <c r="D332" s="233" t="s">
        <v>153</v>
      </c>
      <c r="E332" s="240" t="s">
        <v>1</v>
      </c>
      <c r="F332" s="241" t="s">
        <v>83</v>
      </c>
      <c r="G332" s="239"/>
      <c r="H332" s="242">
        <v>1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8" t="s">
        <v>153</v>
      </c>
      <c r="AU332" s="248" t="s">
        <v>85</v>
      </c>
      <c r="AV332" s="13" t="s">
        <v>85</v>
      </c>
      <c r="AW332" s="13" t="s">
        <v>31</v>
      </c>
      <c r="AX332" s="13" t="s">
        <v>75</v>
      </c>
      <c r="AY332" s="248" t="s">
        <v>142</v>
      </c>
    </row>
    <row r="333" spans="1:51" s="14" customFormat="1" ht="12">
      <c r="A333" s="14"/>
      <c r="B333" s="249"/>
      <c r="C333" s="250"/>
      <c r="D333" s="233" t="s">
        <v>153</v>
      </c>
      <c r="E333" s="251" t="s">
        <v>1</v>
      </c>
      <c r="F333" s="252" t="s">
        <v>155</v>
      </c>
      <c r="G333" s="250"/>
      <c r="H333" s="253">
        <v>1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9" t="s">
        <v>153</v>
      </c>
      <c r="AU333" s="259" t="s">
        <v>85</v>
      </c>
      <c r="AV333" s="14" t="s">
        <v>149</v>
      </c>
      <c r="AW333" s="14" t="s">
        <v>31</v>
      </c>
      <c r="AX333" s="14" t="s">
        <v>83</v>
      </c>
      <c r="AY333" s="259" t="s">
        <v>142</v>
      </c>
    </row>
    <row r="334" spans="1:65" s="2" customFormat="1" ht="24.15" customHeight="1">
      <c r="A334" s="38"/>
      <c r="B334" s="39"/>
      <c r="C334" s="270" t="s">
        <v>446</v>
      </c>
      <c r="D334" s="270" t="s">
        <v>198</v>
      </c>
      <c r="E334" s="271" t="s">
        <v>447</v>
      </c>
      <c r="F334" s="272" t="s">
        <v>448</v>
      </c>
      <c r="G334" s="273" t="s">
        <v>189</v>
      </c>
      <c r="H334" s="274">
        <v>1</v>
      </c>
      <c r="I334" s="275"/>
      <c r="J334" s="276">
        <f>ROUND(I334*H334,2)</f>
        <v>0</v>
      </c>
      <c r="K334" s="277"/>
      <c r="L334" s="278"/>
      <c r="M334" s="279" t="s">
        <v>1</v>
      </c>
      <c r="N334" s="280" t="s">
        <v>40</v>
      </c>
      <c r="O334" s="91"/>
      <c r="P334" s="229">
        <f>O334*H334</f>
        <v>0</v>
      </c>
      <c r="Q334" s="229">
        <v>0.079</v>
      </c>
      <c r="R334" s="229">
        <f>Q334*H334</f>
        <v>0.079</v>
      </c>
      <c r="S334" s="229">
        <v>0</v>
      </c>
      <c r="T334" s="230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1" t="s">
        <v>356</v>
      </c>
      <c r="AT334" s="231" t="s">
        <v>198</v>
      </c>
      <c r="AU334" s="231" t="s">
        <v>85</v>
      </c>
      <c r="AY334" s="17" t="s">
        <v>142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17" t="s">
        <v>83</v>
      </c>
      <c r="BK334" s="232">
        <f>ROUND(I334*H334,2)</f>
        <v>0</v>
      </c>
      <c r="BL334" s="17" t="s">
        <v>250</v>
      </c>
      <c r="BM334" s="231" t="s">
        <v>449</v>
      </c>
    </row>
    <row r="335" spans="1:47" s="2" customFormat="1" ht="12">
      <c r="A335" s="38"/>
      <c r="B335" s="39"/>
      <c r="C335" s="40"/>
      <c r="D335" s="233" t="s">
        <v>151</v>
      </c>
      <c r="E335" s="40"/>
      <c r="F335" s="234" t="s">
        <v>450</v>
      </c>
      <c r="G335" s="40"/>
      <c r="H335" s="40"/>
      <c r="I335" s="235"/>
      <c r="J335" s="40"/>
      <c r="K335" s="40"/>
      <c r="L335" s="44"/>
      <c r="M335" s="236"/>
      <c r="N335" s="237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151</v>
      </c>
      <c r="AU335" s="17" t="s">
        <v>85</v>
      </c>
    </row>
    <row r="336" spans="1:65" s="2" customFormat="1" ht="24.15" customHeight="1">
      <c r="A336" s="38"/>
      <c r="B336" s="39"/>
      <c r="C336" s="219" t="s">
        <v>451</v>
      </c>
      <c r="D336" s="219" t="s">
        <v>145</v>
      </c>
      <c r="E336" s="220" t="s">
        <v>452</v>
      </c>
      <c r="F336" s="221" t="s">
        <v>453</v>
      </c>
      <c r="G336" s="222" t="s">
        <v>189</v>
      </c>
      <c r="H336" s="223">
        <v>9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40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0.024</v>
      </c>
      <c r="T336" s="230">
        <f>S336*H336</f>
        <v>0.216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250</v>
      </c>
      <c r="AT336" s="231" t="s">
        <v>145</v>
      </c>
      <c r="AU336" s="231" t="s">
        <v>85</v>
      </c>
      <c r="AY336" s="17" t="s">
        <v>142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17" t="s">
        <v>83</v>
      </c>
      <c r="BK336" s="232">
        <f>ROUND(I336*H336,2)</f>
        <v>0</v>
      </c>
      <c r="BL336" s="17" t="s">
        <v>250</v>
      </c>
      <c r="BM336" s="231" t="s">
        <v>454</v>
      </c>
    </row>
    <row r="337" spans="1:47" s="2" customFormat="1" ht="12">
      <c r="A337" s="38"/>
      <c r="B337" s="39"/>
      <c r="C337" s="40"/>
      <c r="D337" s="233" t="s">
        <v>151</v>
      </c>
      <c r="E337" s="40"/>
      <c r="F337" s="234" t="s">
        <v>455</v>
      </c>
      <c r="G337" s="40"/>
      <c r="H337" s="40"/>
      <c r="I337" s="235"/>
      <c r="J337" s="40"/>
      <c r="K337" s="40"/>
      <c r="L337" s="44"/>
      <c r="M337" s="236"/>
      <c r="N337" s="237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151</v>
      </c>
      <c r="AU337" s="17" t="s">
        <v>85</v>
      </c>
    </row>
    <row r="338" spans="1:51" s="15" customFormat="1" ht="12">
      <c r="A338" s="15"/>
      <c r="B338" s="260"/>
      <c r="C338" s="261"/>
      <c r="D338" s="233" t="s">
        <v>153</v>
      </c>
      <c r="E338" s="262" t="s">
        <v>1</v>
      </c>
      <c r="F338" s="263" t="s">
        <v>456</v>
      </c>
      <c r="G338" s="261"/>
      <c r="H338" s="262" t="s">
        <v>1</v>
      </c>
      <c r="I338" s="264"/>
      <c r="J338" s="261"/>
      <c r="K338" s="261"/>
      <c r="L338" s="265"/>
      <c r="M338" s="266"/>
      <c r="N338" s="267"/>
      <c r="O338" s="267"/>
      <c r="P338" s="267"/>
      <c r="Q338" s="267"/>
      <c r="R338" s="267"/>
      <c r="S338" s="267"/>
      <c r="T338" s="268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9" t="s">
        <v>153</v>
      </c>
      <c r="AU338" s="269" t="s">
        <v>85</v>
      </c>
      <c r="AV338" s="15" t="s">
        <v>83</v>
      </c>
      <c r="AW338" s="15" t="s">
        <v>31</v>
      </c>
      <c r="AX338" s="15" t="s">
        <v>75</v>
      </c>
      <c r="AY338" s="269" t="s">
        <v>142</v>
      </c>
    </row>
    <row r="339" spans="1:51" s="13" customFormat="1" ht="12">
      <c r="A339" s="13"/>
      <c r="B339" s="238"/>
      <c r="C339" s="239"/>
      <c r="D339" s="233" t="s">
        <v>153</v>
      </c>
      <c r="E339" s="240" t="s">
        <v>1</v>
      </c>
      <c r="F339" s="241" t="s">
        <v>201</v>
      </c>
      <c r="G339" s="239"/>
      <c r="H339" s="242">
        <v>8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153</v>
      </c>
      <c r="AU339" s="248" t="s">
        <v>85</v>
      </c>
      <c r="AV339" s="13" t="s">
        <v>85</v>
      </c>
      <c r="AW339" s="13" t="s">
        <v>31</v>
      </c>
      <c r="AX339" s="13" t="s">
        <v>75</v>
      </c>
      <c r="AY339" s="248" t="s">
        <v>142</v>
      </c>
    </row>
    <row r="340" spans="1:51" s="15" customFormat="1" ht="12">
      <c r="A340" s="15"/>
      <c r="B340" s="260"/>
      <c r="C340" s="261"/>
      <c r="D340" s="233" t="s">
        <v>153</v>
      </c>
      <c r="E340" s="262" t="s">
        <v>1</v>
      </c>
      <c r="F340" s="263" t="s">
        <v>167</v>
      </c>
      <c r="G340" s="261"/>
      <c r="H340" s="262" t="s">
        <v>1</v>
      </c>
      <c r="I340" s="264"/>
      <c r="J340" s="261"/>
      <c r="K340" s="261"/>
      <c r="L340" s="265"/>
      <c r="M340" s="266"/>
      <c r="N340" s="267"/>
      <c r="O340" s="267"/>
      <c r="P340" s="267"/>
      <c r="Q340" s="267"/>
      <c r="R340" s="267"/>
      <c r="S340" s="267"/>
      <c r="T340" s="268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9" t="s">
        <v>153</v>
      </c>
      <c r="AU340" s="269" t="s">
        <v>85</v>
      </c>
      <c r="AV340" s="15" t="s">
        <v>83</v>
      </c>
      <c r="AW340" s="15" t="s">
        <v>31</v>
      </c>
      <c r="AX340" s="15" t="s">
        <v>75</v>
      </c>
      <c r="AY340" s="269" t="s">
        <v>142</v>
      </c>
    </row>
    <row r="341" spans="1:51" s="13" customFormat="1" ht="12">
      <c r="A341" s="13"/>
      <c r="B341" s="238"/>
      <c r="C341" s="239"/>
      <c r="D341" s="233" t="s">
        <v>153</v>
      </c>
      <c r="E341" s="240" t="s">
        <v>1</v>
      </c>
      <c r="F341" s="241" t="s">
        <v>83</v>
      </c>
      <c r="G341" s="239"/>
      <c r="H341" s="242">
        <v>1</v>
      </c>
      <c r="I341" s="243"/>
      <c r="J341" s="239"/>
      <c r="K341" s="239"/>
      <c r="L341" s="244"/>
      <c r="M341" s="245"/>
      <c r="N341" s="246"/>
      <c r="O341" s="246"/>
      <c r="P341" s="246"/>
      <c r="Q341" s="246"/>
      <c r="R341" s="246"/>
      <c r="S341" s="246"/>
      <c r="T341" s="24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8" t="s">
        <v>153</v>
      </c>
      <c r="AU341" s="248" t="s">
        <v>85</v>
      </c>
      <c r="AV341" s="13" t="s">
        <v>85</v>
      </c>
      <c r="AW341" s="13" t="s">
        <v>31</v>
      </c>
      <c r="AX341" s="13" t="s">
        <v>75</v>
      </c>
      <c r="AY341" s="248" t="s">
        <v>142</v>
      </c>
    </row>
    <row r="342" spans="1:51" s="14" customFormat="1" ht="12">
      <c r="A342" s="14"/>
      <c r="B342" s="249"/>
      <c r="C342" s="250"/>
      <c r="D342" s="233" t="s">
        <v>153</v>
      </c>
      <c r="E342" s="251" t="s">
        <v>1</v>
      </c>
      <c r="F342" s="252" t="s">
        <v>155</v>
      </c>
      <c r="G342" s="250"/>
      <c r="H342" s="253">
        <v>9</v>
      </c>
      <c r="I342" s="254"/>
      <c r="J342" s="250"/>
      <c r="K342" s="250"/>
      <c r="L342" s="255"/>
      <c r="M342" s="256"/>
      <c r="N342" s="257"/>
      <c r="O342" s="257"/>
      <c r="P342" s="257"/>
      <c r="Q342" s="257"/>
      <c r="R342" s="257"/>
      <c r="S342" s="257"/>
      <c r="T342" s="25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9" t="s">
        <v>153</v>
      </c>
      <c r="AU342" s="259" t="s">
        <v>85</v>
      </c>
      <c r="AV342" s="14" t="s">
        <v>149</v>
      </c>
      <c r="AW342" s="14" t="s">
        <v>31</v>
      </c>
      <c r="AX342" s="14" t="s">
        <v>83</v>
      </c>
      <c r="AY342" s="259" t="s">
        <v>142</v>
      </c>
    </row>
    <row r="343" spans="1:63" s="12" customFormat="1" ht="22.8" customHeight="1">
      <c r="A343" s="12"/>
      <c r="B343" s="203"/>
      <c r="C343" s="204"/>
      <c r="D343" s="205" t="s">
        <v>74</v>
      </c>
      <c r="E343" s="217" t="s">
        <v>457</v>
      </c>
      <c r="F343" s="217" t="s">
        <v>458</v>
      </c>
      <c r="G343" s="204"/>
      <c r="H343" s="204"/>
      <c r="I343" s="207"/>
      <c r="J343" s="218">
        <f>BK343</f>
        <v>0</v>
      </c>
      <c r="K343" s="204"/>
      <c r="L343" s="209"/>
      <c r="M343" s="210"/>
      <c r="N343" s="211"/>
      <c r="O343" s="211"/>
      <c r="P343" s="212">
        <f>SUM(P344:P371)</f>
        <v>0</v>
      </c>
      <c r="Q343" s="211"/>
      <c r="R343" s="212">
        <f>SUM(R344:R371)</f>
        <v>4.3065938</v>
      </c>
      <c r="S343" s="211"/>
      <c r="T343" s="213">
        <f>SUM(T344:T371)</f>
        <v>6.2556541999999995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4" t="s">
        <v>85</v>
      </c>
      <c r="AT343" s="215" t="s">
        <v>74</v>
      </c>
      <c r="AU343" s="215" t="s">
        <v>83</v>
      </c>
      <c r="AY343" s="214" t="s">
        <v>142</v>
      </c>
      <c r="BK343" s="216">
        <f>SUM(BK344:BK371)</f>
        <v>0</v>
      </c>
    </row>
    <row r="344" spans="1:65" s="2" customFormat="1" ht="16.5" customHeight="1">
      <c r="A344" s="38"/>
      <c r="B344" s="39"/>
      <c r="C344" s="219" t="s">
        <v>459</v>
      </c>
      <c r="D344" s="219" t="s">
        <v>145</v>
      </c>
      <c r="E344" s="220" t="s">
        <v>460</v>
      </c>
      <c r="F344" s="221" t="s">
        <v>461</v>
      </c>
      <c r="G344" s="222" t="s">
        <v>148</v>
      </c>
      <c r="H344" s="223">
        <v>208.97</v>
      </c>
      <c r="I344" s="224"/>
      <c r="J344" s="225">
        <f>ROUND(I344*H344,2)</f>
        <v>0</v>
      </c>
      <c r="K344" s="226"/>
      <c r="L344" s="44"/>
      <c r="M344" s="227" t="s">
        <v>1</v>
      </c>
      <c r="N344" s="228" t="s">
        <v>40</v>
      </c>
      <c r="O344" s="91"/>
      <c r="P344" s="229">
        <f>O344*H344</f>
        <v>0</v>
      </c>
      <c r="Q344" s="229">
        <v>0</v>
      </c>
      <c r="R344" s="229">
        <f>Q344*H344</f>
        <v>0</v>
      </c>
      <c r="S344" s="229">
        <v>0</v>
      </c>
      <c r="T344" s="230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1" t="s">
        <v>250</v>
      </c>
      <c r="AT344" s="231" t="s">
        <v>145</v>
      </c>
      <c r="AU344" s="231" t="s">
        <v>85</v>
      </c>
      <c r="AY344" s="17" t="s">
        <v>142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17" t="s">
        <v>83</v>
      </c>
      <c r="BK344" s="232">
        <f>ROUND(I344*H344,2)</f>
        <v>0</v>
      </c>
      <c r="BL344" s="17" t="s">
        <v>250</v>
      </c>
      <c r="BM344" s="231" t="s">
        <v>462</v>
      </c>
    </row>
    <row r="345" spans="1:47" s="2" customFormat="1" ht="12">
      <c r="A345" s="38"/>
      <c r="B345" s="39"/>
      <c r="C345" s="40"/>
      <c r="D345" s="233" t="s">
        <v>151</v>
      </c>
      <c r="E345" s="40"/>
      <c r="F345" s="234" t="s">
        <v>461</v>
      </c>
      <c r="G345" s="40"/>
      <c r="H345" s="40"/>
      <c r="I345" s="235"/>
      <c r="J345" s="40"/>
      <c r="K345" s="40"/>
      <c r="L345" s="44"/>
      <c r="M345" s="236"/>
      <c r="N345" s="237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151</v>
      </c>
      <c r="AU345" s="17" t="s">
        <v>85</v>
      </c>
    </row>
    <row r="346" spans="1:65" s="2" customFormat="1" ht="16.5" customHeight="1">
      <c r="A346" s="38"/>
      <c r="B346" s="39"/>
      <c r="C346" s="219" t="s">
        <v>463</v>
      </c>
      <c r="D346" s="219" t="s">
        <v>145</v>
      </c>
      <c r="E346" s="220" t="s">
        <v>464</v>
      </c>
      <c r="F346" s="221" t="s">
        <v>465</v>
      </c>
      <c r="G346" s="222" t="s">
        <v>148</v>
      </c>
      <c r="H346" s="223">
        <v>208.97</v>
      </c>
      <c r="I346" s="224"/>
      <c r="J346" s="225">
        <f>ROUND(I346*H346,2)</f>
        <v>0</v>
      </c>
      <c r="K346" s="226"/>
      <c r="L346" s="44"/>
      <c r="M346" s="227" t="s">
        <v>1</v>
      </c>
      <c r="N346" s="228" t="s">
        <v>40</v>
      </c>
      <c r="O346" s="91"/>
      <c r="P346" s="229">
        <f>O346*H346</f>
        <v>0</v>
      </c>
      <c r="Q346" s="229">
        <v>0</v>
      </c>
      <c r="R346" s="229">
        <f>Q346*H346</f>
        <v>0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250</v>
      </c>
      <c r="AT346" s="231" t="s">
        <v>145</v>
      </c>
      <c r="AU346" s="231" t="s">
        <v>85</v>
      </c>
      <c r="AY346" s="17" t="s">
        <v>142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17" t="s">
        <v>83</v>
      </c>
      <c r="BK346" s="232">
        <f>ROUND(I346*H346,2)</f>
        <v>0</v>
      </c>
      <c r="BL346" s="17" t="s">
        <v>250</v>
      </c>
      <c r="BM346" s="231" t="s">
        <v>466</v>
      </c>
    </row>
    <row r="347" spans="1:47" s="2" customFormat="1" ht="12">
      <c r="A347" s="38"/>
      <c r="B347" s="39"/>
      <c r="C347" s="40"/>
      <c r="D347" s="233" t="s">
        <v>151</v>
      </c>
      <c r="E347" s="40"/>
      <c r="F347" s="234" t="s">
        <v>467</v>
      </c>
      <c r="G347" s="40"/>
      <c r="H347" s="40"/>
      <c r="I347" s="235"/>
      <c r="J347" s="40"/>
      <c r="K347" s="40"/>
      <c r="L347" s="44"/>
      <c r="M347" s="236"/>
      <c r="N347" s="237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151</v>
      </c>
      <c r="AU347" s="17" t="s">
        <v>85</v>
      </c>
    </row>
    <row r="348" spans="1:51" s="13" customFormat="1" ht="12">
      <c r="A348" s="13"/>
      <c r="B348" s="238"/>
      <c r="C348" s="239"/>
      <c r="D348" s="233" t="s">
        <v>153</v>
      </c>
      <c r="E348" s="240" t="s">
        <v>1</v>
      </c>
      <c r="F348" s="241" t="s">
        <v>468</v>
      </c>
      <c r="G348" s="239"/>
      <c r="H348" s="242">
        <v>173.34</v>
      </c>
      <c r="I348" s="243"/>
      <c r="J348" s="239"/>
      <c r="K348" s="239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153</v>
      </c>
      <c r="AU348" s="248" t="s">
        <v>85</v>
      </c>
      <c r="AV348" s="13" t="s">
        <v>85</v>
      </c>
      <c r="AW348" s="13" t="s">
        <v>31</v>
      </c>
      <c r="AX348" s="13" t="s">
        <v>75</v>
      </c>
      <c r="AY348" s="248" t="s">
        <v>142</v>
      </c>
    </row>
    <row r="349" spans="1:51" s="15" customFormat="1" ht="12">
      <c r="A349" s="15"/>
      <c r="B349" s="260"/>
      <c r="C349" s="261"/>
      <c r="D349" s="233" t="s">
        <v>153</v>
      </c>
      <c r="E349" s="262" t="s">
        <v>1</v>
      </c>
      <c r="F349" s="263" t="s">
        <v>167</v>
      </c>
      <c r="G349" s="261"/>
      <c r="H349" s="262" t="s">
        <v>1</v>
      </c>
      <c r="I349" s="264"/>
      <c r="J349" s="261"/>
      <c r="K349" s="261"/>
      <c r="L349" s="265"/>
      <c r="M349" s="266"/>
      <c r="N349" s="267"/>
      <c r="O349" s="267"/>
      <c r="P349" s="267"/>
      <c r="Q349" s="267"/>
      <c r="R349" s="267"/>
      <c r="S349" s="267"/>
      <c r="T349" s="268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9" t="s">
        <v>153</v>
      </c>
      <c r="AU349" s="269" t="s">
        <v>85</v>
      </c>
      <c r="AV349" s="15" t="s">
        <v>83</v>
      </c>
      <c r="AW349" s="15" t="s">
        <v>31</v>
      </c>
      <c r="AX349" s="15" t="s">
        <v>75</v>
      </c>
      <c r="AY349" s="269" t="s">
        <v>142</v>
      </c>
    </row>
    <row r="350" spans="1:51" s="13" customFormat="1" ht="12">
      <c r="A350" s="13"/>
      <c r="B350" s="238"/>
      <c r="C350" s="239"/>
      <c r="D350" s="233" t="s">
        <v>153</v>
      </c>
      <c r="E350" s="240" t="s">
        <v>1</v>
      </c>
      <c r="F350" s="241" t="s">
        <v>469</v>
      </c>
      <c r="G350" s="239"/>
      <c r="H350" s="242">
        <v>35.63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153</v>
      </c>
      <c r="AU350" s="248" t="s">
        <v>85</v>
      </c>
      <c r="AV350" s="13" t="s">
        <v>85</v>
      </c>
      <c r="AW350" s="13" t="s">
        <v>31</v>
      </c>
      <c r="AX350" s="13" t="s">
        <v>75</v>
      </c>
      <c r="AY350" s="248" t="s">
        <v>142</v>
      </c>
    </row>
    <row r="351" spans="1:51" s="14" customFormat="1" ht="12">
      <c r="A351" s="14"/>
      <c r="B351" s="249"/>
      <c r="C351" s="250"/>
      <c r="D351" s="233" t="s">
        <v>153</v>
      </c>
      <c r="E351" s="251" t="s">
        <v>1</v>
      </c>
      <c r="F351" s="252" t="s">
        <v>155</v>
      </c>
      <c r="G351" s="250"/>
      <c r="H351" s="253">
        <v>208.97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153</v>
      </c>
      <c r="AU351" s="259" t="s">
        <v>85</v>
      </c>
      <c r="AV351" s="14" t="s">
        <v>149</v>
      </c>
      <c r="AW351" s="14" t="s">
        <v>31</v>
      </c>
      <c r="AX351" s="14" t="s">
        <v>83</v>
      </c>
      <c r="AY351" s="259" t="s">
        <v>142</v>
      </c>
    </row>
    <row r="352" spans="1:65" s="2" customFormat="1" ht="16.5" customHeight="1">
      <c r="A352" s="38"/>
      <c r="B352" s="39"/>
      <c r="C352" s="219" t="s">
        <v>470</v>
      </c>
      <c r="D352" s="219" t="s">
        <v>145</v>
      </c>
      <c r="E352" s="220" t="s">
        <v>471</v>
      </c>
      <c r="F352" s="221" t="s">
        <v>472</v>
      </c>
      <c r="G352" s="222" t="s">
        <v>148</v>
      </c>
      <c r="H352" s="223">
        <v>208.97</v>
      </c>
      <c r="I352" s="224"/>
      <c r="J352" s="225">
        <f>ROUND(I352*H352,2)</f>
        <v>0</v>
      </c>
      <c r="K352" s="226"/>
      <c r="L352" s="44"/>
      <c r="M352" s="227" t="s">
        <v>1</v>
      </c>
      <c r="N352" s="228" t="s">
        <v>40</v>
      </c>
      <c r="O352" s="91"/>
      <c r="P352" s="229">
        <f>O352*H352</f>
        <v>0</v>
      </c>
      <c r="Q352" s="229">
        <v>0.0003</v>
      </c>
      <c r="R352" s="229">
        <f>Q352*H352</f>
        <v>0.062691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250</v>
      </c>
      <c r="AT352" s="231" t="s">
        <v>145</v>
      </c>
      <c r="AU352" s="231" t="s">
        <v>85</v>
      </c>
      <c r="AY352" s="17" t="s">
        <v>142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17" t="s">
        <v>83</v>
      </c>
      <c r="BK352" s="232">
        <f>ROUND(I352*H352,2)</f>
        <v>0</v>
      </c>
      <c r="BL352" s="17" t="s">
        <v>250</v>
      </c>
      <c r="BM352" s="231" t="s">
        <v>473</v>
      </c>
    </row>
    <row r="353" spans="1:47" s="2" customFormat="1" ht="12">
      <c r="A353" s="38"/>
      <c r="B353" s="39"/>
      <c r="C353" s="40"/>
      <c r="D353" s="233" t="s">
        <v>151</v>
      </c>
      <c r="E353" s="40"/>
      <c r="F353" s="234" t="s">
        <v>474</v>
      </c>
      <c r="G353" s="40"/>
      <c r="H353" s="40"/>
      <c r="I353" s="235"/>
      <c r="J353" s="40"/>
      <c r="K353" s="40"/>
      <c r="L353" s="44"/>
      <c r="M353" s="236"/>
      <c r="N353" s="237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151</v>
      </c>
      <c r="AU353" s="17" t="s">
        <v>85</v>
      </c>
    </row>
    <row r="354" spans="1:65" s="2" customFormat="1" ht="21.75" customHeight="1">
      <c r="A354" s="38"/>
      <c r="B354" s="39"/>
      <c r="C354" s="219" t="s">
        <v>475</v>
      </c>
      <c r="D354" s="219" t="s">
        <v>145</v>
      </c>
      <c r="E354" s="220" t="s">
        <v>476</v>
      </c>
      <c r="F354" s="221" t="s">
        <v>477</v>
      </c>
      <c r="G354" s="222" t="s">
        <v>148</v>
      </c>
      <c r="H354" s="223">
        <v>208.97</v>
      </c>
      <c r="I354" s="224"/>
      <c r="J354" s="225">
        <f>ROUND(I354*H354,2)</f>
        <v>0</v>
      </c>
      <c r="K354" s="226"/>
      <c r="L354" s="44"/>
      <c r="M354" s="227" t="s">
        <v>1</v>
      </c>
      <c r="N354" s="228" t="s">
        <v>40</v>
      </c>
      <c r="O354" s="91"/>
      <c r="P354" s="229">
        <f>O354*H354</f>
        <v>0</v>
      </c>
      <c r="Q354" s="229">
        <v>0.012</v>
      </c>
      <c r="R354" s="229">
        <f>Q354*H354</f>
        <v>2.50764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250</v>
      </c>
      <c r="AT354" s="231" t="s">
        <v>145</v>
      </c>
      <c r="AU354" s="231" t="s">
        <v>85</v>
      </c>
      <c r="AY354" s="17" t="s">
        <v>142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17" t="s">
        <v>83</v>
      </c>
      <c r="BK354" s="232">
        <f>ROUND(I354*H354,2)</f>
        <v>0</v>
      </c>
      <c r="BL354" s="17" t="s">
        <v>250</v>
      </c>
      <c r="BM354" s="231" t="s">
        <v>478</v>
      </c>
    </row>
    <row r="355" spans="1:47" s="2" customFormat="1" ht="12">
      <c r="A355" s="38"/>
      <c r="B355" s="39"/>
      <c r="C355" s="40"/>
      <c r="D355" s="233" t="s">
        <v>151</v>
      </c>
      <c r="E355" s="40"/>
      <c r="F355" s="234" t="s">
        <v>479</v>
      </c>
      <c r="G355" s="40"/>
      <c r="H355" s="40"/>
      <c r="I355" s="235"/>
      <c r="J355" s="40"/>
      <c r="K355" s="40"/>
      <c r="L355" s="44"/>
      <c r="M355" s="236"/>
      <c r="N355" s="237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151</v>
      </c>
      <c r="AU355" s="17" t="s">
        <v>85</v>
      </c>
    </row>
    <row r="356" spans="1:65" s="2" customFormat="1" ht="16.5" customHeight="1">
      <c r="A356" s="38"/>
      <c r="B356" s="39"/>
      <c r="C356" s="219" t="s">
        <v>480</v>
      </c>
      <c r="D356" s="219" t="s">
        <v>145</v>
      </c>
      <c r="E356" s="220" t="s">
        <v>481</v>
      </c>
      <c r="F356" s="221" t="s">
        <v>482</v>
      </c>
      <c r="G356" s="222" t="s">
        <v>148</v>
      </c>
      <c r="H356" s="223">
        <v>177.214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40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0.0353</v>
      </c>
      <c r="T356" s="230">
        <f>S356*H356</f>
        <v>6.2556541999999995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250</v>
      </c>
      <c r="AT356" s="231" t="s">
        <v>145</v>
      </c>
      <c r="AU356" s="231" t="s">
        <v>85</v>
      </c>
      <c r="AY356" s="17" t="s">
        <v>142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17" t="s">
        <v>83</v>
      </c>
      <c r="BK356" s="232">
        <f>ROUND(I356*H356,2)</f>
        <v>0</v>
      </c>
      <c r="BL356" s="17" t="s">
        <v>250</v>
      </c>
      <c r="BM356" s="231" t="s">
        <v>483</v>
      </c>
    </row>
    <row r="357" spans="1:47" s="2" customFormat="1" ht="12">
      <c r="A357" s="38"/>
      <c r="B357" s="39"/>
      <c r="C357" s="40"/>
      <c r="D357" s="233" t="s">
        <v>151</v>
      </c>
      <c r="E357" s="40"/>
      <c r="F357" s="234" t="s">
        <v>482</v>
      </c>
      <c r="G357" s="40"/>
      <c r="H357" s="40"/>
      <c r="I357" s="235"/>
      <c r="J357" s="40"/>
      <c r="K357" s="40"/>
      <c r="L357" s="44"/>
      <c r="M357" s="236"/>
      <c r="N357" s="237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151</v>
      </c>
      <c r="AU357" s="17" t="s">
        <v>85</v>
      </c>
    </row>
    <row r="358" spans="1:51" s="13" customFormat="1" ht="12">
      <c r="A358" s="13"/>
      <c r="B358" s="238"/>
      <c r="C358" s="239"/>
      <c r="D358" s="233" t="s">
        <v>153</v>
      </c>
      <c r="E358" s="240" t="s">
        <v>1</v>
      </c>
      <c r="F358" s="241" t="s">
        <v>484</v>
      </c>
      <c r="G358" s="239"/>
      <c r="H358" s="242">
        <v>28.722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153</v>
      </c>
      <c r="AU358" s="248" t="s">
        <v>85</v>
      </c>
      <c r="AV358" s="13" t="s">
        <v>85</v>
      </c>
      <c r="AW358" s="13" t="s">
        <v>31</v>
      </c>
      <c r="AX358" s="13" t="s">
        <v>75</v>
      </c>
      <c r="AY358" s="248" t="s">
        <v>142</v>
      </c>
    </row>
    <row r="359" spans="1:51" s="13" customFormat="1" ht="12">
      <c r="A359" s="13"/>
      <c r="B359" s="238"/>
      <c r="C359" s="239"/>
      <c r="D359" s="233" t="s">
        <v>153</v>
      </c>
      <c r="E359" s="240" t="s">
        <v>1</v>
      </c>
      <c r="F359" s="241" t="s">
        <v>485</v>
      </c>
      <c r="G359" s="239"/>
      <c r="H359" s="242">
        <v>18.129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8" t="s">
        <v>153</v>
      </c>
      <c r="AU359" s="248" t="s">
        <v>85</v>
      </c>
      <c r="AV359" s="13" t="s">
        <v>85</v>
      </c>
      <c r="AW359" s="13" t="s">
        <v>31</v>
      </c>
      <c r="AX359" s="13" t="s">
        <v>75</v>
      </c>
      <c r="AY359" s="248" t="s">
        <v>142</v>
      </c>
    </row>
    <row r="360" spans="1:51" s="13" customFormat="1" ht="12">
      <c r="A360" s="13"/>
      <c r="B360" s="238"/>
      <c r="C360" s="239"/>
      <c r="D360" s="233" t="s">
        <v>153</v>
      </c>
      <c r="E360" s="240" t="s">
        <v>1</v>
      </c>
      <c r="F360" s="241" t="s">
        <v>486</v>
      </c>
      <c r="G360" s="239"/>
      <c r="H360" s="242">
        <v>99.651</v>
      </c>
      <c r="I360" s="243"/>
      <c r="J360" s="239"/>
      <c r="K360" s="239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153</v>
      </c>
      <c r="AU360" s="248" t="s">
        <v>85</v>
      </c>
      <c r="AV360" s="13" t="s">
        <v>85</v>
      </c>
      <c r="AW360" s="13" t="s">
        <v>31</v>
      </c>
      <c r="AX360" s="13" t="s">
        <v>75</v>
      </c>
      <c r="AY360" s="248" t="s">
        <v>142</v>
      </c>
    </row>
    <row r="361" spans="1:51" s="13" customFormat="1" ht="12">
      <c r="A361" s="13"/>
      <c r="B361" s="238"/>
      <c r="C361" s="239"/>
      <c r="D361" s="233" t="s">
        <v>153</v>
      </c>
      <c r="E361" s="240" t="s">
        <v>1</v>
      </c>
      <c r="F361" s="241" t="s">
        <v>487</v>
      </c>
      <c r="G361" s="239"/>
      <c r="H361" s="242">
        <v>14.193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153</v>
      </c>
      <c r="AU361" s="248" t="s">
        <v>85</v>
      </c>
      <c r="AV361" s="13" t="s">
        <v>85</v>
      </c>
      <c r="AW361" s="13" t="s">
        <v>31</v>
      </c>
      <c r="AX361" s="13" t="s">
        <v>75</v>
      </c>
      <c r="AY361" s="248" t="s">
        <v>142</v>
      </c>
    </row>
    <row r="362" spans="1:51" s="13" customFormat="1" ht="12">
      <c r="A362" s="13"/>
      <c r="B362" s="238"/>
      <c r="C362" s="239"/>
      <c r="D362" s="233" t="s">
        <v>153</v>
      </c>
      <c r="E362" s="240" t="s">
        <v>1</v>
      </c>
      <c r="F362" s="241" t="s">
        <v>488</v>
      </c>
      <c r="G362" s="239"/>
      <c r="H362" s="242">
        <v>16.519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8" t="s">
        <v>153</v>
      </c>
      <c r="AU362" s="248" t="s">
        <v>85</v>
      </c>
      <c r="AV362" s="13" t="s">
        <v>85</v>
      </c>
      <c r="AW362" s="13" t="s">
        <v>31</v>
      </c>
      <c r="AX362" s="13" t="s">
        <v>75</v>
      </c>
      <c r="AY362" s="248" t="s">
        <v>142</v>
      </c>
    </row>
    <row r="363" spans="1:51" s="14" customFormat="1" ht="12">
      <c r="A363" s="14"/>
      <c r="B363" s="249"/>
      <c r="C363" s="250"/>
      <c r="D363" s="233" t="s">
        <v>153</v>
      </c>
      <c r="E363" s="251" t="s">
        <v>1</v>
      </c>
      <c r="F363" s="252" t="s">
        <v>155</v>
      </c>
      <c r="G363" s="250"/>
      <c r="H363" s="253">
        <v>177.21400000000003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9" t="s">
        <v>153</v>
      </c>
      <c r="AU363" s="259" t="s">
        <v>85</v>
      </c>
      <c r="AV363" s="14" t="s">
        <v>149</v>
      </c>
      <c r="AW363" s="14" t="s">
        <v>31</v>
      </c>
      <c r="AX363" s="14" t="s">
        <v>83</v>
      </c>
      <c r="AY363" s="259" t="s">
        <v>142</v>
      </c>
    </row>
    <row r="364" spans="1:65" s="2" customFormat="1" ht="37.8" customHeight="1">
      <c r="A364" s="38"/>
      <c r="B364" s="39"/>
      <c r="C364" s="219" t="s">
        <v>489</v>
      </c>
      <c r="D364" s="219" t="s">
        <v>145</v>
      </c>
      <c r="E364" s="220" t="s">
        <v>490</v>
      </c>
      <c r="F364" s="221" t="s">
        <v>491</v>
      </c>
      <c r="G364" s="222" t="s">
        <v>148</v>
      </c>
      <c r="H364" s="223">
        <v>208.97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40</v>
      </c>
      <c r="O364" s="91"/>
      <c r="P364" s="229">
        <f>O364*H364</f>
        <v>0</v>
      </c>
      <c r="Q364" s="229">
        <v>0.00694</v>
      </c>
      <c r="R364" s="229">
        <f>Q364*H364</f>
        <v>1.4502518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250</v>
      </c>
      <c r="AT364" s="231" t="s">
        <v>145</v>
      </c>
      <c r="AU364" s="231" t="s">
        <v>85</v>
      </c>
      <c r="AY364" s="17" t="s">
        <v>142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17" t="s">
        <v>83</v>
      </c>
      <c r="BK364" s="232">
        <f>ROUND(I364*H364,2)</f>
        <v>0</v>
      </c>
      <c r="BL364" s="17" t="s">
        <v>250</v>
      </c>
      <c r="BM364" s="231" t="s">
        <v>492</v>
      </c>
    </row>
    <row r="365" spans="1:47" s="2" customFormat="1" ht="12">
      <c r="A365" s="38"/>
      <c r="B365" s="39"/>
      <c r="C365" s="40"/>
      <c r="D365" s="233" t="s">
        <v>151</v>
      </c>
      <c r="E365" s="40"/>
      <c r="F365" s="234" t="s">
        <v>493</v>
      </c>
      <c r="G365" s="40"/>
      <c r="H365" s="40"/>
      <c r="I365" s="235"/>
      <c r="J365" s="40"/>
      <c r="K365" s="40"/>
      <c r="L365" s="44"/>
      <c r="M365" s="236"/>
      <c r="N365" s="237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151</v>
      </c>
      <c r="AU365" s="17" t="s">
        <v>85</v>
      </c>
    </row>
    <row r="366" spans="1:65" s="2" customFormat="1" ht="24.15" customHeight="1">
      <c r="A366" s="38"/>
      <c r="B366" s="39"/>
      <c r="C366" s="219" t="s">
        <v>494</v>
      </c>
      <c r="D366" s="219" t="s">
        <v>145</v>
      </c>
      <c r="E366" s="220" t="s">
        <v>495</v>
      </c>
      <c r="F366" s="221" t="s">
        <v>496</v>
      </c>
      <c r="G366" s="222" t="s">
        <v>148</v>
      </c>
      <c r="H366" s="223">
        <v>190.674</v>
      </c>
      <c r="I366" s="224"/>
      <c r="J366" s="225">
        <f>ROUND(I366*H366,2)</f>
        <v>0</v>
      </c>
      <c r="K366" s="226"/>
      <c r="L366" s="44"/>
      <c r="M366" s="227" t="s">
        <v>1</v>
      </c>
      <c r="N366" s="228" t="s">
        <v>40</v>
      </c>
      <c r="O366" s="91"/>
      <c r="P366" s="229">
        <f>O366*H366</f>
        <v>0</v>
      </c>
      <c r="Q366" s="229">
        <v>0.0015</v>
      </c>
      <c r="R366" s="229">
        <f>Q366*H366</f>
        <v>0.286011</v>
      </c>
      <c r="S366" s="229">
        <v>0</v>
      </c>
      <c r="T366" s="230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31" t="s">
        <v>250</v>
      </c>
      <c r="AT366" s="231" t="s">
        <v>145</v>
      </c>
      <c r="AU366" s="231" t="s">
        <v>85</v>
      </c>
      <c r="AY366" s="17" t="s">
        <v>142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17" t="s">
        <v>83</v>
      </c>
      <c r="BK366" s="232">
        <f>ROUND(I366*H366,2)</f>
        <v>0</v>
      </c>
      <c r="BL366" s="17" t="s">
        <v>250</v>
      </c>
      <c r="BM366" s="231" t="s">
        <v>497</v>
      </c>
    </row>
    <row r="367" spans="1:47" s="2" customFormat="1" ht="12">
      <c r="A367" s="38"/>
      <c r="B367" s="39"/>
      <c r="C367" s="40"/>
      <c r="D367" s="233" t="s">
        <v>151</v>
      </c>
      <c r="E367" s="40"/>
      <c r="F367" s="234" t="s">
        <v>498</v>
      </c>
      <c r="G367" s="40"/>
      <c r="H367" s="40"/>
      <c r="I367" s="235"/>
      <c r="J367" s="40"/>
      <c r="K367" s="40"/>
      <c r="L367" s="44"/>
      <c r="M367" s="236"/>
      <c r="N367" s="237"/>
      <c r="O367" s="91"/>
      <c r="P367" s="91"/>
      <c r="Q367" s="91"/>
      <c r="R367" s="91"/>
      <c r="S367" s="91"/>
      <c r="T367" s="92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151</v>
      </c>
      <c r="AU367" s="17" t="s">
        <v>85</v>
      </c>
    </row>
    <row r="368" spans="1:51" s="13" customFormat="1" ht="12">
      <c r="A368" s="13"/>
      <c r="B368" s="238"/>
      <c r="C368" s="239"/>
      <c r="D368" s="233" t="s">
        <v>153</v>
      </c>
      <c r="E368" s="240" t="s">
        <v>1</v>
      </c>
      <c r="F368" s="241" t="s">
        <v>499</v>
      </c>
      <c r="G368" s="239"/>
      <c r="H368" s="242">
        <v>190.674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153</v>
      </c>
      <c r="AU368" s="248" t="s">
        <v>85</v>
      </c>
      <c r="AV368" s="13" t="s">
        <v>85</v>
      </c>
      <c r="AW368" s="13" t="s">
        <v>31</v>
      </c>
      <c r="AX368" s="13" t="s">
        <v>75</v>
      </c>
      <c r="AY368" s="248" t="s">
        <v>142</v>
      </c>
    </row>
    <row r="369" spans="1:51" s="14" customFormat="1" ht="12">
      <c r="A369" s="14"/>
      <c r="B369" s="249"/>
      <c r="C369" s="250"/>
      <c r="D369" s="233" t="s">
        <v>153</v>
      </c>
      <c r="E369" s="251" t="s">
        <v>1</v>
      </c>
      <c r="F369" s="252" t="s">
        <v>155</v>
      </c>
      <c r="G369" s="250"/>
      <c r="H369" s="253">
        <v>190.674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9" t="s">
        <v>153</v>
      </c>
      <c r="AU369" s="259" t="s">
        <v>85</v>
      </c>
      <c r="AV369" s="14" t="s">
        <v>149</v>
      </c>
      <c r="AW369" s="14" t="s">
        <v>31</v>
      </c>
      <c r="AX369" s="14" t="s">
        <v>83</v>
      </c>
      <c r="AY369" s="259" t="s">
        <v>142</v>
      </c>
    </row>
    <row r="370" spans="1:65" s="2" customFormat="1" ht="24.15" customHeight="1">
      <c r="A370" s="38"/>
      <c r="B370" s="39"/>
      <c r="C370" s="219" t="s">
        <v>500</v>
      </c>
      <c r="D370" s="219" t="s">
        <v>145</v>
      </c>
      <c r="E370" s="220" t="s">
        <v>501</v>
      </c>
      <c r="F370" s="221" t="s">
        <v>502</v>
      </c>
      <c r="G370" s="222" t="s">
        <v>268</v>
      </c>
      <c r="H370" s="223">
        <v>4.307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40</v>
      </c>
      <c r="O370" s="91"/>
      <c r="P370" s="229">
        <f>O370*H370</f>
        <v>0</v>
      </c>
      <c r="Q370" s="229">
        <v>0</v>
      </c>
      <c r="R370" s="229">
        <f>Q370*H370</f>
        <v>0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250</v>
      </c>
      <c r="AT370" s="231" t="s">
        <v>145</v>
      </c>
      <c r="AU370" s="231" t="s">
        <v>85</v>
      </c>
      <c r="AY370" s="17" t="s">
        <v>142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17" t="s">
        <v>83</v>
      </c>
      <c r="BK370" s="232">
        <f>ROUND(I370*H370,2)</f>
        <v>0</v>
      </c>
      <c r="BL370" s="17" t="s">
        <v>250</v>
      </c>
      <c r="BM370" s="231" t="s">
        <v>503</v>
      </c>
    </row>
    <row r="371" spans="1:47" s="2" customFormat="1" ht="12">
      <c r="A371" s="38"/>
      <c r="B371" s="39"/>
      <c r="C371" s="40"/>
      <c r="D371" s="233" t="s">
        <v>151</v>
      </c>
      <c r="E371" s="40"/>
      <c r="F371" s="234" t="s">
        <v>504</v>
      </c>
      <c r="G371" s="40"/>
      <c r="H371" s="40"/>
      <c r="I371" s="235"/>
      <c r="J371" s="40"/>
      <c r="K371" s="40"/>
      <c r="L371" s="44"/>
      <c r="M371" s="236"/>
      <c r="N371" s="237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151</v>
      </c>
      <c r="AU371" s="17" t="s">
        <v>85</v>
      </c>
    </row>
    <row r="372" spans="1:63" s="12" customFormat="1" ht="22.8" customHeight="1">
      <c r="A372" s="12"/>
      <c r="B372" s="203"/>
      <c r="C372" s="204"/>
      <c r="D372" s="205" t="s">
        <v>74</v>
      </c>
      <c r="E372" s="217" t="s">
        <v>505</v>
      </c>
      <c r="F372" s="217" t="s">
        <v>506</v>
      </c>
      <c r="G372" s="204"/>
      <c r="H372" s="204"/>
      <c r="I372" s="207"/>
      <c r="J372" s="218">
        <f>BK372</f>
        <v>0</v>
      </c>
      <c r="K372" s="204"/>
      <c r="L372" s="209"/>
      <c r="M372" s="210"/>
      <c r="N372" s="211"/>
      <c r="O372" s="211"/>
      <c r="P372" s="212">
        <f>SUM(P373:P402)</f>
        <v>0</v>
      </c>
      <c r="Q372" s="211"/>
      <c r="R372" s="212">
        <f>SUM(R373:R402)</f>
        <v>1.1539028800000002</v>
      </c>
      <c r="S372" s="211"/>
      <c r="T372" s="213">
        <f>SUM(T373:T402)</f>
        <v>0.043824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14" t="s">
        <v>85</v>
      </c>
      <c r="AT372" s="215" t="s">
        <v>74</v>
      </c>
      <c r="AU372" s="215" t="s">
        <v>83</v>
      </c>
      <c r="AY372" s="214" t="s">
        <v>142</v>
      </c>
      <c r="BK372" s="216">
        <f>SUM(BK373:BK402)</f>
        <v>0</v>
      </c>
    </row>
    <row r="373" spans="1:65" s="2" customFormat="1" ht="24.15" customHeight="1">
      <c r="A373" s="38"/>
      <c r="B373" s="39"/>
      <c r="C373" s="219" t="s">
        <v>507</v>
      </c>
      <c r="D373" s="219" t="s">
        <v>145</v>
      </c>
      <c r="E373" s="220" t="s">
        <v>508</v>
      </c>
      <c r="F373" s="221" t="s">
        <v>509</v>
      </c>
      <c r="G373" s="222" t="s">
        <v>148</v>
      </c>
      <c r="H373" s="223">
        <v>74.24</v>
      </c>
      <c r="I373" s="224"/>
      <c r="J373" s="225">
        <f>ROUND(I373*H373,2)</f>
        <v>0</v>
      </c>
      <c r="K373" s="226"/>
      <c r="L373" s="44"/>
      <c r="M373" s="227" t="s">
        <v>1</v>
      </c>
      <c r="N373" s="228" t="s">
        <v>40</v>
      </c>
      <c r="O373" s="91"/>
      <c r="P373" s="229">
        <f>O373*H373</f>
        <v>0</v>
      </c>
      <c r="Q373" s="229">
        <v>0</v>
      </c>
      <c r="R373" s="229">
        <f>Q373*H373</f>
        <v>0</v>
      </c>
      <c r="S373" s="229">
        <v>0</v>
      </c>
      <c r="T373" s="230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1" t="s">
        <v>250</v>
      </c>
      <c r="AT373" s="231" t="s">
        <v>145</v>
      </c>
      <c r="AU373" s="231" t="s">
        <v>85</v>
      </c>
      <c r="AY373" s="17" t="s">
        <v>142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17" t="s">
        <v>83</v>
      </c>
      <c r="BK373" s="232">
        <f>ROUND(I373*H373,2)</f>
        <v>0</v>
      </c>
      <c r="BL373" s="17" t="s">
        <v>250</v>
      </c>
      <c r="BM373" s="231" t="s">
        <v>510</v>
      </c>
    </row>
    <row r="374" spans="1:47" s="2" customFormat="1" ht="12">
      <c r="A374" s="38"/>
      <c r="B374" s="39"/>
      <c r="C374" s="40"/>
      <c r="D374" s="233" t="s">
        <v>151</v>
      </c>
      <c r="E374" s="40"/>
      <c r="F374" s="234" t="s">
        <v>511</v>
      </c>
      <c r="G374" s="40"/>
      <c r="H374" s="40"/>
      <c r="I374" s="235"/>
      <c r="J374" s="40"/>
      <c r="K374" s="40"/>
      <c r="L374" s="44"/>
      <c r="M374" s="236"/>
      <c r="N374" s="237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151</v>
      </c>
      <c r="AU374" s="17" t="s">
        <v>85</v>
      </c>
    </row>
    <row r="375" spans="1:51" s="13" customFormat="1" ht="12">
      <c r="A375" s="13"/>
      <c r="B375" s="238"/>
      <c r="C375" s="239"/>
      <c r="D375" s="233" t="s">
        <v>153</v>
      </c>
      <c r="E375" s="240" t="s">
        <v>1</v>
      </c>
      <c r="F375" s="241" t="s">
        <v>512</v>
      </c>
      <c r="G375" s="239"/>
      <c r="H375" s="242">
        <v>48.77</v>
      </c>
      <c r="I375" s="243"/>
      <c r="J375" s="239"/>
      <c r="K375" s="239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153</v>
      </c>
      <c r="AU375" s="248" t="s">
        <v>85</v>
      </c>
      <c r="AV375" s="13" t="s">
        <v>85</v>
      </c>
      <c r="AW375" s="13" t="s">
        <v>31</v>
      </c>
      <c r="AX375" s="13" t="s">
        <v>75</v>
      </c>
      <c r="AY375" s="248" t="s">
        <v>142</v>
      </c>
    </row>
    <row r="376" spans="1:51" s="15" customFormat="1" ht="12">
      <c r="A376" s="15"/>
      <c r="B376" s="260"/>
      <c r="C376" s="261"/>
      <c r="D376" s="233" t="s">
        <v>153</v>
      </c>
      <c r="E376" s="262" t="s">
        <v>1</v>
      </c>
      <c r="F376" s="263" t="s">
        <v>167</v>
      </c>
      <c r="G376" s="261"/>
      <c r="H376" s="262" t="s">
        <v>1</v>
      </c>
      <c r="I376" s="264"/>
      <c r="J376" s="261"/>
      <c r="K376" s="261"/>
      <c r="L376" s="265"/>
      <c r="M376" s="266"/>
      <c r="N376" s="267"/>
      <c r="O376" s="267"/>
      <c r="P376" s="267"/>
      <c r="Q376" s="267"/>
      <c r="R376" s="267"/>
      <c r="S376" s="267"/>
      <c r="T376" s="268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9" t="s">
        <v>153</v>
      </c>
      <c r="AU376" s="269" t="s">
        <v>85</v>
      </c>
      <c r="AV376" s="15" t="s">
        <v>83</v>
      </c>
      <c r="AW376" s="15" t="s">
        <v>31</v>
      </c>
      <c r="AX376" s="15" t="s">
        <v>75</v>
      </c>
      <c r="AY376" s="269" t="s">
        <v>142</v>
      </c>
    </row>
    <row r="377" spans="1:51" s="13" customFormat="1" ht="12">
      <c r="A377" s="13"/>
      <c r="B377" s="238"/>
      <c r="C377" s="239"/>
      <c r="D377" s="233" t="s">
        <v>153</v>
      </c>
      <c r="E377" s="240" t="s">
        <v>1</v>
      </c>
      <c r="F377" s="241" t="s">
        <v>513</v>
      </c>
      <c r="G377" s="239"/>
      <c r="H377" s="242">
        <v>25.47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153</v>
      </c>
      <c r="AU377" s="248" t="s">
        <v>85</v>
      </c>
      <c r="AV377" s="13" t="s">
        <v>85</v>
      </c>
      <c r="AW377" s="13" t="s">
        <v>31</v>
      </c>
      <c r="AX377" s="13" t="s">
        <v>75</v>
      </c>
      <c r="AY377" s="248" t="s">
        <v>142</v>
      </c>
    </row>
    <row r="378" spans="1:51" s="14" customFormat="1" ht="12">
      <c r="A378" s="14"/>
      <c r="B378" s="249"/>
      <c r="C378" s="250"/>
      <c r="D378" s="233" t="s">
        <v>153</v>
      </c>
      <c r="E378" s="251" t="s">
        <v>1</v>
      </c>
      <c r="F378" s="252" t="s">
        <v>155</v>
      </c>
      <c r="G378" s="250"/>
      <c r="H378" s="253">
        <v>74.24000000000001</v>
      </c>
      <c r="I378" s="254"/>
      <c r="J378" s="250"/>
      <c r="K378" s="250"/>
      <c r="L378" s="255"/>
      <c r="M378" s="256"/>
      <c r="N378" s="257"/>
      <c r="O378" s="257"/>
      <c r="P378" s="257"/>
      <c r="Q378" s="257"/>
      <c r="R378" s="257"/>
      <c r="S378" s="257"/>
      <c r="T378" s="25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9" t="s">
        <v>153</v>
      </c>
      <c r="AU378" s="259" t="s">
        <v>85</v>
      </c>
      <c r="AV378" s="14" t="s">
        <v>149</v>
      </c>
      <c r="AW378" s="14" t="s">
        <v>31</v>
      </c>
      <c r="AX378" s="14" t="s">
        <v>83</v>
      </c>
      <c r="AY378" s="259" t="s">
        <v>142</v>
      </c>
    </row>
    <row r="379" spans="1:65" s="2" customFormat="1" ht="16.5" customHeight="1">
      <c r="A379" s="38"/>
      <c r="B379" s="39"/>
      <c r="C379" s="219" t="s">
        <v>514</v>
      </c>
      <c r="D379" s="219" t="s">
        <v>145</v>
      </c>
      <c r="E379" s="220" t="s">
        <v>515</v>
      </c>
      <c r="F379" s="221" t="s">
        <v>516</v>
      </c>
      <c r="G379" s="222" t="s">
        <v>148</v>
      </c>
      <c r="H379" s="223">
        <v>74.24</v>
      </c>
      <c r="I379" s="224"/>
      <c r="J379" s="225">
        <f>ROUND(I379*H379,2)</f>
        <v>0</v>
      </c>
      <c r="K379" s="226"/>
      <c r="L379" s="44"/>
      <c r="M379" s="227" t="s">
        <v>1</v>
      </c>
      <c r="N379" s="228" t="s">
        <v>40</v>
      </c>
      <c r="O379" s="91"/>
      <c r="P379" s="229">
        <f>O379*H379</f>
        <v>0</v>
      </c>
      <c r="Q379" s="229">
        <v>0</v>
      </c>
      <c r="R379" s="229">
        <f>Q379*H379</f>
        <v>0</v>
      </c>
      <c r="S379" s="229">
        <v>0</v>
      </c>
      <c r="T379" s="23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1" t="s">
        <v>250</v>
      </c>
      <c r="AT379" s="231" t="s">
        <v>145</v>
      </c>
      <c r="AU379" s="231" t="s">
        <v>85</v>
      </c>
      <c r="AY379" s="17" t="s">
        <v>142</v>
      </c>
      <c r="BE379" s="232">
        <f>IF(N379="základní",J379,0)</f>
        <v>0</v>
      </c>
      <c r="BF379" s="232">
        <f>IF(N379="snížená",J379,0)</f>
        <v>0</v>
      </c>
      <c r="BG379" s="232">
        <f>IF(N379="zákl. přenesená",J379,0)</f>
        <v>0</v>
      </c>
      <c r="BH379" s="232">
        <f>IF(N379="sníž. přenesená",J379,0)</f>
        <v>0</v>
      </c>
      <c r="BI379" s="232">
        <f>IF(N379="nulová",J379,0)</f>
        <v>0</v>
      </c>
      <c r="BJ379" s="17" t="s">
        <v>83</v>
      </c>
      <c r="BK379" s="232">
        <f>ROUND(I379*H379,2)</f>
        <v>0</v>
      </c>
      <c r="BL379" s="17" t="s">
        <v>250</v>
      </c>
      <c r="BM379" s="231" t="s">
        <v>517</v>
      </c>
    </row>
    <row r="380" spans="1:47" s="2" customFormat="1" ht="12">
      <c r="A380" s="38"/>
      <c r="B380" s="39"/>
      <c r="C380" s="40"/>
      <c r="D380" s="233" t="s">
        <v>151</v>
      </c>
      <c r="E380" s="40"/>
      <c r="F380" s="234" t="s">
        <v>518</v>
      </c>
      <c r="G380" s="40"/>
      <c r="H380" s="40"/>
      <c r="I380" s="235"/>
      <c r="J380" s="40"/>
      <c r="K380" s="40"/>
      <c r="L380" s="44"/>
      <c r="M380" s="236"/>
      <c r="N380" s="237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151</v>
      </c>
      <c r="AU380" s="17" t="s">
        <v>85</v>
      </c>
    </row>
    <row r="381" spans="1:65" s="2" customFormat="1" ht="24.15" customHeight="1">
      <c r="A381" s="38"/>
      <c r="B381" s="39"/>
      <c r="C381" s="219" t="s">
        <v>519</v>
      </c>
      <c r="D381" s="219" t="s">
        <v>145</v>
      </c>
      <c r="E381" s="220" t="s">
        <v>520</v>
      </c>
      <c r="F381" s="221" t="s">
        <v>521</v>
      </c>
      <c r="G381" s="222" t="s">
        <v>148</v>
      </c>
      <c r="H381" s="223">
        <v>74.24</v>
      </c>
      <c r="I381" s="224"/>
      <c r="J381" s="225">
        <f>ROUND(I381*H381,2)</f>
        <v>0</v>
      </c>
      <c r="K381" s="226"/>
      <c r="L381" s="44"/>
      <c r="M381" s="227" t="s">
        <v>1</v>
      </c>
      <c r="N381" s="228" t="s">
        <v>40</v>
      </c>
      <c r="O381" s="91"/>
      <c r="P381" s="229">
        <f>O381*H381</f>
        <v>0</v>
      </c>
      <c r="Q381" s="229">
        <v>3E-05</v>
      </c>
      <c r="R381" s="229">
        <f>Q381*H381</f>
        <v>0.0022272</v>
      </c>
      <c r="S381" s="229">
        <v>0</v>
      </c>
      <c r="T381" s="23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1" t="s">
        <v>250</v>
      </c>
      <c r="AT381" s="231" t="s">
        <v>145</v>
      </c>
      <c r="AU381" s="231" t="s">
        <v>85</v>
      </c>
      <c r="AY381" s="17" t="s">
        <v>142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17" t="s">
        <v>83</v>
      </c>
      <c r="BK381" s="232">
        <f>ROUND(I381*H381,2)</f>
        <v>0</v>
      </c>
      <c r="BL381" s="17" t="s">
        <v>250</v>
      </c>
      <c r="BM381" s="231" t="s">
        <v>522</v>
      </c>
    </row>
    <row r="382" spans="1:47" s="2" customFormat="1" ht="12">
      <c r="A382" s="38"/>
      <c r="B382" s="39"/>
      <c r="C382" s="40"/>
      <c r="D382" s="233" t="s">
        <v>151</v>
      </c>
      <c r="E382" s="40"/>
      <c r="F382" s="234" t="s">
        <v>523</v>
      </c>
      <c r="G382" s="40"/>
      <c r="H382" s="40"/>
      <c r="I382" s="235"/>
      <c r="J382" s="40"/>
      <c r="K382" s="40"/>
      <c r="L382" s="44"/>
      <c r="M382" s="236"/>
      <c r="N382" s="237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151</v>
      </c>
      <c r="AU382" s="17" t="s">
        <v>85</v>
      </c>
    </row>
    <row r="383" spans="1:65" s="2" customFormat="1" ht="24.15" customHeight="1">
      <c r="A383" s="38"/>
      <c r="B383" s="39"/>
      <c r="C383" s="219" t="s">
        <v>524</v>
      </c>
      <c r="D383" s="219" t="s">
        <v>145</v>
      </c>
      <c r="E383" s="220" t="s">
        <v>525</v>
      </c>
      <c r="F383" s="221" t="s">
        <v>526</v>
      </c>
      <c r="G383" s="222" t="s">
        <v>148</v>
      </c>
      <c r="H383" s="223">
        <v>74.24</v>
      </c>
      <c r="I383" s="224"/>
      <c r="J383" s="225">
        <f>ROUND(I383*H383,2)</f>
        <v>0</v>
      </c>
      <c r="K383" s="226"/>
      <c r="L383" s="44"/>
      <c r="M383" s="227" t="s">
        <v>1</v>
      </c>
      <c r="N383" s="228" t="s">
        <v>40</v>
      </c>
      <c r="O383" s="91"/>
      <c r="P383" s="229">
        <f>O383*H383</f>
        <v>0</v>
      </c>
      <c r="Q383" s="229">
        <v>0.012</v>
      </c>
      <c r="R383" s="229">
        <f>Q383*H383</f>
        <v>0.89088</v>
      </c>
      <c r="S383" s="229">
        <v>0</v>
      </c>
      <c r="T383" s="23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31" t="s">
        <v>250</v>
      </c>
      <c r="AT383" s="231" t="s">
        <v>145</v>
      </c>
      <c r="AU383" s="231" t="s">
        <v>85</v>
      </c>
      <c r="AY383" s="17" t="s">
        <v>142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17" t="s">
        <v>83</v>
      </c>
      <c r="BK383" s="232">
        <f>ROUND(I383*H383,2)</f>
        <v>0</v>
      </c>
      <c r="BL383" s="17" t="s">
        <v>250</v>
      </c>
      <c r="BM383" s="231" t="s">
        <v>527</v>
      </c>
    </row>
    <row r="384" spans="1:47" s="2" customFormat="1" ht="12">
      <c r="A384" s="38"/>
      <c r="B384" s="39"/>
      <c r="C384" s="40"/>
      <c r="D384" s="233" t="s">
        <v>151</v>
      </c>
      <c r="E384" s="40"/>
      <c r="F384" s="234" t="s">
        <v>528</v>
      </c>
      <c r="G384" s="40"/>
      <c r="H384" s="40"/>
      <c r="I384" s="235"/>
      <c r="J384" s="40"/>
      <c r="K384" s="40"/>
      <c r="L384" s="44"/>
      <c r="M384" s="236"/>
      <c r="N384" s="237"/>
      <c r="O384" s="91"/>
      <c r="P384" s="91"/>
      <c r="Q384" s="91"/>
      <c r="R384" s="91"/>
      <c r="S384" s="91"/>
      <c r="T384" s="92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7" t="s">
        <v>151</v>
      </c>
      <c r="AU384" s="17" t="s">
        <v>85</v>
      </c>
    </row>
    <row r="385" spans="1:65" s="2" customFormat="1" ht="24.15" customHeight="1">
      <c r="A385" s="38"/>
      <c r="B385" s="39"/>
      <c r="C385" s="219" t="s">
        <v>529</v>
      </c>
      <c r="D385" s="219" t="s">
        <v>145</v>
      </c>
      <c r="E385" s="220" t="s">
        <v>530</v>
      </c>
      <c r="F385" s="221" t="s">
        <v>531</v>
      </c>
      <c r="G385" s="222" t="s">
        <v>148</v>
      </c>
      <c r="H385" s="223">
        <v>14.608</v>
      </c>
      <c r="I385" s="224"/>
      <c r="J385" s="225">
        <f>ROUND(I385*H385,2)</f>
        <v>0</v>
      </c>
      <c r="K385" s="226"/>
      <c r="L385" s="44"/>
      <c r="M385" s="227" t="s">
        <v>1</v>
      </c>
      <c r="N385" s="228" t="s">
        <v>40</v>
      </c>
      <c r="O385" s="91"/>
      <c r="P385" s="229">
        <f>O385*H385</f>
        <v>0</v>
      </c>
      <c r="Q385" s="229">
        <v>0</v>
      </c>
      <c r="R385" s="229">
        <f>Q385*H385</f>
        <v>0</v>
      </c>
      <c r="S385" s="229">
        <v>0.003</v>
      </c>
      <c r="T385" s="230">
        <f>S385*H385</f>
        <v>0.043824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250</v>
      </c>
      <c r="AT385" s="231" t="s">
        <v>145</v>
      </c>
      <c r="AU385" s="231" t="s">
        <v>85</v>
      </c>
      <c r="AY385" s="17" t="s">
        <v>142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17" t="s">
        <v>83</v>
      </c>
      <c r="BK385" s="232">
        <f>ROUND(I385*H385,2)</f>
        <v>0</v>
      </c>
      <c r="BL385" s="17" t="s">
        <v>250</v>
      </c>
      <c r="BM385" s="231" t="s">
        <v>532</v>
      </c>
    </row>
    <row r="386" spans="1:47" s="2" customFormat="1" ht="12">
      <c r="A386" s="38"/>
      <c r="B386" s="39"/>
      <c r="C386" s="40"/>
      <c r="D386" s="233" t="s">
        <v>151</v>
      </c>
      <c r="E386" s="40"/>
      <c r="F386" s="234" t="s">
        <v>533</v>
      </c>
      <c r="G386" s="40"/>
      <c r="H386" s="40"/>
      <c r="I386" s="235"/>
      <c r="J386" s="40"/>
      <c r="K386" s="40"/>
      <c r="L386" s="44"/>
      <c r="M386" s="236"/>
      <c r="N386" s="237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151</v>
      </c>
      <c r="AU386" s="17" t="s">
        <v>85</v>
      </c>
    </row>
    <row r="387" spans="1:51" s="13" customFormat="1" ht="12">
      <c r="A387" s="13"/>
      <c r="B387" s="238"/>
      <c r="C387" s="239"/>
      <c r="D387" s="233" t="s">
        <v>153</v>
      </c>
      <c r="E387" s="240" t="s">
        <v>1</v>
      </c>
      <c r="F387" s="241" t="s">
        <v>534</v>
      </c>
      <c r="G387" s="239"/>
      <c r="H387" s="242">
        <v>14.608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8" t="s">
        <v>153</v>
      </c>
      <c r="AU387" s="248" t="s">
        <v>85</v>
      </c>
      <c r="AV387" s="13" t="s">
        <v>85</v>
      </c>
      <c r="AW387" s="13" t="s">
        <v>31</v>
      </c>
      <c r="AX387" s="13" t="s">
        <v>75</v>
      </c>
      <c r="AY387" s="248" t="s">
        <v>142</v>
      </c>
    </row>
    <row r="388" spans="1:51" s="14" customFormat="1" ht="12">
      <c r="A388" s="14"/>
      <c r="B388" s="249"/>
      <c r="C388" s="250"/>
      <c r="D388" s="233" t="s">
        <v>153</v>
      </c>
      <c r="E388" s="251" t="s">
        <v>1</v>
      </c>
      <c r="F388" s="252" t="s">
        <v>155</v>
      </c>
      <c r="G388" s="250"/>
      <c r="H388" s="253">
        <v>14.608</v>
      </c>
      <c r="I388" s="254"/>
      <c r="J388" s="250"/>
      <c r="K388" s="250"/>
      <c r="L388" s="255"/>
      <c r="M388" s="256"/>
      <c r="N388" s="257"/>
      <c r="O388" s="257"/>
      <c r="P388" s="257"/>
      <c r="Q388" s="257"/>
      <c r="R388" s="257"/>
      <c r="S388" s="257"/>
      <c r="T388" s="25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9" t="s">
        <v>153</v>
      </c>
      <c r="AU388" s="259" t="s">
        <v>85</v>
      </c>
      <c r="AV388" s="14" t="s">
        <v>149</v>
      </c>
      <c r="AW388" s="14" t="s">
        <v>31</v>
      </c>
      <c r="AX388" s="14" t="s">
        <v>83</v>
      </c>
      <c r="AY388" s="259" t="s">
        <v>142</v>
      </c>
    </row>
    <row r="389" spans="1:65" s="2" customFormat="1" ht="16.5" customHeight="1">
      <c r="A389" s="38"/>
      <c r="B389" s="39"/>
      <c r="C389" s="219" t="s">
        <v>535</v>
      </c>
      <c r="D389" s="219" t="s">
        <v>145</v>
      </c>
      <c r="E389" s="220" t="s">
        <v>536</v>
      </c>
      <c r="F389" s="221" t="s">
        <v>537</v>
      </c>
      <c r="G389" s="222" t="s">
        <v>148</v>
      </c>
      <c r="H389" s="223">
        <v>74.24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40</v>
      </c>
      <c r="O389" s="91"/>
      <c r="P389" s="229">
        <f>O389*H389</f>
        <v>0</v>
      </c>
      <c r="Q389" s="229">
        <v>0.0003</v>
      </c>
      <c r="R389" s="229">
        <f>Q389*H389</f>
        <v>0.022271999999999997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250</v>
      </c>
      <c r="AT389" s="231" t="s">
        <v>145</v>
      </c>
      <c r="AU389" s="231" t="s">
        <v>85</v>
      </c>
      <c r="AY389" s="17" t="s">
        <v>142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17" t="s">
        <v>83</v>
      </c>
      <c r="BK389" s="232">
        <f>ROUND(I389*H389,2)</f>
        <v>0</v>
      </c>
      <c r="BL389" s="17" t="s">
        <v>250</v>
      </c>
      <c r="BM389" s="231" t="s">
        <v>538</v>
      </c>
    </row>
    <row r="390" spans="1:47" s="2" customFormat="1" ht="12">
      <c r="A390" s="38"/>
      <c r="B390" s="39"/>
      <c r="C390" s="40"/>
      <c r="D390" s="233" t="s">
        <v>151</v>
      </c>
      <c r="E390" s="40"/>
      <c r="F390" s="234" t="s">
        <v>539</v>
      </c>
      <c r="G390" s="40"/>
      <c r="H390" s="40"/>
      <c r="I390" s="235"/>
      <c r="J390" s="40"/>
      <c r="K390" s="40"/>
      <c r="L390" s="44"/>
      <c r="M390" s="236"/>
      <c r="N390" s="237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151</v>
      </c>
      <c r="AU390" s="17" t="s">
        <v>85</v>
      </c>
    </row>
    <row r="391" spans="1:65" s="2" customFormat="1" ht="37.8" customHeight="1">
      <c r="A391" s="38"/>
      <c r="B391" s="39"/>
      <c r="C391" s="270" t="s">
        <v>540</v>
      </c>
      <c r="D391" s="270" t="s">
        <v>198</v>
      </c>
      <c r="E391" s="271" t="s">
        <v>541</v>
      </c>
      <c r="F391" s="272" t="s">
        <v>542</v>
      </c>
      <c r="G391" s="273" t="s">
        <v>148</v>
      </c>
      <c r="H391" s="274">
        <v>81.664</v>
      </c>
      <c r="I391" s="275"/>
      <c r="J391" s="276">
        <f>ROUND(I391*H391,2)</f>
        <v>0</v>
      </c>
      <c r="K391" s="277"/>
      <c r="L391" s="278"/>
      <c r="M391" s="279" t="s">
        <v>1</v>
      </c>
      <c r="N391" s="280" t="s">
        <v>40</v>
      </c>
      <c r="O391" s="91"/>
      <c r="P391" s="229">
        <f>O391*H391</f>
        <v>0</v>
      </c>
      <c r="Q391" s="229">
        <v>0.00287</v>
      </c>
      <c r="R391" s="229">
        <f>Q391*H391</f>
        <v>0.23437568000000003</v>
      </c>
      <c r="S391" s="229">
        <v>0</v>
      </c>
      <c r="T391" s="23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1" t="s">
        <v>356</v>
      </c>
      <c r="AT391" s="231" t="s">
        <v>198</v>
      </c>
      <c r="AU391" s="231" t="s">
        <v>85</v>
      </c>
      <c r="AY391" s="17" t="s">
        <v>142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17" t="s">
        <v>83</v>
      </c>
      <c r="BK391" s="232">
        <f>ROUND(I391*H391,2)</f>
        <v>0</v>
      </c>
      <c r="BL391" s="17" t="s">
        <v>250</v>
      </c>
      <c r="BM391" s="231" t="s">
        <v>543</v>
      </c>
    </row>
    <row r="392" spans="1:47" s="2" customFormat="1" ht="12">
      <c r="A392" s="38"/>
      <c r="B392" s="39"/>
      <c r="C392" s="40"/>
      <c r="D392" s="233" t="s">
        <v>151</v>
      </c>
      <c r="E392" s="40"/>
      <c r="F392" s="234" t="s">
        <v>542</v>
      </c>
      <c r="G392" s="40"/>
      <c r="H392" s="40"/>
      <c r="I392" s="235"/>
      <c r="J392" s="40"/>
      <c r="K392" s="40"/>
      <c r="L392" s="44"/>
      <c r="M392" s="236"/>
      <c r="N392" s="237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151</v>
      </c>
      <c r="AU392" s="17" t="s">
        <v>85</v>
      </c>
    </row>
    <row r="393" spans="1:51" s="13" customFormat="1" ht="12">
      <c r="A393" s="13"/>
      <c r="B393" s="238"/>
      <c r="C393" s="239"/>
      <c r="D393" s="233" t="s">
        <v>153</v>
      </c>
      <c r="E393" s="239"/>
      <c r="F393" s="241" t="s">
        <v>544</v>
      </c>
      <c r="G393" s="239"/>
      <c r="H393" s="242">
        <v>81.664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153</v>
      </c>
      <c r="AU393" s="248" t="s">
        <v>85</v>
      </c>
      <c r="AV393" s="13" t="s">
        <v>85</v>
      </c>
      <c r="AW393" s="13" t="s">
        <v>4</v>
      </c>
      <c r="AX393" s="13" t="s">
        <v>83</v>
      </c>
      <c r="AY393" s="248" t="s">
        <v>142</v>
      </c>
    </row>
    <row r="394" spans="1:65" s="2" customFormat="1" ht="24.15" customHeight="1">
      <c r="A394" s="38"/>
      <c r="B394" s="39"/>
      <c r="C394" s="219" t="s">
        <v>545</v>
      </c>
      <c r="D394" s="219" t="s">
        <v>145</v>
      </c>
      <c r="E394" s="220" t="s">
        <v>546</v>
      </c>
      <c r="F394" s="221" t="s">
        <v>547</v>
      </c>
      <c r="G394" s="222" t="s">
        <v>548</v>
      </c>
      <c r="H394" s="223">
        <v>68</v>
      </c>
      <c r="I394" s="224"/>
      <c r="J394" s="225">
        <f>ROUND(I394*H394,2)</f>
        <v>0</v>
      </c>
      <c r="K394" s="226"/>
      <c r="L394" s="44"/>
      <c r="M394" s="227" t="s">
        <v>1</v>
      </c>
      <c r="N394" s="228" t="s">
        <v>40</v>
      </c>
      <c r="O394" s="91"/>
      <c r="P394" s="229">
        <f>O394*H394</f>
        <v>0</v>
      </c>
      <c r="Q394" s="229">
        <v>0</v>
      </c>
      <c r="R394" s="229">
        <f>Q394*H394</f>
        <v>0</v>
      </c>
      <c r="S394" s="229">
        <v>0</v>
      </c>
      <c r="T394" s="23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1" t="s">
        <v>250</v>
      </c>
      <c r="AT394" s="231" t="s">
        <v>145</v>
      </c>
      <c r="AU394" s="231" t="s">
        <v>85</v>
      </c>
      <c r="AY394" s="17" t="s">
        <v>142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17" t="s">
        <v>83</v>
      </c>
      <c r="BK394" s="232">
        <f>ROUND(I394*H394,2)</f>
        <v>0</v>
      </c>
      <c r="BL394" s="17" t="s">
        <v>250</v>
      </c>
      <c r="BM394" s="231" t="s">
        <v>549</v>
      </c>
    </row>
    <row r="395" spans="1:47" s="2" customFormat="1" ht="12">
      <c r="A395" s="38"/>
      <c r="B395" s="39"/>
      <c r="C395" s="40"/>
      <c r="D395" s="233" t="s">
        <v>151</v>
      </c>
      <c r="E395" s="40"/>
      <c r="F395" s="234" t="s">
        <v>550</v>
      </c>
      <c r="G395" s="40"/>
      <c r="H395" s="40"/>
      <c r="I395" s="235"/>
      <c r="J395" s="40"/>
      <c r="K395" s="40"/>
      <c r="L395" s="44"/>
      <c r="M395" s="236"/>
      <c r="N395" s="237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151</v>
      </c>
      <c r="AU395" s="17" t="s">
        <v>85</v>
      </c>
    </row>
    <row r="396" spans="1:65" s="2" customFormat="1" ht="16.5" customHeight="1">
      <c r="A396" s="38"/>
      <c r="B396" s="39"/>
      <c r="C396" s="219" t="s">
        <v>551</v>
      </c>
      <c r="D396" s="219" t="s">
        <v>145</v>
      </c>
      <c r="E396" s="220" t="s">
        <v>552</v>
      </c>
      <c r="F396" s="221" t="s">
        <v>553</v>
      </c>
      <c r="G396" s="222" t="s">
        <v>548</v>
      </c>
      <c r="H396" s="223">
        <v>68</v>
      </c>
      <c r="I396" s="224"/>
      <c r="J396" s="225">
        <f>ROUND(I396*H396,2)</f>
        <v>0</v>
      </c>
      <c r="K396" s="226"/>
      <c r="L396" s="44"/>
      <c r="M396" s="227" t="s">
        <v>1</v>
      </c>
      <c r="N396" s="228" t="s">
        <v>40</v>
      </c>
      <c r="O396" s="91"/>
      <c r="P396" s="229">
        <f>O396*H396</f>
        <v>0</v>
      </c>
      <c r="Q396" s="229">
        <v>1E-05</v>
      </c>
      <c r="R396" s="229">
        <f>Q396*H396</f>
        <v>0.00068</v>
      </c>
      <c r="S396" s="229">
        <v>0</v>
      </c>
      <c r="T396" s="23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1" t="s">
        <v>250</v>
      </c>
      <c r="AT396" s="231" t="s">
        <v>145</v>
      </c>
      <c r="AU396" s="231" t="s">
        <v>85</v>
      </c>
      <c r="AY396" s="17" t="s">
        <v>142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17" t="s">
        <v>83</v>
      </c>
      <c r="BK396" s="232">
        <f>ROUND(I396*H396,2)</f>
        <v>0</v>
      </c>
      <c r="BL396" s="17" t="s">
        <v>250</v>
      </c>
      <c r="BM396" s="231" t="s">
        <v>554</v>
      </c>
    </row>
    <row r="397" spans="1:47" s="2" customFormat="1" ht="12">
      <c r="A397" s="38"/>
      <c r="B397" s="39"/>
      <c r="C397" s="40"/>
      <c r="D397" s="233" t="s">
        <v>151</v>
      </c>
      <c r="E397" s="40"/>
      <c r="F397" s="234" t="s">
        <v>555</v>
      </c>
      <c r="G397" s="40"/>
      <c r="H397" s="40"/>
      <c r="I397" s="235"/>
      <c r="J397" s="40"/>
      <c r="K397" s="40"/>
      <c r="L397" s="44"/>
      <c r="M397" s="236"/>
      <c r="N397" s="237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151</v>
      </c>
      <c r="AU397" s="17" t="s">
        <v>85</v>
      </c>
    </row>
    <row r="398" spans="1:65" s="2" customFormat="1" ht="16.5" customHeight="1">
      <c r="A398" s="38"/>
      <c r="B398" s="39"/>
      <c r="C398" s="270" t="s">
        <v>556</v>
      </c>
      <c r="D398" s="270" t="s">
        <v>198</v>
      </c>
      <c r="E398" s="271" t="s">
        <v>557</v>
      </c>
      <c r="F398" s="272" t="s">
        <v>558</v>
      </c>
      <c r="G398" s="273" t="s">
        <v>548</v>
      </c>
      <c r="H398" s="274">
        <v>69.36</v>
      </c>
      <c r="I398" s="275"/>
      <c r="J398" s="276">
        <f>ROUND(I398*H398,2)</f>
        <v>0</v>
      </c>
      <c r="K398" s="277"/>
      <c r="L398" s="278"/>
      <c r="M398" s="279" t="s">
        <v>1</v>
      </c>
      <c r="N398" s="280" t="s">
        <v>40</v>
      </c>
      <c r="O398" s="91"/>
      <c r="P398" s="229">
        <f>O398*H398</f>
        <v>0</v>
      </c>
      <c r="Q398" s="229">
        <v>5E-05</v>
      </c>
      <c r="R398" s="229">
        <f>Q398*H398</f>
        <v>0.003468</v>
      </c>
      <c r="S398" s="229">
        <v>0</v>
      </c>
      <c r="T398" s="23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1" t="s">
        <v>356</v>
      </c>
      <c r="AT398" s="231" t="s">
        <v>198</v>
      </c>
      <c r="AU398" s="231" t="s">
        <v>85</v>
      </c>
      <c r="AY398" s="17" t="s">
        <v>142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17" t="s">
        <v>83</v>
      </c>
      <c r="BK398" s="232">
        <f>ROUND(I398*H398,2)</f>
        <v>0</v>
      </c>
      <c r="BL398" s="17" t="s">
        <v>250</v>
      </c>
      <c r="BM398" s="231" t="s">
        <v>559</v>
      </c>
    </row>
    <row r="399" spans="1:47" s="2" customFormat="1" ht="12">
      <c r="A399" s="38"/>
      <c r="B399" s="39"/>
      <c r="C399" s="40"/>
      <c r="D399" s="233" t="s">
        <v>151</v>
      </c>
      <c r="E399" s="40"/>
      <c r="F399" s="234" t="s">
        <v>558</v>
      </c>
      <c r="G399" s="40"/>
      <c r="H399" s="40"/>
      <c r="I399" s="235"/>
      <c r="J399" s="40"/>
      <c r="K399" s="40"/>
      <c r="L399" s="44"/>
      <c r="M399" s="236"/>
      <c r="N399" s="237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151</v>
      </c>
      <c r="AU399" s="17" t="s">
        <v>85</v>
      </c>
    </row>
    <row r="400" spans="1:51" s="13" customFormat="1" ht="12">
      <c r="A400" s="13"/>
      <c r="B400" s="238"/>
      <c r="C400" s="239"/>
      <c r="D400" s="233" t="s">
        <v>153</v>
      </c>
      <c r="E400" s="239"/>
      <c r="F400" s="241" t="s">
        <v>560</v>
      </c>
      <c r="G400" s="239"/>
      <c r="H400" s="242">
        <v>69.36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8" t="s">
        <v>153</v>
      </c>
      <c r="AU400" s="248" t="s">
        <v>85</v>
      </c>
      <c r="AV400" s="13" t="s">
        <v>85</v>
      </c>
      <c r="AW400" s="13" t="s">
        <v>4</v>
      </c>
      <c r="AX400" s="13" t="s">
        <v>83</v>
      </c>
      <c r="AY400" s="248" t="s">
        <v>142</v>
      </c>
    </row>
    <row r="401" spans="1:65" s="2" customFormat="1" ht="24.15" customHeight="1">
      <c r="A401" s="38"/>
      <c r="B401" s="39"/>
      <c r="C401" s="219" t="s">
        <v>561</v>
      </c>
      <c r="D401" s="219" t="s">
        <v>145</v>
      </c>
      <c r="E401" s="220" t="s">
        <v>562</v>
      </c>
      <c r="F401" s="221" t="s">
        <v>563</v>
      </c>
      <c r="G401" s="222" t="s">
        <v>268</v>
      </c>
      <c r="H401" s="223">
        <v>1.154</v>
      </c>
      <c r="I401" s="224"/>
      <c r="J401" s="225">
        <f>ROUND(I401*H401,2)</f>
        <v>0</v>
      </c>
      <c r="K401" s="226"/>
      <c r="L401" s="44"/>
      <c r="M401" s="227" t="s">
        <v>1</v>
      </c>
      <c r="N401" s="228" t="s">
        <v>40</v>
      </c>
      <c r="O401" s="91"/>
      <c r="P401" s="229">
        <f>O401*H401</f>
        <v>0</v>
      </c>
      <c r="Q401" s="229">
        <v>0</v>
      </c>
      <c r="R401" s="229">
        <f>Q401*H401</f>
        <v>0</v>
      </c>
      <c r="S401" s="229">
        <v>0</v>
      </c>
      <c r="T401" s="23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1" t="s">
        <v>250</v>
      </c>
      <c r="AT401" s="231" t="s">
        <v>145</v>
      </c>
      <c r="AU401" s="231" t="s">
        <v>85</v>
      </c>
      <c r="AY401" s="17" t="s">
        <v>142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17" t="s">
        <v>83</v>
      </c>
      <c r="BK401" s="232">
        <f>ROUND(I401*H401,2)</f>
        <v>0</v>
      </c>
      <c r="BL401" s="17" t="s">
        <v>250</v>
      </c>
      <c r="BM401" s="231" t="s">
        <v>564</v>
      </c>
    </row>
    <row r="402" spans="1:47" s="2" customFormat="1" ht="12">
      <c r="A402" s="38"/>
      <c r="B402" s="39"/>
      <c r="C402" s="40"/>
      <c r="D402" s="233" t="s">
        <v>151</v>
      </c>
      <c r="E402" s="40"/>
      <c r="F402" s="234" t="s">
        <v>565</v>
      </c>
      <c r="G402" s="40"/>
      <c r="H402" s="40"/>
      <c r="I402" s="235"/>
      <c r="J402" s="40"/>
      <c r="K402" s="40"/>
      <c r="L402" s="44"/>
      <c r="M402" s="236"/>
      <c r="N402" s="237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151</v>
      </c>
      <c r="AU402" s="17" t="s">
        <v>85</v>
      </c>
    </row>
    <row r="403" spans="1:63" s="12" customFormat="1" ht="22.8" customHeight="1">
      <c r="A403" s="12"/>
      <c r="B403" s="203"/>
      <c r="C403" s="204"/>
      <c r="D403" s="205" t="s">
        <v>74</v>
      </c>
      <c r="E403" s="217" t="s">
        <v>566</v>
      </c>
      <c r="F403" s="217" t="s">
        <v>567</v>
      </c>
      <c r="G403" s="204"/>
      <c r="H403" s="204"/>
      <c r="I403" s="207"/>
      <c r="J403" s="218">
        <f>BK403</f>
        <v>0</v>
      </c>
      <c r="K403" s="204"/>
      <c r="L403" s="209"/>
      <c r="M403" s="210"/>
      <c r="N403" s="211"/>
      <c r="O403" s="211"/>
      <c r="P403" s="212">
        <f>SUM(P404:P431)</f>
        <v>0</v>
      </c>
      <c r="Q403" s="211"/>
      <c r="R403" s="212">
        <f>SUM(R404:R431)</f>
        <v>2.7418544000000002</v>
      </c>
      <c r="S403" s="211"/>
      <c r="T403" s="213">
        <f>SUM(T404:T431)</f>
        <v>1.4422528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14" t="s">
        <v>85</v>
      </c>
      <c r="AT403" s="215" t="s">
        <v>74</v>
      </c>
      <c r="AU403" s="215" t="s">
        <v>83</v>
      </c>
      <c r="AY403" s="214" t="s">
        <v>142</v>
      </c>
      <c r="BK403" s="216">
        <f>SUM(BK404:BK431)</f>
        <v>0</v>
      </c>
    </row>
    <row r="404" spans="1:65" s="2" customFormat="1" ht="16.5" customHeight="1">
      <c r="A404" s="38"/>
      <c r="B404" s="39"/>
      <c r="C404" s="219" t="s">
        <v>568</v>
      </c>
      <c r="D404" s="219" t="s">
        <v>145</v>
      </c>
      <c r="E404" s="220" t="s">
        <v>569</v>
      </c>
      <c r="F404" s="221" t="s">
        <v>570</v>
      </c>
      <c r="G404" s="222" t="s">
        <v>148</v>
      </c>
      <c r="H404" s="223">
        <v>106.54</v>
      </c>
      <c r="I404" s="224"/>
      <c r="J404" s="225">
        <f>ROUND(I404*H404,2)</f>
        <v>0</v>
      </c>
      <c r="K404" s="226"/>
      <c r="L404" s="44"/>
      <c r="M404" s="227" t="s">
        <v>1</v>
      </c>
      <c r="N404" s="228" t="s">
        <v>40</v>
      </c>
      <c r="O404" s="91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1" t="s">
        <v>250</v>
      </c>
      <c r="AT404" s="231" t="s">
        <v>145</v>
      </c>
      <c r="AU404" s="231" t="s">
        <v>85</v>
      </c>
      <c r="AY404" s="17" t="s">
        <v>142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17" t="s">
        <v>83</v>
      </c>
      <c r="BK404" s="232">
        <f>ROUND(I404*H404,2)</f>
        <v>0</v>
      </c>
      <c r="BL404" s="17" t="s">
        <v>250</v>
      </c>
      <c r="BM404" s="231" t="s">
        <v>571</v>
      </c>
    </row>
    <row r="405" spans="1:47" s="2" customFormat="1" ht="12">
      <c r="A405" s="38"/>
      <c r="B405" s="39"/>
      <c r="C405" s="40"/>
      <c r="D405" s="233" t="s">
        <v>151</v>
      </c>
      <c r="E405" s="40"/>
      <c r="F405" s="234" t="s">
        <v>572</v>
      </c>
      <c r="G405" s="40"/>
      <c r="H405" s="40"/>
      <c r="I405" s="235"/>
      <c r="J405" s="40"/>
      <c r="K405" s="40"/>
      <c r="L405" s="44"/>
      <c r="M405" s="236"/>
      <c r="N405" s="237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151</v>
      </c>
      <c r="AU405" s="17" t="s">
        <v>85</v>
      </c>
    </row>
    <row r="406" spans="1:51" s="13" customFormat="1" ht="12">
      <c r="A406" s="13"/>
      <c r="B406" s="238"/>
      <c r="C406" s="239"/>
      <c r="D406" s="233" t="s">
        <v>153</v>
      </c>
      <c r="E406" s="240" t="s">
        <v>1</v>
      </c>
      <c r="F406" s="241" t="s">
        <v>573</v>
      </c>
      <c r="G406" s="239"/>
      <c r="H406" s="242">
        <v>101.46</v>
      </c>
      <c r="I406" s="243"/>
      <c r="J406" s="239"/>
      <c r="K406" s="239"/>
      <c r="L406" s="244"/>
      <c r="M406" s="245"/>
      <c r="N406" s="246"/>
      <c r="O406" s="246"/>
      <c r="P406" s="246"/>
      <c r="Q406" s="246"/>
      <c r="R406" s="246"/>
      <c r="S406" s="246"/>
      <c r="T406" s="247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8" t="s">
        <v>153</v>
      </c>
      <c r="AU406" s="248" t="s">
        <v>85</v>
      </c>
      <c r="AV406" s="13" t="s">
        <v>85</v>
      </c>
      <c r="AW406" s="13" t="s">
        <v>31</v>
      </c>
      <c r="AX406" s="13" t="s">
        <v>75</v>
      </c>
      <c r="AY406" s="248" t="s">
        <v>142</v>
      </c>
    </row>
    <row r="407" spans="1:51" s="13" customFormat="1" ht="12">
      <c r="A407" s="13"/>
      <c r="B407" s="238"/>
      <c r="C407" s="239"/>
      <c r="D407" s="233" t="s">
        <v>153</v>
      </c>
      <c r="E407" s="240" t="s">
        <v>1</v>
      </c>
      <c r="F407" s="241" t="s">
        <v>574</v>
      </c>
      <c r="G407" s="239"/>
      <c r="H407" s="242">
        <v>5.08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153</v>
      </c>
      <c r="AU407" s="248" t="s">
        <v>85</v>
      </c>
      <c r="AV407" s="13" t="s">
        <v>85</v>
      </c>
      <c r="AW407" s="13" t="s">
        <v>31</v>
      </c>
      <c r="AX407" s="13" t="s">
        <v>75</v>
      </c>
      <c r="AY407" s="248" t="s">
        <v>142</v>
      </c>
    </row>
    <row r="408" spans="1:51" s="14" customFormat="1" ht="12">
      <c r="A408" s="14"/>
      <c r="B408" s="249"/>
      <c r="C408" s="250"/>
      <c r="D408" s="233" t="s">
        <v>153</v>
      </c>
      <c r="E408" s="251" t="s">
        <v>1</v>
      </c>
      <c r="F408" s="252" t="s">
        <v>155</v>
      </c>
      <c r="G408" s="250"/>
      <c r="H408" s="253">
        <v>106.53999999999999</v>
      </c>
      <c r="I408" s="254"/>
      <c r="J408" s="250"/>
      <c r="K408" s="250"/>
      <c r="L408" s="255"/>
      <c r="M408" s="256"/>
      <c r="N408" s="257"/>
      <c r="O408" s="257"/>
      <c r="P408" s="257"/>
      <c r="Q408" s="257"/>
      <c r="R408" s="257"/>
      <c r="S408" s="257"/>
      <c r="T408" s="25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9" t="s">
        <v>153</v>
      </c>
      <c r="AU408" s="259" t="s">
        <v>85</v>
      </c>
      <c r="AV408" s="14" t="s">
        <v>149</v>
      </c>
      <c r="AW408" s="14" t="s">
        <v>31</v>
      </c>
      <c r="AX408" s="14" t="s">
        <v>83</v>
      </c>
      <c r="AY408" s="259" t="s">
        <v>142</v>
      </c>
    </row>
    <row r="409" spans="1:65" s="2" customFormat="1" ht="16.5" customHeight="1">
      <c r="A409" s="38"/>
      <c r="B409" s="39"/>
      <c r="C409" s="219" t="s">
        <v>575</v>
      </c>
      <c r="D409" s="219" t="s">
        <v>145</v>
      </c>
      <c r="E409" s="220" t="s">
        <v>576</v>
      </c>
      <c r="F409" s="221" t="s">
        <v>577</v>
      </c>
      <c r="G409" s="222" t="s">
        <v>148</v>
      </c>
      <c r="H409" s="223">
        <v>106.54</v>
      </c>
      <c r="I409" s="224"/>
      <c r="J409" s="225">
        <f>ROUND(I409*H409,2)</f>
        <v>0</v>
      </c>
      <c r="K409" s="226"/>
      <c r="L409" s="44"/>
      <c r="M409" s="227" t="s">
        <v>1</v>
      </c>
      <c r="N409" s="228" t="s">
        <v>40</v>
      </c>
      <c r="O409" s="91"/>
      <c r="P409" s="229">
        <f>O409*H409</f>
        <v>0</v>
      </c>
      <c r="Q409" s="229">
        <v>0.0003</v>
      </c>
      <c r="R409" s="229">
        <f>Q409*H409</f>
        <v>0.031962</v>
      </c>
      <c r="S409" s="229">
        <v>0</v>
      </c>
      <c r="T409" s="23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1" t="s">
        <v>250</v>
      </c>
      <c r="AT409" s="231" t="s">
        <v>145</v>
      </c>
      <c r="AU409" s="231" t="s">
        <v>85</v>
      </c>
      <c r="AY409" s="17" t="s">
        <v>142</v>
      </c>
      <c r="BE409" s="232">
        <f>IF(N409="základní",J409,0)</f>
        <v>0</v>
      </c>
      <c r="BF409" s="232">
        <f>IF(N409="snížená",J409,0)</f>
        <v>0</v>
      </c>
      <c r="BG409" s="232">
        <f>IF(N409="zákl. přenesená",J409,0)</f>
        <v>0</v>
      </c>
      <c r="BH409" s="232">
        <f>IF(N409="sníž. přenesená",J409,0)</f>
        <v>0</v>
      </c>
      <c r="BI409" s="232">
        <f>IF(N409="nulová",J409,0)</f>
        <v>0</v>
      </c>
      <c r="BJ409" s="17" t="s">
        <v>83</v>
      </c>
      <c r="BK409" s="232">
        <f>ROUND(I409*H409,2)</f>
        <v>0</v>
      </c>
      <c r="BL409" s="17" t="s">
        <v>250</v>
      </c>
      <c r="BM409" s="231" t="s">
        <v>578</v>
      </c>
    </row>
    <row r="410" spans="1:47" s="2" customFormat="1" ht="12">
      <c r="A410" s="38"/>
      <c r="B410" s="39"/>
      <c r="C410" s="40"/>
      <c r="D410" s="233" t="s">
        <v>151</v>
      </c>
      <c r="E410" s="40"/>
      <c r="F410" s="234" t="s">
        <v>579</v>
      </c>
      <c r="G410" s="40"/>
      <c r="H410" s="40"/>
      <c r="I410" s="235"/>
      <c r="J410" s="40"/>
      <c r="K410" s="40"/>
      <c r="L410" s="44"/>
      <c r="M410" s="236"/>
      <c r="N410" s="237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151</v>
      </c>
      <c r="AU410" s="17" t="s">
        <v>85</v>
      </c>
    </row>
    <row r="411" spans="1:65" s="2" customFormat="1" ht="24.15" customHeight="1">
      <c r="A411" s="38"/>
      <c r="B411" s="39"/>
      <c r="C411" s="219" t="s">
        <v>580</v>
      </c>
      <c r="D411" s="219" t="s">
        <v>145</v>
      </c>
      <c r="E411" s="220" t="s">
        <v>581</v>
      </c>
      <c r="F411" s="221" t="s">
        <v>582</v>
      </c>
      <c r="G411" s="222" t="s">
        <v>148</v>
      </c>
      <c r="H411" s="223">
        <v>106.54</v>
      </c>
      <c r="I411" s="224"/>
      <c r="J411" s="225">
        <f>ROUND(I411*H411,2)</f>
        <v>0</v>
      </c>
      <c r="K411" s="226"/>
      <c r="L411" s="44"/>
      <c r="M411" s="227" t="s">
        <v>1</v>
      </c>
      <c r="N411" s="228" t="s">
        <v>40</v>
      </c>
      <c r="O411" s="91"/>
      <c r="P411" s="229">
        <f>O411*H411</f>
        <v>0</v>
      </c>
      <c r="Q411" s="229">
        <v>0.0015</v>
      </c>
      <c r="R411" s="229">
        <f>Q411*H411</f>
        <v>0.15981</v>
      </c>
      <c r="S411" s="229">
        <v>0</v>
      </c>
      <c r="T411" s="230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1" t="s">
        <v>250</v>
      </c>
      <c r="AT411" s="231" t="s">
        <v>145</v>
      </c>
      <c r="AU411" s="231" t="s">
        <v>85</v>
      </c>
      <c r="AY411" s="17" t="s">
        <v>142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17" t="s">
        <v>83</v>
      </c>
      <c r="BK411" s="232">
        <f>ROUND(I411*H411,2)</f>
        <v>0</v>
      </c>
      <c r="BL411" s="17" t="s">
        <v>250</v>
      </c>
      <c r="BM411" s="231" t="s">
        <v>583</v>
      </c>
    </row>
    <row r="412" spans="1:47" s="2" customFormat="1" ht="12">
      <c r="A412" s="38"/>
      <c r="B412" s="39"/>
      <c r="C412" s="40"/>
      <c r="D412" s="233" t="s">
        <v>151</v>
      </c>
      <c r="E412" s="40"/>
      <c r="F412" s="234" t="s">
        <v>584</v>
      </c>
      <c r="G412" s="40"/>
      <c r="H412" s="40"/>
      <c r="I412" s="235"/>
      <c r="J412" s="40"/>
      <c r="K412" s="40"/>
      <c r="L412" s="44"/>
      <c r="M412" s="236"/>
      <c r="N412" s="237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151</v>
      </c>
      <c r="AU412" s="17" t="s">
        <v>85</v>
      </c>
    </row>
    <row r="413" spans="1:65" s="2" customFormat="1" ht="16.5" customHeight="1">
      <c r="A413" s="38"/>
      <c r="B413" s="39"/>
      <c r="C413" s="219" t="s">
        <v>585</v>
      </c>
      <c r="D413" s="219" t="s">
        <v>145</v>
      </c>
      <c r="E413" s="220" t="s">
        <v>586</v>
      </c>
      <c r="F413" s="221" t="s">
        <v>587</v>
      </c>
      <c r="G413" s="222" t="s">
        <v>148</v>
      </c>
      <c r="H413" s="223">
        <v>106.54</v>
      </c>
      <c r="I413" s="224"/>
      <c r="J413" s="225">
        <f>ROUND(I413*H413,2)</f>
        <v>0</v>
      </c>
      <c r="K413" s="226"/>
      <c r="L413" s="44"/>
      <c r="M413" s="227" t="s">
        <v>1</v>
      </c>
      <c r="N413" s="228" t="s">
        <v>40</v>
      </c>
      <c r="O413" s="91"/>
      <c r="P413" s="229">
        <f>O413*H413</f>
        <v>0</v>
      </c>
      <c r="Q413" s="229">
        <v>0.0045</v>
      </c>
      <c r="R413" s="229">
        <f>Q413*H413</f>
        <v>0.47942999999999997</v>
      </c>
      <c r="S413" s="229">
        <v>0</v>
      </c>
      <c r="T413" s="23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1" t="s">
        <v>250</v>
      </c>
      <c r="AT413" s="231" t="s">
        <v>145</v>
      </c>
      <c r="AU413" s="231" t="s">
        <v>85</v>
      </c>
      <c r="AY413" s="17" t="s">
        <v>142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17" t="s">
        <v>83</v>
      </c>
      <c r="BK413" s="232">
        <f>ROUND(I413*H413,2)</f>
        <v>0</v>
      </c>
      <c r="BL413" s="17" t="s">
        <v>250</v>
      </c>
      <c r="BM413" s="231" t="s">
        <v>588</v>
      </c>
    </row>
    <row r="414" spans="1:47" s="2" customFormat="1" ht="12">
      <c r="A414" s="38"/>
      <c r="B414" s="39"/>
      <c r="C414" s="40"/>
      <c r="D414" s="233" t="s">
        <v>151</v>
      </c>
      <c r="E414" s="40"/>
      <c r="F414" s="234" t="s">
        <v>589</v>
      </c>
      <c r="G414" s="40"/>
      <c r="H414" s="40"/>
      <c r="I414" s="235"/>
      <c r="J414" s="40"/>
      <c r="K414" s="40"/>
      <c r="L414" s="44"/>
      <c r="M414" s="236"/>
      <c r="N414" s="237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151</v>
      </c>
      <c r="AU414" s="17" t="s">
        <v>85</v>
      </c>
    </row>
    <row r="415" spans="1:65" s="2" customFormat="1" ht="24.15" customHeight="1">
      <c r="A415" s="38"/>
      <c r="B415" s="39"/>
      <c r="C415" s="219" t="s">
        <v>590</v>
      </c>
      <c r="D415" s="219" t="s">
        <v>145</v>
      </c>
      <c r="E415" s="220" t="s">
        <v>591</v>
      </c>
      <c r="F415" s="221" t="s">
        <v>592</v>
      </c>
      <c r="G415" s="222" t="s">
        <v>148</v>
      </c>
      <c r="H415" s="223">
        <v>53.024</v>
      </c>
      <c r="I415" s="224"/>
      <c r="J415" s="225">
        <f>ROUND(I415*H415,2)</f>
        <v>0</v>
      </c>
      <c r="K415" s="226"/>
      <c r="L415" s="44"/>
      <c r="M415" s="227" t="s">
        <v>1</v>
      </c>
      <c r="N415" s="228" t="s">
        <v>40</v>
      </c>
      <c r="O415" s="91"/>
      <c r="P415" s="229">
        <f>O415*H415</f>
        <v>0</v>
      </c>
      <c r="Q415" s="229">
        <v>0</v>
      </c>
      <c r="R415" s="229">
        <f>Q415*H415</f>
        <v>0</v>
      </c>
      <c r="S415" s="229">
        <v>0.0272</v>
      </c>
      <c r="T415" s="230">
        <f>S415*H415</f>
        <v>1.4422528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1" t="s">
        <v>250</v>
      </c>
      <c r="AT415" s="231" t="s">
        <v>145</v>
      </c>
      <c r="AU415" s="231" t="s">
        <v>85</v>
      </c>
      <c r="AY415" s="17" t="s">
        <v>142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17" t="s">
        <v>83</v>
      </c>
      <c r="BK415" s="232">
        <f>ROUND(I415*H415,2)</f>
        <v>0</v>
      </c>
      <c r="BL415" s="17" t="s">
        <v>250</v>
      </c>
      <c r="BM415" s="231" t="s">
        <v>593</v>
      </c>
    </row>
    <row r="416" spans="1:47" s="2" customFormat="1" ht="12">
      <c r="A416" s="38"/>
      <c r="B416" s="39"/>
      <c r="C416" s="40"/>
      <c r="D416" s="233" t="s">
        <v>151</v>
      </c>
      <c r="E416" s="40"/>
      <c r="F416" s="234" t="s">
        <v>594</v>
      </c>
      <c r="G416" s="40"/>
      <c r="H416" s="40"/>
      <c r="I416" s="235"/>
      <c r="J416" s="40"/>
      <c r="K416" s="40"/>
      <c r="L416" s="44"/>
      <c r="M416" s="236"/>
      <c r="N416" s="237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151</v>
      </c>
      <c r="AU416" s="17" t="s">
        <v>85</v>
      </c>
    </row>
    <row r="417" spans="1:51" s="13" customFormat="1" ht="12">
      <c r="A417" s="13"/>
      <c r="B417" s="238"/>
      <c r="C417" s="239"/>
      <c r="D417" s="233" t="s">
        <v>153</v>
      </c>
      <c r="E417" s="240" t="s">
        <v>1</v>
      </c>
      <c r="F417" s="241" t="s">
        <v>595</v>
      </c>
      <c r="G417" s="239"/>
      <c r="H417" s="242">
        <v>53.024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153</v>
      </c>
      <c r="AU417" s="248" t="s">
        <v>85</v>
      </c>
      <c r="AV417" s="13" t="s">
        <v>85</v>
      </c>
      <c r="AW417" s="13" t="s">
        <v>31</v>
      </c>
      <c r="AX417" s="13" t="s">
        <v>75</v>
      </c>
      <c r="AY417" s="248" t="s">
        <v>142</v>
      </c>
    </row>
    <row r="418" spans="1:51" s="14" customFormat="1" ht="12">
      <c r="A418" s="14"/>
      <c r="B418" s="249"/>
      <c r="C418" s="250"/>
      <c r="D418" s="233" t="s">
        <v>153</v>
      </c>
      <c r="E418" s="251" t="s">
        <v>1</v>
      </c>
      <c r="F418" s="252" t="s">
        <v>155</v>
      </c>
      <c r="G418" s="250"/>
      <c r="H418" s="253">
        <v>53.024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9" t="s">
        <v>153</v>
      </c>
      <c r="AU418" s="259" t="s">
        <v>85</v>
      </c>
      <c r="AV418" s="14" t="s">
        <v>149</v>
      </c>
      <c r="AW418" s="14" t="s">
        <v>31</v>
      </c>
      <c r="AX418" s="14" t="s">
        <v>83</v>
      </c>
      <c r="AY418" s="259" t="s">
        <v>142</v>
      </c>
    </row>
    <row r="419" spans="1:65" s="2" customFormat="1" ht="24.15" customHeight="1">
      <c r="A419" s="38"/>
      <c r="B419" s="39"/>
      <c r="C419" s="219" t="s">
        <v>596</v>
      </c>
      <c r="D419" s="219" t="s">
        <v>145</v>
      </c>
      <c r="E419" s="220" t="s">
        <v>597</v>
      </c>
      <c r="F419" s="221" t="s">
        <v>598</v>
      </c>
      <c r="G419" s="222" t="s">
        <v>148</v>
      </c>
      <c r="H419" s="223">
        <v>106.54</v>
      </c>
      <c r="I419" s="224"/>
      <c r="J419" s="225">
        <f>ROUND(I419*H419,2)</f>
        <v>0</v>
      </c>
      <c r="K419" s="226"/>
      <c r="L419" s="44"/>
      <c r="M419" s="227" t="s">
        <v>1</v>
      </c>
      <c r="N419" s="228" t="s">
        <v>40</v>
      </c>
      <c r="O419" s="91"/>
      <c r="P419" s="229">
        <f>O419*H419</f>
        <v>0</v>
      </c>
      <c r="Q419" s="229">
        <v>0.0052</v>
      </c>
      <c r="R419" s="229">
        <f>Q419*H419</f>
        <v>0.5540080000000001</v>
      </c>
      <c r="S419" s="229">
        <v>0</v>
      </c>
      <c r="T419" s="230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31" t="s">
        <v>250</v>
      </c>
      <c r="AT419" s="231" t="s">
        <v>145</v>
      </c>
      <c r="AU419" s="231" t="s">
        <v>85</v>
      </c>
      <c r="AY419" s="17" t="s">
        <v>142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17" t="s">
        <v>83</v>
      </c>
      <c r="BK419" s="232">
        <f>ROUND(I419*H419,2)</f>
        <v>0</v>
      </c>
      <c r="BL419" s="17" t="s">
        <v>250</v>
      </c>
      <c r="BM419" s="231" t="s">
        <v>599</v>
      </c>
    </row>
    <row r="420" spans="1:47" s="2" customFormat="1" ht="12">
      <c r="A420" s="38"/>
      <c r="B420" s="39"/>
      <c r="C420" s="40"/>
      <c r="D420" s="233" t="s">
        <v>151</v>
      </c>
      <c r="E420" s="40"/>
      <c r="F420" s="234" t="s">
        <v>600</v>
      </c>
      <c r="G420" s="40"/>
      <c r="H420" s="40"/>
      <c r="I420" s="235"/>
      <c r="J420" s="40"/>
      <c r="K420" s="40"/>
      <c r="L420" s="44"/>
      <c r="M420" s="236"/>
      <c r="N420" s="237"/>
      <c r="O420" s="91"/>
      <c r="P420" s="91"/>
      <c r="Q420" s="91"/>
      <c r="R420" s="91"/>
      <c r="S420" s="91"/>
      <c r="T420" s="92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151</v>
      </c>
      <c r="AU420" s="17" t="s">
        <v>85</v>
      </c>
    </row>
    <row r="421" spans="1:65" s="2" customFormat="1" ht="24.15" customHeight="1">
      <c r="A421" s="38"/>
      <c r="B421" s="39"/>
      <c r="C421" s="270" t="s">
        <v>601</v>
      </c>
      <c r="D421" s="270" t="s">
        <v>198</v>
      </c>
      <c r="E421" s="271" t="s">
        <v>602</v>
      </c>
      <c r="F421" s="272" t="s">
        <v>603</v>
      </c>
      <c r="G421" s="273" t="s">
        <v>148</v>
      </c>
      <c r="H421" s="274">
        <v>117.194</v>
      </c>
      <c r="I421" s="275"/>
      <c r="J421" s="276">
        <f>ROUND(I421*H421,2)</f>
        <v>0</v>
      </c>
      <c r="K421" s="277"/>
      <c r="L421" s="278"/>
      <c r="M421" s="279" t="s">
        <v>1</v>
      </c>
      <c r="N421" s="280" t="s">
        <v>40</v>
      </c>
      <c r="O421" s="91"/>
      <c r="P421" s="229">
        <f>O421*H421</f>
        <v>0</v>
      </c>
      <c r="Q421" s="229">
        <v>0.0126</v>
      </c>
      <c r="R421" s="229">
        <f>Q421*H421</f>
        <v>1.4766444</v>
      </c>
      <c r="S421" s="229">
        <v>0</v>
      </c>
      <c r="T421" s="230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1" t="s">
        <v>356</v>
      </c>
      <c r="AT421" s="231" t="s">
        <v>198</v>
      </c>
      <c r="AU421" s="231" t="s">
        <v>85</v>
      </c>
      <c r="AY421" s="17" t="s">
        <v>142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17" t="s">
        <v>83</v>
      </c>
      <c r="BK421" s="232">
        <f>ROUND(I421*H421,2)</f>
        <v>0</v>
      </c>
      <c r="BL421" s="17" t="s">
        <v>250</v>
      </c>
      <c r="BM421" s="231" t="s">
        <v>604</v>
      </c>
    </row>
    <row r="422" spans="1:47" s="2" customFormat="1" ht="12">
      <c r="A422" s="38"/>
      <c r="B422" s="39"/>
      <c r="C422" s="40"/>
      <c r="D422" s="233" t="s">
        <v>151</v>
      </c>
      <c r="E422" s="40"/>
      <c r="F422" s="234" t="s">
        <v>605</v>
      </c>
      <c r="G422" s="40"/>
      <c r="H422" s="40"/>
      <c r="I422" s="235"/>
      <c r="J422" s="40"/>
      <c r="K422" s="40"/>
      <c r="L422" s="44"/>
      <c r="M422" s="236"/>
      <c r="N422" s="237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151</v>
      </c>
      <c r="AU422" s="17" t="s">
        <v>85</v>
      </c>
    </row>
    <row r="423" spans="1:51" s="13" customFormat="1" ht="12">
      <c r="A423" s="13"/>
      <c r="B423" s="238"/>
      <c r="C423" s="239"/>
      <c r="D423" s="233" t="s">
        <v>153</v>
      </c>
      <c r="E423" s="239"/>
      <c r="F423" s="241" t="s">
        <v>606</v>
      </c>
      <c r="G423" s="239"/>
      <c r="H423" s="242">
        <v>117.194</v>
      </c>
      <c r="I423" s="243"/>
      <c r="J423" s="239"/>
      <c r="K423" s="239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153</v>
      </c>
      <c r="AU423" s="248" t="s">
        <v>85</v>
      </c>
      <c r="AV423" s="13" t="s">
        <v>85</v>
      </c>
      <c r="AW423" s="13" t="s">
        <v>4</v>
      </c>
      <c r="AX423" s="13" t="s">
        <v>83</v>
      </c>
      <c r="AY423" s="248" t="s">
        <v>142</v>
      </c>
    </row>
    <row r="424" spans="1:65" s="2" customFormat="1" ht="24.15" customHeight="1">
      <c r="A424" s="38"/>
      <c r="B424" s="39"/>
      <c r="C424" s="219" t="s">
        <v>607</v>
      </c>
      <c r="D424" s="219" t="s">
        <v>145</v>
      </c>
      <c r="E424" s="220" t="s">
        <v>608</v>
      </c>
      <c r="F424" s="221" t="s">
        <v>609</v>
      </c>
      <c r="G424" s="222" t="s">
        <v>148</v>
      </c>
      <c r="H424" s="223">
        <v>106.54</v>
      </c>
      <c r="I424" s="224"/>
      <c r="J424" s="225">
        <f>ROUND(I424*H424,2)</f>
        <v>0</v>
      </c>
      <c r="K424" s="226"/>
      <c r="L424" s="44"/>
      <c r="M424" s="227" t="s">
        <v>1</v>
      </c>
      <c r="N424" s="228" t="s">
        <v>40</v>
      </c>
      <c r="O424" s="91"/>
      <c r="P424" s="229">
        <f>O424*H424</f>
        <v>0</v>
      </c>
      <c r="Q424" s="229">
        <v>0</v>
      </c>
      <c r="R424" s="229">
        <f>Q424*H424</f>
        <v>0</v>
      </c>
      <c r="S424" s="229">
        <v>0</v>
      </c>
      <c r="T424" s="230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1" t="s">
        <v>250</v>
      </c>
      <c r="AT424" s="231" t="s">
        <v>145</v>
      </c>
      <c r="AU424" s="231" t="s">
        <v>85</v>
      </c>
      <c r="AY424" s="17" t="s">
        <v>142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17" t="s">
        <v>83</v>
      </c>
      <c r="BK424" s="232">
        <f>ROUND(I424*H424,2)</f>
        <v>0</v>
      </c>
      <c r="BL424" s="17" t="s">
        <v>250</v>
      </c>
      <c r="BM424" s="231" t="s">
        <v>610</v>
      </c>
    </row>
    <row r="425" spans="1:47" s="2" customFormat="1" ht="12">
      <c r="A425" s="38"/>
      <c r="B425" s="39"/>
      <c r="C425" s="40"/>
      <c r="D425" s="233" t="s">
        <v>151</v>
      </c>
      <c r="E425" s="40"/>
      <c r="F425" s="234" t="s">
        <v>611</v>
      </c>
      <c r="G425" s="40"/>
      <c r="H425" s="40"/>
      <c r="I425" s="235"/>
      <c r="J425" s="40"/>
      <c r="K425" s="40"/>
      <c r="L425" s="44"/>
      <c r="M425" s="236"/>
      <c r="N425" s="237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151</v>
      </c>
      <c r="AU425" s="17" t="s">
        <v>85</v>
      </c>
    </row>
    <row r="426" spans="1:65" s="2" customFormat="1" ht="24.15" customHeight="1">
      <c r="A426" s="38"/>
      <c r="B426" s="39"/>
      <c r="C426" s="219" t="s">
        <v>612</v>
      </c>
      <c r="D426" s="219" t="s">
        <v>145</v>
      </c>
      <c r="E426" s="220" t="s">
        <v>613</v>
      </c>
      <c r="F426" s="221" t="s">
        <v>614</v>
      </c>
      <c r="G426" s="222" t="s">
        <v>148</v>
      </c>
      <c r="H426" s="223">
        <v>106.54</v>
      </c>
      <c r="I426" s="224"/>
      <c r="J426" s="225">
        <f>ROUND(I426*H426,2)</f>
        <v>0</v>
      </c>
      <c r="K426" s="226"/>
      <c r="L426" s="44"/>
      <c r="M426" s="227" t="s">
        <v>1</v>
      </c>
      <c r="N426" s="228" t="s">
        <v>40</v>
      </c>
      <c r="O426" s="91"/>
      <c r="P426" s="229">
        <f>O426*H426</f>
        <v>0</v>
      </c>
      <c r="Q426" s="229">
        <v>0</v>
      </c>
      <c r="R426" s="229">
        <f>Q426*H426</f>
        <v>0</v>
      </c>
      <c r="S426" s="229">
        <v>0</v>
      </c>
      <c r="T426" s="230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31" t="s">
        <v>250</v>
      </c>
      <c r="AT426" s="231" t="s">
        <v>145</v>
      </c>
      <c r="AU426" s="231" t="s">
        <v>85</v>
      </c>
      <c r="AY426" s="17" t="s">
        <v>142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17" t="s">
        <v>83</v>
      </c>
      <c r="BK426" s="232">
        <f>ROUND(I426*H426,2)</f>
        <v>0</v>
      </c>
      <c r="BL426" s="17" t="s">
        <v>250</v>
      </c>
      <c r="BM426" s="231" t="s">
        <v>615</v>
      </c>
    </row>
    <row r="427" spans="1:47" s="2" customFormat="1" ht="12">
      <c r="A427" s="38"/>
      <c r="B427" s="39"/>
      <c r="C427" s="40"/>
      <c r="D427" s="233" t="s">
        <v>151</v>
      </c>
      <c r="E427" s="40"/>
      <c r="F427" s="234" t="s">
        <v>616</v>
      </c>
      <c r="G427" s="40"/>
      <c r="H427" s="40"/>
      <c r="I427" s="235"/>
      <c r="J427" s="40"/>
      <c r="K427" s="40"/>
      <c r="L427" s="44"/>
      <c r="M427" s="236"/>
      <c r="N427" s="237"/>
      <c r="O427" s="91"/>
      <c r="P427" s="91"/>
      <c r="Q427" s="91"/>
      <c r="R427" s="91"/>
      <c r="S427" s="91"/>
      <c r="T427" s="92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151</v>
      </c>
      <c r="AU427" s="17" t="s">
        <v>85</v>
      </c>
    </row>
    <row r="428" spans="1:65" s="2" customFormat="1" ht="21.75" customHeight="1">
      <c r="A428" s="38"/>
      <c r="B428" s="39"/>
      <c r="C428" s="219" t="s">
        <v>617</v>
      </c>
      <c r="D428" s="219" t="s">
        <v>145</v>
      </c>
      <c r="E428" s="220" t="s">
        <v>618</v>
      </c>
      <c r="F428" s="221" t="s">
        <v>619</v>
      </c>
      <c r="G428" s="222" t="s">
        <v>548</v>
      </c>
      <c r="H428" s="223">
        <v>80</v>
      </c>
      <c r="I428" s="224"/>
      <c r="J428" s="225">
        <f>ROUND(I428*H428,2)</f>
        <v>0</v>
      </c>
      <c r="K428" s="226"/>
      <c r="L428" s="44"/>
      <c r="M428" s="227" t="s">
        <v>1</v>
      </c>
      <c r="N428" s="228" t="s">
        <v>40</v>
      </c>
      <c r="O428" s="91"/>
      <c r="P428" s="229">
        <f>O428*H428</f>
        <v>0</v>
      </c>
      <c r="Q428" s="229">
        <v>0.0005</v>
      </c>
      <c r="R428" s="229">
        <f>Q428*H428</f>
        <v>0.04</v>
      </c>
      <c r="S428" s="229">
        <v>0</v>
      </c>
      <c r="T428" s="230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1" t="s">
        <v>250</v>
      </c>
      <c r="AT428" s="231" t="s">
        <v>145</v>
      </c>
      <c r="AU428" s="231" t="s">
        <v>85</v>
      </c>
      <c r="AY428" s="17" t="s">
        <v>142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17" t="s">
        <v>83</v>
      </c>
      <c r="BK428" s="232">
        <f>ROUND(I428*H428,2)</f>
        <v>0</v>
      </c>
      <c r="BL428" s="17" t="s">
        <v>250</v>
      </c>
      <c r="BM428" s="231" t="s">
        <v>620</v>
      </c>
    </row>
    <row r="429" spans="1:47" s="2" customFormat="1" ht="12">
      <c r="A429" s="38"/>
      <c r="B429" s="39"/>
      <c r="C429" s="40"/>
      <c r="D429" s="233" t="s">
        <v>151</v>
      </c>
      <c r="E429" s="40"/>
      <c r="F429" s="234" t="s">
        <v>621</v>
      </c>
      <c r="G429" s="40"/>
      <c r="H429" s="40"/>
      <c r="I429" s="235"/>
      <c r="J429" s="40"/>
      <c r="K429" s="40"/>
      <c r="L429" s="44"/>
      <c r="M429" s="236"/>
      <c r="N429" s="237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151</v>
      </c>
      <c r="AU429" s="17" t="s">
        <v>85</v>
      </c>
    </row>
    <row r="430" spans="1:65" s="2" customFormat="1" ht="24.15" customHeight="1">
      <c r="A430" s="38"/>
      <c r="B430" s="39"/>
      <c r="C430" s="219" t="s">
        <v>622</v>
      </c>
      <c r="D430" s="219" t="s">
        <v>145</v>
      </c>
      <c r="E430" s="220" t="s">
        <v>623</v>
      </c>
      <c r="F430" s="221" t="s">
        <v>624</v>
      </c>
      <c r="G430" s="222" t="s">
        <v>268</v>
      </c>
      <c r="H430" s="223">
        <v>2.742</v>
      </c>
      <c r="I430" s="224"/>
      <c r="J430" s="225">
        <f>ROUND(I430*H430,2)</f>
        <v>0</v>
      </c>
      <c r="K430" s="226"/>
      <c r="L430" s="44"/>
      <c r="M430" s="227" t="s">
        <v>1</v>
      </c>
      <c r="N430" s="228" t="s">
        <v>40</v>
      </c>
      <c r="O430" s="91"/>
      <c r="P430" s="229">
        <f>O430*H430</f>
        <v>0</v>
      </c>
      <c r="Q430" s="229">
        <v>0</v>
      </c>
      <c r="R430" s="229">
        <f>Q430*H430</f>
        <v>0</v>
      </c>
      <c r="S430" s="229">
        <v>0</v>
      </c>
      <c r="T430" s="230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1" t="s">
        <v>250</v>
      </c>
      <c r="AT430" s="231" t="s">
        <v>145</v>
      </c>
      <c r="AU430" s="231" t="s">
        <v>85</v>
      </c>
      <c r="AY430" s="17" t="s">
        <v>142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17" t="s">
        <v>83</v>
      </c>
      <c r="BK430" s="232">
        <f>ROUND(I430*H430,2)</f>
        <v>0</v>
      </c>
      <c r="BL430" s="17" t="s">
        <v>250</v>
      </c>
      <c r="BM430" s="231" t="s">
        <v>625</v>
      </c>
    </row>
    <row r="431" spans="1:47" s="2" customFormat="1" ht="12">
      <c r="A431" s="38"/>
      <c r="B431" s="39"/>
      <c r="C431" s="40"/>
      <c r="D431" s="233" t="s">
        <v>151</v>
      </c>
      <c r="E431" s="40"/>
      <c r="F431" s="234" t="s">
        <v>626</v>
      </c>
      <c r="G431" s="40"/>
      <c r="H431" s="40"/>
      <c r="I431" s="235"/>
      <c r="J431" s="40"/>
      <c r="K431" s="40"/>
      <c r="L431" s="44"/>
      <c r="M431" s="236"/>
      <c r="N431" s="237"/>
      <c r="O431" s="91"/>
      <c r="P431" s="91"/>
      <c r="Q431" s="91"/>
      <c r="R431" s="91"/>
      <c r="S431" s="91"/>
      <c r="T431" s="92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151</v>
      </c>
      <c r="AU431" s="17" t="s">
        <v>85</v>
      </c>
    </row>
    <row r="432" spans="1:63" s="12" customFormat="1" ht="22.8" customHeight="1">
      <c r="A432" s="12"/>
      <c r="B432" s="203"/>
      <c r="C432" s="204"/>
      <c r="D432" s="205" t="s">
        <v>74</v>
      </c>
      <c r="E432" s="217" t="s">
        <v>627</v>
      </c>
      <c r="F432" s="217" t="s">
        <v>628</v>
      </c>
      <c r="G432" s="204"/>
      <c r="H432" s="204"/>
      <c r="I432" s="207"/>
      <c r="J432" s="218">
        <f>BK432</f>
        <v>0</v>
      </c>
      <c r="K432" s="204"/>
      <c r="L432" s="209"/>
      <c r="M432" s="210"/>
      <c r="N432" s="211"/>
      <c r="O432" s="211"/>
      <c r="P432" s="212">
        <f>SUM(P433:P441)</f>
        <v>0</v>
      </c>
      <c r="Q432" s="211"/>
      <c r="R432" s="212">
        <f>SUM(R433:R441)</f>
        <v>0.2814</v>
      </c>
      <c r="S432" s="211"/>
      <c r="T432" s="213">
        <f>SUM(T433:T441)</f>
        <v>0.04774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4" t="s">
        <v>85</v>
      </c>
      <c r="AT432" s="215" t="s">
        <v>74</v>
      </c>
      <c r="AU432" s="215" t="s">
        <v>83</v>
      </c>
      <c r="AY432" s="214" t="s">
        <v>142</v>
      </c>
      <c r="BK432" s="216">
        <f>SUM(BK433:BK441)</f>
        <v>0</v>
      </c>
    </row>
    <row r="433" spans="1:65" s="2" customFormat="1" ht="24.15" customHeight="1">
      <c r="A433" s="38"/>
      <c r="B433" s="39"/>
      <c r="C433" s="219" t="s">
        <v>629</v>
      </c>
      <c r="D433" s="219" t="s">
        <v>145</v>
      </c>
      <c r="E433" s="220" t="s">
        <v>630</v>
      </c>
      <c r="F433" s="221" t="s">
        <v>631</v>
      </c>
      <c r="G433" s="222" t="s">
        <v>148</v>
      </c>
      <c r="H433" s="223">
        <v>490</v>
      </c>
      <c r="I433" s="224"/>
      <c r="J433" s="225">
        <f>ROUND(I433*H433,2)</f>
        <v>0</v>
      </c>
      <c r="K433" s="226"/>
      <c r="L433" s="44"/>
      <c r="M433" s="227" t="s">
        <v>1</v>
      </c>
      <c r="N433" s="228" t="s">
        <v>40</v>
      </c>
      <c r="O433" s="91"/>
      <c r="P433" s="229">
        <f>O433*H433</f>
        <v>0</v>
      </c>
      <c r="Q433" s="229">
        <v>0</v>
      </c>
      <c r="R433" s="229">
        <f>Q433*H433</f>
        <v>0</v>
      </c>
      <c r="S433" s="229">
        <v>0</v>
      </c>
      <c r="T433" s="230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1" t="s">
        <v>250</v>
      </c>
      <c r="AT433" s="231" t="s">
        <v>145</v>
      </c>
      <c r="AU433" s="231" t="s">
        <v>85</v>
      </c>
      <c r="AY433" s="17" t="s">
        <v>142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17" t="s">
        <v>83</v>
      </c>
      <c r="BK433" s="232">
        <f>ROUND(I433*H433,2)</f>
        <v>0</v>
      </c>
      <c r="BL433" s="17" t="s">
        <v>250</v>
      </c>
      <c r="BM433" s="231" t="s">
        <v>632</v>
      </c>
    </row>
    <row r="434" spans="1:47" s="2" customFormat="1" ht="12">
      <c r="A434" s="38"/>
      <c r="B434" s="39"/>
      <c r="C434" s="40"/>
      <c r="D434" s="233" t="s">
        <v>151</v>
      </c>
      <c r="E434" s="40"/>
      <c r="F434" s="234" t="s">
        <v>633</v>
      </c>
      <c r="G434" s="40"/>
      <c r="H434" s="40"/>
      <c r="I434" s="235"/>
      <c r="J434" s="40"/>
      <c r="K434" s="40"/>
      <c r="L434" s="44"/>
      <c r="M434" s="236"/>
      <c r="N434" s="237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151</v>
      </c>
      <c r="AU434" s="17" t="s">
        <v>85</v>
      </c>
    </row>
    <row r="435" spans="1:65" s="2" customFormat="1" ht="16.5" customHeight="1">
      <c r="A435" s="38"/>
      <c r="B435" s="39"/>
      <c r="C435" s="219" t="s">
        <v>634</v>
      </c>
      <c r="D435" s="219" t="s">
        <v>145</v>
      </c>
      <c r="E435" s="220" t="s">
        <v>635</v>
      </c>
      <c r="F435" s="221" t="s">
        <v>636</v>
      </c>
      <c r="G435" s="222" t="s">
        <v>148</v>
      </c>
      <c r="H435" s="223">
        <v>154</v>
      </c>
      <c r="I435" s="224"/>
      <c r="J435" s="225">
        <f>ROUND(I435*H435,2)</f>
        <v>0</v>
      </c>
      <c r="K435" s="226"/>
      <c r="L435" s="44"/>
      <c r="M435" s="227" t="s">
        <v>1</v>
      </c>
      <c r="N435" s="228" t="s">
        <v>40</v>
      </c>
      <c r="O435" s="91"/>
      <c r="P435" s="229">
        <f>O435*H435</f>
        <v>0</v>
      </c>
      <c r="Q435" s="229">
        <v>0.001</v>
      </c>
      <c r="R435" s="229">
        <f>Q435*H435</f>
        <v>0.154</v>
      </c>
      <c r="S435" s="229">
        <v>0.00031</v>
      </c>
      <c r="T435" s="230">
        <f>S435*H435</f>
        <v>0.04774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1" t="s">
        <v>250</v>
      </c>
      <c r="AT435" s="231" t="s">
        <v>145</v>
      </c>
      <c r="AU435" s="231" t="s">
        <v>85</v>
      </c>
      <c r="AY435" s="17" t="s">
        <v>142</v>
      </c>
      <c r="BE435" s="232">
        <f>IF(N435="základní",J435,0)</f>
        <v>0</v>
      </c>
      <c r="BF435" s="232">
        <f>IF(N435="snížená",J435,0)</f>
        <v>0</v>
      </c>
      <c r="BG435" s="232">
        <f>IF(N435="zákl. přenesená",J435,0)</f>
        <v>0</v>
      </c>
      <c r="BH435" s="232">
        <f>IF(N435="sníž. přenesená",J435,0)</f>
        <v>0</v>
      </c>
      <c r="BI435" s="232">
        <f>IF(N435="nulová",J435,0)</f>
        <v>0</v>
      </c>
      <c r="BJ435" s="17" t="s">
        <v>83</v>
      </c>
      <c r="BK435" s="232">
        <f>ROUND(I435*H435,2)</f>
        <v>0</v>
      </c>
      <c r="BL435" s="17" t="s">
        <v>250</v>
      </c>
      <c r="BM435" s="231" t="s">
        <v>637</v>
      </c>
    </row>
    <row r="436" spans="1:47" s="2" customFormat="1" ht="12">
      <c r="A436" s="38"/>
      <c r="B436" s="39"/>
      <c r="C436" s="40"/>
      <c r="D436" s="233" t="s">
        <v>151</v>
      </c>
      <c r="E436" s="40"/>
      <c r="F436" s="234" t="s">
        <v>638</v>
      </c>
      <c r="G436" s="40"/>
      <c r="H436" s="40"/>
      <c r="I436" s="235"/>
      <c r="J436" s="40"/>
      <c r="K436" s="40"/>
      <c r="L436" s="44"/>
      <c r="M436" s="236"/>
      <c r="N436" s="237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151</v>
      </c>
      <c r="AU436" s="17" t="s">
        <v>85</v>
      </c>
    </row>
    <row r="437" spans="1:51" s="15" customFormat="1" ht="12">
      <c r="A437" s="15"/>
      <c r="B437" s="260"/>
      <c r="C437" s="261"/>
      <c r="D437" s="233" t="s">
        <v>153</v>
      </c>
      <c r="E437" s="262" t="s">
        <v>1</v>
      </c>
      <c r="F437" s="263" t="s">
        <v>639</v>
      </c>
      <c r="G437" s="261"/>
      <c r="H437" s="262" t="s">
        <v>1</v>
      </c>
      <c r="I437" s="264"/>
      <c r="J437" s="261"/>
      <c r="K437" s="261"/>
      <c r="L437" s="265"/>
      <c r="M437" s="266"/>
      <c r="N437" s="267"/>
      <c r="O437" s="267"/>
      <c r="P437" s="267"/>
      <c r="Q437" s="267"/>
      <c r="R437" s="267"/>
      <c r="S437" s="267"/>
      <c r="T437" s="268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9" t="s">
        <v>153</v>
      </c>
      <c r="AU437" s="269" t="s">
        <v>85</v>
      </c>
      <c r="AV437" s="15" t="s">
        <v>83</v>
      </c>
      <c r="AW437" s="15" t="s">
        <v>31</v>
      </c>
      <c r="AX437" s="15" t="s">
        <v>75</v>
      </c>
      <c r="AY437" s="269" t="s">
        <v>142</v>
      </c>
    </row>
    <row r="438" spans="1:51" s="13" customFormat="1" ht="12">
      <c r="A438" s="13"/>
      <c r="B438" s="238"/>
      <c r="C438" s="239"/>
      <c r="D438" s="233" t="s">
        <v>153</v>
      </c>
      <c r="E438" s="240" t="s">
        <v>1</v>
      </c>
      <c r="F438" s="241" t="s">
        <v>640</v>
      </c>
      <c r="G438" s="239"/>
      <c r="H438" s="242">
        <v>154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153</v>
      </c>
      <c r="AU438" s="248" t="s">
        <v>85</v>
      </c>
      <c r="AV438" s="13" t="s">
        <v>85</v>
      </c>
      <c r="AW438" s="13" t="s">
        <v>31</v>
      </c>
      <c r="AX438" s="13" t="s">
        <v>75</v>
      </c>
      <c r="AY438" s="248" t="s">
        <v>142</v>
      </c>
    </row>
    <row r="439" spans="1:51" s="14" customFormat="1" ht="12">
      <c r="A439" s="14"/>
      <c r="B439" s="249"/>
      <c r="C439" s="250"/>
      <c r="D439" s="233" t="s">
        <v>153</v>
      </c>
      <c r="E439" s="251" t="s">
        <v>1</v>
      </c>
      <c r="F439" s="252" t="s">
        <v>155</v>
      </c>
      <c r="G439" s="250"/>
      <c r="H439" s="253">
        <v>154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9" t="s">
        <v>153</v>
      </c>
      <c r="AU439" s="259" t="s">
        <v>85</v>
      </c>
      <c r="AV439" s="14" t="s">
        <v>149</v>
      </c>
      <c r="AW439" s="14" t="s">
        <v>31</v>
      </c>
      <c r="AX439" s="14" t="s">
        <v>83</v>
      </c>
      <c r="AY439" s="259" t="s">
        <v>142</v>
      </c>
    </row>
    <row r="440" spans="1:65" s="2" customFormat="1" ht="33" customHeight="1">
      <c r="A440" s="38"/>
      <c r="B440" s="39"/>
      <c r="C440" s="219" t="s">
        <v>641</v>
      </c>
      <c r="D440" s="219" t="s">
        <v>145</v>
      </c>
      <c r="E440" s="220" t="s">
        <v>642</v>
      </c>
      <c r="F440" s="221" t="s">
        <v>643</v>
      </c>
      <c r="G440" s="222" t="s">
        <v>148</v>
      </c>
      <c r="H440" s="223">
        <v>490</v>
      </c>
      <c r="I440" s="224"/>
      <c r="J440" s="225">
        <f>ROUND(I440*H440,2)</f>
        <v>0</v>
      </c>
      <c r="K440" s="226"/>
      <c r="L440" s="44"/>
      <c r="M440" s="227" t="s">
        <v>1</v>
      </c>
      <c r="N440" s="228" t="s">
        <v>40</v>
      </c>
      <c r="O440" s="91"/>
      <c r="P440" s="229">
        <f>O440*H440</f>
        <v>0</v>
      </c>
      <c r="Q440" s="229">
        <v>0.00026</v>
      </c>
      <c r="R440" s="229">
        <f>Q440*H440</f>
        <v>0.12739999999999999</v>
      </c>
      <c r="S440" s="229">
        <v>0</v>
      </c>
      <c r="T440" s="230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1" t="s">
        <v>250</v>
      </c>
      <c r="AT440" s="231" t="s">
        <v>145</v>
      </c>
      <c r="AU440" s="231" t="s">
        <v>85</v>
      </c>
      <c r="AY440" s="17" t="s">
        <v>142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17" t="s">
        <v>83</v>
      </c>
      <c r="BK440" s="232">
        <f>ROUND(I440*H440,2)</f>
        <v>0</v>
      </c>
      <c r="BL440" s="17" t="s">
        <v>250</v>
      </c>
      <c r="BM440" s="231" t="s">
        <v>644</v>
      </c>
    </row>
    <row r="441" spans="1:47" s="2" customFormat="1" ht="12">
      <c r="A441" s="38"/>
      <c r="B441" s="39"/>
      <c r="C441" s="40"/>
      <c r="D441" s="233" t="s">
        <v>151</v>
      </c>
      <c r="E441" s="40"/>
      <c r="F441" s="234" t="s">
        <v>645</v>
      </c>
      <c r="G441" s="40"/>
      <c r="H441" s="40"/>
      <c r="I441" s="235"/>
      <c r="J441" s="40"/>
      <c r="K441" s="40"/>
      <c r="L441" s="44"/>
      <c r="M441" s="236"/>
      <c r="N441" s="237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151</v>
      </c>
      <c r="AU441" s="17" t="s">
        <v>85</v>
      </c>
    </row>
    <row r="442" spans="1:63" s="12" customFormat="1" ht="25.9" customHeight="1">
      <c r="A442" s="12"/>
      <c r="B442" s="203"/>
      <c r="C442" s="204"/>
      <c r="D442" s="205" t="s">
        <v>74</v>
      </c>
      <c r="E442" s="206" t="s">
        <v>646</v>
      </c>
      <c r="F442" s="206" t="s">
        <v>646</v>
      </c>
      <c r="G442" s="204"/>
      <c r="H442" s="204"/>
      <c r="I442" s="207"/>
      <c r="J442" s="208">
        <f>BK442</f>
        <v>0</v>
      </c>
      <c r="K442" s="204"/>
      <c r="L442" s="209"/>
      <c r="M442" s="210"/>
      <c r="N442" s="211"/>
      <c r="O442" s="211"/>
      <c r="P442" s="212">
        <f>SUM(P443:P444)</f>
        <v>0</v>
      </c>
      <c r="Q442" s="211"/>
      <c r="R442" s="212">
        <f>SUM(R443:R444)</f>
        <v>0</v>
      </c>
      <c r="S442" s="211"/>
      <c r="T442" s="213">
        <f>SUM(T443:T444)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14" t="s">
        <v>149</v>
      </c>
      <c r="AT442" s="215" t="s">
        <v>74</v>
      </c>
      <c r="AU442" s="215" t="s">
        <v>75</v>
      </c>
      <c r="AY442" s="214" t="s">
        <v>142</v>
      </c>
      <c r="BK442" s="216">
        <f>SUM(BK443:BK444)</f>
        <v>0</v>
      </c>
    </row>
    <row r="443" spans="1:65" s="2" customFormat="1" ht="24.15" customHeight="1">
      <c r="A443" s="38"/>
      <c r="B443" s="39"/>
      <c r="C443" s="219" t="s">
        <v>647</v>
      </c>
      <c r="D443" s="219" t="s">
        <v>145</v>
      </c>
      <c r="E443" s="220" t="s">
        <v>80</v>
      </c>
      <c r="F443" s="221" t="s">
        <v>648</v>
      </c>
      <c r="G443" s="222" t="s">
        <v>359</v>
      </c>
      <c r="H443" s="223">
        <v>3</v>
      </c>
      <c r="I443" s="224"/>
      <c r="J443" s="225">
        <f>ROUND(I443*H443,2)</f>
        <v>0</v>
      </c>
      <c r="K443" s="226"/>
      <c r="L443" s="44"/>
      <c r="M443" s="227" t="s">
        <v>1</v>
      </c>
      <c r="N443" s="228" t="s">
        <v>40</v>
      </c>
      <c r="O443" s="91"/>
      <c r="P443" s="229">
        <f>O443*H443</f>
        <v>0</v>
      </c>
      <c r="Q443" s="229">
        <v>0</v>
      </c>
      <c r="R443" s="229">
        <f>Q443*H443</f>
        <v>0</v>
      </c>
      <c r="S443" s="229">
        <v>0</v>
      </c>
      <c r="T443" s="230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1" t="s">
        <v>649</v>
      </c>
      <c r="AT443" s="231" t="s">
        <v>145</v>
      </c>
      <c r="AU443" s="231" t="s">
        <v>83</v>
      </c>
      <c r="AY443" s="17" t="s">
        <v>142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17" t="s">
        <v>83</v>
      </c>
      <c r="BK443" s="232">
        <f>ROUND(I443*H443,2)</f>
        <v>0</v>
      </c>
      <c r="BL443" s="17" t="s">
        <v>649</v>
      </c>
      <c r="BM443" s="231" t="s">
        <v>650</v>
      </c>
    </row>
    <row r="444" spans="1:47" s="2" customFormat="1" ht="12">
      <c r="A444" s="38"/>
      <c r="B444" s="39"/>
      <c r="C444" s="40"/>
      <c r="D444" s="233" t="s">
        <v>151</v>
      </c>
      <c r="E444" s="40"/>
      <c r="F444" s="234" t="s">
        <v>648</v>
      </c>
      <c r="G444" s="40"/>
      <c r="H444" s="40"/>
      <c r="I444" s="235"/>
      <c r="J444" s="40"/>
      <c r="K444" s="40"/>
      <c r="L444" s="44"/>
      <c r="M444" s="281"/>
      <c r="N444" s="282"/>
      <c r="O444" s="283"/>
      <c r="P444" s="283"/>
      <c r="Q444" s="283"/>
      <c r="R444" s="283"/>
      <c r="S444" s="283"/>
      <c r="T444" s="284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151</v>
      </c>
      <c r="AU444" s="17" t="s">
        <v>83</v>
      </c>
    </row>
    <row r="445" spans="1:31" s="2" customFormat="1" ht="6.95" customHeight="1">
      <c r="A445" s="38"/>
      <c r="B445" s="66"/>
      <c r="C445" s="67"/>
      <c r="D445" s="67"/>
      <c r="E445" s="67"/>
      <c r="F445" s="67"/>
      <c r="G445" s="67"/>
      <c r="H445" s="67"/>
      <c r="I445" s="67"/>
      <c r="J445" s="67"/>
      <c r="K445" s="67"/>
      <c r="L445" s="44"/>
      <c r="M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</row>
  </sheetData>
  <sheetProtection password="CC35" sheet="1" objects="1" scenarios="1" formatColumns="0" formatRows="0" autoFilter="0"/>
  <autoFilter ref="C130:K444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užívání na prádelnu, Kostnická 4088, Chomutov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651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26</v>
      </c>
      <c r="G12" s="38"/>
      <c r="H12" s="38"/>
      <c r="I12" s="140" t="s">
        <v>22</v>
      </c>
      <c r="J12" s="144" t="str">
        <f>'Rekapitulace stavby'!AN8</f>
        <v>18. 5. 2023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>Krajovský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ROUND((SUM(BE120:BE198)),2)</f>
        <v>0</v>
      </c>
      <c r="G33" s="38"/>
      <c r="H33" s="38"/>
      <c r="I33" s="155">
        <v>0.21</v>
      </c>
      <c r="J33" s="154">
        <f>ROUND(((SUM(BE120:BE198))*I33),2)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ROUND((SUM(BF120:BF198)),2)</f>
        <v>0</v>
      </c>
      <c r="G34" s="38"/>
      <c r="H34" s="38"/>
      <c r="I34" s="155">
        <v>0.12</v>
      </c>
      <c r="J34" s="154">
        <f>ROUND(((SUM(BF120:BF198))*I34),2)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ROUND((SUM(BG120:BG198)),2)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ROUND((SUM(BH120:BH198)),2)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ROUND((SUM(BI120:BI198)),2)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užívání na prádelnu, Kostnická 4088, Chomutov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Vytápění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18. 5. 2023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652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653</v>
      </c>
      <c r="E98" s="182"/>
      <c r="F98" s="182"/>
      <c r="G98" s="182"/>
      <c r="H98" s="182"/>
      <c r="I98" s="182"/>
      <c r="J98" s="183">
        <f>J144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654</v>
      </c>
      <c r="E99" s="182"/>
      <c r="F99" s="182"/>
      <c r="G99" s="182"/>
      <c r="H99" s="182"/>
      <c r="I99" s="182"/>
      <c r="J99" s="183">
        <f>J161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655</v>
      </c>
      <c r="E100" s="182"/>
      <c r="F100" s="182"/>
      <c r="G100" s="182"/>
      <c r="H100" s="182"/>
      <c r="I100" s="182"/>
      <c r="J100" s="183">
        <f>J194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127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Změna užívání na prádelnu, Kostnická 4088, Chomutov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02 - Vytápění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18. 5. 2023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32" t="s">
        <v>30</v>
      </c>
      <c r="J116" s="36" t="str">
        <f>E21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32</v>
      </c>
      <c r="J117" s="36" t="str">
        <f>E24</f>
        <v>Krajovský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128</v>
      </c>
      <c r="D119" s="194" t="s">
        <v>60</v>
      </c>
      <c r="E119" s="194" t="s">
        <v>56</v>
      </c>
      <c r="F119" s="194" t="s">
        <v>57</v>
      </c>
      <c r="G119" s="194" t="s">
        <v>129</v>
      </c>
      <c r="H119" s="194" t="s">
        <v>130</v>
      </c>
      <c r="I119" s="194" t="s">
        <v>131</v>
      </c>
      <c r="J119" s="195" t="s">
        <v>109</v>
      </c>
      <c r="K119" s="196" t="s">
        <v>132</v>
      </c>
      <c r="L119" s="197"/>
      <c r="M119" s="100" t="s">
        <v>1</v>
      </c>
      <c r="N119" s="101" t="s">
        <v>39</v>
      </c>
      <c r="O119" s="101" t="s">
        <v>133</v>
      </c>
      <c r="P119" s="101" t="s">
        <v>134</v>
      </c>
      <c r="Q119" s="101" t="s">
        <v>135</v>
      </c>
      <c r="R119" s="101" t="s">
        <v>136</v>
      </c>
      <c r="S119" s="101" t="s">
        <v>137</v>
      </c>
      <c r="T119" s="102" t="s">
        <v>138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139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P121+P144+P161+P194</f>
        <v>0</v>
      </c>
      <c r="Q120" s="104"/>
      <c r="R120" s="200">
        <f>R121+R144+R161+R194</f>
        <v>0</v>
      </c>
      <c r="S120" s="104"/>
      <c r="T120" s="201">
        <f>T121+T144+T161+T194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74</v>
      </c>
      <c r="AU120" s="17" t="s">
        <v>111</v>
      </c>
      <c r="BK120" s="202">
        <f>BK121+BK144+BK161+BK194</f>
        <v>0</v>
      </c>
    </row>
    <row r="121" spans="1:63" s="12" customFormat="1" ht="25.9" customHeight="1">
      <c r="A121" s="12"/>
      <c r="B121" s="203"/>
      <c r="C121" s="204"/>
      <c r="D121" s="205" t="s">
        <v>74</v>
      </c>
      <c r="E121" s="206" t="s">
        <v>656</v>
      </c>
      <c r="F121" s="206" t="s">
        <v>657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SUM(P122:P143)</f>
        <v>0</v>
      </c>
      <c r="Q121" s="211"/>
      <c r="R121" s="212">
        <f>SUM(R122:R143)</f>
        <v>0</v>
      </c>
      <c r="S121" s="211"/>
      <c r="T121" s="213">
        <f>SUM(T122:T143)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85</v>
      </c>
      <c r="AT121" s="215" t="s">
        <v>74</v>
      </c>
      <c r="AU121" s="215" t="s">
        <v>75</v>
      </c>
      <c r="AY121" s="214" t="s">
        <v>142</v>
      </c>
      <c r="BK121" s="216">
        <f>SUM(BK122:BK143)</f>
        <v>0</v>
      </c>
    </row>
    <row r="122" spans="1:65" s="2" customFormat="1" ht="21.75" customHeight="1">
      <c r="A122" s="38"/>
      <c r="B122" s="39"/>
      <c r="C122" s="219" t="s">
        <v>83</v>
      </c>
      <c r="D122" s="219" t="s">
        <v>145</v>
      </c>
      <c r="E122" s="220" t="s">
        <v>658</v>
      </c>
      <c r="F122" s="221" t="s">
        <v>659</v>
      </c>
      <c r="G122" s="222" t="s">
        <v>548</v>
      </c>
      <c r="H122" s="223">
        <v>50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250</v>
      </c>
      <c r="AT122" s="231" t="s">
        <v>145</v>
      </c>
      <c r="AU122" s="231" t="s">
        <v>83</v>
      </c>
      <c r="AY122" s="17" t="s">
        <v>142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250</v>
      </c>
      <c r="BM122" s="231" t="s">
        <v>85</v>
      </c>
    </row>
    <row r="123" spans="1:47" s="2" customFormat="1" ht="12">
      <c r="A123" s="38"/>
      <c r="B123" s="39"/>
      <c r="C123" s="40"/>
      <c r="D123" s="233" t="s">
        <v>151</v>
      </c>
      <c r="E123" s="40"/>
      <c r="F123" s="234" t="s">
        <v>659</v>
      </c>
      <c r="G123" s="40"/>
      <c r="H123" s="40"/>
      <c r="I123" s="235"/>
      <c r="J123" s="40"/>
      <c r="K123" s="40"/>
      <c r="L123" s="44"/>
      <c r="M123" s="236"/>
      <c r="N123" s="237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151</v>
      </c>
      <c r="AU123" s="17" t="s">
        <v>83</v>
      </c>
    </row>
    <row r="124" spans="1:65" s="2" customFormat="1" ht="21.75" customHeight="1">
      <c r="A124" s="38"/>
      <c r="B124" s="39"/>
      <c r="C124" s="219" t="s">
        <v>85</v>
      </c>
      <c r="D124" s="219" t="s">
        <v>145</v>
      </c>
      <c r="E124" s="220" t="s">
        <v>660</v>
      </c>
      <c r="F124" s="221" t="s">
        <v>661</v>
      </c>
      <c r="G124" s="222" t="s">
        <v>548</v>
      </c>
      <c r="H124" s="223">
        <v>45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250</v>
      </c>
      <c r="AT124" s="231" t="s">
        <v>145</v>
      </c>
      <c r="AU124" s="231" t="s">
        <v>83</v>
      </c>
      <c r="AY124" s="17" t="s">
        <v>142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250</v>
      </c>
      <c r="BM124" s="231" t="s">
        <v>149</v>
      </c>
    </row>
    <row r="125" spans="1:47" s="2" customFormat="1" ht="12">
      <c r="A125" s="38"/>
      <c r="B125" s="39"/>
      <c r="C125" s="40"/>
      <c r="D125" s="233" t="s">
        <v>151</v>
      </c>
      <c r="E125" s="40"/>
      <c r="F125" s="234" t="s">
        <v>661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83</v>
      </c>
    </row>
    <row r="126" spans="1:65" s="2" customFormat="1" ht="21.75" customHeight="1">
      <c r="A126" s="38"/>
      <c r="B126" s="39"/>
      <c r="C126" s="219" t="s">
        <v>143</v>
      </c>
      <c r="D126" s="219" t="s">
        <v>145</v>
      </c>
      <c r="E126" s="220" t="s">
        <v>662</v>
      </c>
      <c r="F126" s="221" t="s">
        <v>663</v>
      </c>
      <c r="G126" s="222" t="s">
        <v>548</v>
      </c>
      <c r="H126" s="223">
        <v>65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250</v>
      </c>
      <c r="AT126" s="231" t="s">
        <v>145</v>
      </c>
      <c r="AU126" s="231" t="s">
        <v>83</v>
      </c>
      <c r="AY126" s="17" t="s">
        <v>142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250</v>
      </c>
      <c r="BM126" s="231" t="s">
        <v>169</v>
      </c>
    </row>
    <row r="127" spans="1:47" s="2" customFormat="1" ht="12">
      <c r="A127" s="38"/>
      <c r="B127" s="39"/>
      <c r="C127" s="40"/>
      <c r="D127" s="233" t="s">
        <v>151</v>
      </c>
      <c r="E127" s="40"/>
      <c r="F127" s="234" t="s">
        <v>663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151</v>
      </c>
      <c r="AU127" s="17" t="s">
        <v>83</v>
      </c>
    </row>
    <row r="128" spans="1:65" s="2" customFormat="1" ht="21.75" customHeight="1">
      <c r="A128" s="38"/>
      <c r="B128" s="39"/>
      <c r="C128" s="219" t="s">
        <v>149</v>
      </c>
      <c r="D128" s="219" t="s">
        <v>145</v>
      </c>
      <c r="E128" s="220" t="s">
        <v>664</v>
      </c>
      <c r="F128" s="221" t="s">
        <v>665</v>
      </c>
      <c r="G128" s="222" t="s">
        <v>548</v>
      </c>
      <c r="H128" s="223">
        <v>30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250</v>
      </c>
      <c r="AT128" s="231" t="s">
        <v>145</v>
      </c>
      <c r="AU128" s="231" t="s">
        <v>83</v>
      </c>
      <c r="AY128" s="17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250</v>
      </c>
      <c r="BM128" s="231" t="s">
        <v>201</v>
      </c>
    </row>
    <row r="129" spans="1:47" s="2" customFormat="1" ht="12">
      <c r="A129" s="38"/>
      <c r="B129" s="39"/>
      <c r="C129" s="40"/>
      <c r="D129" s="233" t="s">
        <v>151</v>
      </c>
      <c r="E129" s="40"/>
      <c r="F129" s="234" t="s">
        <v>665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83</v>
      </c>
    </row>
    <row r="130" spans="1:65" s="2" customFormat="1" ht="21.75" customHeight="1">
      <c r="A130" s="38"/>
      <c r="B130" s="39"/>
      <c r="C130" s="219" t="s">
        <v>180</v>
      </c>
      <c r="D130" s="219" t="s">
        <v>145</v>
      </c>
      <c r="E130" s="220" t="s">
        <v>666</v>
      </c>
      <c r="F130" s="221" t="s">
        <v>667</v>
      </c>
      <c r="G130" s="222" t="s">
        <v>548</v>
      </c>
      <c r="H130" s="223">
        <v>60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250</v>
      </c>
      <c r="AT130" s="231" t="s">
        <v>145</v>
      </c>
      <c r="AU130" s="231" t="s">
        <v>83</v>
      </c>
      <c r="AY130" s="17" t="s">
        <v>142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250</v>
      </c>
      <c r="BM130" s="231" t="s">
        <v>210</v>
      </c>
    </row>
    <row r="131" spans="1:47" s="2" customFormat="1" ht="12">
      <c r="A131" s="38"/>
      <c r="B131" s="39"/>
      <c r="C131" s="40"/>
      <c r="D131" s="233" t="s">
        <v>151</v>
      </c>
      <c r="E131" s="40"/>
      <c r="F131" s="234" t="s">
        <v>667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151</v>
      </c>
      <c r="AU131" s="17" t="s">
        <v>83</v>
      </c>
    </row>
    <row r="132" spans="1:65" s="2" customFormat="1" ht="21.75" customHeight="1">
      <c r="A132" s="38"/>
      <c r="B132" s="39"/>
      <c r="C132" s="219" t="s">
        <v>169</v>
      </c>
      <c r="D132" s="219" t="s">
        <v>145</v>
      </c>
      <c r="E132" s="220" t="s">
        <v>668</v>
      </c>
      <c r="F132" s="221" t="s">
        <v>669</v>
      </c>
      <c r="G132" s="222" t="s">
        <v>548</v>
      </c>
      <c r="H132" s="223">
        <v>4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250</v>
      </c>
      <c r="AT132" s="231" t="s">
        <v>145</v>
      </c>
      <c r="AU132" s="231" t="s">
        <v>83</v>
      </c>
      <c r="AY132" s="17" t="s">
        <v>142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250</v>
      </c>
      <c r="BM132" s="231" t="s">
        <v>8</v>
      </c>
    </row>
    <row r="133" spans="1:47" s="2" customFormat="1" ht="12">
      <c r="A133" s="38"/>
      <c r="B133" s="39"/>
      <c r="C133" s="40"/>
      <c r="D133" s="233" t="s">
        <v>151</v>
      </c>
      <c r="E133" s="40"/>
      <c r="F133" s="234" t="s">
        <v>669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</v>
      </c>
      <c r="AU133" s="17" t="s">
        <v>83</v>
      </c>
    </row>
    <row r="134" spans="1:65" s="2" customFormat="1" ht="16.5" customHeight="1">
      <c r="A134" s="38"/>
      <c r="B134" s="39"/>
      <c r="C134" s="219" t="s">
        <v>197</v>
      </c>
      <c r="D134" s="219" t="s">
        <v>145</v>
      </c>
      <c r="E134" s="220" t="s">
        <v>670</v>
      </c>
      <c r="F134" s="221" t="s">
        <v>671</v>
      </c>
      <c r="G134" s="222" t="s">
        <v>268</v>
      </c>
      <c r="H134" s="223">
        <v>0.324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250</v>
      </c>
      <c r="AT134" s="231" t="s">
        <v>145</v>
      </c>
      <c r="AU134" s="231" t="s">
        <v>83</v>
      </c>
      <c r="AY134" s="17" t="s">
        <v>142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250</v>
      </c>
      <c r="BM134" s="231" t="s">
        <v>232</v>
      </c>
    </row>
    <row r="135" spans="1:47" s="2" customFormat="1" ht="12">
      <c r="A135" s="38"/>
      <c r="B135" s="39"/>
      <c r="C135" s="40"/>
      <c r="D135" s="233" t="s">
        <v>151</v>
      </c>
      <c r="E135" s="40"/>
      <c r="F135" s="234" t="s">
        <v>671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83</v>
      </c>
    </row>
    <row r="136" spans="1:65" s="2" customFormat="1" ht="21.75" customHeight="1">
      <c r="A136" s="38"/>
      <c r="B136" s="39"/>
      <c r="C136" s="219" t="s">
        <v>201</v>
      </c>
      <c r="D136" s="219" t="s">
        <v>145</v>
      </c>
      <c r="E136" s="220" t="s">
        <v>672</v>
      </c>
      <c r="F136" s="221" t="s">
        <v>673</v>
      </c>
      <c r="G136" s="222" t="s">
        <v>548</v>
      </c>
      <c r="H136" s="223">
        <v>20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250</v>
      </c>
      <c r="AT136" s="231" t="s">
        <v>145</v>
      </c>
      <c r="AU136" s="231" t="s">
        <v>83</v>
      </c>
      <c r="AY136" s="17" t="s">
        <v>142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250</v>
      </c>
      <c r="BM136" s="231" t="s">
        <v>250</v>
      </c>
    </row>
    <row r="137" spans="1:47" s="2" customFormat="1" ht="12">
      <c r="A137" s="38"/>
      <c r="B137" s="39"/>
      <c r="C137" s="40"/>
      <c r="D137" s="233" t="s">
        <v>151</v>
      </c>
      <c r="E137" s="40"/>
      <c r="F137" s="234" t="s">
        <v>673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151</v>
      </c>
      <c r="AU137" s="17" t="s">
        <v>83</v>
      </c>
    </row>
    <row r="138" spans="1:65" s="2" customFormat="1" ht="21.75" customHeight="1">
      <c r="A138" s="38"/>
      <c r="B138" s="39"/>
      <c r="C138" s="219" t="s">
        <v>206</v>
      </c>
      <c r="D138" s="219" t="s">
        <v>145</v>
      </c>
      <c r="E138" s="220" t="s">
        <v>674</v>
      </c>
      <c r="F138" s="221" t="s">
        <v>675</v>
      </c>
      <c r="G138" s="222" t="s">
        <v>548</v>
      </c>
      <c r="H138" s="223">
        <v>120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250</v>
      </c>
      <c r="AT138" s="231" t="s">
        <v>145</v>
      </c>
      <c r="AU138" s="231" t="s">
        <v>83</v>
      </c>
      <c r="AY138" s="17" t="s">
        <v>142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250</v>
      </c>
      <c r="BM138" s="231" t="s">
        <v>265</v>
      </c>
    </row>
    <row r="139" spans="1:47" s="2" customFormat="1" ht="12">
      <c r="A139" s="38"/>
      <c r="B139" s="39"/>
      <c r="C139" s="40"/>
      <c r="D139" s="233" t="s">
        <v>151</v>
      </c>
      <c r="E139" s="40"/>
      <c r="F139" s="234" t="s">
        <v>675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83</v>
      </c>
    </row>
    <row r="140" spans="1:65" s="2" customFormat="1" ht="21.75" customHeight="1">
      <c r="A140" s="38"/>
      <c r="B140" s="39"/>
      <c r="C140" s="219" t="s">
        <v>210</v>
      </c>
      <c r="D140" s="219" t="s">
        <v>145</v>
      </c>
      <c r="E140" s="220" t="s">
        <v>676</v>
      </c>
      <c r="F140" s="221" t="s">
        <v>677</v>
      </c>
      <c r="G140" s="222" t="s">
        <v>548</v>
      </c>
      <c r="H140" s="223">
        <v>50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250</v>
      </c>
      <c r="AT140" s="231" t="s">
        <v>145</v>
      </c>
      <c r="AU140" s="231" t="s">
        <v>83</v>
      </c>
      <c r="AY140" s="17" t="s">
        <v>142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250</v>
      </c>
      <c r="BM140" s="231" t="s">
        <v>276</v>
      </c>
    </row>
    <row r="141" spans="1:47" s="2" customFormat="1" ht="12">
      <c r="A141" s="38"/>
      <c r="B141" s="39"/>
      <c r="C141" s="40"/>
      <c r="D141" s="233" t="s">
        <v>151</v>
      </c>
      <c r="E141" s="40"/>
      <c r="F141" s="234" t="s">
        <v>677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151</v>
      </c>
      <c r="AU141" s="17" t="s">
        <v>83</v>
      </c>
    </row>
    <row r="142" spans="1:65" s="2" customFormat="1" ht="21.75" customHeight="1">
      <c r="A142" s="38"/>
      <c r="B142" s="39"/>
      <c r="C142" s="219" t="s">
        <v>216</v>
      </c>
      <c r="D142" s="219" t="s">
        <v>145</v>
      </c>
      <c r="E142" s="220" t="s">
        <v>678</v>
      </c>
      <c r="F142" s="221" t="s">
        <v>679</v>
      </c>
      <c r="G142" s="222" t="s">
        <v>268</v>
      </c>
      <c r="H142" s="223">
        <v>0.675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250</v>
      </c>
      <c r="AT142" s="231" t="s">
        <v>145</v>
      </c>
      <c r="AU142" s="231" t="s">
        <v>83</v>
      </c>
      <c r="AY142" s="17" t="s">
        <v>142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250</v>
      </c>
      <c r="BM142" s="231" t="s">
        <v>288</v>
      </c>
    </row>
    <row r="143" spans="1:47" s="2" customFormat="1" ht="12">
      <c r="A143" s="38"/>
      <c r="B143" s="39"/>
      <c r="C143" s="40"/>
      <c r="D143" s="233" t="s">
        <v>151</v>
      </c>
      <c r="E143" s="40"/>
      <c r="F143" s="234" t="s">
        <v>679</v>
      </c>
      <c r="G143" s="40"/>
      <c r="H143" s="40"/>
      <c r="I143" s="235"/>
      <c r="J143" s="40"/>
      <c r="K143" s="40"/>
      <c r="L143" s="44"/>
      <c r="M143" s="236"/>
      <c r="N143" s="23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151</v>
      </c>
      <c r="AU143" s="17" t="s">
        <v>83</v>
      </c>
    </row>
    <row r="144" spans="1:63" s="12" customFormat="1" ht="25.9" customHeight="1">
      <c r="A144" s="12"/>
      <c r="B144" s="203"/>
      <c r="C144" s="204"/>
      <c r="D144" s="205" t="s">
        <v>74</v>
      </c>
      <c r="E144" s="206" t="s">
        <v>680</v>
      </c>
      <c r="F144" s="206" t="s">
        <v>681</v>
      </c>
      <c r="G144" s="204"/>
      <c r="H144" s="204"/>
      <c r="I144" s="207"/>
      <c r="J144" s="208">
        <f>BK144</f>
        <v>0</v>
      </c>
      <c r="K144" s="204"/>
      <c r="L144" s="209"/>
      <c r="M144" s="210"/>
      <c r="N144" s="211"/>
      <c r="O144" s="211"/>
      <c r="P144" s="212">
        <f>SUM(P145:P160)</f>
        <v>0</v>
      </c>
      <c r="Q144" s="211"/>
      <c r="R144" s="212">
        <f>SUM(R145:R160)</f>
        <v>0</v>
      </c>
      <c r="S144" s="211"/>
      <c r="T144" s="213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85</v>
      </c>
      <c r="AT144" s="215" t="s">
        <v>74</v>
      </c>
      <c r="AU144" s="215" t="s">
        <v>75</v>
      </c>
      <c r="AY144" s="214" t="s">
        <v>142</v>
      </c>
      <c r="BK144" s="216">
        <f>SUM(BK145:BK160)</f>
        <v>0</v>
      </c>
    </row>
    <row r="145" spans="1:65" s="2" customFormat="1" ht="16.5" customHeight="1">
      <c r="A145" s="38"/>
      <c r="B145" s="39"/>
      <c r="C145" s="219" t="s">
        <v>8</v>
      </c>
      <c r="D145" s="219" t="s">
        <v>145</v>
      </c>
      <c r="E145" s="220" t="s">
        <v>682</v>
      </c>
      <c r="F145" s="221" t="s">
        <v>683</v>
      </c>
      <c r="G145" s="222" t="s">
        <v>189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250</v>
      </c>
      <c r="AT145" s="231" t="s">
        <v>145</v>
      </c>
      <c r="AU145" s="231" t="s">
        <v>83</v>
      </c>
      <c r="AY145" s="17" t="s">
        <v>142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250</v>
      </c>
      <c r="BM145" s="231" t="s">
        <v>303</v>
      </c>
    </row>
    <row r="146" spans="1:47" s="2" customFormat="1" ht="12">
      <c r="A146" s="38"/>
      <c r="B146" s="39"/>
      <c r="C146" s="40"/>
      <c r="D146" s="233" t="s">
        <v>151</v>
      </c>
      <c r="E146" s="40"/>
      <c r="F146" s="234" t="s">
        <v>683</v>
      </c>
      <c r="G146" s="40"/>
      <c r="H146" s="40"/>
      <c r="I146" s="235"/>
      <c r="J146" s="40"/>
      <c r="K146" s="40"/>
      <c r="L146" s="44"/>
      <c r="M146" s="236"/>
      <c r="N146" s="237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151</v>
      </c>
      <c r="AU146" s="17" t="s">
        <v>83</v>
      </c>
    </row>
    <row r="147" spans="1:65" s="2" customFormat="1" ht="24.15" customHeight="1">
      <c r="A147" s="38"/>
      <c r="B147" s="39"/>
      <c r="C147" s="270" t="s">
        <v>226</v>
      </c>
      <c r="D147" s="270" t="s">
        <v>198</v>
      </c>
      <c r="E147" s="271" t="s">
        <v>684</v>
      </c>
      <c r="F147" s="272" t="s">
        <v>685</v>
      </c>
      <c r="G147" s="273" t="s">
        <v>189</v>
      </c>
      <c r="H147" s="274">
        <v>1</v>
      </c>
      <c r="I147" s="275"/>
      <c r="J147" s="276">
        <f>ROUND(I147*H147,2)</f>
        <v>0</v>
      </c>
      <c r="K147" s="277"/>
      <c r="L147" s="278"/>
      <c r="M147" s="279" t="s">
        <v>1</v>
      </c>
      <c r="N147" s="280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356</v>
      </c>
      <c r="AT147" s="231" t="s">
        <v>198</v>
      </c>
      <c r="AU147" s="231" t="s">
        <v>83</v>
      </c>
      <c r="AY147" s="17" t="s">
        <v>142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250</v>
      </c>
      <c r="BM147" s="231" t="s">
        <v>313</v>
      </c>
    </row>
    <row r="148" spans="1:47" s="2" customFormat="1" ht="12">
      <c r="A148" s="38"/>
      <c r="B148" s="39"/>
      <c r="C148" s="40"/>
      <c r="D148" s="233" t="s">
        <v>151</v>
      </c>
      <c r="E148" s="40"/>
      <c r="F148" s="234" t="s">
        <v>685</v>
      </c>
      <c r="G148" s="40"/>
      <c r="H148" s="40"/>
      <c r="I148" s="235"/>
      <c r="J148" s="40"/>
      <c r="K148" s="40"/>
      <c r="L148" s="44"/>
      <c r="M148" s="236"/>
      <c r="N148" s="237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</v>
      </c>
      <c r="AU148" s="17" t="s">
        <v>83</v>
      </c>
    </row>
    <row r="149" spans="1:65" s="2" customFormat="1" ht="16.5" customHeight="1">
      <c r="A149" s="38"/>
      <c r="B149" s="39"/>
      <c r="C149" s="219" t="s">
        <v>232</v>
      </c>
      <c r="D149" s="219" t="s">
        <v>145</v>
      </c>
      <c r="E149" s="220" t="s">
        <v>686</v>
      </c>
      <c r="F149" s="221" t="s">
        <v>687</v>
      </c>
      <c r="G149" s="222" t="s">
        <v>189</v>
      </c>
      <c r="H149" s="223">
        <v>17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250</v>
      </c>
      <c r="AT149" s="231" t="s">
        <v>145</v>
      </c>
      <c r="AU149" s="231" t="s">
        <v>83</v>
      </c>
      <c r="AY149" s="17" t="s">
        <v>142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250</v>
      </c>
      <c r="BM149" s="231" t="s">
        <v>326</v>
      </c>
    </row>
    <row r="150" spans="1:47" s="2" customFormat="1" ht="12">
      <c r="A150" s="38"/>
      <c r="B150" s="39"/>
      <c r="C150" s="40"/>
      <c r="D150" s="233" t="s">
        <v>151</v>
      </c>
      <c r="E150" s="40"/>
      <c r="F150" s="234" t="s">
        <v>687</v>
      </c>
      <c r="G150" s="40"/>
      <c r="H150" s="40"/>
      <c r="I150" s="235"/>
      <c r="J150" s="40"/>
      <c r="K150" s="40"/>
      <c r="L150" s="44"/>
      <c r="M150" s="236"/>
      <c r="N150" s="237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151</v>
      </c>
      <c r="AU150" s="17" t="s">
        <v>83</v>
      </c>
    </row>
    <row r="151" spans="1:65" s="2" customFormat="1" ht="16.5" customHeight="1">
      <c r="A151" s="38"/>
      <c r="B151" s="39"/>
      <c r="C151" s="219" t="s">
        <v>239</v>
      </c>
      <c r="D151" s="219" t="s">
        <v>145</v>
      </c>
      <c r="E151" s="220" t="s">
        <v>688</v>
      </c>
      <c r="F151" s="221" t="s">
        <v>689</v>
      </c>
      <c r="G151" s="222" t="s">
        <v>189</v>
      </c>
      <c r="H151" s="223">
        <v>17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250</v>
      </c>
      <c r="AT151" s="231" t="s">
        <v>145</v>
      </c>
      <c r="AU151" s="231" t="s">
        <v>83</v>
      </c>
      <c r="AY151" s="17" t="s">
        <v>142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250</v>
      </c>
      <c r="BM151" s="231" t="s">
        <v>338</v>
      </c>
    </row>
    <row r="152" spans="1:47" s="2" customFormat="1" ht="12">
      <c r="A152" s="38"/>
      <c r="B152" s="39"/>
      <c r="C152" s="40"/>
      <c r="D152" s="233" t="s">
        <v>151</v>
      </c>
      <c r="E152" s="40"/>
      <c r="F152" s="234" t="s">
        <v>689</v>
      </c>
      <c r="G152" s="40"/>
      <c r="H152" s="40"/>
      <c r="I152" s="235"/>
      <c r="J152" s="40"/>
      <c r="K152" s="40"/>
      <c r="L152" s="44"/>
      <c r="M152" s="236"/>
      <c r="N152" s="23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151</v>
      </c>
      <c r="AU152" s="17" t="s">
        <v>83</v>
      </c>
    </row>
    <row r="153" spans="1:65" s="2" customFormat="1" ht="16.5" customHeight="1">
      <c r="A153" s="38"/>
      <c r="B153" s="39"/>
      <c r="C153" s="219" t="s">
        <v>250</v>
      </c>
      <c r="D153" s="219" t="s">
        <v>145</v>
      </c>
      <c r="E153" s="220" t="s">
        <v>690</v>
      </c>
      <c r="F153" s="221" t="s">
        <v>691</v>
      </c>
      <c r="G153" s="222" t="s">
        <v>189</v>
      </c>
      <c r="H153" s="223">
        <v>4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250</v>
      </c>
      <c r="AT153" s="231" t="s">
        <v>145</v>
      </c>
      <c r="AU153" s="231" t="s">
        <v>83</v>
      </c>
      <c r="AY153" s="17" t="s">
        <v>142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250</v>
      </c>
      <c r="BM153" s="231" t="s">
        <v>356</v>
      </c>
    </row>
    <row r="154" spans="1:47" s="2" customFormat="1" ht="12">
      <c r="A154" s="38"/>
      <c r="B154" s="39"/>
      <c r="C154" s="40"/>
      <c r="D154" s="233" t="s">
        <v>151</v>
      </c>
      <c r="E154" s="40"/>
      <c r="F154" s="234" t="s">
        <v>691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</v>
      </c>
      <c r="AU154" s="17" t="s">
        <v>83</v>
      </c>
    </row>
    <row r="155" spans="1:65" s="2" customFormat="1" ht="16.5" customHeight="1">
      <c r="A155" s="38"/>
      <c r="B155" s="39"/>
      <c r="C155" s="219" t="s">
        <v>256</v>
      </c>
      <c r="D155" s="219" t="s">
        <v>145</v>
      </c>
      <c r="E155" s="220" t="s">
        <v>692</v>
      </c>
      <c r="F155" s="221" t="s">
        <v>693</v>
      </c>
      <c r="G155" s="222" t="s">
        <v>189</v>
      </c>
      <c r="H155" s="223">
        <v>2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250</v>
      </c>
      <c r="AT155" s="231" t="s">
        <v>145</v>
      </c>
      <c r="AU155" s="231" t="s">
        <v>83</v>
      </c>
      <c r="AY155" s="17" t="s">
        <v>142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250</v>
      </c>
      <c r="BM155" s="231" t="s">
        <v>367</v>
      </c>
    </row>
    <row r="156" spans="1:47" s="2" customFormat="1" ht="12">
      <c r="A156" s="38"/>
      <c r="B156" s="39"/>
      <c r="C156" s="40"/>
      <c r="D156" s="233" t="s">
        <v>151</v>
      </c>
      <c r="E156" s="40"/>
      <c r="F156" s="234" t="s">
        <v>693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</v>
      </c>
      <c r="AU156" s="17" t="s">
        <v>83</v>
      </c>
    </row>
    <row r="157" spans="1:65" s="2" customFormat="1" ht="16.5" customHeight="1">
      <c r="A157" s="38"/>
      <c r="B157" s="39"/>
      <c r="C157" s="219" t="s">
        <v>265</v>
      </c>
      <c r="D157" s="219" t="s">
        <v>145</v>
      </c>
      <c r="E157" s="220" t="s">
        <v>694</v>
      </c>
      <c r="F157" s="221" t="s">
        <v>695</v>
      </c>
      <c r="G157" s="222" t="s">
        <v>189</v>
      </c>
      <c r="H157" s="223">
        <v>17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250</v>
      </c>
      <c r="AT157" s="231" t="s">
        <v>145</v>
      </c>
      <c r="AU157" s="231" t="s">
        <v>83</v>
      </c>
      <c r="AY157" s="17" t="s">
        <v>142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250</v>
      </c>
      <c r="BM157" s="231" t="s">
        <v>377</v>
      </c>
    </row>
    <row r="158" spans="1:47" s="2" customFormat="1" ht="12">
      <c r="A158" s="38"/>
      <c r="B158" s="39"/>
      <c r="C158" s="40"/>
      <c r="D158" s="233" t="s">
        <v>151</v>
      </c>
      <c r="E158" s="40"/>
      <c r="F158" s="234" t="s">
        <v>695</v>
      </c>
      <c r="G158" s="40"/>
      <c r="H158" s="40"/>
      <c r="I158" s="235"/>
      <c r="J158" s="40"/>
      <c r="K158" s="40"/>
      <c r="L158" s="44"/>
      <c r="M158" s="236"/>
      <c r="N158" s="23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151</v>
      </c>
      <c r="AU158" s="17" t="s">
        <v>83</v>
      </c>
    </row>
    <row r="159" spans="1:65" s="2" customFormat="1" ht="16.5" customHeight="1">
      <c r="A159" s="38"/>
      <c r="B159" s="39"/>
      <c r="C159" s="219" t="s">
        <v>271</v>
      </c>
      <c r="D159" s="219" t="s">
        <v>145</v>
      </c>
      <c r="E159" s="220" t="s">
        <v>696</v>
      </c>
      <c r="F159" s="221" t="s">
        <v>697</v>
      </c>
      <c r="G159" s="222" t="s">
        <v>268</v>
      </c>
      <c r="H159" s="223">
        <v>0.033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250</v>
      </c>
      <c r="AT159" s="231" t="s">
        <v>145</v>
      </c>
      <c r="AU159" s="231" t="s">
        <v>83</v>
      </c>
      <c r="AY159" s="17" t="s">
        <v>142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250</v>
      </c>
      <c r="BM159" s="231" t="s">
        <v>387</v>
      </c>
    </row>
    <row r="160" spans="1:47" s="2" customFormat="1" ht="12">
      <c r="A160" s="38"/>
      <c r="B160" s="39"/>
      <c r="C160" s="40"/>
      <c r="D160" s="233" t="s">
        <v>151</v>
      </c>
      <c r="E160" s="40"/>
      <c r="F160" s="234" t="s">
        <v>697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</v>
      </c>
      <c r="AU160" s="17" t="s">
        <v>83</v>
      </c>
    </row>
    <row r="161" spans="1:63" s="12" customFormat="1" ht="25.9" customHeight="1">
      <c r="A161" s="12"/>
      <c r="B161" s="203"/>
      <c r="C161" s="204"/>
      <c r="D161" s="205" t="s">
        <v>74</v>
      </c>
      <c r="E161" s="206" t="s">
        <v>698</v>
      </c>
      <c r="F161" s="206" t="s">
        <v>699</v>
      </c>
      <c r="G161" s="204"/>
      <c r="H161" s="204"/>
      <c r="I161" s="207"/>
      <c r="J161" s="208">
        <f>BK161</f>
        <v>0</v>
      </c>
      <c r="K161" s="204"/>
      <c r="L161" s="209"/>
      <c r="M161" s="210"/>
      <c r="N161" s="211"/>
      <c r="O161" s="211"/>
      <c r="P161" s="212">
        <f>SUM(P162:P193)</f>
        <v>0</v>
      </c>
      <c r="Q161" s="211"/>
      <c r="R161" s="212">
        <f>SUM(R162:R193)</f>
        <v>0</v>
      </c>
      <c r="S161" s="211"/>
      <c r="T161" s="213">
        <f>SUM(T162:T193)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85</v>
      </c>
      <c r="AT161" s="215" t="s">
        <v>74</v>
      </c>
      <c r="AU161" s="215" t="s">
        <v>75</v>
      </c>
      <c r="AY161" s="214" t="s">
        <v>142</v>
      </c>
      <c r="BK161" s="216">
        <f>SUM(BK162:BK193)</f>
        <v>0</v>
      </c>
    </row>
    <row r="162" spans="1:65" s="2" customFormat="1" ht="24.15" customHeight="1">
      <c r="A162" s="38"/>
      <c r="B162" s="39"/>
      <c r="C162" s="219" t="s">
        <v>276</v>
      </c>
      <c r="D162" s="219" t="s">
        <v>145</v>
      </c>
      <c r="E162" s="220" t="s">
        <v>700</v>
      </c>
      <c r="F162" s="221" t="s">
        <v>701</v>
      </c>
      <c r="G162" s="222" t="s">
        <v>189</v>
      </c>
      <c r="H162" s="223">
        <v>2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250</v>
      </c>
      <c r="AT162" s="231" t="s">
        <v>145</v>
      </c>
      <c r="AU162" s="231" t="s">
        <v>83</v>
      </c>
      <c r="AY162" s="17" t="s">
        <v>142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250</v>
      </c>
      <c r="BM162" s="231" t="s">
        <v>396</v>
      </c>
    </row>
    <row r="163" spans="1:47" s="2" customFormat="1" ht="12">
      <c r="A163" s="38"/>
      <c r="B163" s="39"/>
      <c r="C163" s="40"/>
      <c r="D163" s="233" t="s">
        <v>151</v>
      </c>
      <c r="E163" s="40"/>
      <c r="F163" s="234" t="s">
        <v>701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151</v>
      </c>
      <c r="AU163" s="17" t="s">
        <v>83</v>
      </c>
    </row>
    <row r="164" spans="1:65" s="2" customFormat="1" ht="24.15" customHeight="1">
      <c r="A164" s="38"/>
      <c r="B164" s="39"/>
      <c r="C164" s="219" t="s">
        <v>7</v>
      </c>
      <c r="D164" s="219" t="s">
        <v>145</v>
      </c>
      <c r="E164" s="220" t="s">
        <v>702</v>
      </c>
      <c r="F164" s="221" t="s">
        <v>703</v>
      </c>
      <c r="G164" s="222" t="s">
        <v>189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250</v>
      </c>
      <c r="AT164" s="231" t="s">
        <v>145</v>
      </c>
      <c r="AU164" s="231" t="s">
        <v>83</v>
      </c>
      <c r="AY164" s="17" t="s">
        <v>142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250</v>
      </c>
      <c r="BM164" s="231" t="s">
        <v>405</v>
      </c>
    </row>
    <row r="165" spans="1:47" s="2" customFormat="1" ht="12">
      <c r="A165" s="38"/>
      <c r="B165" s="39"/>
      <c r="C165" s="40"/>
      <c r="D165" s="233" t="s">
        <v>151</v>
      </c>
      <c r="E165" s="40"/>
      <c r="F165" s="234" t="s">
        <v>703</v>
      </c>
      <c r="G165" s="40"/>
      <c r="H165" s="40"/>
      <c r="I165" s="235"/>
      <c r="J165" s="40"/>
      <c r="K165" s="40"/>
      <c r="L165" s="44"/>
      <c r="M165" s="236"/>
      <c r="N165" s="23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151</v>
      </c>
      <c r="AU165" s="17" t="s">
        <v>83</v>
      </c>
    </row>
    <row r="166" spans="1:65" s="2" customFormat="1" ht="24.15" customHeight="1">
      <c r="A166" s="38"/>
      <c r="B166" s="39"/>
      <c r="C166" s="219" t="s">
        <v>288</v>
      </c>
      <c r="D166" s="219" t="s">
        <v>145</v>
      </c>
      <c r="E166" s="220" t="s">
        <v>704</v>
      </c>
      <c r="F166" s="221" t="s">
        <v>705</v>
      </c>
      <c r="G166" s="222" t="s">
        <v>189</v>
      </c>
      <c r="H166" s="223">
        <v>1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250</v>
      </c>
      <c r="AT166" s="231" t="s">
        <v>145</v>
      </c>
      <c r="AU166" s="231" t="s">
        <v>83</v>
      </c>
      <c r="AY166" s="17" t="s">
        <v>142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250</v>
      </c>
      <c r="BM166" s="231" t="s">
        <v>415</v>
      </c>
    </row>
    <row r="167" spans="1:47" s="2" customFormat="1" ht="12">
      <c r="A167" s="38"/>
      <c r="B167" s="39"/>
      <c r="C167" s="40"/>
      <c r="D167" s="233" t="s">
        <v>151</v>
      </c>
      <c r="E167" s="40"/>
      <c r="F167" s="234" t="s">
        <v>705</v>
      </c>
      <c r="G167" s="40"/>
      <c r="H167" s="40"/>
      <c r="I167" s="235"/>
      <c r="J167" s="40"/>
      <c r="K167" s="40"/>
      <c r="L167" s="44"/>
      <c r="M167" s="236"/>
      <c r="N167" s="237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151</v>
      </c>
      <c r="AU167" s="17" t="s">
        <v>83</v>
      </c>
    </row>
    <row r="168" spans="1:65" s="2" customFormat="1" ht="24.15" customHeight="1">
      <c r="A168" s="38"/>
      <c r="B168" s="39"/>
      <c r="C168" s="219" t="s">
        <v>297</v>
      </c>
      <c r="D168" s="219" t="s">
        <v>145</v>
      </c>
      <c r="E168" s="220" t="s">
        <v>706</v>
      </c>
      <c r="F168" s="221" t="s">
        <v>707</v>
      </c>
      <c r="G168" s="222" t="s">
        <v>189</v>
      </c>
      <c r="H168" s="223">
        <v>1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250</v>
      </c>
      <c r="AT168" s="231" t="s">
        <v>145</v>
      </c>
      <c r="AU168" s="231" t="s">
        <v>83</v>
      </c>
      <c r="AY168" s="17" t="s">
        <v>142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250</v>
      </c>
      <c r="BM168" s="231" t="s">
        <v>425</v>
      </c>
    </row>
    <row r="169" spans="1:47" s="2" customFormat="1" ht="12">
      <c r="A169" s="38"/>
      <c r="B169" s="39"/>
      <c r="C169" s="40"/>
      <c r="D169" s="233" t="s">
        <v>151</v>
      </c>
      <c r="E169" s="40"/>
      <c r="F169" s="234" t="s">
        <v>707</v>
      </c>
      <c r="G169" s="40"/>
      <c r="H169" s="40"/>
      <c r="I169" s="235"/>
      <c r="J169" s="40"/>
      <c r="K169" s="40"/>
      <c r="L169" s="44"/>
      <c r="M169" s="236"/>
      <c r="N169" s="237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151</v>
      </c>
      <c r="AU169" s="17" t="s">
        <v>83</v>
      </c>
    </row>
    <row r="170" spans="1:65" s="2" customFormat="1" ht="24.15" customHeight="1">
      <c r="A170" s="38"/>
      <c r="B170" s="39"/>
      <c r="C170" s="219" t="s">
        <v>303</v>
      </c>
      <c r="D170" s="219" t="s">
        <v>145</v>
      </c>
      <c r="E170" s="220" t="s">
        <v>708</v>
      </c>
      <c r="F170" s="221" t="s">
        <v>709</v>
      </c>
      <c r="G170" s="222" t="s">
        <v>189</v>
      </c>
      <c r="H170" s="223">
        <v>8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250</v>
      </c>
      <c r="AT170" s="231" t="s">
        <v>145</v>
      </c>
      <c r="AU170" s="231" t="s">
        <v>83</v>
      </c>
      <c r="AY170" s="17" t="s">
        <v>142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250</v>
      </c>
      <c r="BM170" s="231" t="s">
        <v>435</v>
      </c>
    </row>
    <row r="171" spans="1:47" s="2" customFormat="1" ht="12">
      <c r="A171" s="38"/>
      <c r="B171" s="39"/>
      <c r="C171" s="40"/>
      <c r="D171" s="233" t="s">
        <v>151</v>
      </c>
      <c r="E171" s="40"/>
      <c r="F171" s="234" t="s">
        <v>709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151</v>
      </c>
      <c r="AU171" s="17" t="s">
        <v>83</v>
      </c>
    </row>
    <row r="172" spans="1:65" s="2" customFormat="1" ht="24.15" customHeight="1">
      <c r="A172" s="38"/>
      <c r="B172" s="39"/>
      <c r="C172" s="219" t="s">
        <v>308</v>
      </c>
      <c r="D172" s="219" t="s">
        <v>145</v>
      </c>
      <c r="E172" s="220" t="s">
        <v>710</v>
      </c>
      <c r="F172" s="221" t="s">
        <v>711</v>
      </c>
      <c r="G172" s="222" t="s">
        <v>189</v>
      </c>
      <c r="H172" s="223">
        <v>1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250</v>
      </c>
      <c r="AT172" s="231" t="s">
        <v>145</v>
      </c>
      <c r="AU172" s="231" t="s">
        <v>83</v>
      </c>
      <c r="AY172" s="17" t="s">
        <v>142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250</v>
      </c>
      <c r="BM172" s="231" t="s">
        <v>446</v>
      </c>
    </row>
    <row r="173" spans="1:47" s="2" customFormat="1" ht="12">
      <c r="A173" s="38"/>
      <c r="B173" s="39"/>
      <c r="C173" s="40"/>
      <c r="D173" s="233" t="s">
        <v>151</v>
      </c>
      <c r="E173" s="40"/>
      <c r="F173" s="234" t="s">
        <v>711</v>
      </c>
      <c r="G173" s="40"/>
      <c r="H173" s="40"/>
      <c r="I173" s="235"/>
      <c r="J173" s="40"/>
      <c r="K173" s="40"/>
      <c r="L173" s="44"/>
      <c r="M173" s="236"/>
      <c r="N173" s="237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151</v>
      </c>
      <c r="AU173" s="17" t="s">
        <v>83</v>
      </c>
    </row>
    <row r="174" spans="1:65" s="2" customFormat="1" ht="24.15" customHeight="1">
      <c r="A174" s="38"/>
      <c r="B174" s="39"/>
      <c r="C174" s="219" t="s">
        <v>313</v>
      </c>
      <c r="D174" s="219" t="s">
        <v>145</v>
      </c>
      <c r="E174" s="220" t="s">
        <v>712</v>
      </c>
      <c r="F174" s="221" t="s">
        <v>713</v>
      </c>
      <c r="G174" s="222" t="s">
        <v>189</v>
      </c>
      <c r="H174" s="223">
        <v>1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250</v>
      </c>
      <c r="AT174" s="231" t="s">
        <v>145</v>
      </c>
      <c r="AU174" s="231" t="s">
        <v>83</v>
      </c>
      <c r="AY174" s="17" t="s">
        <v>142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250</v>
      </c>
      <c r="BM174" s="231" t="s">
        <v>459</v>
      </c>
    </row>
    <row r="175" spans="1:47" s="2" customFormat="1" ht="12">
      <c r="A175" s="38"/>
      <c r="B175" s="39"/>
      <c r="C175" s="40"/>
      <c r="D175" s="233" t="s">
        <v>151</v>
      </c>
      <c r="E175" s="40"/>
      <c r="F175" s="234" t="s">
        <v>713</v>
      </c>
      <c r="G175" s="40"/>
      <c r="H175" s="40"/>
      <c r="I175" s="235"/>
      <c r="J175" s="40"/>
      <c r="K175" s="40"/>
      <c r="L175" s="44"/>
      <c r="M175" s="236"/>
      <c r="N175" s="237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151</v>
      </c>
      <c r="AU175" s="17" t="s">
        <v>83</v>
      </c>
    </row>
    <row r="176" spans="1:65" s="2" customFormat="1" ht="24.15" customHeight="1">
      <c r="A176" s="38"/>
      <c r="B176" s="39"/>
      <c r="C176" s="219" t="s">
        <v>320</v>
      </c>
      <c r="D176" s="219" t="s">
        <v>145</v>
      </c>
      <c r="E176" s="220" t="s">
        <v>714</v>
      </c>
      <c r="F176" s="221" t="s">
        <v>715</v>
      </c>
      <c r="G176" s="222" t="s">
        <v>189</v>
      </c>
      <c r="H176" s="223">
        <v>1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250</v>
      </c>
      <c r="AT176" s="231" t="s">
        <v>145</v>
      </c>
      <c r="AU176" s="231" t="s">
        <v>83</v>
      </c>
      <c r="AY176" s="17" t="s">
        <v>142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250</v>
      </c>
      <c r="BM176" s="231" t="s">
        <v>470</v>
      </c>
    </row>
    <row r="177" spans="1:47" s="2" customFormat="1" ht="12">
      <c r="A177" s="38"/>
      <c r="B177" s="39"/>
      <c r="C177" s="40"/>
      <c r="D177" s="233" t="s">
        <v>151</v>
      </c>
      <c r="E177" s="40"/>
      <c r="F177" s="234" t="s">
        <v>715</v>
      </c>
      <c r="G177" s="40"/>
      <c r="H177" s="40"/>
      <c r="I177" s="235"/>
      <c r="J177" s="40"/>
      <c r="K177" s="40"/>
      <c r="L177" s="44"/>
      <c r="M177" s="236"/>
      <c r="N177" s="23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151</v>
      </c>
      <c r="AU177" s="17" t="s">
        <v>83</v>
      </c>
    </row>
    <row r="178" spans="1:65" s="2" customFormat="1" ht="24.15" customHeight="1">
      <c r="A178" s="38"/>
      <c r="B178" s="39"/>
      <c r="C178" s="219" t="s">
        <v>326</v>
      </c>
      <c r="D178" s="219" t="s">
        <v>145</v>
      </c>
      <c r="E178" s="220" t="s">
        <v>716</v>
      </c>
      <c r="F178" s="221" t="s">
        <v>717</v>
      </c>
      <c r="G178" s="222" t="s">
        <v>189</v>
      </c>
      <c r="H178" s="223">
        <v>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250</v>
      </c>
      <c r="AT178" s="231" t="s">
        <v>145</v>
      </c>
      <c r="AU178" s="231" t="s">
        <v>83</v>
      </c>
      <c r="AY178" s="17" t="s">
        <v>142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250</v>
      </c>
      <c r="BM178" s="231" t="s">
        <v>480</v>
      </c>
    </row>
    <row r="179" spans="1:47" s="2" customFormat="1" ht="12">
      <c r="A179" s="38"/>
      <c r="B179" s="39"/>
      <c r="C179" s="40"/>
      <c r="D179" s="233" t="s">
        <v>151</v>
      </c>
      <c r="E179" s="40"/>
      <c r="F179" s="234" t="s">
        <v>717</v>
      </c>
      <c r="G179" s="40"/>
      <c r="H179" s="40"/>
      <c r="I179" s="235"/>
      <c r="J179" s="40"/>
      <c r="K179" s="40"/>
      <c r="L179" s="44"/>
      <c r="M179" s="236"/>
      <c r="N179" s="237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151</v>
      </c>
      <c r="AU179" s="17" t="s">
        <v>83</v>
      </c>
    </row>
    <row r="180" spans="1:65" s="2" customFormat="1" ht="16.5" customHeight="1">
      <c r="A180" s="38"/>
      <c r="B180" s="39"/>
      <c r="C180" s="219" t="s">
        <v>332</v>
      </c>
      <c r="D180" s="219" t="s">
        <v>145</v>
      </c>
      <c r="E180" s="220" t="s">
        <v>718</v>
      </c>
      <c r="F180" s="221" t="s">
        <v>719</v>
      </c>
      <c r="G180" s="222" t="s">
        <v>189</v>
      </c>
      <c r="H180" s="223">
        <v>17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250</v>
      </c>
      <c r="AT180" s="231" t="s">
        <v>145</v>
      </c>
      <c r="AU180" s="231" t="s">
        <v>83</v>
      </c>
      <c r="AY180" s="17" t="s">
        <v>142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250</v>
      </c>
      <c r="BM180" s="231" t="s">
        <v>494</v>
      </c>
    </row>
    <row r="181" spans="1:47" s="2" customFormat="1" ht="12">
      <c r="A181" s="38"/>
      <c r="B181" s="39"/>
      <c r="C181" s="40"/>
      <c r="D181" s="233" t="s">
        <v>151</v>
      </c>
      <c r="E181" s="40"/>
      <c r="F181" s="234" t="s">
        <v>719</v>
      </c>
      <c r="G181" s="40"/>
      <c r="H181" s="40"/>
      <c r="I181" s="235"/>
      <c r="J181" s="40"/>
      <c r="K181" s="40"/>
      <c r="L181" s="44"/>
      <c r="M181" s="236"/>
      <c r="N181" s="237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151</v>
      </c>
      <c r="AU181" s="17" t="s">
        <v>83</v>
      </c>
    </row>
    <row r="182" spans="1:65" s="2" customFormat="1" ht="16.5" customHeight="1">
      <c r="A182" s="38"/>
      <c r="B182" s="39"/>
      <c r="C182" s="219" t="s">
        <v>338</v>
      </c>
      <c r="D182" s="219" t="s">
        <v>145</v>
      </c>
      <c r="E182" s="220" t="s">
        <v>720</v>
      </c>
      <c r="F182" s="221" t="s">
        <v>721</v>
      </c>
      <c r="G182" s="222" t="s">
        <v>189</v>
      </c>
      <c r="H182" s="223">
        <v>17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250</v>
      </c>
      <c r="AT182" s="231" t="s">
        <v>145</v>
      </c>
      <c r="AU182" s="231" t="s">
        <v>83</v>
      </c>
      <c r="AY182" s="17" t="s">
        <v>142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250</v>
      </c>
      <c r="BM182" s="231" t="s">
        <v>507</v>
      </c>
    </row>
    <row r="183" spans="1:47" s="2" customFormat="1" ht="12">
      <c r="A183" s="38"/>
      <c r="B183" s="39"/>
      <c r="C183" s="40"/>
      <c r="D183" s="233" t="s">
        <v>151</v>
      </c>
      <c r="E183" s="40"/>
      <c r="F183" s="234" t="s">
        <v>721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</v>
      </c>
      <c r="AU183" s="17" t="s">
        <v>83</v>
      </c>
    </row>
    <row r="184" spans="1:65" s="2" customFormat="1" ht="16.5" customHeight="1">
      <c r="A184" s="38"/>
      <c r="B184" s="39"/>
      <c r="C184" s="219" t="s">
        <v>345</v>
      </c>
      <c r="D184" s="219" t="s">
        <v>145</v>
      </c>
      <c r="E184" s="220" t="s">
        <v>722</v>
      </c>
      <c r="F184" s="221" t="s">
        <v>723</v>
      </c>
      <c r="G184" s="222" t="s">
        <v>268</v>
      </c>
      <c r="H184" s="223">
        <v>0.679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250</v>
      </c>
      <c r="AT184" s="231" t="s">
        <v>145</v>
      </c>
      <c r="AU184" s="231" t="s">
        <v>83</v>
      </c>
      <c r="AY184" s="17" t="s">
        <v>142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250</v>
      </c>
      <c r="BM184" s="231" t="s">
        <v>519</v>
      </c>
    </row>
    <row r="185" spans="1:47" s="2" customFormat="1" ht="12">
      <c r="A185" s="38"/>
      <c r="B185" s="39"/>
      <c r="C185" s="40"/>
      <c r="D185" s="233" t="s">
        <v>151</v>
      </c>
      <c r="E185" s="40"/>
      <c r="F185" s="234" t="s">
        <v>723</v>
      </c>
      <c r="G185" s="40"/>
      <c r="H185" s="40"/>
      <c r="I185" s="235"/>
      <c r="J185" s="40"/>
      <c r="K185" s="40"/>
      <c r="L185" s="44"/>
      <c r="M185" s="236"/>
      <c r="N185" s="23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151</v>
      </c>
      <c r="AU185" s="17" t="s">
        <v>83</v>
      </c>
    </row>
    <row r="186" spans="1:65" s="2" customFormat="1" ht="16.5" customHeight="1">
      <c r="A186" s="38"/>
      <c r="B186" s="39"/>
      <c r="C186" s="219" t="s">
        <v>356</v>
      </c>
      <c r="D186" s="219" t="s">
        <v>145</v>
      </c>
      <c r="E186" s="220" t="s">
        <v>724</v>
      </c>
      <c r="F186" s="221" t="s">
        <v>725</v>
      </c>
      <c r="G186" s="222" t="s">
        <v>148</v>
      </c>
      <c r="H186" s="223">
        <v>112.89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250</v>
      </c>
      <c r="AT186" s="231" t="s">
        <v>145</v>
      </c>
      <c r="AU186" s="231" t="s">
        <v>83</v>
      </c>
      <c r="AY186" s="17" t="s">
        <v>142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250</v>
      </c>
      <c r="BM186" s="231" t="s">
        <v>529</v>
      </c>
    </row>
    <row r="187" spans="1:47" s="2" customFormat="1" ht="12">
      <c r="A187" s="38"/>
      <c r="B187" s="39"/>
      <c r="C187" s="40"/>
      <c r="D187" s="233" t="s">
        <v>151</v>
      </c>
      <c r="E187" s="40"/>
      <c r="F187" s="234" t="s">
        <v>725</v>
      </c>
      <c r="G187" s="40"/>
      <c r="H187" s="40"/>
      <c r="I187" s="235"/>
      <c r="J187" s="40"/>
      <c r="K187" s="40"/>
      <c r="L187" s="44"/>
      <c r="M187" s="236"/>
      <c r="N187" s="237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151</v>
      </c>
      <c r="AU187" s="17" t="s">
        <v>83</v>
      </c>
    </row>
    <row r="188" spans="1:65" s="2" customFormat="1" ht="16.5" customHeight="1">
      <c r="A188" s="38"/>
      <c r="B188" s="39"/>
      <c r="C188" s="219" t="s">
        <v>362</v>
      </c>
      <c r="D188" s="219" t="s">
        <v>145</v>
      </c>
      <c r="E188" s="220" t="s">
        <v>726</v>
      </c>
      <c r="F188" s="221" t="s">
        <v>727</v>
      </c>
      <c r="G188" s="222" t="s">
        <v>148</v>
      </c>
      <c r="H188" s="223">
        <v>17.6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250</v>
      </c>
      <c r="AT188" s="231" t="s">
        <v>145</v>
      </c>
      <c r="AU188" s="231" t="s">
        <v>83</v>
      </c>
      <c r="AY188" s="17" t="s">
        <v>142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250</v>
      </c>
      <c r="BM188" s="231" t="s">
        <v>540</v>
      </c>
    </row>
    <row r="189" spans="1:47" s="2" customFormat="1" ht="12">
      <c r="A189" s="38"/>
      <c r="B189" s="39"/>
      <c r="C189" s="40"/>
      <c r="D189" s="233" t="s">
        <v>151</v>
      </c>
      <c r="E189" s="40"/>
      <c r="F189" s="234" t="s">
        <v>727</v>
      </c>
      <c r="G189" s="40"/>
      <c r="H189" s="40"/>
      <c r="I189" s="235"/>
      <c r="J189" s="40"/>
      <c r="K189" s="40"/>
      <c r="L189" s="44"/>
      <c r="M189" s="236"/>
      <c r="N189" s="237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83</v>
      </c>
    </row>
    <row r="190" spans="1:65" s="2" customFormat="1" ht="16.5" customHeight="1">
      <c r="A190" s="38"/>
      <c r="B190" s="39"/>
      <c r="C190" s="219" t="s">
        <v>367</v>
      </c>
      <c r="D190" s="219" t="s">
        <v>145</v>
      </c>
      <c r="E190" s="220" t="s">
        <v>728</v>
      </c>
      <c r="F190" s="221" t="s">
        <v>729</v>
      </c>
      <c r="G190" s="222" t="s">
        <v>189</v>
      </c>
      <c r="H190" s="223">
        <v>124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250</v>
      </c>
      <c r="AT190" s="231" t="s">
        <v>145</v>
      </c>
      <c r="AU190" s="231" t="s">
        <v>83</v>
      </c>
      <c r="AY190" s="17" t="s">
        <v>142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250</v>
      </c>
      <c r="BM190" s="231" t="s">
        <v>551</v>
      </c>
    </row>
    <row r="191" spans="1:47" s="2" customFormat="1" ht="12">
      <c r="A191" s="38"/>
      <c r="B191" s="39"/>
      <c r="C191" s="40"/>
      <c r="D191" s="233" t="s">
        <v>151</v>
      </c>
      <c r="E191" s="40"/>
      <c r="F191" s="234" t="s">
        <v>729</v>
      </c>
      <c r="G191" s="40"/>
      <c r="H191" s="40"/>
      <c r="I191" s="235"/>
      <c r="J191" s="40"/>
      <c r="K191" s="40"/>
      <c r="L191" s="44"/>
      <c r="M191" s="236"/>
      <c r="N191" s="237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151</v>
      </c>
      <c r="AU191" s="17" t="s">
        <v>83</v>
      </c>
    </row>
    <row r="192" spans="1:65" s="2" customFormat="1" ht="21.75" customHeight="1">
      <c r="A192" s="38"/>
      <c r="B192" s="39"/>
      <c r="C192" s="219" t="s">
        <v>372</v>
      </c>
      <c r="D192" s="219" t="s">
        <v>145</v>
      </c>
      <c r="E192" s="220" t="s">
        <v>730</v>
      </c>
      <c r="F192" s="221" t="s">
        <v>731</v>
      </c>
      <c r="G192" s="222" t="s">
        <v>268</v>
      </c>
      <c r="H192" s="223">
        <v>2.967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250</v>
      </c>
      <c r="AT192" s="231" t="s">
        <v>145</v>
      </c>
      <c r="AU192" s="231" t="s">
        <v>83</v>
      </c>
      <c r="AY192" s="17" t="s">
        <v>142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250</v>
      </c>
      <c r="BM192" s="231" t="s">
        <v>561</v>
      </c>
    </row>
    <row r="193" spans="1:47" s="2" customFormat="1" ht="12">
      <c r="A193" s="38"/>
      <c r="B193" s="39"/>
      <c r="C193" s="40"/>
      <c r="D193" s="233" t="s">
        <v>151</v>
      </c>
      <c r="E193" s="40"/>
      <c r="F193" s="234" t="s">
        <v>731</v>
      </c>
      <c r="G193" s="40"/>
      <c r="H193" s="40"/>
      <c r="I193" s="235"/>
      <c r="J193" s="40"/>
      <c r="K193" s="40"/>
      <c r="L193" s="44"/>
      <c r="M193" s="236"/>
      <c r="N193" s="237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151</v>
      </c>
      <c r="AU193" s="17" t="s">
        <v>83</v>
      </c>
    </row>
    <row r="194" spans="1:63" s="12" customFormat="1" ht="25.9" customHeight="1">
      <c r="A194" s="12"/>
      <c r="B194" s="203"/>
      <c r="C194" s="204"/>
      <c r="D194" s="205" t="s">
        <v>74</v>
      </c>
      <c r="E194" s="206" t="s">
        <v>732</v>
      </c>
      <c r="F194" s="206" t="s">
        <v>733</v>
      </c>
      <c r="G194" s="204"/>
      <c r="H194" s="204"/>
      <c r="I194" s="207"/>
      <c r="J194" s="208">
        <f>BK194</f>
        <v>0</v>
      </c>
      <c r="K194" s="204"/>
      <c r="L194" s="209"/>
      <c r="M194" s="210"/>
      <c r="N194" s="211"/>
      <c r="O194" s="211"/>
      <c r="P194" s="212">
        <f>SUM(P195:P198)</f>
        <v>0</v>
      </c>
      <c r="Q194" s="211"/>
      <c r="R194" s="212">
        <f>SUM(R195:R198)</f>
        <v>0</v>
      </c>
      <c r="S194" s="211"/>
      <c r="T194" s="213">
        <f>SUM(T195:T198)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83</v>
      </c>
      <c r="AT194" s="215" t="s">
        <v>74</v>
      </c>
      <c r="AU194" s="215" t="s">
        <v>75</v>
      </c>
      <c r="AY194" s="214" t="s">
        <v>142</v>
      </c>
      <c r="BK194" s="216">
        <f>SUM(BK195:BK198)</f>
        <v>0</v>
      </c>
    </row>
    <row r="195" spans="1:65" s="2" customFormat="1" ht="24.15" customHeight="1">
      <c r="A195" s="38"/>
      <c r="B195" s="39"/>
      <c r="C195" s="219" t="s">
        <v>377</v>
      </c>
      <c r="D195" s="219" t="s">
        <v>145</v>
      </c>
      <c r="E195" s="220" t="s">
        <v>734</v>
      </c>
      <c r="F195" s="221" t="s">
        <v>735</v>
      </c>
      <c r="G195" s="222" t="s">
        <v>736</v>
      </c>
      <c r="H195" s="223">
        <v>24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149</v>
      </c>
      <c r="AT195" s="231" t="s">
        <v>145</v>
      </c>
      <c r="AU195" s="231" t="s">
        <v>83</v>
      </c>
      <c r="AY195" s="17" t="s">
        <v>142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149</v>
      </c>
      <c r="BM195" s="231" t="s">
        <v>575</v>
      </c>
    </row>
    <row r="196" spans="1:47" s="2" customFormat="1" ht="12">
      <c r="A196" s="38"/>
      <c r="B196" s="39"/>
      <c r="C196" s="40"/>
      <c r="D196" s="233" t="s">
        <v>151</v>
      </c>
      <c r="E196" s="40"/>
      <c r="F196" s="234" t="s">
        <v>735</v>
      </c>
      <c r="G196" s="40"/>
      <c r="H196" s="40"/>
      <c r="I196" s="235"/>
      <c r="J196" s="40"/>
      <c r="K196" s="40"/>
      <c r="L196" s="44"/>
      <c r="M196" s="236"/>
      <c r="N196" s="23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151</v>
      </c>
      <c r="AU196" s="17" t="s">
        <v>83</v>
      </c>
    </row>
    <row r="197" spans="1:65" s="2" customFormat="1" ht="16.5" customHeight="1">
      <c r="A197" s="38"/>
      <c r="B197" s="39"/>
      <c r="C197" s="219" t="s">
        <v>382</v>
      </c>
      <c r="D197" s="219" t="s">
        <v>145</v>
      </c>
      <c r="E197" s="220" t="s">
        <v>737</v>
      </c>
      <c r="F197" s="221" t="s">
        <v>738</v>
      </c>
      <c r="G197" s="222" t="s">
        <v>736</v>
      </c>
      <c r="H197" s="223">
        <v>4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149</v>
      </c>
      <c r="AT197" s="231" t="s">
        <v>145</v>
      </c>
      <c r="AU197" s="231" t="s">
        <v>83</v>
      </c>
      <c r="AY197" s="17" t="s">
        <v>142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149</v>
      </c>
      <c r="BM197" s="231" t="s">
        <v>585</v>
      </c>
    </row>
    <row r="198" spans="1:47" s="2" customFormat="1" ht="12">
      <c r="A198" s="38"/>
      <c r="B198" s="39"/>
      <c r="C198" s="40"/>
      <c r="D198" s="233" t="s">
        <v>151</v>
      </c>
      <c r="E198" s="40"/>
      <c r="F198" s="234" t="s">
        <v>738</v>
      </c>
      <c r="G198" s="40"/>
      <c r="H198" s="40"/>
      <c r="I198" s="235"/>
      <c r="J198" s="40"/>
      <c r="K198" s="40"/>
      <c r="L198" s="44"/>
      <c r="M198" s="281"/>
      <c r="N198" s="282"/>
      <c r="O198" s="283"/>
      <c r="P198" s="283"/>
      <c r="Q198" s="283"/>
      <c r="R198" s="283"/>
      <c r="S198" s="283"/>
      <c r="T198" s="284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151</v>
      </c>
      <c r="AU198" s="17" t="s">
        <v>83</v>
      </c>
    </row>
    <row r="199" spans="1:31" s="2" customFormat="1" ht="6.95" customHeight="1">
      <c r="A199" s="38"/>
      <c r="B199" s="66"/>
      <c r="C199" s="67"/>
      <c r="D199" s="67"/>
      <c r="E199" s="67"/>
      <c r="F199" s="67"/>
      <c r="G199" s="67"/>
      <c r="H199" s="67"/>
      <c r="I199" s="67"/>
      <c r="J199" s="67"/>
      <c r="K199" s="67"/>
      <c r="L199" s="44"/>
      <c r="M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</sheetData>
  <sheetProtection password="CC35" sheet="1" objects="1" scenarios="1" formatColumns="0" formatRows="0" autoFilter="0"/>
  <autoFilter ref="C119:K19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užívání na prádelnu, Kostnická 4088, Chomutov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739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26</v>
      </c>
      <c r="G12" s="38"/>
      <c r="H12" s="38"/>
      <c r="I12" s="140" t="s">
        <v>22</v>
      </c>
      <c r="J12" s="144" t="str">
        <f>'Rekapitulace stavby'!AN8</f>
        <v>18. 5. 2023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>Krajovský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ROUND((SUM(BE118:BE208)),2)</f>
        <v>0</v>
      </c>
      <c r="G33" s="38"/>
      <c r="H33" s="38"/>
      <c r="I33" s="155">
        <v>0.21</v>
      </c>
      <c r="J33" s="154">
        <f>ROUND(((SUM(BE118:BE208))*I33),2)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ROUND((SUM(BF118:BF208)),2)</f>
        <v>0</v>
      </c>
      <c r="G34" s="38"/>
      <c r="H34" s="38"/>
      <c r="I34" s="155">
        <v>0.12</v>
      </c>
      <c r="J34" s="154">
        <f>ROUND(((SUM(BF118:BF208))*I34),2)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ROUND((SUM(BG118:BG208)),2)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ROUND((SUM(BH118:BH208)),2)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ROUND((SUM(BI118:BI208)),2)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užívání na prádelnu, Kostnická 4088, Chomutov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VZT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18. 5. 2023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740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655</v>
      </c>
      <c r="E98" s="182"/>
      <c r="F98" s="182"/>
      <c r="G98" s="182"/>
      <c r="H98" s="182"/>
      <c r="I98" s="182"/>
      <c r="J98" s="183">
        <f>J204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127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Změna užívání na prádelnu, Kostnická 4088, Chomutov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03 - VZT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18. 5. 2023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32</v>
      </c>
      <c r="J115" s="36" t="str">
        <f>E24</f>
        <v>Krajovský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128</v>
      </c>
      <c r="D117" s="194" t="s">
        <v>60</v>
      </c>
      <c r="E117" s="194" t="s">
        <v>56</v>
      </c>
      <c r="F117" s="194" t="s">
        <v>57</v>
      </c>
      <c r="G117" s="194" t="s">
        <v>129</v>
      </c>
      <c r="H117" s="194" t="s">
        <v>130</v>
      </c>
      <c r="I117" s="194" t="s">
        <v>131</v>
      </c>
      <c r="J117" s="195" t="s">
        <v>109</v>
      </c>
      <c r="K117" s="196" t="s">
        <v>132</v>
      </c>
      <c r="L117" s="197"/>
      <c r="M117" s="100" t="s">
        <v>1</v>
      </c>
      <c r="N117" s="101" t="s">
        <v>39</v>
      </c>
      <c r="O117" s="101" t="s">
        <v>133</v>
      </c>
      <c r="P117" s="101" t="s">
        <v>134</v>
      </c>
      <c r="Q117" s="101" t="s">
        <v>135</v>
      </c>
      <c r="R117" s="101" t="s">
        <v>136</v>
      </c>
      <c r="S117" s="101" t="s">
        <v>137</v>
      </c>
      <c r="T117" s="102" t="s">
        <v>138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139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P119+P204</f>
        <v>0</v>
      </c>
      <c r="Q118" s="104"/>
      <c r="R118" s="200">
        <f>R119+R204</f>
        <v>0</v>
      </c>
      <c r="S118" s="104"/>
      <c r="T118" s="201">
        <f>T119+T204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74</v>
      </c>
      <c r="AU118" s="17" t="s">
        <v>111</v>
      </c>
      <c r="BK118" s="202">
        <f>BK119+BK204</f>
        <v>0</v>
      </c>
    </row>
    <row r="119" spans="1:63" s="12" customFormat="1" ht="25.9" customHeight="1">
      <c r="A119" s="12"/>
      <c r="B119" s="203"/>
      <c r="C119" s="204"/>
      <c r="D119" s="205" t="s">
        <v>74</v>
      </c>
      <c r="E119" s="206" t="s">
        <v>741</v>
      </c>
      <c r="F119" s="206" t="s">
        <v>742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SUM(P120:P203)</f>
        <v>0</v>
      </c>
      <c r="Q119" s="211"/>
      <c r="R119" s="212">
        <f>SUM(R120:R203)</f>
        <v>0</v>
      </c>
      <c r="S119" s="211"/>
      <c r="T119" s="213">
        <f>SUM(T120:T203)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83</v>
      </c>
      <c r="AT119" s="215" t="s">
        <v>74</v>
      </c>
      <c r="AU119" s="215" t="s">
        <v>75</v>
      </c>
      <c r="AY119" s="214" t="s">
        <v>142</v>
      </c>
      <c r="BK119" s="216">
        <f>SUM(BK120:BK203)</f>
        <v>0</v>
      </c>
    </row>
    <row r="120" spans="1:65" s="2" customFormat="1" ht="24.15" customHeight="1">
      <c r="A120" s="38"/>
      <c r="B120" s="39"/>
      <c r="C120" s="219" t="s">
        <v>83</v>
      </c>
      <c r="D120" s="219" t="s">
        <v>145</v>
      </c>
      <c r="E120" s="220" t="s">
        <v>743</v>
      </c>
      <c r="F120" s="221" t="s">
        <v>744</v>
      </c>
      <c r="G120" s="222" t="s">
        <v>189</v>
      </c>
      <c r="H120" s="223">
        <v>1</v>
      </c>
      <c r="I120" s="224"/>
      <c r="J120" s="225">
        <f>ROUND(I120*H120,2)</f>
        <v>0</v>
      </c>
      <c r="K120" s="226"/>
      <c r="L120" s="44"/>
      <c r="M120" s="227" t="s">
        <v>1</v>
      </c>
      <c r="N120" s="228" t="s">
        <v>40</v>
      </c>
      <c r="O120" s="91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31" t="s">
        <v>149</v>
      </c>
      <c r="AT120" s="231" t="s">
        <v>145</v>
      </c>
      <c r="AU120" s="231" t="s">
        <v>83</v>
      </c>
      <c r="AY120" s="17" t="s">
        <v>142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7" t="s">
        <v>83</v>
      </c>
      <c r="BK120" s="232">
        <f>ROUND(I120*H120,2)</f>
        <v>0</v>
      </c>
      <c r="BL120" s="17" t="s">
        <v>149</v>
      </c>
      <c r="BM120" s="231" t="s">
        <v>85</v>
      </c>
    </row>
    <row r="121" spans="1:47" s="2" customFormat="1" ht="12">
      <c r="A121" s="38"/>
      <c r="B121" s="39"/>
      <c r="C121" s="40"/>
      <c r="D121" s="233" t="s">
        <v>151</v>
      </c>
      <c r="E121" s="40"/>
      <c r="F121" s="234" t="s">
        <v>744</v>
      </c>
      <c r="G121" s="40"/>
      <c r="H121" s="40"/>
      <c r="I121" s="235"/>
      <c r="J121" s="40"/>
      <c r="K121" s="40"/>
      <c r="L121" s="44"/>
      <c r="M121" s="236"/>
      <c r="N121" s="237"/>
      <c r="O121" s="91"/>
      <c r="P121" s="91"/>
      <c r="Q121" s="91"/>
      <c r="R121" s="91"/>
      <c r="S121" s="91"/>
      <c r="T121" s="92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151</v>
      </c>
      <c r="AU121" s="17" t="s">
        <v>83</v>
      </c>
    </row>
    <row r="122" spans="1:65" s="2" customFormat="1" ht="37.8" customHeight="1">
      <c r="A122" s="38"/>
      <c r="B122" s="39"/>
      <c r="C122" s="270" t="s">
        <v>85</v>
      </c>
      <c r="D122" s="270" t="s">
        <v>198</v>
      </c>
      <c r="E122" s="271" t="s">
        <v>745</v>
      </c>
      <c r="F122" s="272" t="s">
        <v>746</v>
      </c>
      <c r="G122" s="273" t="s">
        <v>189</v>
      </c>
      <c r="H122" s="274">
        <v>1</v>
      </c>
      <c r="I122" s="275"/>
      <c r="J122" s="276">
        <f>ROUND(I122*H122,2)</f>
        <v>0</v>
      </c>
      <c r="K122" s="277"/>
      <c r="L122" s="278"/>
      <c r="M122" s="279" t="s">
        <v>1</v>
      </c>
      <c r="N122" s="280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201</v>
      </c>
      <c r="AT122" s="231" t="s">
        <v>198</v>
      </c>
      <c r="AU122" s="231" t="s">
        <v>83</v>
      </c>
      <c r="AY122" s="17" t="s">
        <v>142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149</v>
      </c>
      <c r="BM122" s="231" t="s">
        <v>149</v>
      </c>
    </row>
    <row r="123" spans="1:47" s="2" customFormat="1" ht="12">
      <c r="A123" s="38"/>
      <c r="B123" s="39"/>
      <c r="C123" s="40"/>
      <c r="D123" s="233" t="s">
        <v>151</v>
      </c>
      <c r="E123" s="40"/>
      <c r="F123" s="234" t="s">
        <v>746</v>
      </c>
      <c r="G123" s="40"/>
      <c r="H123" s="40"/>
      <c r="I123" s="235"/>
      <c r="J123" s="40"/>
      <c r="K123" s="40"/>
      <c r="L123" s="44"/>
      <c r="M123" s="236"/>
      <c r="N123" s="237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151</v>
      </c>
      <c r="AU123" s="17" t="s">
        <v>83</v>
      </c>
    </row>
    <row r="124" spans="1:65" s="2" customFormat="1" ht="16.5" customHeight="1">
      <c r="A124" s="38"/>
      <c r="B124" s="39"/>
      <c r="C124" s="270" t="s">
        <v>143</v>
      </c>
      <c r="D124" s="270" t="s">
        <v>198</v>
      </c>
      <c r="E124" s="271" t="s">
        <v>747</v>
      </c>
      <c r="F124" s="272" t="s">
        <v>748</v>
      </c>
      <c r="G124" s="273" t="s">
        <v>189</v>
      </c>
      <c r="H124" s="274">
        <v>1</v>
      </c>
      <c r="I124" s="275"/>
      <c r="J124" s="276">
        <f>ROUND(I124*H124,2)</f>
        <v>0</v>
      </c>
      <c r="K124" s="277"/>
      <c r="L124" s="278"/>
      <c r="M124" s="279" t="s">
        <v>1</v>
      </c>
      <c r="N124" s="280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201</v>
      </c>
      <c r="AT124" s="231" t="s">
        <v>198</v>
      </c>
      <c r="AU124" s="231" t="s">
        <v>83</v>
      </c>
      <c r="AY124" s="17" t="s">
        <v>142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149</v>
      </c>
      <c r="BM124" s="231" t="s">
        <v>169</v>
      </c>
    </row>
    <row r="125" spans="1:47" s="2" customFormat="1" ht="12">
      <c r="A125" s="38"/>
      <c r="B125" s="39"/>
      <c r="C125" s="40"/>
      <c r="D125" s="233" t="s">
        <v>151</v>
      </c>
      <c r="E125" s="40"/>
      <c r="F125" s="234" t="s">
        <v>748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83</v>
      </c>
    </row>
    <row r="126" spans="1:65" s="2" customFormat="1" ht="21.75" customHeight="1">
      <c r="A126" s="38"/>
      <c r="B126" s="39"/>
      <c r="C126" s="219" t="s">
        <v>149</v>
      </c>
      <c r="D126" s="219" t="s">
        <v>145</v>
      </c>
      <c r="E126" s="220" t="s">
        <v>749</v>
      </c>
      <c r="F126" s="221" t="s">
        <v>750</v>
      </c>
      <c r="G126" s="222" t="s">
        <v>189</v>
      </c>
      <c r="H126" s="223">
        <v>2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149</v>
      </c>
      <c r="AT126" s="231" t="s">
        <v>145</v>
      </c>
      <c r="AU126" s="231" t="s">
        <v>83</v>
      </c>
      <c r="AY126" s="17" t="s">
        <v>142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149</v>
      </c>
      <c r="BM126" s="231" t="s">
        <v>201</v>
      </c>
    </row>
    <row r="127" spans="1:47" s="2" customFormat="1" ht="12">
      <c r="A127" s="38"/>
      <c r="B127" s="39"/>
      <c r="C127" s="40"/>
      <c r="D127" s="233" t="s">
        <v>151</v>
      </c>
      <c r="E127" s="40"/>
      <c r="F127" s="234" t="s">
        <v>750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151</v>
      </c>
      <c r="AU127" s="17" t="s">
        <v>83</v>
      </c>
    </row>
    <row r="128" spans="1:65" s="2" customFormat="1" ht="16.5" customHeight="1">
      <c r="A128" s="38"/>
      <c r="B128" s="39"/>
      <c r="C128" s="270" t="s">
        <v>180</v>
      </c>
      <c r="D128" s="270" t="s">
        <v>198</v>
      </c>
      <c r="E128" s="271" t="s">
        <v>751</v>
      </c>
      <c r="F128" s="272" t="s">
        <v>752</v>
      </c>
      <c r="G128" s="273" t="s">
        <v>189</v>
      </c>
      <c r="H128" s="274">
        <v>2</v>
      </c>
      <c r="I128" s="275"/>
      <c r="J128" s="276">
        <f>ROUND(I128*H128,2)</f>
        <v>0</v>
      </c>
      <c r="K128" s="277"/>
      <c r="L128" s="278"/>
      <c r="M128" s="279" t="s">
        <v>1</v>
      </c>
      <c r="N128" s="280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201</v>
      </c>
      <c r="AT128" s="231" t="s">
        <v>198</v>
      </c>
      <c r="AU128" s="231" t="s">
        <v>83</v>
      </c>
      <c r="AY128" s="17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149</v>
      </c>
      <c r="BM128" s="231" t="s">
        <v>210</v>
      </c>
    </row>
    <row r="129" spans="1:47" s="2" customFormat="1" ht="12">
      <c r="A129" s="38"/>
      <c r="B129" s="39"/>
      <c r="C129" s="40"/>
      <c r="D129" s="233" t="s">
        <v>151</v>
      </c>
      <c r="E129" s="40"/>
      <c r="F129" s="234" t="s">
        <v>752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83</v>
      </c>
    </row>
    <row r="130" spans="1:65" s="2" customFormat="1" ht="16.5" customHeight="1">
      <c r="A130" s="38"/>
      <c r="B130" s="39"/>
      <c r="C130" s="219" t="s">
        <v>169</v>
      </c>
      <c r="D130" s="219" t="s">
        <v>145</v>
      </c>
      <c r="E130" s="220" t="s">
        <v>753</v>
      </c>
      <c r="F130" s="221" t="s">
        <v>754</v>
      </c>
      <c r="G130" s="222" t="s">
        <v>189</v>
      </c>
      <c r="H130" s="223">
        <v>4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149</v>
      </c>
      <c r="AT130" s="231" t="s">
        <v>145</v>
      </c>
      <c r="AU130" s="231" t="s">
        <v>83</v>
      </c>
      <c r="AY130" s="17" t="s">
        <v>142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149</v>
      </c>
      <c r="BM130" s="231" t="s">
        <v>8</v>
      </c>
    </row>
    <row r="131" spans="1:47" s="2" customFormat="1" ht="12">
      <c r="A131" s="38"/>
      <c r="B131" s="39"/>
      <c r="C131" s="40"/>
      <c r="D131" s="233" t="s">
        <v>151</v>
      </c>
      <c r="E131" s="40"/>
      <c r="F131" s="234" t="s">
        <v>754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151</v>
      </c>
      <c r="AU131" s="17" t="s">
        <v>83</v>
      </c>
    </row>
    <row r="132" spans="1:65" s="2" customFormat="1" ht="16.5" customHeight="1">
      <c r="A132" s="38"/>
      <c r="B132" s="39"/>
      <c r="C132" s="270" t="s">
        <v>197</v>
      </c>
      <c r="D132" s="270" t="s">
        <v>198</v>
      </c>
      <c r="E132" s="271" t="s">
        <v>755</v>
      </c>
      <c r="F132" s="272" t="s">
        <v>756</v>
      </c>
      <c r="G132" s="273" t="s">
        <v>189</v>
      </c>
      <c r="H132" s="274">
        <v>2</v>
      </c>
      <c r="I132" s="275"/>
      <c r="J132" s="276">
        <f>ROUND(I132*H132,2)</f>
        <v>0</v>
      </c>
      <c r="K132" s="277"/>
      <c r="L132" s="278"/>
      <c r="M132" s="279" t="s">
        <v>1</v>
      </c>
      <c r="N132" s="280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201</v>
      </c>
      <c r="AT132" s="231" t="s">
        <v>198</v>
      </c>
      <c r="AU132" s="231" t="s">
        <v>83</v>
      </c>
      <c r="AY132" s="17" t="s">
        <v>142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149</v>
      </c>
      <c r="BM132" s="231" t="s">
        <v>232</v>
      </c>
    </row>
    <row r="133" spans="1:47" s="2" customFormat="1" ht="12">
      <c r="A133" s="38"/>
      <c r="B133" s="39"/>
      <c r="C133" s="40"/>
      <c r="D133" s="233" t="s">
        <v>151</v>
      </c>
      <c r="E133" s="40"/>
      <c r="F133" s="234" t="s">
        <v>756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</v>
      </c>
      <c r="AU133" s="17" t="s">
        <v>83</v>
      </c>
    </row>
    <row r="134" spans="1:65" s="2" customFormat="1" ht="16.5" customHeight="1">
      <c r="A134" s="38"/>
      <c r="B134" s="39"/>
      <c r="C134" s="270" t="s">
        <v>201</v>
      </c>
      <c r="D134" s="270" t="s">
        <v>198</v>
      </c>
      <c r="E134" s="271" t="s">
        <v>757</v>
      </c>
      <c r="F134" s="272" t="s">
        <v>758</v>
      </c>
      <c r="G134" s="273" t="s">
        <v>189</v>
      </c>
      <c r="H134" s="274">
        <v>2</v>
      </c>
      <c r="I134" s="275"/>
      <c r="J134" s="276">
        <f>ROUND(I134*H134,2)</f>
        <v>0</v>
      </c>
      <c r="K134" s="277"/>
      <c r="L134" s="278"/>
      <c r="M134" s="279" t="s">
        <v>1</v>
      </c>
      <c r="N134" s="280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201</v>
      </c>
      <c r="AT134" s="231" t="s">
        <v>198</v>
      </c>
      <c r="AU134" s="231" t="s">
        <v>83</v>
      </c>
      <c r="AY134" s="17" t="s">
        <v>142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149</v>
      </c>
      <c r="BM134" s="231" t="s">
        <v>250</v>
      </c>
    </row>
    <row r="135" spans="1:47" s="2" customFormat="1" ht="12">
      <c r="A135" s="38"/>
      <c r="B135" s="39"/>
      <c r="C135" s="40"/>
      <c r="D135" s="233" t="s">
        <v>151</v>
      </c>
      <c r="E135" s="40"/>
      <c r="F135" s="234" t="s">
        <v>758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83</v>
      </c>
    </row>
    <row r="136" spans="1:65" s="2" customFormat="1" ht="21.75" customHeight="1">
      <c r="A136" s="38"/>
      <c r="B136" s="39"/>
      <c r="C136" s="219" t="s">
        <v>206</v>
      </c>
      <c r="D136" s="219" t="s">
        <v>145</v>
      </c>
      <c r="E136" s="220" t="s">
        <v>759</v>
      </c>
      <c r="F136" s="221" t="s">
        <v>760</v>
      </c>
      <c r="G136" s="222" t="s">
        <v>189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149</v>
      </c>
      <c r="AT136" s="231" t="s">
        <v>145</v>
      </c>
      <c r="AU136" s="231" t="s">
        <v>83</v>
      </c>
      <c r="AY136" s="17" t="s">
        <v>142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149</v>
      </c>
      <c r="BM136" s="231" t="s">
        <v>265</v>
      </c>
    </row>
    <row r="137" spans="1:47" s="2" customFormat="1" ht="12">
      <c r="A137" s="38"/>
      <c r="B137" s="39"/>
      <c r="C137" s="40"/>
      <c r="D137" s="233" t="s">
        <v>151</v>
      </c>
      <c r="E137" s="40"/>
      <c r="F137" s="234" t="s">
        <v>760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151</v>
      </c>
      <c r="AU137" s="17" t="s">
        <v>83</v>
      </c>
    </row>
    <row r="138" spans="1:65" s="2" customFormat="1" ht="24.15" customHeight="1">
      <c r="A138" s="38"/>
      <c r="B138" s="39"/>
      <c r="C138" s="270" t="s">
        <v>210</v>
      </c>
      <c r="D138" s="270" t="s">
        <v>198</v>
      </c>
      <c r="E138" s="271" t="s">
        <v>761</v>
      </c>
      <c r="F138" s="272" t="s">
        <v>762</v>
      </c>
      <c r="G138" s="273" t="s">
        <v>189</v>
      </c>
      <c r="H138" s="274">
        <v>1</v>
      </c>
      <c r="I138" s="275"/>
      <c r="J138" s="276">
        <f>ROUND(I138*H138,2)</f>
        <v>0</v>
      </c>
      <c r="K138" s="277"/>
      <c r="L138" s="278"/>
      <c r="M138" s="279" t="s">
        <v>1</v>
      </c>
      <c r="N138" s="280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201</v>
      </c>
      <c r="AT138" s="231" t="s">
        <v>198</v>
      </c>
      <c r="AU138" s="231" t="s">
        <v>83</v>
      </c>
      <c r="AY138" s="17" t="s">
        <v>142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149</v>
      </c>
      <c r="BM138" s="231" t="s">
        <v>276</v>
      </c>
    </row>
    <row r="139" spans="1:47" s="2" customFormat="1" ht="12">
      <c r="A139" s="38"/>
      <c r="B139" s="39"/>
      <c r="C139" s="40"/>
      <c r="D139" s="233" t="s">
        <v>151</v>
      </c>
      <c r="E139" s="40"/>
      <c r="F139" s="234" t="s">
        <v>762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83</v>
      </c>
    </row>
    <row r="140" spans="1:65" s="2" customFormat="1" ht="24.15" customHeight="1">
      <c r="A140" s="38"/>
      <c r="B140" s="39"/>
      <c r="C140" s="219" t="s">
        <v>216</v>
      </c>
      <c r="D140" s="219" t="s">
        <v>145</v>
      </c>
      <c r="E140" s="220" t="s">
        <v>763</v>
      </c>
      <c r="F140" s="221" t="s">
        <v>764</v>
      </c>
      <c r="G140" s="222" t="s">
        <v>189</v>
      </c>
      <c r="H140" s="223">
        <v>6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149</v>
      </c>
      <c r="AT140" s="231" t="s">
        <v>145</v>
      </c>
      <c r="AU140" s="231" t="s">
        <v>83</v>
      </c>
      <c r="AY140" s="17" t="s">
        <v>142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149</v>
      </c>
      <c r="BM140" s="231" t="s">
        <v>288</v>
      </c>
    </row>
    <row r="141" spans="1:47" s="2" customFormat="1" ht="12">
      <c r="A141" s="38"/>
      <c r="B141" s="39"/>
      <c r="C141" s="40"/>
      <c r="D141" s="233" t="s">
        <v>151</v>
      </c>
      <c r="E141" s="40"/>
      <c r="F141" s="234" t="s">
        <v>764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151</v>
      </c>
      <c r="AU141" s="17" t="s">
        <v>83</v>
      </c>
    </row>
    <row r="142" spans="1:65" s="2" customFormat="1" ht="16.5" customHeight="1">
      <c r="A142" s="38"/>
      <c r="B142" s="39"/>
      <c r="C142" s="270" t="s">
        <v>8</v>
      </c>
      <c r="D142" s="270" t="s">
        <v>198</v>
      </c>
      <c r="E142" s="271" t="s">
        <v>765</v>
      </c>
      <c r="F142" s="272" t="s">
        <v>766</v>
      </c>
      <c r="G142" s="273" t="s">
        <v>189</v>
      </c>
      <c r="H142" s="274">
        <v>1</v>
      </c>
      <c r="I142" s="275"/>
      <c r="J142" s="276">
        <f>ROUND(I142*H142,2)</f>
        <v>0</v>
      </c>
      <c r="K142" s="277"/>
      <c r="L142" s="278"/>
      <c r="M142" s="279" t="s">
        <v>1</v>
      </c>
      <c r="N142" s="280" t="s">
        <v>40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201</v>
      </c>
      <c r="AT142" s="231" t="s">
        <v>198</v>
      </c>
      <c r="AU142" s="231" t="s">
        <v>83</v>
      </c>
      <c r="AY142" s="17" t="s">
        <v>142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149</v>
      </c>
      <c r="BM142" s="231" t="s">
        <v>303</v>
      </c>
    </row>
    <row r="143" spans="1:47" s="2" customFormat="1" ht="12">
      <c r="A143" s="38"/>
      <c r="B143" s="39"/>
      <c r="C143" s="40"/>
      <c r="D143" s="233" t="s">
        <v>151</v>
      </c>
      <c r="E143" s="40"/>
      <c r="F143" s="234" t="s">
        <v>766</v>
      </c>
      <c r="G143" s="40"/>
      <c r="H143" s="40"/>
      <c r="I143" s="235"/>
      <c r="J143" s="40"/>
      <c r="K143" s="40"/>
      <c r="L143" s="44"/>
      <c r="M143" s="236"/>
      <c r="N143" s="23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151</v>
      </c>
      <c r="AU143" s="17" t="s">
        <v>83</v>
      </c>
    </row>
    <row r="144" spans="1:65" s="2" customFormat="1" ht="16.5" customHeight="1">
      <c r="A144" s="38"/>
      <c r="B144" s="39"/>
      <c r="C144" s="270" t="s">
        <v>226</v>
      </c>
      <c r="D144" s="270" t="s">
        <v>198</v>
      </c>
      <c r="E144" s="271" t="s">
        <v>767</v>
      </c>
      <c r="F144" s="272" t="s">
        <v>768</v>
      </c>
      <c r="G144" s="273" t="s">
        <v>189</v>
      </c>
      <c r="H144" s="274">
        <v>1</v>
      </c>
      <c r="I144" s="275"/>
      <c r="J144" s="276">
        <f>ROUND(I144*H144,2)</f>
        <v>0</v>
      </c>
      <c r="K144" s="277"/>
      <c r="L144" s="278"/>
      <c r="M144" s="279" t="s">
        <v>1</v>
      </c>
      <c r="N144" s="280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201</v>
      </c>
      <c r="AT144" s="231" t="s">
        <v>198</v>
      </c>
      <c r="AU144" s="231" t="s">
        <v>83</v>
      </c>
      <c r="AY144" s="17" t="s">
        <v>142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149</v>
      </c>
      <c r="BM144" s="231" t="s">
        <v>313</v>
      </c>
    </row>
    <row r="145" spans="1:47" s="2" customFormat="1" ht="12">
      <c r="A145" s="38"/>
      <c r="B145" s="39"/>
      <c r="C145" s="40"/>
      <c r="D145" s="233" t="s">
        <v>151</v>
      </c>
      <c r="E145" s="40"/>
      <c r="F145" s="234" t="s">
        <v>768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151</v>
      </c>
      <c r="AU145" s="17" t="s">
        <v>83</v>
      </c>
    </row>
    <row r="146" spans="1:65" s="2" customFormat="1" ht="16.5" customHeight="1">
      <c r="A146" s="38"/>
      <c r="B146" s="39"/>
      <c r="C146" s="270" t="s">
        <v>232</v>
      </c>
      <c r="D146" s="270" t="s">
        <v>198</v>
      </c>
      <c r="E146" s="271" t="s">
        <v>769</v>
      </c>
      <c r="F146" s="272" t="s">
        <v>770</v>
      </c>
      <c r="G146" s="273" t="s">
        <v>189</v>
      </c>
      <c r="H146" s="274">
        <v>1</v>
      </c>
      <c r="I146" s="275"/>
      <c r="J146" s="276">
        <f>ROUND(I146*H146,2)</f>
        <v>0</v>
      </c>
      <c r="K146" s="277"/>
      <c r="L146" s="278"/>
      <c r="M146" s="279" t="s">
        <v>1</v>
      </c>
      <c r="N146" s="280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201</v>
      </c>
      <c r="AT146" s="231" t="s">
        <v>198</v>
      </c>
      <c r="AU146" s="231" t="s">
        <v>83</v>
      </c>
      <c r="AY146" s="17" t="s">
        <v>142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149</v>
      </c>
      <c r="BM146" s="231" t="s">
        <v>326</v>
      </c>
    </row>
    <row r="147" spans="1:47" s="2" customFormat="1" ht="12">
      <c r="A147" s="38"/>
      <c r="B147" s="39"/>
      <c r="C147" s="40"/>
      <c r="D147" s="233" t="s">
        <v>151</v>
      </c>
      <c r="E147" s="40"/>
      <c r="F147" s="234" t="s">
        <v>770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151</v>
      </c>
      <c r="AU147" s="17" t="s">
        <v>83</v>
      </c>
    </row>
    <row r="148" spans="1:65" s="2" customFormat="1" ht="16.5" customHeight="1">
      <c r="A148" s="38"/>
      <c r="B148" s="39"/>
      <c r="C148" s="270" t="s">
        <v>239</v>
      </c>
      <c r="D148" s="270" t="s">
        <v>198</v>
      </c>
      <c r="E148" s="271" t="s">
        <v>771</v>
      </c>
      <c r="F148" s="272" t="s">
        <v>772</v>
      </c>
      <c r="G148" s="273" t="s">
        <v>189</v>
      </c>
      <c r="H148" s="274">
        <v>1</v>
      </c>
      <c r="I148" s="275"/>
      <c r="J148" s="276">
        <f>ROUND(I148*H148,2)</f>
        <v>0</v>
      </c>
      <c r="K148" s="277"/>
      <c r="L148" s="278"/>
      <c r="M148" s="279" t="s">
        <v>1</v>
      </c>
      <c r="N148" s="280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201</v>
      </c>
      <c r="AT148" s="231" t="s">
        <v>198</v>
      </c>
      <c r="AU148" s="231" t="s">
        <v>83</v>
      </c>
      <c r="AY148" s="17" t="s">
        <v>142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149</v>
      </c>
      <c r="BM148" s="231" t="s">
        <v>338</v>
      </c>
    </row>
    <row r="149" spans="1:47" s="2" customFormat="1" ht="12">
      <c r="A149" s="38"/>
      <c r="B149" s="39"/>
      <c r="C149" s="40"/>
      <c r="D149" s="233" t="s">
        <v>151</v>
      </c>
      <c r="E149" s="40"/>
      <c r="F149" s="234" t="s">
        <v>772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151</v>
      </c>
      <c r="AU149" s="17" t="s">
        <v>83</v>
      </c>
    </row>
    <row r="150" spans="1:65" s="2" customFormat="1" ht="16.5" customHeight="1">
      <c r="A150" s="38"/>
      <c r="B150" s="39"/>
      <c r="C150" s="270" t="s">
        <v>250</v>
      </c>
      <c r="D150" s="270" t="s">
        <v>198</v>
      </c>
      <c r="E150" s="271" t="s">
        <v>773</v>
      </c>
      <c r="F150" s="272" t="s">
        <v>774</v>
      </c>
      <c r="G150" s="273" t="s">
        <v>189</v>
      </c>
      <c r="H150" s="274">
        <v>2</v>
      </c>
      <c r="I150" s="275"/>
      <c r="J150" s="276">
        <f>ROUND(I150*H150,2)</f>
        <v>0</v>
      </c>
      <c r="K150" s="277"/>
      <c r="L150" s="278"/>
      <c r="M150" s="279" t="s">
        <v>1</v>
      </c>
      <c r="N150" s="280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201</v>
      </c>
      <c r="AT150" s="231" t="s">
        <v>198</v>
      </c>
      <c r="AU150" s="231" t="s">
        <v>83</v>
      </c>
      <c r="AY150" s="17" t="s">
        <v>142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149</v>
      </c>
      <c r="BM150" s="231" t="s">
        <v>356</v>
      </c>
    </row>
    <row r="151" spans="1:47" s="2" customFormat="1" ht="12">
      <c r="A151" s="38"/>
      <c r="B151" s="39"/>
      <c r="C151" s="40"/>
      <c r="D151" s="233" t="s">
        <v>151</v>
      </c>
      <c r="E151" s="40"/>
      <c r="F151" s="234" t="s">
        <v>774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151</v>
      </c>
      <c r="AU151" s="17" t="s">
        <v>83</v>
      </c>
    </row>
    <row r="152" spans="1:65" s="2" customFormat="1" ht="24.15" customHeight="1">
      <c r="A152" s="38"/>
      <c r="B152" s="39"/>
      <c r="C152" s="219" t="s">
        <v>256</v>
      </c>
      <c r="D152" s="219" t="s">
        <v>145</v>
      </c>
      <c r="E152" s="220" t="s">
        <v>775</v>
      </c>
      <c r="F152" s="221" t="s">
        <v>776</v>
      </c>
      <c r="G152" s="222" t="s">
        <v>189</v>
      </c>
      <c r="H152" s="223">
        <v>6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149</v>
      </c>
      <c r="AT152" s="231" t="s">
        <v>145</v>
      </c>
      <c r="AU152" s="231" t="s">
        <v>83</v>
      </c>
      <c r="AY152" s="17" t="s">
        <v>142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149</v>
      </c>
      <c r="BM152" s="231" t="s">
        <v>367</v>
      </c>
    </row>
    <row r="153" spans="1:47" s="2" customFormat="1" ht="12">
      <c r="A153" s="38"/>
      <c r="B153" s="39"/>
      <c r="C153" s="40"/>
      <c r="D153" s="233" t="s">
        <v>151</v>
      </c>
      <c r="E153" s="40"/>
      <c r="F153" s="234" t="s">
        <v>776</v>
      </c>
      <c r="G153" s="40"/>
      <c r="H153" s="40"/>
      <c r="I153" s="235"/>
      <c r="J153" s="40"/>
      <c r="K153" s="40"/>
      <c r="L153" s="44"/>
      <c r="M153" s="236"/>
      <c r="N153" s="237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151</v>
      </c>
      <c r="AU153" s="17" t="s">
        <v>83</v>
      </c>
    </row>
    <row r="154" spans="1:65" s="2" customFormat="1" ht="16.5" customHeight="1">
      <c r="A154" s="38"/>
      <c r="B154" s="39"/>
      <c r="C154" s="270" t="s">
        <v>265</v>
      </c>
      <c r="D154" s="270" t="s">
        <v>198</v>
      </c>
      <c r="E154" s="271" t="s">
        <v>777</v>
      </c>
      <c r="F154" s="272" t="s">
        <v>778</v>
      </c>
      <c r="G154" s="273" t="s">
        <v>189</v>
      </c>
      <c r="H154" s="274">
        <v>4</v>
      </c>
      <c r="I154" s="275"/>
      <c r="J154" s="276">
        <f>ROUND(I154*H154,2)</f>
        <v>0</v>
      </c>
      <c r="K154" s="277"/>
      <c r="L154" s="278"/>
      <c r="M154" s="279" t="s">
        <v>1</v>
      </c>
      <c r="N154" s="280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201</v>
      </c>
      <c r="AT154" s="231" t="s">
        <v>198</v>
      </c>
      <c r="AU154" s="231" t="s">
        <v>83</v>
      </c>
      <c r="AY154" s="17" t="s">
        <v>142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149</v>
      </c>
      <c r="BM154" s="231" t="s">
        <v>377</v>
      </c>
    </row>
    <row r="155" spans="1:47" s="2" customFormat="1" ht="12">
      <c r="A155" s="38"/>
      <c r="B155" s="39"/>
      <c r="C155" s="40"/>
      <c r="D155" s="233" t="s">
        <v>151</v>
      </c>
      <c r="E155" s="40"/>
      <c r="F155" s="234" t="s">
        <v>778</v>
      </c>
      <c r="G155" s="40"/>
      <c r="H155" s="40"/>
      <c r="I155" s="235"/>
      <c r="J155" s="40"/>
      <c r="K155" s="40"/>
      <c r="L155" s="44"/>
      <c r="M155" s="236"/>
      <c r="N155" s="23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151</v>
      </c>
      <c r="AU155" s="17" t="s">
        <v>83</v>
      </c>
    </row>
    <row r="156" spans="1:65" s="2" customFormat="1" ht="16.5" customHeight="1">
      <c r="A156" s="38"/>
      <c r="B156" s="39"/>
      <c r="C156" s="270" t="s">
        <v>271</v>
      </c>
      <c r="D156" s="270" t="s">
        <v>198</v>
      </c>
      <c r="E156" s="271" t="s">
        <v>779</v>
      </c>
      <c r="F156" s="272" t="s">
        <v>780</v>
      </c>
      <c r="G156" s="273" t="s">
        <v>189</v>
      </c>
      <c r="H156" s="274">
        <v>2</v>
      </c>
      <c r="I156" s="275"/>
      <c r="J156" s="276">
        <f>ROUND(I156*H156,2)</f>
        <v>0</v>
      </c>
      <c r="K156" s="277"/>
      <c r="L156" s="278"/>
      <c r="M156" s="279" t="s">
        <v>1</v>
      </c>
      <c r="N156" s="280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201</v>
      </c>
      <c r="AT156" s="231" t="s">
        <v>198</v>
      </c>
      <c r="AU156" s="231" t="s">
        <v>83</v>
      </c>
      <c r="AY156" s="17" t="s">
        <v>142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149</v>
      </c>
      <c r="BM156" s="231" t="s">
        <v>387</v>
      </c>
    </row>
    <row r="157" spans="1:47" s="2" customFormat="1" ht="12">
      <c r="A157" s="38"/>
      <c r="B157" s="39"/>
      <c r="C157" s="40"/>
      <c r="D157" s="233" t="s">
        <v>151</v>
      </c>
      <c r="E157" s="40"/>
      <c r="F157" s="234" t="s">
        <v>780</v>
      </c>
      <c r="G157" s="40"/>
      <c r="H157" s="40"/>
      <c r="I157" s="235"/>
      <c r="J157" s="40"/>
      <c r="K157" s="40"/>
      <c r="L157" s="44"/>
      <c r="M157" s="236"/>
      <c r="N157" s="23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151</v>
      </c>
      <c r="AU157" s="17" t="s">
        <v>83</v>
      </c>
    </row>
    <row r="158" spans="1:65" s="2" customFormat="1" ht="21.75" customHeight="1">
      <c r="A158" s="38"/>
      <c r="B158" s="39"/>
      <c r="C158" s="219" t="s">
        <v>276</v>
      </c>
      <c r="D158" s="219" t="s">
        <v>145</v>
      </c>
      <c r="E158" s="220" t="s">
        <v>781</v>
      </c>
      <c r="F158" s="221" t="s">
        <v>782</v>
      </c>
      <c r="G158" s="222" t="s">
        <v>548</v>
      </c>
      <c r="H158" s="223">
        <v>3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149</v>
      </c>
      <c r="AT158" s="231" t="s">
        <v>145</v>
      </c>
      <c r="AU158" s="231" t="s">
        <v>83</v>
      </c>
      <c r="AY158" s="17" t="s">
        <v>142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149</v>
      </c>
      <c r="BM158" s="231" t="s">
        <v>396</v>
      </c>
    </row>
    <row r="159" spans="1:47" s="2" customFormat="1" ht="12">
      <c r="A159" s="38"/>
      <c r="B159" s="39"/>
      <c r="C159" s="40"/>
      <c r="D159" s="233" t="s">
        <v>151</v>
      </c>
      <c r="E159" s="40"/>
      <c r="F159" s="234" t="s">
        <v>782</v>
      </c>
      <c r="G159" s="40"/>
      <c r="H159" s="40"/>
      <c r="I159" s="235"/>
      <c r="J159" s="40"/>
      <c r="K159" s="40"/>
      <c r="L159" s="44"/>
      <c r="M159" s="236"/>
      <c r="N159" s="237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151</v>
      </c>
      <c r="AU159" s="17" t="s">
        <v>83</v>
      </c>
    </row>
    <row r="160" spans="1:65" s="2" customFormat="1" ht="16.5" customHeight="1">
      <c r="A160" s="38"/>
      <c r="B160" s="39"/>
      <c r="C160" s="270" t="s">
        <v>7</v>
      </c>
      <c r="D160" s="270" t="s">
        <v>198</v>
      </c>
      <c r="E160" s="271" t="s">
        <v>783</v>
      </c>
      <c r="F160" s="272" t="s">
        <v>784</v>
      </c>
      <c r="G160" s="273" t="s">
        <v>548</v>
      </c>
      <c r="H160" s="274">
        <v>3</v>
      </c>
      <c r="I160" s="275"/>
      <c r="J160" s="276">
        <f>ROUND(I160*H160,2)</f>
        <v>0</v>
      </c>
      <c r="K160" s="277"/>
      <c r="L160" s="278"/>
      <c r="M160" s="279" t="s">
        <v>1</v>
      </c>
      <c r="N160" s="280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201</v>
      </c>
      <c r="AT160" s="231" t="s">
        <v>198</v>
      </c>
      <c r="AU160" s="231" t="s">
        <v>83</v>
      </c>
      <c r="AY160" s="17" t="s">
        <v>142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149</v>
      </c>
      <c r="BM160" s="231" t="s">
        <v>405</v>
      </c>
    </row>
    <row r="161" spans="1:47" s="2" customFormat="1" ht="12">
      <c r="A161" s="38"/>
      <c r="B161" s="39"/>
      <c r="C161" s="40"/>
      <c r="D161" s="233" t="s">
        <v>151</v>
      </c>
      <c r="E161" s="40"/>
      <c r="F161" s="234" t="s">
        <v>784</v>
      </c>
      <c r="G161" s="40"/>
      <c r="H161" s="40"/>
      <c r="I161" s="235"/>
      <c r="J161" s="40"/>
      <c r="K161" s="40"/>
      <c r="L161" s="44"/>
      <c r="M161" s="236"/>
      <c r="N161" s="23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151</v>
      </c>
      <c r="AU161" s="17" t="s">
        <v>83</v>
      </c>
    </row>
    <row r="162" spans="1:65" s="2" customFormat="1" ht="21.75" customHeight="1">
      <c r="A162" s="38"/>
      <c r="B162" s="39"/>
      <c r="C162" s="219" t="s">
        <v>288</v>
      </c>
      <c r="D162" s="219" t="s">
        <v>145</v>
      </c>
      <c r="E162" s="220" t="s">
        <v>785</v>
      </c>
      <c r="F162" s="221" t="s">
        <v>786</v>
      </c>
      <c r="G162" s="222" t="s">
        <v>548</v>
      </c>
      <c r="H162" s="223">
        <v>62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149</v>
      </c>
      <c r="AT162" s="231" t="s">
        <v>145</v>
      </c>
      <c r="AU162" s="231" t="s">
        <v>83</v>
      </c>
      <c r="AY162" s="17" t="s">
        <v>142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149</v>
      </c>
      <c r="BM162" s="231" t="s">
        <v>415</v>
      </c>
    </row>
    <row r="163" spans="1:47" s="2" customFormat="1" ht="12">
      <c r="A163" s="38"/>
      <c r="B163" s="39"/>
      <c r="C163" s="40"/>
      <c r="D163" s="233" t="s">
        <v>151</v>
      </c>
      <c r="E163" s="40"/>
      <c r="F163" s="234" t="s">
        <v>786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151</v>
      </c>
      <c r="AU163" s="17" t="s">
        <v>83</v>
      </c>
    </row>
    <row r="164" spans="1:65" s="2" customFormat="1" ht="16.5" customHeight="1">
      <c r="A164" s="38"/>
      <c r="B164" s="39"/>
      <c r="C164" s="270" t="s">
        <v>297</v>
      </c>
      <c r="D164" s="270" t="s">
        <v>198</v>
      </c>
      <c r="E164" s="271" t="s">
        <v>787</v>
      </c>
      <c r="F164" s="272" t="s">
        <v>788</v>
      </c>
      <c r="G164" s="273" t="s">
        <v>548</v>
      </c>
      <c r="H164" s="274">
        <v>12</v>
      </c>
      <c r="I164" s="275"/>
      <c r="J164" s="276">
        <f>ROUND(I164*H164,2)</f>
        <v>0</v>
      </c>
      <c r="K164" s="277"/>
      <c r="L164" s="278"/>
      <c r="M164" s="279" t="s">
        <v>1</v>
      </c>
      <c r="N164" s="280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201</v>
      </c>
      <c r="AT164" s="231" t="s">
        <v>198</v>
      </c>
      <c r="AU164" s="231" t="s">
        <v>83</v>
      </c>
      <c r="AY164" s="17" t="s">
        <v>142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149</v>
      </c>
      <c r="BM164" s="231" t="s">
        <v>425</v>
      </c>
    </row>
    <row r="165" spans="1:47" s="2" customFormat="1" ht="12">
      <c r="A165" s="38"/>
      <c r="B165" s="39"/>
      <c r="C165" s="40"/>
      <c r="D165" s="233" t="s">
        <v>151</v>
      </c>
      <c r="E165" s="40"/>
      <c r="F165" s="234" t="s">
        <v>788</v>
      </c>
      <c r="G165" s="40"/>
      <c r="H165" s="40"/>
      <c r="I165" s="235"/>
      <c r="J165" s="40"/>
      <c r="K165" s="40"/>
      <c r="L165" s="44"/>
      <c r="M165" s="236"/>
      <c r="N165" s="23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151</v>
      </c>
      <c r="AU165" s="17" t="s">
        <v>83</v>
      </c>
    </row>
    <row r="166" spans="1:65" s="2" customFormat="1" ht="16.5" customHeight="1">
      <c r="A166" s="38"/>
      <c r="B166" s="39"/>
      <c r="C166" s="270" t="s">
        <v>303</v>
      </c>
      <c r="D166" s="270" t="s">
        <v>198</v>
      </c>
      <c r="E166" s="271" t="s">
        <v>789</v>
      </c>
      <c r="F166" s="272" t="s">
        <v>790</v>
      </c>
      <c r="G166" s="273" t="s">
        <v>548</v>
      </c>
      <c r="H166" s="274">
        <v>45</v>
      </c>
      <c r="I166" s="275"/>
      <c r="J166" s="276">
        <f>ROUND(I166*H166,2)</f>
        <v>0</v>
      </c>
      <c r="K166" s="277"/>
      <c r="L166" s="278"/>
      <c r="M166" s="279" t="s">
        <v>1</v>
      </c>
      <c r="N166" s="280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201</v>
      </c>
      <c r="AT166" s="231" t="s">
        <v>198</v>
      </c>
      <c r="AU166" s="231" t="s">
        <v>83</v>
      </c>
      <c r="AY166" s="17" t="s">
        <v>142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149</v>
      </c>
      <c r="BM166" s="231" t="s">
        <v>435</v>
      </c>
    </row>
    <row r="167" spans="1:47" s="2" customFormat="1" ht="12">
      <c r="A167" s="38"/>
      <c r="B167" s="39"/>
      <c r="C167" s="40"/>
      <c r="D167" s="233" t="s">
        <v>151</v>
      </c>
      <c r="E167" s="40"/>
      <c r="F167" s="234" t="s">
        <v>790</v>
      </c>
      <c r="G167" s="40"/>
      <c r="H167" s="40"/>
      <c r="I167" s="235"/>
      <c r="J167" s="40"/>
      <c r="K167" s="40"/>
      <c r="L167" s="44"/>
      <c r="M167" s="236"/>
      <c r="N167" s="237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151</v>
      </c>
      <c r="AU167" s="17" t="s">
        <v>83</v>
      </c>
    </row>
    <row r="168" spans="1:65" s="2" customFormat="1" ht="16.5" customHeight="1">
      <c r="A168" s="38"/>
      <c r="B168" s="39"/>
      <c r="C168" s="270" t="s">
        <v>308</v>
      </c>
      <c r="D168" s="270" t="s">
        <v>198</v>
      </c>
      <c r="E168" s="271" t="s">
        <v>791</v>
      </c>
      <c r="F168" s="272" t="s">
        <v>792</v>
      </c>
      <c r="G168" s="273" t="s">
        <v>548</v>
      </c>
      <c r="H168" s="274">
        <v>5</v>
      </c>
      <c r="I168" s="275"/>
      <c r="J168" s="276">
        <f>ROUND(I168*H168,2)</f>
        <v>0</v>
      </c>
      <c r="K168" s="277"/>
      <c r="L168" s="278"/>
      <c r="M168" s="279" t="s">
        <v>1</v>
      </c>
      <c r="N168" s="280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201</v>
      </c>
      <c r="AT168" s="231" t="s">
        <v>198</v>
      </c>
      <c r="AU168" s="231" t="s">
        <v>83</v>
      </c>
      <c r="AY168" s="17" t="s">
        <v>142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149</v>
      </c>
      <c r="BM168" s="231" t="s">
        <v>446</v>
      </c>
    </row>
    <row r="169" spans="1:47" s="2" customFormat="1" ht="12">
      <c r="A169" s="38"/>
      <c r="B169" s="39"/>
      <c r="C169" s="40"/>
      <c r="D169" s="233" t="s">
        <v>151</v>
      </c>
      <c r="E169" s="40"/>
      <c r="F169" s="234" t="s">
        <v>792</v>
      </c>
      <c r="G169" s="40"/>
      <c r="H169" s="40"/>
      <c r="I169" s="235"/>
      <c r="J169" s="40"/>
      <c r="K169" s="40"/>
      <c r="L169" s="44"/>
      <c r="M169" s="236"/>
      <c r="N169" s="237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151</v>
      </c>
      <c r="AU169" s="17" t="s">
        <v>83</v>
      </c>
    </row>
    <row r="170" spans="1:65" s="2" customFormat="1" ht="21.75" customHeight="1">
      <c r="A170" s="38"/>
      <c r="B170" s="39"/>
      <c r="C170" s="219" t="s">
        <v>313</v>
      </c>
      <c r="D170" s="219" t="s">
        <v>145</v>
      </c>
      <c r="E170" s="220" t="s">
        <v>793</v>
      </c>
      <c r="F170" s="221" t="s">
        <v>794</v>
      </c>
      <c r="G170" s="222" t="s">
        <v>548</v>
      </c>
      <c r="H170" s="223">
        <v>20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40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149</v>
      </c>
      <c r="AT170" s="231" t="s">
        <v>145</v>
      </c>
      <c r="AU170" s="231" t="s">
        <v>83</v>
      </c>
      <c r="AY170" s="17" t="s">
        <v>142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83</v>
      </c>
      <c r="BK170" s="232">
        <f>ROUND(I170*H170,2)</f>
        <v>0</v>
      </c>
      <c r="BL170" s="17" t="s">
        <v>149</v>
      </c>
      <c r="BM170" s="231" t="s">
        <v>459</v>
      </c>
    </row>
    <row r="171" spans="1:47" s="2" customFormat="1" ht="12">
      <c r="A171" s="38"/>
      <c r="B171" s="39"/>
      <c r="C171" s="40"/>
      <c r="D171" s="233" t="s">
        <v>151</v>
      </c>
      <c r="E171" s="40"/>
      <c r="F171" s="234" t="s">
        <v>794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151</v>
      </c>
      <c r="AU171" s="17" t="s">
        <v>83</v>
      </c>
    </row>
    <row r="172" spans="1:65" s="2" customFormat="1" ht="16.5" customHeight="1">
      <c r="A172" s="38"/>
      <c r="B172" s="39"/>
      <c r="C172" s="270" t="s">
        <v>320</v>
      </c>
      <c r="D172" s="270" t="s">
        <v>198</v>
      </c>
      <c r="E172" s="271" t="s">
        <v>795</v>
      </c>
      <c r="F172" s="272" t="s">
        <v>796</v>
      </c>
      <c r="G172" s="273" t="s">
        <v>548</v>
      </c>
      <c r="H172" s="274">
        <v>20</v>
      </c>
      <c r="I172" s="275"/>
      <c r="J172" s="276">
        <f>ROUND(I172*H172,2)</f>
        <v>0</v>
      </c>
      <c r="K172" s="277"/>
      <c r="L172" s="278"/>
      <c r="M172" s="279" t="s">
        <v>1</v>
      </c>
      <c r="N172" s="280" t="s">
        <v>40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201</v>
      </c>
      <c r="AT172" s="231" t="s">
        <v>198</v>
      </c>
      <c r="AU172" s="231" t="s">
        <v>83</v>
      </c>
      <c r="AY172" s="17" t="s">
        <v>142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149</v>
      </c>
      <c r="BM172" s="231" t="s">
        <v>470</v>
      </c>
    </row>
    <row r="173" spans="1:47" s="2" customFormat="1" ht="12">
      <c r="A173" s="38"/>
      <c r="B173" s="39"/>
      <c r="C173" s="40"/>
      <c r="D173" s="233" t="s">
        <v>151</v>
      </c>
      <c r="E173" s="40"/>
      <c r="F173" s="234" t="s">
        <v>796</v>
      </c>
      <c r="G173" s="40"/>
      <c r="H173" s="40"/>
      <c r="I173" s="235"/>
      <c r="J173" s="40"/>
      <c r="K173" s="40"/>
      <c r="L173" s="44"/>
      <c r="M173" s="236"/>
      <c r="N173" s="237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151</v>
      </c>
      <c r="AU173" s="17" t="s">
        <v>83</v>
      </c>
    </row>
    <row r="174" spans="1:65" s="2" customFormat="1" ht="21.75" customHeight="1">
      <c r="A174" s="38"/>
      <c r="B174" s="39"/>
      <c r="C174" s="219" t="s">
        <v>326</v>
      </c>
      <c r="D174" s="219" t="s">
        <v>145</v>
      </c>
      <c r="E174" s="220" t="s">
        <v>797</v>
      </c>
      <c r="F174" s="221" t="s">
        <v>798</v>
      </c>
      <c r="G174" s="222" t="s">
        <v>548</v>
      </c>
      <c r="H174" s="223">
        <v>72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149</v>
      </c>
      <c r="AT174" s="231" t="s">
        <v>145</v>
      </c>
      <c r="AU174" s="231" t="s">
        <v>83</v>
      </c>
      <c r="AY174" s="17" t="s">
        <v>142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149</v>
      </c>
      <c r="BM174" s="231" t="s">
        <v>480</v>
      </c>
    </row>
    <row r="175" spans="1:47" s="2" customFormat="1" ht="12">
      <c r="A175" s="38"/>
      <c r="B175" s="39"/>
      <c r="C175" s="40"/>
      <c r="D175" s="233" t="s">
        <v>151</v>
      </c>
      <c r="E175" s="40"/>
      <c r="F175" s="234" t="s">
        <v>798</v>
      </c>
      <c r="G175" s="40"/>
      <c r="H175" s="40"/>
      <c r="I175" s="235"/>
      <c r="J175" s="40"/>
      <c r="K175" s="40"/>
      <c r="L175" s="44"/>
      <c r="M175" s="236"/>
      <c r="N175" s="237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151</v>
      </c>
      <c r="AU175" s="17" t="s">
        <v>83</v>
      </c>
    </row>
    <row r="176" spans="1:65" s="2" customFormat="1" ht="16.5" customHeight="1">
      <c r="A176" s="38"/>
      <c r="B176" s="39"/>
      <c r="C176" s="270" t="s">
        <v>332</v>
      </c>
      <c r="D176" s="270" t="s">
        <v>198</v>
      </c>
      <c r="E176" s="271" t="s">
        <v>799</v>
      </c>
      <c r="F176" s="272" t="s">
        <v>800</v>
      </c>
      <c r="G176" s="273" t="s">
        <v>548</v>
      </c>
      <c r="H176" s="274">
        <v>12</v>
      </c>
      <c r="I176" s="275"/>
      <c r="J176" s="276">
        <f>ROUND(I176*H176,2)</f>
        <v>0</v>
      </c>
      <c r="K176" s="277"/>
      <c r="L176" s="278"/>
      <c r="M176" s="279" t="s">
        <v>1</v>
      </c>
      <c r="N176" s="280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201</v>
      </c>
      <c r="AT176" s="231" t="s">
        <v>198</v>
      </c>
      <c r="AU176" s="231" t="s">
        <v>83</v>
      </c>
      <c r="AY176" s="17" t="s">
        <v>142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149</v>
      </c>
      <c r="BM176" s="231" t="s">
        <v>494</v>
      </c>
    </row>
    <row r="177" spans="1:47" s="2" customFormat="1" ht="12">
      <c r="A177" s="38"/>
      <c r="B177" s="39"/>
      <c r="C177" s="40"/>
      <c r="D177" s="233" t="s">
        <v>151</v>
      </c>
      <c r="E177" s="40"/>
      <c r="F177" s="234" t="s">
        <v>800</v>
      </c>
      <c r="G177" s="40"/>
      <c r="H177" s="40"/>
      <c r="I177" s="235"/>
      <c r="J177" s="40"/>
      <c r="K177" s="40"/>
      <c r="L177" s="44"/>
      <c r="M177" s="236"/>
      <c r="N177" s="23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151</v>
      </c>
      <c r="AU177" s="17" t="s">
        <v>83</v>
      </c>
    </row>
    <row r="178" spans="1:65" s="2" customFormat="1" ht="16.5" customHeight="1">
      <c r="A178" s="38"/>
      <c r="B178" s="39"/>
      <c r="C178" s="270" t="s">
        <v>338</v>
      </c>
      <c r="D178" s="270" t="s">
        <v>198</v>
      </c>
      <c r="E178" s="271" t="s">
        <v>801</v>
      </c>
      <c r="F178" s="272" t="s">
        <v>802</v>
      </c>
      <c r="G178" s="273" t="s">
        <v>548</v>
      </c>
      <c r="H178" s="274">
        <v>60</v>
      </c>
      <c r="I178" s="275"/>
      <c r="J178" s="276">
        <f>ROUND(I178*H178,2)</f>
        <v>0</v>
      </c>
      <c r="K178" s="277"/>
      <c r="L178" s="278"/>
      <c r="M178" s="279" t="s">
        <v>1</v>
      </c>
      <c r="N178" s="280" t="s">
        <v>40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201</v>
      </c>
      <c r="AT178" s="231" t="s">
        <v>198</v>
      </c>
      <c r="AU178" s="231" t="s">
        <v>83</v>
      </c>
      <c r="AY178" s="17" t="s">
        <v>142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149</v>
      </c>
      <c r="BM178" s="231" t="s">
        <v>507</v>
      </c>
    </row>
    <row r="179" spans="1:47" s="2" customFormat="1" ht="12">
      <c r="A179" s="38"/>
      <c r="B179" s="39"/>
      <c r="C179" s="40"/>
      <c r="D179" s="233" t="s">
        <v>151</v>
      </c>
      <c r="E179" s="40"/>
      <c r="F179" s="234" t="s">
        <v>802</v>
      </c>
      <c r="G179" s="40"/>
      <c r="H179" s="40"/>
      <c r="I179" s="235"/>
      <c r="J179" s="40"/>
      <c r="K179" s="40"/>
      <c r="L179" s="44"/>
      <c r="M179" s="236"/>
      <c r="N179" s="237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151</v>
      </c>
      <c r="AU179" s="17" t="s">
        <v>83</v>
      </c>
    </row>
    <row r="180" spans="1:65" s="2" customFormat="1" ht="24.15" customHeight="1">
      <c r="A180" s="38"/>
      <c r="B180" s="39"/>
      <c r="C180" s="219" t="s">
        <v>345</v>
      </c>
      <c r="D180" s="219" t="s">
        <v>145</v>
      </c>
      <c r="E180" s="220" t="s">
        <v>803</v>
      </c>
      <c r="F180" s="221" t="s">
        <v>804</v>
      </c>
      <c r="G180" s="222" t="s">
        <v>189</v>
      </c>
      <c r="H180" s="223">
        <v>2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149</v>
      </c>
      <c r="AT180" s="231" t="s">
        <v>145</v>
      </c>
      <c r="AU180" s="231" t="s">
        <v>83</v>
      </c>
      <c r="AY180" s="17" t="s">
        <v>142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149</v>
      </c>
      <c r="BM180" s="231" t="s">
        <v>519</v>
      </c>
    </row>
    <row r="181" spans="1:47" s="2" customFormat="1" ht="12">
      <c r="A181" s="38"/>
      <c r="B181" s="39"/>
      <c r="C181" s="40"/>
      <c r="D181" s="233" t="s">
        <v>151</v>
      </c>
      <c r="E181" s="40"/>
      <c r="F181" s="234" t="s">
        <v>804</v>
      </c>
      <c r="G181" s="40"/>
      <c r="H181" s="40"/>
      <c r="I181" s="235"/>
      <c r="J181" s="40"/>
      <c r="K181" s="40"/>
      <c r="L181" s="44"/>
      <c r="M181" s="236"/>
      <c r="N181" s="237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151</v>
      </c>
      <c r="AU181" s="17" t="s">
        <v>83</v>
      </c>
    </row>
    <row r="182" spans="1:65" s="2" customFormat="1" ht="24.15" customHeight="1">
      <c r="A182" s="38"/>
      <c r="B182" s="39"/>
      <c r="C182" s="270" t="s">
        <v>356</v>
      </c>
      <c r="D182" s="270" t="s">
        <v>198</v>
      </c>
      <c r="E182" s="271" t="s">
        <v>805</v>
      </c>
      <c r="F182" s="272" t="s">
        <v>806</v>
      </c>
      <c r="G182" s="273" t="s">
        <v>189</v>
      </c>
      <c r="H182" s="274">
        <v>2</v>
      </c>
      <c r="I182" s="275"/>
      <c r="J182" s="276">
        <f>ROUND(I182*H182,2)</f>
        <v>0</v>
      </c>
      <c r="K182" s="277"/>
      <c r="L182" s="278"/>
      <c r="M182" s="279" t="s">
        <v>1</v>
      </c>
      <c r="N182" s="280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201</v>
      </c>
      <c r="AT182" s="231" t="s">
        <v>198</v>
      </c>
      <c r="AU182" s="231" t="s">
        <v>83</v>
      </c>
      <c r="AY182" s="17" t="s">
        <v>142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149</v>
      </c>
      <c r="BM182" s="231" t="s">
        <v>529</v>
      </c>
    </row>
    <row r="183" spans="1:47" s="2" customFormat="1" ht="12">
      <c r="A183" s="38"/>
      <c r="B183" s="39"/>
      <c r="C183" s="40"/>
      <c r="D183" s="233" t="s">
        <v>151</v>
      </c>
      <c r="E183" s="40"/>
      <c r="F183" s="234" t="s">
        <v>806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</v>
      </c>
      <c r="AU183" s="17" t="s">
        <v>83</v>
      </c>
    </row>
    <row r="184" spans="1:65" s="2" customFormat="1" ht="24.15" customHeight="1">
      <c r="A184" s="38"/>
      <c r="B184" s="39"/>
      <c r="C184" s="219" t="s">
        <v>362</v>
      </c>
      <c r="D184" s="219" t="s">
        <v>145</v>
      </c>
      <c r="E184" s="220" t="s">
        <v>807</v>
      </c>
      <c r="F184" s="221" t="s">
        <v>808</v>
      </c>
      <c r="G184" s="222" t="s">
        <v>189</v>
      </c>
      <c r="H184" s="223">
        <v>1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149</v>
      </c>
      <c r="AT184" s="231" t="s">
        <v>145</v>
      </c>
      <c r="AU184" s="231" t="s">
        <v>83</v>
      </c>
      <c r="AY184" s="17" t="s">
        <v>142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149</v>
      </c>
      <c r="BM184" s="231" t="s">
        <v>540</v>
      </c>
    </row>
    <row r="185" spans="1:47" s="2" customFormat="1" ht="12">
      <c r="A185" s="38"/>
      <c r="B185" s="39"/>
      <c r="C185" s="40"/>
      <c r="D185" s="233" t="s">
        <v>151</v>
      </c>
      <c r="E185" s="40"/>
      <c r="F185" s="234" t="s">
        <v>808</v>
      </c>
      <c r="G185" s="40"/>
      <c r="H185" s="40"/>
      <c r="I185" s="235"/>
      <c r="J185" s="40"/>
      <c r="K185" s="40"/>
      <c r="L185" s="44"/>
      <c r="M185" s="236"/>
      <c r="N185" s="23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151</v>
      </c>
      <c r="AU185" s="17" t="s">
        <v>83</v>
      </c>
    </row>
    <row r="186" spans="1:65" s="2" customFormat="1" ht="24.15" customHeight="1">
      <c r="A186" s="38"/>
      <c r="B186" s="39"/>
      <c r="C186" s="270" t="s">
        <v>367</v>
      </c>
      <c r="D186" s="270" t="s">
        <v>198</v>
      </c>
      <c r="E186" s="271" t="s">
        <v>809</v>
      </c>
      <c r="F186" s="272" t="s">
        <v>810</v>
      </c>
      <c r="G186" s="273" t="s">
        <v>189</v>
      </c>
      <c r="H186" s="274">
        <v>1</v>
      </c>
      <c r="I186" s="275"/>
      <c r="J186" s="276">
        <f>ROUND(I186*H186,2)</f>
        <v>0</v>
      </c>
      <c r="K186" s="277"/>
      <c r="L186" s="278"/>
      <c r="M186" s="279" t="s">
        <v>1</v>
      </c>
      <c r="N186" s="280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201</v>
      </c>
      <c r="AT186" s="231" t="s">
        <v>198</v>
      </c>
      <c r="AU186" s="231" t="s">
        <v>83</v>
      </c>
      <c r="AY186" s="17" t="s">
        <v>142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149</v>
      </c>
      <c r="BM186" s="231" t="s">
        <v>551</v>
      </c>
    </row>
    <row r="187" spans="1:47" s="2" customFormat="1" ht="12">
      <c r="A187" s="38"/>
      <c r="B187" s="39"/>
      <c r="C187" s="40"/>
      <c r="D187" s="233" t="s">
        <v>151</v>
      </c>
      <c r="E187" s="40"/>
      <c r="F187" s="234" t="s">
        <v>810</v>
      </c>
      <c r="G187" s="40"/>
      <c r="H187" s="40"/>
      <c r="I187" s="235"/>
      <c r="J187" s="40"/>
      <c r="K187" s="40"/>
      <c r="L187" s="44"/>
      <c r="M187" s="236"/>
      <c r="N187" s="237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151</v>
      </c>
      <c r="AU187" s="17" t="s">
        <v>83</v>
      </c>
    </row>
    <row r="188" spans="1:65" s="2" customFormat="1" ht="21.75" customHeight="1">
      <c r="A188" s="38"/>
      <c r="B188" s="39"/>
      <c r="C188" s="219" t="s">
        <v>372</v>
      </c>
      <c r="D188" s="219" t="s">
        <v>145</v>
      </c>
      <c r="E188" s="220" t="s">
        <v>811</v>
      </c>
      <c r="F188" s="221" t="s">
        <v>812</v>
      </c>
      <c r="G188" s="222" t="s">
        <v>189</v>
      </c>
      <c r="H188" s="223">
        <v>6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149</v>
      </c>
      <c r="AT188" s="231" t="s">
        <v>145</v>
      </c>
      <c r="AU188" s="231" t="s">
        <v>83</v>
      </c>
      <c r="AY188" s="17" t="s">
        <v>142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149</v>
      </c>
      <c r="BM188" s="231" t="s">
        <v>561</v>
      </c>
    </row>
    <row r="189" spans="1:47" s="2" customFormat="1" ht="12">
      <c r="A189" s="38"/>
      <c r="B189" s="39"/>
      <c r="C189" s="40"/>
      <c r="D189" s="233" t="s">
        <v>151</v>
      </c>
      <c r="E189" s="40"/>
      <c r="F189" s="234" t="s">
        <v>812</v>
      </c>
      <c r="G189" s="40"/>
      <c r="H189" s="40"/>
      <c r="I189" s="235"/>
      <c r="J189" s="40"/>
      <c r="K189" s="40"/>
      <c r="L189" s="44"/>
      <c r="M189" s="236"/>
      <c r="N189" s="237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83</v>
      </c>
    </row>
    <row r="190" spans="1:65" s="2" customFormat="1" ht="16.5" customHeight="1">
      <c r="A190" s="38"/>
      <c r="B190" s="39"/>
      <c r="C190" s="270" t="s">
        <v>377</v>
      </c>
      <c r="D190" s="270" t="s">
        <v>198</v>
      </c>
      <c r="E190" s="271" t="s">
        <v>813</v>
      </c>
      <c r="F190" s="272" t="s">
        <v>814</v>
      </c>
      <c r="G190" s="273" t="s">
        <v>189</v>
      </c>
      <c r="H190" s="274">
        <v>4</v>
      </c>
      <c r="I190" s="275"/>
      <c r="J190" s="276">
        <f>ROUND(I190*H190,2)</f>
        <v>0</v>
      </c>
      <c r="K190" s="277"/>
      <c r="L190" s="278"/>
      <c r="M190" s="279" t="s">
        <v>1</v>
      </c>
      <c r="N190" s="280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201</v>
      </c>
      <c r="AT190" s="231" t="s">
        <v>198</v>
      </c>
      <c r="AU190" s="231" t="s">
        <v>83</v>
      </c>
      <c r="AY190" s="17" t="s">
        <v>142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149</v>
      </c>
      <c r="BM190" s="231" t="s">
        <v>575</v>
      </c>
    </row>
    <row r="191" spans="1:47" s="2" customFormat="1" ht="12">
      <c r="A191" s="38"/>
      <c r="B191" s="39"/>
      <c r="C191" s="40"/>
      <c r="D191" s="233" t="s">
        <v>151</v>
      </c>
      <c r="E191" s="40"/>
      <c r="F191" s="234" t="s">
        <v>814</v>
      </c>
      <c r="G191" s="40"/>
      <c r="H191" s="40"/>
      <c r="I191" s="235"/>
      <c r="J191" s="40"/>
      <c r="K191" s="40"/>
      <c r="L191" s="44"/>
      <c r="M191" s="236"/>
      <c r="N191" s="237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151</v>
      </c>
      <c r="AU191" s="17" t="s">
        <v>83</v>
      </c>
    </row>
    <row r="192" spans="1:65" s="2" customFormat="1" ht="16.5" customHeight="1">
      <c r="A192" s="38"/>
      <c r="B192" s="39"/>
      <c r="C192" s="270" t="s">
        <v>382</v>
      </c>
      <c r="D192" s="270" t="s">
        <v>198</v>
      </c>
      <c r="E192" s="271" t="s">
        <v>815</v>
      </c>
      <c r="F192" s="272" t="s">
        <v>816</v>
      </c>
      <c r="G192" s="273" t="s">
        <v>189</v>
      </c>
      <c r="H192" s="274">
        <v>2</v>
      </c>
      <c r="I192" s="275"/>
      <c r="J192" s="276">
        <f>ROUND(I192*H192,2)</f>
        <v>0</v>
      </c>
      <c r="K192" s="277"/>
      <c r="L192" s="278"/>
      <c r="M192" s="279" t="s">
        <v>1</v>
      </c>
      <c r="N192" s="280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201</v>
      </c>
      <c r="AT192" s="231" t="s">
        <v>198</v>
      </c>
      <c r="AU192" s="231" t="s">
        <v>83</v>
      </c>
      <c r="AY192" s="17" t="s">
        <v>142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149</v>
      </c>
      <c r="BM192" s="231" t="s">
        <v>585</v>
      </c>
    </row>
    <row r="193" spans="1:47" s="2" customFormat="1" ht="12">
      <c r="A193" s="38"/>
      <c r="B193" s="39"/>
      <c r="C193" s="40"/>
      <c r="D193" s="233" t="s">
        <v>151</v>
      </c>
      <c r="E193" s="40"/>
      <c r="F193" s="234" t="s">
        <v>816</v>
      </c>
      <c r="G193" s="40"/>
      <c r="H193" s="40"/>
      <c r="I193" s="235"/>
      <c r="J193" s="40"/>
      <c r="K193" s="40"/>
      <c r="L193" s="44"/>
      <c r="M193" s="236"/>
      <c r="N193" s="237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151</v>
      </c>
      <c r="AU193" s="17" t="s">
        <v>83</v>
      </c>
    </row>
    <row r="194" spans="1:65" s="2" customFormat="1" ht="24.15" customHeight="1">
      <c r="A194" s="38"/>
      <c r="B194" s="39"/>
      <c r="C194" s="219" t="s">
        <v>387</v>
      </c>
      <c r="D194" s="219" t="s">
        <v>145</v>
      </c>
      <c r="E194" s="220" t="s">
        <v>817</v>
      </c>
      <c r="F194" s="221" t="s">
        <v>818</v>
      </c>
      <c r="G194" s="222" t="s">
        <v>189</v>
      </c>
      <c r="H194" s="223">
        <v>5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40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149</v>
      </c>
      <c r="AT194" s="231" t="s">
        <v>145</v>
      </c>
      <c r="AU194" s="231" t="s">
        <v>83</v>
      </c>
      <c r="AY194" s="17" t="s">
        <v>142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149</v>
      </c>
      <c r="BM194" s="231" t="s">
        <v>596</v>
      </c>
    </row>
    <row r="195" spans="1:47" s="2" customFormat="1" ht="12">
      <c r="A195" s="38"/>
      <c r="B195" s="39"/>
      <c r="C195" s="40"/>
      <c r="D195" s="233" t="s">
        <v>151</v>
      </c>
      <c r="E195" s="40"/>
      <c r="F195" s="234" t="s">
        <v>818</v>
      </c>
      <c r="G195" s="40"/>
      <c r="H195" s="40"/>
      <c r="I195" s="235"/>
      <c r="J195" s="40"/>
      <c r="K195" s="40"/>
      <c r="L195" s="44"/>
      <c r="M195" s="236"/>
      <c r="N195" s="237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151</v>
      </c>
      <c r="AU195" s="17" t="s">
        <v>83</v>
      </c>
    </row>
    <row r="196" spans="1:65" s="2" customFormat="1" ht="16.5" customHeight="1">
      <c r="A196" s="38"/>
      <c r="B196" s="39"/>
      <c r="C196" s="270" t="s">
        <v>391</v>
      </c>
      <c r="D196" s="270" t="s">
        <v>198</v>
      </c>
      <c r="E196" s="271" t="s">
        <v>819</v>
      </c>
      <c r="F196" s="272" t="s">
        <v>820</v>
      </c>
      <c r="G196" s="273" t="s">
        <v>189</v>
      </c>
      <c r="H196" s="274">
        <v>3</v>
      </c>
      <c r="I196" s="275"/>
      <c r="J196" s="276">
        <f>ROUND(I196*H196,2)</f>
        <v>0</v>
      </c>
      <c r="K196" s="277"/>
      <c r="L196" s="278"/>
      <c r="M196" s="279" t="s">
        <v>1</v>
      </c>
      <c r="N196" s="280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201</v>
      </c>
      <c r="AT196" s="231" t="s">
        <v>198</v>
      </c>
      <c r="AU196" s="231" t="s">
        <v>83</v>
      </c>
      <c r="AY196" s="17" t="s">
        <v>142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149</v>
      </c>
      <c r="BM196" s="231" t="s">
        <v>607</v>
      </c>
    </row>
    <row r="197" spans="1:47" s="2" customFormat="1" ht="12">
      <c r="A197" s="38"/>
      <c r="B197" s="39"/>
      <c r="C197" s="40"/>
      <c r="D197" s="233" t="s">
        <v>151</v>
      </c>
      <c r="E197" s="40"/>
      <c r="F197" s="234" t="s">
        <v>820</v>
      </c>
      <c r="G197" s="40"/>
      <c r="H197" s="40"/>
      <c r="I197" s="235"/>
      <c r="J197" s="40"/>
      <c r="K197" s="40"/>
      <c r="L197" s="44"/>
      <c r="M197" s="236"/>
      <c r="N197" s="237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151</v>
      </c>
      <c r="AU197" s="17" t="s">
        <v>83</v>
      </c>
    </row>
    <row r="198" spans="1:65" s="2" customFormat="1" ht="16.5" customHeight="1">
      <c r="A198" s="38"/>
      <c r="B198" s="39"/>
      <c r="C198" s="270" t="s">
        <v>396</v>
      </c>
      <c r="D198" s="270" t="s">
        <v>198</v>
      </c>
      <c r="E198" s="271" t="s">
        <v>821</v>
      </c>
      <c r="F198" s="272" t="s">
        <v>822</v>
      </c>
      <c r="G198" s="273" t="s">
        <v>189</v>
      </c>
      <c r="H198" s="274">
        <v>2</v>
      </c>
      <c r="I198" s="275"/>
      <c r="J198" s="276">
        <f>ROUND(I198*H198,2)</f>
        <v>0</v>
      </c>
      <c r="K198" s="277"/>
      <c r="L198" s="278"/>
      <c r="M198" s="279" t="s">
        <v>1</v>
      </c>
      <c r="N198" s="280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201</v>
      </c>
      <c r="AT198" s="231" t="s">
        <v>198</v>
      </c>
      <c r="AU198" s="231" t="s">
        <v>83</v>
      </c>
      <c r="AY198" s="17" t="s">
        <v>142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149</v>
      </c>
      <c r="BM198" s="231" t="s">
        <v>617</v>
      </c>
    </row>
    <row r="199" spans="1:47" s="2" customFormat="1" ht="12">
      <c r="A199" s="38"/>
      <c r="B199" s="39"/>
      <c r="C199" s="40"/>
      <c r="D199" s="233" t="s">
        <v>151</v>
      </c>
      <c r="E199" s="40"/>
      <c r="F199" s="234" t="s">
        <v>822</v>
      </c>
      <c r="G199" s="40"/>
      <c r="H199" s="40"/>
      <c r="I199" s="235"/>
      <c r="J199" s="40"/>
      <c r="K199" s="40"/>
      <c r="L199" s="44"/>
      <c r="M199" s="236"/>
      <c r="N199" s="23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151</v>
      </c>
      <c r="AU199" s="17" t="s">
        <v>83</v>
      </c>
    </row>
    <row r="200" spans="1:65" s="2" customFormat="1" ht="21.75" customHeight="1">
      <c r="A200" s="38"/>
      <c r="B200" s="39"/>
      <c r="C200" s="219" t="s">
        <v>400</v>
      </c>
      <c r="D200" s="219" t="s">
        <v>145</v>
      </c>
      <c r="E200" s="220" t="s">
        <v>823</v>
      </c>
      <c r="F200" s="221" t="s">
        <v>824</v>
      </c>
      <c r="G200" s="222" t="s">
        <v>268</v>
      </c>
      <c r="H200" s="223">
        <v>1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149</v>
      </c>
      <c r="AT200" s="231" t="s">
        <v>145</v>
      </c>
      <c r="AU200" s="231" t="s">
        <v>83</v>
      </c>
      <c r="AY200" s="17" t="s">
        <v>142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149</v>
      </c>
      <c r="BM200" s="231" t="s">
        <v>629</v>
      </c>
    </row>
    <row r="201" spans="1:47" s="2" customFormat="1" ht="12">
      <c r="A201" s="38"/>
      <c r="B201" s="39"/>
      <c r="C201" s="40"/>
      <c r="D201" s="233" t="s">
        <v>151</v>
      </c>
      <c r="E201" s="40"/>
      <c r="F201" s="234" t="s">
        <v>824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151</v>
      </c>
      <c r="AU201" s="17" t="s">
        <v>83</v>
      </c>
    </row>
    <row r="202" spans="1:65" s="2" customFormat="1" ht="21.75" customHeight="1">
      <c r="A202" s="38"/>
      <c r="B202" s="39"/>
      <c r="C202" s="219" t="s">
        <v>405</v>
      </c>
      <c r="D202" s="219" t="s">
        <v>145</v>
      </c>
      <c r="E202" s="220" t="s">
        <v>825</v>
      </c>
      <c r="F202" s="221" t="s">
        <v>826</v>
      </c>
      <c r="G202" s="222" t="s">
        <v>827</v>
      </c>
      <c r="H202" s="223">
        <v>1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149</v>
      </c>
      <c r="AT202" s="231" t="s">
        <v>145</v>
      </c>
      <c r="AU202" s="231" t="s">
        <v>83</v>
      </c>
      <c r="AY202" s="17" t="s">
        <v>142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149</v>
      </c>
      <c r="BM202" s="231" t="s">
        <v>641</v>
      </c>
    </row>
    <row r="203" spans="1:47" s="2" customFormat="1" ht="12">
      <c r="A203" s="38"/>
      <c r="B203" s="39"/>
      <c r="C203" s="40"/>
      <c r="D203" s="233" t="s">
        <v>151</v>
      </c>
      <c r="E203" s="40"/>
      <c r="F203" s="234" t="s">
        <v>826</v>
      </c>
      <c r="G203" s="40"/>
      <c r="H203" s="40"/>
      <c r="I203" s="235"/>
      <c r="J203" s="40"/>
      <c r="K203" s="40"/>
      <c r="L203" s="44"/>
      <c r="M203" s="236"/>
      <c r="N203" s="237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151</v>
      </c>
      <c r="AU203" s="17" t="s">
        <v>83</v>
      </c>
    </row>
    <row r="204" spans="1:63" s="12" customFormat="1" ht="25.9" customHeight="1">
      <c r="A204" s="12"/>
      <c r="B204" s="203"/>
      <c r="C204" s="204"/>
      <c r="D204" s="205" t="s">
        <v>74</v>
      </c>
      <c r="E204" s="206" t="s">
        <v>732</v>
      </c>
      <c r="F204" s="206" t="s">
        <v>733</v>
      </c>
      <c r="G204" s="204"/>
      <c r="H204" s="204"/>
      <c r="I204" s="207"/>
      <c r="J204" s="208">
        <f>BK204</f>
        <v>0</v>
      </c>
      <c r="K204" s="204"/>
      <c r="L204" s="209"/>
      <c r="M204" s="210"/>
      <c r="N204" s="211"/>
      <c r="O204" s="211"/>
      <c r="P204" s="212">
        <f>SUM(P205:P208)</f>
        <v>0</v>
      </c>
      <c r="Q204" s="211"/>
      <c r="R204" s="212">
        <f>SUM(R205:R208)</f>
        <v>0</v>
      </c>
      <c r="S204" s="211"/>
      <c r="T204" s="213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83</v>
      </c>
      <c r="AT204" s="215" t="s">
        <v>74</v>
      </c>
      <c r="AU204" s="215" t="s">
        <v>75</v>
      </c>
      <c r="AY204" s="214" t="s">
        <v>142</v>
      </c>
      <c r="BK204" s="216">
        <f>SUM(BK205:BK208)</f>
        <v>0</v>
      </c>
    </row>
    <row r="205" spans="1:65" s="2" customFormat="1" ht="16.5" customHeight="1">
      <c r="A205" s="38"/>
      <c r="B205" s="39"/>
      <c r="C205" s="219" t="s">
        <v>410</v>
      </c>
      <c r="D205" s="219" t="s">
        <v>145</v>
      </c>
      <c r="E205" s="220" t="s">
        <v>828</v>
      </c>
      <c r="F205" s="221" t="s">
        <v>829</v>
      </c>
      <c r="G205" s="222" t="s">
        <v>736</v>
      </c>
      <c r="H205" s="223">
        <v>16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40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149</v>
      </c>
      <c r="AT205" s="231" t="s">
        <v>145</v>
      </c>
      <c r="AU205" s="231" t="s">
        <v>83</v>
      </c>
      <c r="AY205" s="17" t="s">
        <v>142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149</v>
      </c>
      <c r="BM205" s="231" t="s">
        <v>830</v>
      </c>
    </row>
    <row r="206" spans="1:47" s="2" customFormat="1" ht="12">
      <c r="A206" s="38"/>
      <c r="B206" s="39"/>
      <c r="C206" s="40"/>
      <c r="D206" s="233" t="s">
        <v>151</v>
      </c>
      <c r="E206" s="40"/>
      <c r="F206" s="234" t="s">
        <v>829</v>
      </c>
      <c r="G206" s="40"/>
      <c r="H206" s="40"/>
      <c r="I206" s="235"/>
      <c r="J206" s="40"/>
      <c r="K206" s="40"/>
      <c r="L206" s="44"/>
      <c r="M206" s="236"/>
      <c r="N206" s="237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151</v>
      </c>
      <c r="AU206" s="17" t="s">
        <v>83</v>
      </c>
    </row>
    <row r="207" spans="1:65" s="2" customFormat="1" ht="21.75" customHeight="1">
      <c r="A207" s="38"/>
      <c r="B207" s="39"/>
      <c r="C207" s="219" t="s">
        <v>415</v>
      </c>
      <c r="D207" s="219" t="s">
        <v>145</v>
      </c>
      <c r="E207" s="220" t="s">
        <v>831</v>
      </c>
      <c r="F207" s="221" t="s">
        <v>832</v>
      </c>
      <c r="G207" s="222" t="s">
        <v>736</v>
      </c>
      <c r="H207" s="223">
        <v>12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149</v>
      </c>
      <c r="AT207" s="231" t="s">
        <v>145</v>
      </c>
      <c r="AU207" s="231" t="s">
        <v>83</v>
      </c>
      <c r="AY207" s="17" t="s">
        <v>142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149</v>
      </c>
      <c r="BM207" s="231" t="s">
        <v>833</v>
      </c>
    </row>
    <row r="208" spans="1:47" s="2" customFormat="1" ht="12">
      <c r="A208" s="38"/>
      <c r="B208" s="39"/>
      <c r="C208" s="40"/>
      <c r="D208" s="233" t="s">
        <v>151</v>
      </c>
      <c r="E208" s="40"/>
      <c r="F208" s="234" t="s">
        <v>832</v>
      </c>
      <c r="G208" s="40"/>
      <c r="H208" s="40"/>
      <c r="I208" s="235"/>
      <c r="J208" s="40"/>
      <c r="K208" s="40"/>
      <c r="L208" s="44"/>
      <c r="M208" s="281"/>
      <c r="N208" s="282"/>
      <c r="O208" s="283"/>
      <c r="P208" s="283"/>
      <c r="Q208" s="283"/>
      <c r="R208" s="283"/>
      <c r="S208" s="283"/>
      <c r="T208" s="284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151</v>
      </c>
      <c r="AU208" s="17" t="s">
        <v>83</v>
      </c>
    </row>
    <row r="209" spans="1:31" s="2" customFormat="1" ht="6.95" customHeight="1">
      <c r="A209" s="38"/>
      <c r="B209" s="66"/>
      <c r="C209" s="67"/>
      <c r="D209" s="67"/>
      <c r="E209" s="67"/>
      <c r="F209" s="67"/>
      <c r="G209" s="67"/>
      <c r="H209" s="67"/>
      <c r="I209" s="67"/>
      <c r="J209" s="67"/>
      <c r="K209" s="67"/>
      <c r="L209" s="44"/>
      <c r="M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</sheetData>
  <sheetProtection password="CC35" sheet="1" objects="1" scenarios="1" formatColumns="0" formatRows="0" autoFilter="0"/>
  <autoFilter ref="C117:K20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užívání na prádelnu, Kostnická 4088, Chomutov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26</v>
      </c>
      <c r="G12" s="38"/>
      <c r="H12" s="38"/>
      <c r="I12" s="140" t="s">
        <v>22</v>
      </c>
      <c r="J12" s="144" t="str">
        <f>'Rekapitulace stavby'!AN8</f>
        <v>18. 5. 2023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>Krajovský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ROUND((SUM(BE131:BE220)),2)</f>
        <v>0</v>
      </c>
      <c r="G33" s="38"/>
      <c r="H33" s="38"/>
      <c r="I33" s="155">
        <v>0.21</v>
      </c>
      <c r="J33" s="154">
        <f>ROUND(((SUM(BE131:BE220))*I33),2)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ROUND((SUM(BF131:BF220)),2)</f>
        <v>0</v>
      </c>
      <c r="G34" s="38"/>
      <c r="H34" s="38"/>
      <c r="I34" s="155">
        <v>0.12</v>
      </c>
      <c r="J34" s="154">
        <f>ROUND(((SUM(BF131:BF220))*I34),2)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ROUND((SUM(BG131:BG220)),2)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ROUND((SUM(BH131:BH220)),2)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ROUND((SUM(BI131:BI220)),2)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užívání na prádelnu, Kostnická 4088, Chomutov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04 - Elektroinstalace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18. 5. 2023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835</v>
      </c>
      <c r="E97" s="182"/>
      <c r="F97" s="182"/>
      <c r="G97" s="182"/>
      <c r="H97" s="182"/>
      <c r="I97" s="182"/>
      <c r="J97" s="183">
        <f>J132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836</v>
      </c>
      <c r="E98" s="188"/>
      <c r="F98" s="188"/>
      <c r="G98" s="188"/>
      <c r="H98" s="188"/>
      <c r="I98" s="188"/>
      <c r="J98" s="189">
        <f>J133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837</v>
      </c>
      <c r="E99" s="188"/>
      <c r="F99" s="188"/>
      <c r="G99" s="188"/>
      <c r="H99" s="188"/>
      <c r="I99" s="188"/>
      <c r="J99" s="189">
        <f>J136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838</v>
      </c>
      <c r="E100" s="188"/>
      <c r="F100" s="188"/>
      <c r="G100" s="188"/>
      <c r="H100" s="188"/>
      <c r="I100" s="188"/>
      <c r="J100" s="189">
        <f>J139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839</v>
      </c>
      <c r="E101" s="188"/>
      <c r="F101" s="188"/>
      <c r="G101" s="188"/>
      <c r="H101" s="188"/>
      <c r="I101" s="188"/>
      <c r="J101" s="189">
        <f>J140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840</v>
      </c>
      <c r="E102" s="188"/>
      <c r="F102" s="188"/>
      <c r="G102" s="188"/>
      <c r="H102" s="188"/>
      <c r="I102" s="188"/>
      <c r="J102" s="189">
        <f>J143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841</v>
      </c>
      <c r="E103" s="188"/>
      <c r="F103" s="188"/>
      <c r="G103" s="188"/>
      <c r="H103" s="188"/>
      <c r="I103" s="188"/>
      <c r="J103" s="189">
        <f>J166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842</v>
      </c>
      <c r="E104" s="188"/>
      <c r="F104" s="188"/>
      <c r="G104" s="188"/>
      <c r="H104" s="188"/>
      <c r="I104" s="188"/>
      <c r="J104" s="189">
        <f>J181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843</v>
      </c>
      <c r="E105" s="188"/>
      <c r="F105" s="188"/>
      <c r="G105" s="188"/>
      <c r="H105" s="188"/>
      <c r="I105" s="188"/>
      <c r="J105" s="189">
        <f>J204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844</v>
      </c>
      <c r="E106" s="188"/>
      <c r="F106" s="188"/>
      <c r="G106" s="188"/>
      <c r="H106" s="188"/>
      <c r="I106" s="188"/>
      <c r="J106" s="189">
        <f>J205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845</v>
      </c>
      <c r="E107" s="188"/>
      <c r="F107" s="188"/>
      <c r="G107" s="188"/>
      <c r="H107" s="188"/>
      <c r="I107" s="188"/>
      <c r="J107" s="189">
        <f>J208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846</v>
      </c>
      <c r="E108" s="188"/>
      <c r="F108" s="188"/>
      <c r="G108" s="188"/>
      <c r="H108" s="188"/>
      <c r="I108" s="188"/>
      <c r="J108" s="189">
        <f>J209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847</v>
      </c>
      <c r="E109" s="188"/>
      <c r="F109" s="188"/>
      <c r="G109" s="188"/>
      <c r="H109" s="188"/>
      <c r="I109" s="188"/>
      <c r="J109" s="189">
        <f>J212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848</v>
      </c>
      <c r="E110" s="188"/>
      <c r="F110" s="188"/>
      <c r="G110" s="188"/>
      <c r="H110" s="188"/>
      <c r="I110" s="188"/>
      <c r="J110" s="189">
        <f>J215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5"/>
      <c r="C111" s="186"/>
      <c r="D111" s="187" t="s">
        <v>849</v>
      </c>
      <c r="E111" s="188"/>
      <c r="F111" s="188"/>
      <c r="G111" s="188"/>
      <c r="H111" s="188"/>
      <c r="I111" s="188"/>
      <c r="J111" s="189">
        <f>J218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127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74" t="str">
        <f>E7</f>
        <v>Změna užívání na prádelnu, Kostnická 4088, Chomutov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105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04 - Elektroinstalace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 xml:space="preserve"> </v>
      </c>
      <c r="G125" s="40"/>
      <c r="H125" s="40"/>
      <c r="I125" s="32" t="s">
        <v>22</v>
      </c>
      <c r="J125" s="79" t="str">
        <f>IF(J12="","",J12)</f>
        <v>18. 5. 2023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 xml:space="preserve"> </v>
      </c>
      <c r="G127" s="40"/>
      <c r="H127" s="40"/>
      <c r="I127" s="32" t="s">
        <v>30</v>
      </c>
      <c r="J127" s="36" t="str">
        <f>E21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32</v>
      </c>
      <c r="J128" s="36" t="str">
        <f>E24</f>
        <v>Krajovský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91"/>
      <c r="B130" s="192"/>
      <c r="C130" s="193" t="s">
        <v>128</v>
      </c>
      <c r="D130" s="194" t="s">
        <v>60</v>
      </c>
      <c r="E130" s="194" t="s">
        <v>56</v>
      </c>
      <c r="F130" s="194" t="s">
        <v>57</v>
      </c>
      <c r="G130" s="194" t="s">
        <v>129</v>
      </c>
      <c r="H130" s="194" t="s">
        <v>130</v>
      </c>
      <c r="I130" s="194" t="s">
        <v>131</v>
      </c>
      <c r="J130" s="195" t="s">
        <v>109</v>
      </c>
      <c r="K130" s="196" t="s">
        <v>132</v>
      </c>
      <c r="L130" s="197"/>
      <c r="M130" s="100" t="s">
        <v>1</v>
      </c>
      <c r="N130" s="101" t="s">
        <v>39</v>
      </c>
      <c r="O130" s="101" t="s">
        <v>133</v>
      </c>
      <c r="P130" s="101" t="s">
        <v>134</v>
      </c>
      <c r="Q130" s="101" t="s">
        <v>135</v>
      </c>
      <c r="R130" s="101" t="s">
        <v>136</v>
      </c>
      <c r="S130" s="101" t="s">
        <v>137</v>
      </c>
      <c r="T130" s="102" t="s">
        <v>138</v>
      </c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</row>
    <row r="131" spans="1:63" s="2" customFormat="1" ht="22.8" customHeight="1">
      <c r="A131" s="38"/>
      <c r="B131" s="39"/>
      <c r="C131" s="107" t="s">
        <v>139</v>
      </c>
      <c r="D131" s="40"/>
      <c r="E131" s="40"/>
      <c r="F131" s="40"/>
      <c r="G131" s="40"/>
      <c r="H131" s="40"/>
      <c r="I131" s="40"/>
      <c r="J131" s="198">
        <f>BK131</f>
        <v>0</v>
      </c>
      <c r="K131" s="40"/>
      <c r="L131" s="44"/>
      <c r="M131" s="103"/>
      <c r="N131" s="199"/>
      <c r="O131" s="104"/>
      <c r="P131" s="200">
        <f>P132</f>
        <v>0</v>
      </c>
      <c r="Q131" s="104"/>
      <c r="R131" s="200">
        <f>R132</f>
        <v>0</v>
      </c>
      <c r="S131" s="104"/>
      <c r="T131" s="201">
        <f>T132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74</v>
      </c>
      <c r="AU131" s="17" t="s">
        <v>111</v>
      </c>
      <c r="BK131" s="202">
        <f>BK132</f>
        <v>0</v>
      </c>
    </row>
    <row r="132" spans="1:63" s="12" customFormat="1" ht="25.9" customHeight="1">
      <c r="A132" s="12"/>
      <c r="B132" s="203"/>
      <c r="C132" s="204"/>
      <c r="D132" s="205" t="s">
        <v>74</v>
      </c>
      <c r="E132" s="206" t="s">
        <v>850</v>
      </c>
      <c r="F132" s="206" t="s">
        <v>93</v>
      </c>
      <c r="G132" s="204"/>
      <c r="H132" s="204"/>
      <c r="I132" s="207"/>
      <c r="J132" s="208">
        <f>BK132</f>
        <v>0</v>
      </c>
      <c r="K132" s="204"/>
      <c r="L132" s="209"/>
      <c r="M132" s="210"/>
      <c r="N132" s="211"/>
      <c r="O132" s="211"/>
      <c r="P132" s="212">
        <f>P133+P136+P139+P140+P143+P166+P181+P204+P205+P208+P209+P212+P215+P218</f>
        <v>0</v>
      </c>
      <c r="Q132" s="211"/>
      <c r="R132" s="212">
        <f>R133+R136+R139+R140+R143+R166+R181+R204+R205+R208+R209+R212+R215+R218</f>
        <v>0</v>
      </c>
      <c r="S132" s="211"/>
      <c r="T132" s="213">
        <f>T133+T136+T139+T140+T143+T166+T181+T204+T205+T208+T209+T212+T215+T218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83</v>
      </c>
      <c r="AT132" s="215" t="s">
        <v>74</v>
      </c>
      <c r="AU132" s="215" t="s">
        <v>75</v>
      </c>
      <c r="AY132" s="214" t="s">
        <v>142</v>
      </c>
      <c r="BK132" s="216">
        <f>BK133+BK136+BK139+BK140+BK143+BK166+BK181+BK204+BK205+BK208+BK209+BK212+BK215+BK218</f>
        <v>0</v>
      </c>
    </row>
    <row r="133" spans="1:63" s="12" customFormat="1" ht="22.8" customHeight="1">
      <c r="A133" s="12"/>
      <c r="B133" s="203"/>
      <c r="C133" s="204"/>
      <c r="D133" s="205" t="s">
        <v>74</v>
      </c>
      <c r="E133" s="217" t="s">
        <v>851</v>
      </c>
      <c r="F133" s="217" t="s">
        <v>852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SUM(P134:P135)</f>
        <v>0</v>
      </c>
      <c r="Q133" s="211"/>
      <c r="R133" s="212">
        <f>SUM(R134:R135)</f>
        <v>0</v>
      </c>
      <c r="S133" s="211"/>
      <c r="T133" s="213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83</v>
      </c>
      <c r="AT133" s="215" t="s">
        <v>74</v>
      </c>
      <c r="AU133" s="215" t="s">
        <v>83</v>
      </c>
      <c r="AY133" s="214" t="s">
        <v>142</v>
      </c>
      <c r="BK133" s="216">
        <f>SUM(BK134:BK135)</f>
        <v>0</v>
      </c>
    </row>
    <row r="134" spans="1:65" s="2" customFormat="1" ht="16.5" customHeight="1">
      <c r="A134" s="38"/>
      <c r="B134" s="39"/>
      <c r="C134" s="219" t="s">
        <v>83</v>
      </c>
      <c r="D134" s="219" t="s">
        <v>145</v>
      </c>
      <c r="E134" s="220" t="s">
        <v>853</v>
      </c>
      <c r="F134" s="221" t="s">
        <v>854</v>
      </c>
      <c r="G134" s="222" t="s">
        <v>855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149</v>
      </c>
      <c r="AT134" s="231" t="s">
        <v>145</v>
      </c>
      <c r="AU134" s="231" t="s">
        <v>85</v>
      </c>
      <c r="AY134" s="17" t="s">
        <v>142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149</v>
      </c>
      <c r="BM134" s="231" t="s">
        <v>85</v>
      </c>
    </row>
    <row r="135" spans="1:47" s="2" customFormat="1" ht="12">
      <c r="A135" s="38"/>
      <c r="B135" s="39"/>
      <c r="C135" s="40"/>
      <c r="D135" s="233" t="s">
        <v>151</v>
      </c>
      <c r="E135" s="40"/>
      <c r="F135" s="234" t="s">
        <v>856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85</v>
      </c>
    </row>
    <row r="136" spans="1:63" s="12" customFormat="1" ht="22.8" customHeight="1">
      <c r="A136" s="12"/>
      <c r="B136" s="203"/>
      <c r="C136" s="204"/>
      <c r="D136" s="205" t="s">
        <v>74</v>
      </c>
      <c r="E136" s="217" t="s">
        <v>857</v>
      </c>
      <c r="F136" s="217" t="s">
        <v>858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SUM(P137:P138)</f>
        <v>0</v>
      </c>
      <c r="Q136" s="211"/>
      <c r="R136" s="212">
        <f>SUM(R137:R138)</f>
        <v>0</v>
      </c>
      <c r="S136" s="211"/>
      <c r="T136" s="213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83</v>
      </c>
      <c r="AT136" s="215" t="s">
        <v>74</v>
      </c>
      <c r="AU136" s="215" t="s">
        <v>83</v>
      </c>
      <c r="AY136" s="214" t="s">
        <v>142</v>
      </c>
      <c r="BK136" s="216">
        <f>SUM(BK137:BK138)</f>
        <v>0</v>
      </c>
    </row>
    <row r="137" spans="1:65" s="2" customFormat="1" ht="66.75" customHeight="1">
      <c r="A137" s="38"/>
      <c r="B137" s="39"/>
      <c r="C137" s="219" t="s">
        <v>85</v>
      </c>
      <c r="D137" s="219" t="s">
        <v>145</v>
      </c>
      <c r="E137" s="220" t="s">
        <v>859</v>
      </c>
      <c r="F137" s="221" t="s">
        <v>860</v>
      </c>
      <c r="G137" s="222" t="s">
        <v>359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149</v>
      </c>
      <c r="AT137" s="231" t="s">
        <v>145</v>
      </c>
      <c r="AU137" s="231" t="s">
        <v>85</v>
      </c>
      <c r="AY137" s="17" t="s">
        <v>142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149</v>
      </c>
      <c r="BM137" s="231" t="s">
        <v>149</v>
      </c>
    </row>
    <row r="138" spans="1:47" s="2" customFormat="1" ht="12">
      <c r="A138" s="38"/>
      <c r="B138" s="39"/>
      <c r="C138" s="40"/>
      <c r="D138" s="233" t="s">
        <v>151</v>
      </c>
      <c r="E138" s="40"/>
      <c r="F138" s="234" t="s">
        <v>860</v>
      </c>
      <c r="G138" s="40"/>
      <c r="H138" s="40"/>
      <c r="I138" s="235"/>
      <c r="J138" s="40"/>
      <c r="K138" s="40"/>
      <c r="L138" s="44"/>
      <c r="M138" s="236"/>
      <c r="N138" s="23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151</v>
      </c>
      <c r="AU138" s="17" t="s">
        <v>85</v>
      </c>
    </row>
    <row r="139" spans="1:63" s="12" customFormat="1" ht="22.8" customHeight="1">
      <c r="A139" s="12"/>
      <c r="B139" s="203"/>
      <c r="C139" s="204"/>
      <c r="D139" s="205" t="s">
        <v>74</v>
      </c>
      <c r="E139" s="217" t="s">
        <v>861</v>
      </c>
      <c r="F139" s="217" t="s">
        <v>862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v>0</v>
      </c>
      <c r="Q139" s="211"/>
      <c r="R139" s="212">
        <v>0</v>
      </c>
      <c r="S139" s="211"/>
      <c r="T139" s="213"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83</v>
      </c>
      <c r="AT139" s="215" t="s">
        <v>74</v>
      </c>
      <c r="AU139" s="215" t="s">
        <v>83</v>
      </c>
      <c r="AY139" s="214" t="s">
        <v>142</v>
      </c>
      <c r="BK139" s="216">
        <v>0</v>
      </c>
    </row>
    <row r="140" spans="1:63" s="12" customFormat="1" ht="22.8" customHeight="1">
      <c r="A140" s="12"/>
      <c r="B140" s="203"/>
      <c r="C140" s="204"/>
      <c r="D140" s="205" t="s">
        <v>74</v>
      </c>
      <c r="E140" s="217" t="s">
        <v>863</v>
      </c>
      <c r="F140" s="217" t="s">
        <v>864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SUM(P141:P142)</f>
        <v>0</v>
      </c>
      <c r="Q140" s="211"/>
      <c r="R140" s="212">
        <f>SUM(R141:R142)</f>
        <v>0</v>
      </c>
      <c r="S140" s="211"/>
      <c r="T140" s="213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83</v>
      </c>
      <c r="AT140" s="215" t="s">
        <v>74</v>
      </c>
      <c r="AU140" s="215" t="s">
        <v>83</v>
      </c>
      <c r="AY140" s="214" t="s">
        <v>142</v>
      </c>
      <c r="BK140" s="216">
        <f>SUM(BK141:BK142)</f>
        <v>0</v>
      </c>
    </row>
    <row r="141" spans="1:65" s="2" customFormat="1" ht="16.5" customHeight="1">
      <c r="A141" s="38"/>
      <c r="B141" s="39"/>
      <c r="C141" s="219" t="s">
        <v>143</v>
      </c>
      <c r="D141" s="219" t="s">
        <v>145</v>
      </c>
      <c r="E141" s="220" t="s">
        <v>865</v>
      </c>
      <c r="F141" s="221" t="s">
        <v>866</v>
      </c>
      <c r="G141" s="222" t="s">
        <v>867</v>
      </c>
      <c r="H141" s="223">
        <v>3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149</v>
      </c>
      <c r="AT141" s="231" t="s">
        <v>145</v>
      </c>
      <c r="AU141" s="231" t="s">
        <v>85</v>
      </c>
      <c r="AY141" s="17" t="s">
        <v>142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149</v>
      </c>
      <c r="BM141" s="231" t="s">
        <v>169</v>
      </c>
    </row>
    <row r="142" spans="1:47" s="2" customFormat="1" ht="12">
      <c r="A142" s="38"/>
      <c r="B142" s="39"/>
      <c r="C142" s="40"/>
      <c r="D142" s="233" t="s">
        <v>151</v>
      </c>
      <c r="E142" s="40"/>
      <c r="F142" s="234" t="s">
        <v>866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151</v>
      </c>
      <c r="AU142" s="17" t="s">
        <v>85</v>
      </c>
    </row>
    <row r="143" spans="1:63" s="12" customFormat="1" ht="22.8" customHeight="1">
      <c r="A143" s="12"/>
      <c r="B143" s="203"/>
      <c r="C143" s="204"/>
      <c r="D143" s="205" t="s">
        <v>74</v>
      </c>
      <c r="E143" s="217" t="s">
        <v>868</v>
      </c>
      <c r="F143" s="217" t="s">
        <v>869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SUM(P144:P165)</f>
        <v>0</v>
      </c>
      <c r="Q143" s="211"/>
      <c r="R143" s="212">
        <f>SUM(R144:R165)</f>
        <v>0</v>
      </c>
      <c r="S143" s="211"/>
      <c r="T143" s="213">
        <f>SUM(T144:T165)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83</v>
      </c>
      <c r="AT143" s="215" t="s">
        <v>74</v>
      </c>
      <c r="AU143" s="215" t="s">
        <v>83</v>
      </c>
      <c r="AY143" s="214" t="s">
        <v>142</v>
      </c>
      <c r="BK143" s="216">
        <f>SUM(BK144:BK165)</f>
        <v>0</v>
      </c>
    </row>
    <row r="144" spans="1:65" s="2" customFormat="1" ht="24.15" customHeight="1">
      <c r="A144" s="38"/>
      <c r="B144" s="39"/>
      <c r="C144" s="219" t="s">
        <v>149</v>
      </c>
      <c r="D144" s="219" t="s">
        <v>145</v>
      </c>
      <c r="E144" s="220" t="s">
        <v>870</v>
      </c>
      <c r="F144" s="221" t="s">
        <v>871</v>
      </c>
      <c r="G144" s="222" t="s">
        <v>359</v>
      </c>
      <c r="H144" s="223">
        <v>6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149</v>
      </c>
      <c r="AT144" s="231" t="s">
        <v>145</v>
      </c>
      <c r="AU144" s="231" t="s">
        <v>85</v>
      </c>
      <c r="AY144" s="17" t="s">
        <v>142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149</v>
      </c>
      <c r="BM144" s="231" t="s">
        <v>201</v>
      </c>
    </row>
    <row r="145" spans="1:47" s="2" customFormat="1" ht="12">
      <c r="A145" s="38"/>
      <c r="B145" s="39"/>
      <c r="C145" s="40"/>
      <c r="D145" s="233" t="s">
        <v>151</v>
      </c>
      <c r="E145" s="40"/>
      <c r="F145" s="234" t="s">
        <v>871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151</v>
      </c>
      <c r="AU145" s="17" t="s">
        <v>85</v>
      </c>
    </row>
    <row r="146" spans="1:65" s="2" customFormat="1" ht="24.15" customHeight="1">
      <c r="A146" s="38"/>
      <c r="B146" s="39"/>
      <c r="C146" s="219" t="s">
        <v>180</v>
      </c>
      <c r="D146" s="219" t="s">
        <v>145</v>
      </c>
      <c r="E146" s="220" t="s">
        <v>872</v>
      </c>
      <c r="F146" s="221" t="s">
        <v>873</v>
      </c>
      <c r="G146" s="222" t="s">
        <v>359</v>
      </c>
      <c r="H146" s="223">
        <v>20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149</v>
      </c>
      <c r="AT146" s="231" t="s">
        <v>145</v>
      </c>
      <c r="AU146" s="231" t="s">
        <v>85</v>
      </c>
      <c r="AY146" s="17" t="s">
        <v>142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149</v>
      </c>
      <c r="BM146" s="231" t="s">
        <v>210</v>
      </c>
    </row>
    <row r="147" spans="1:47" s="2" customFormat="1" ht="12">
      <c r="A147" s="38"/>
      <c r="B147" s="39"/>
      <c r="C147" s="40"/>
      <c r="D147" s="233" t="s">
        <v>151</v>
      </c>
      <c r="E147" s="40"/>
      <c r="F147" s="234" t="s">
        <v>873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151</v>
      </c>
      <c r="AU147" s="17" t="s">
        <v>85</v>
      </c>
    </row>
    <row r="148" spans="1:65" s="2" customFormat="1" ht="24.15" customHeight="1">
      <c r="A148" s="38"/>
      <c r="B148" s="39"/>
      <c r="C148" s="219" t="s">
        <v>169</v>
      </c>
      <c r="D148" s="219" t="s">
        <v>145</v>
      </c>
      <c r="E148" s="220" t="s">
        <v>874</v>
      </c>
      <c r="F148" s="221" t="s">
        <v>875</v>
      </c>
      <c r="G148" s="222" t="s">
        <v>359</v>
      </c>
      <c r="H148" s="223">
        <v>2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149</v>
      </c>
      <c r="AT148" s="231" t="s">
        <v>145</v>
      </c>
      <c r="AU148" s="231" t="s">
        <v>85</v>
      </c>
      <c r="AY148" s="17" t="s">
        <v>142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149</v>
      </c>
      <c r="BM148" s="231" t="s">
        <v>8</v>
      </c>
    </row>
    <row r="149" spans="1:47" s="2" customFormat="1" ht="12">
      <c r="A149" s="38"/>
      <c r="B149" s="39"/>
      <c r="C149" s="40"/>
      <c r="D149" s="233" t="s">
        <v>151</v>
      </c>
      <c r="E149" s="40"/>
      <c r="F149" s="234" t="s">
        <v>875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151</v>
      </c>
      <c r="AU149" s="17" t="s">
        <v>85</v>
      </c>
    </row>
    <row r="150" spans="1:65" s="2" customFormat="1" ht="44.25" customHeight="1">
      <c r="A150" s="38"/>
      <c r="B150" s="39"/>
      <c r="C150" s="219" t="s">
        <v>197</v>
      </c>
      <c r="D150" s="219" t="s">
        <v>145</v>
      </c>
      <c r="E150" s="220" t="s">
        <v>876</v>
      </c>
      <c r="F150" s="221" t="s">
        <v>877</v>
      </c>
      <c r="G150" s="222" t="s">
        <v>359</v>
      </c>
      <c r="H150" s="223">
        <v>33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149</v>
      </c>
      <c r="AT150" s="231" t="s">
        <v>145</v>
      </c>
      <c r="AU150" s="231" t="s">
        <v>85</v>
      </c>
      <c r="AY150" s="17" t="s">
        <v>142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149</v>
      </c>
      <c r="BM150" s="231" t="s">
        <v>232</v>
      </c>
    </row>
    <row r="151" spans="1:47" s="2" customFormat="1" ht="12">
      <c r="A151" s="38"/>
      <c r="B151" s="39"/>
      <c r="C151" s="40"/>
      <c r="D151" s="233" t="s">
        <v>151</v>
      </c>
      <c r="E151" s="40"/>
      <c r="F151" s="234" t="s">
        <v>877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151</v>
      </c>
      <c r="AU151" s="17" t="s">
        <v>85</v>
      </c>
    </row>
    <row r="152" spans="1:65" s="2" customFormat="1" ht="44.25" customHeight="1">
      <c r="A152" s="38"/>
      <c r="B152" s="39"/>
      <c r="C152" s="219" t="s">
        <v>201</v>
      </c>
      <c r="D152" s="219" t="s">
        <v>145</v>
      </c>
      <c r="E152" s="220" t="s">
        <v>878</v>
      </c>
      <c r="F152" s="221" t="s">
        <v>879</v>
      </c>
      <c r="G152" s="222" t="s">
        <v>359</v>
      </c>
      <c r="H152" s="223">
        <v>49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149</v>
      </c>
      <c r="AT152" s="231" t="s">
        <v>145</v>
      </c>
      <c r="AU152" s="231" t="s">
        <v>85</v>
      </c>
      <c r="AY152" s="17" t="s">
        <v>142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149</v>
      </c>
      <c r="BM152" s="231" t="s">
        <v>250</v>
      </c>
    </row>
    <row r="153" spans="1:47" s="2" customFormat="1" ht="12">
      <c r="A153" s="38"/>
      <c r="B153" s="39"/>
      <c r="C153" s="40"/>
      <c r="D153" s="233" t="s">
        <v>151</v>
      </c>
      <c r="E153" s="40"/>
      <c r="F153" s="234" t="s">
        <v>879</v>
      </c>
      <c r="G153" s="40"/>
      <c r="H153" s="40"/>
      <c r="I153" s="235"/>
      <c r="J153" s="40"/>
      <c r="K153" s="40"/>
      <c r="L153" s="44"/>
      <c r="M153" s="236"/>
      <c r="N153" s="237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151</v>
      </c>
      <c r="AU153" s="17" t="s">
        <v>85</v>
      </c>
    </row>
    <row r="154" spans="1:65" s="2" customFormat="1" ht="44.25" customHeight="1">
      <c r="A154" s="38"/>
      <c r="B154" s="39"/>
      <c r="C154" s="219" t="s">
        <v>206</v>
      </c>
      <c r="D154" s="219" t="s">
        <v>145</v>
      </c>
      <c r="E154" s="220" t="s">
        <v>880</v>
      </c>
      <c r="F154" s="221" t="s">
        <v>881</v>
      </c>
      <c r="G154" s="222" t="s">
        <v>359</v>
      </c>
      <c r="H154" s="223">
        <v>4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40</v>
      </c>
      <c r="O154" s="91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149</v>
      </c>
      <c r="AT154" s="231" t="s">
        <v>145</v>
      </c>
      <c r="AU154" s="231" t="s">
        <v>85</v>
      </c>
      <c r="AY154" s="17" t="s">
        <v>142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83</v>
      </c>
      <c r="BK154" s="232">
        <f>ROUND(I154*H154,2)</f>
        <v>0</v>
      </c>
      <c r="BL154" s="17" t="s">
        <v>149</v>
      </c>
      <c r="BM154" s="231" t="s">
        <v>265</v>
      </c>
    </row>
    <row r="155" spans="1:47" s="2" customFormat="1" ht="12">
      <c r="A155" s="38"/>
      <c r="B155" s="39"/>
      <c r="C155" s="40"/>
      <c r="D155" s="233" t="s">
        <v>151</v>
      </c>
      <c r="E155" s="40"/>
      <c r="F155" s="234" t="s">
        <v>881</v>
      </c>
      <c r="G155" s="40"/>
      <c r="H155" s="40"/>
      <c r="I155" s="235"/>
      <c r="J155" s="40"/>
      <c r="K155" s="40"/>
      <c r="L155" s="44"/>
      <c r="M155" s="236"/>
      <c r="N155" s="23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151</v>
      </c>
      <c r="AU155" s="17" t="s">
        <v>85</v>
      </c>
    </row>
    <row r="156" spans="1:65" s="2" customFormat="1" ht="37.8" customHeight="1">
      <c r="A156" s="38"/>
      <c r="B156" s="39"/>
      <c r="C156" s="219" t="s">
        <v>210</v>
      </c>
      <c r="D156" s="219" t="s">
        <v>145</v>
      </c>
      <c r="E156" s="220" t="s">
        <v>882</v>
      </c>
      <c r="F156" s="221" t="s">
        <v>883</v>
      </c>
      <c r="G156" s="222" t="s">
        <v>359</v>
      </c>
      <c r="H156" s="223">
        <v>28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149</v>
      </c>
      <c r="AT156" s="231" t="s">
        <v>145</v>
      </c>
      <c r="AU156" s="231" t="s">
        <v>85</v>
      </c>
      <c r="AY156" s="17" t="s">
        <v>142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149</v>
      </c>
      <c r="BM156" s="231" t="s">
        <v>276</v>
      </c>
    </row>
    <row r="157" spans="1:47" s="2" customFormat="1" ht="12">
      <c r="A157" s="38"/>
      <c r="B157" s="39"/>
      <c r="C157" s="40"/>
      <c r="D157" s="233" t="s">
        <v>151</v>
      </c>
      <c r="E157" s="40"/>
      <c r="F157" s="234" t="s">
        <v>883</v>
      </c>
      <c r="G157" s="40"/>
      <c r="H157" s="40"/>
      <c r="I157" s="235"/>
      <c r="J157" s="40"/>
      <c r="K157" s="40"/>
      <c r="L157" s="44"/>
      <c r="M157" s="236"/>
      <c r="N157" s="23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151</v>
      </c>
      <c r="AU157" s="17" t="s">
        <v>85</v>
      </c>
    </row>
    <row r="158" spans="1:65" s="2" customFormat="1" ht="16.5" customHeight="1">
      <c r="A158" s="38"/>
      <c r="B158" s="39"/>
      <c r="C158" s="219" t="s">
        <v>216</v>
      </c>
      <c r="D158" s="219" t="s">
        <v>145</v>
      </c>
      <c r="E158" s="220" t="s">
        <v>884</v>
      </c>
      <c r="F158" s="221" t="s">
        <v>885</v>
      </c>
      <c r="G158" s="222" t="s">
        <v>359</v>
      </c>
      <c r="H158" s="223">
        <v>49</v>
      </c>
      <c r="I158" s="224"/>
      <c r="J158" s="225">
        <f>ROUND(I158*H158,2)</f>
        <v>0</v>
      </c>
      <c r="K158" s="226"/>
      <c r="L158" s="44"/>
      <c r="M158" s="227" t="s">
        <v>1</v>
      </c>
      <c r="N158" s="228" t="s">
        <v>40</v>
      </c>
      <c r="O158" s="91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149</v>
      </c>
      <c r="AT158" s="231" t="s">
        <v>145</v>
      </c>
      <c r="AU158" s="231" t="s">
        <v>85</v>
      </c>
      <c r="AY158" s="17" t="s">
        <v>142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7" t="s">
        <v>83</v>
      </c>
      <c r="BK158" s="232">
        <f>ROUND(I158*H158,2)</f>
        <v>0</v>
      </c>
      <c r="BL158" s="17" t="s">
        <v>149</v>
      </c>
      <c r="BM158" s="231" t="s">
        <v>288</v>
      </c>
    </row>
    <row r="159" spans="1:47" s="2" customFormat="1" ht="12">
      <c r="A159" s="38"/>
      <c r="B159" s="39"/>
      <c r="C159" s="40"/>
      <c r="D159" s="233" t="s">
        <v>151</v>
      </c>
      <c r="E159" s="40"/>
      <c r="F159" s="234" t="s">
        <v>885</v>
      </c>
      <c r="G159" s="40"/>
      <c r="H159" s="40"/>
      <c r="I159" s="235"/>
      <c r="J159" s="40"/>
      <c r="K159" s="40"/>
      <c r="L159" s="44"/>
      <c r="M159" s="236"/>
      <c r="N159" s="237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151</v>
      </c>
      <c r="AU159" s="17" t="s">
        <v>85</v>
      </c>
    </row>
    <row r="160" spans="1:65" s="2" customFormat="1" ht="21.75" customHeight="1">
      <c r="A160" s="38"/>
      <c r="B160" s="39"/>
      <c r="C160" s="219" t="s">
        <v>8</v>
      </c>
      <c r="D160" s="219" t="s">
        <v>145</v>
      </c>
      <c r="E160" s="220" t="s">
        <v>886</v>
      </c>
      <c r="F160" s="221" t="s">
        <v>887</v>
      </c>
      <c r="G160" s="222" t="s">
        <v>359</v>
      </c>
      <c r="H160" s="223">
        <v>4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40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149</v>
      </c>
      <c r="AT160" s="231" t="s">
        <v>145</v>
      </c>
      <c r="AU160" s="231" t="s">
        <v>85</v>
      </c>
      <c r="AY160" s="17" t="s">
        <v>142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83</v>
      </c>
      <c r="BK160" s="232">
        <f>ROUND(I160*H160,2)</f>
        <v>0</v>
      </c>
      <c r="BL160" s="17" t="s">
        <v>149</v>
      </c>
      <c r="BM160" s="231" t="s">
        <v>303</v>
      </c>
    </row>
    <row r="161" spans="1:47" s="2" customFormat="1" ht="12">
      <c r="A161" s="38"/>
      <c r="B161" s="39"/>
      <c r="C161" s="40"/>
      <c r="D161" s="233" t="s">
        <v>151</v>
      </c>
      <c r="E161" s="40"/>
      <c r="F161" s="234" t="s">
        <v>887</v>
      </c>
      <c r="G161" s="40"/>
      <c r="H161" s="40"/>
      <c r="I161" s="235"/>
      <c r="J161" s="40"/>
      <c r="K161" s="40"/>
      <c r="L161" s="44"/>
      <c r="M161" s="236"/>
      <c r="N161" s="23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151</v>
      </c>
      <c r="AU161" s="17" t="s">
        <v>85</v>
      </c>
    </row>
    <row r="162" spans="1:65" s="2" customFormat="1" ht="49.05" customHeight="1">
      <c r="A162" s="38"/>
      <c r="B162" s="39"/>
      <c r="C162" s="219" t="s">
        <v>226</v>
      </c>
      <c r="D162" s="219" t="s">
        <v>145</v>
      </c>
      <c r="E162" s="220" t="s">
        <v>888</v>
      </c>
      <c r="F162" s="221" t="s">
        <v>889</v>
      </c>
      <c r="G162" s="222" t="s">
        <v>359</v>
      </c>
      <c r="H162" s="223">
        <v>8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149</v>
      </c>
      <c r="AT162" s="231" t="s">
        <v>145</v>
      </c>
      <c r="AU162" s="231" t="s">
        <v>85</v>
      </c>
      <c r="AY162" s="17" t="s">
        <v>142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149</v>
      </c>
      <c r="BM162" s="231" t="s">
        <v>313</v>
      </c>
    </row>
    <row r="163" spans="1:47" s="2" customFormat="1" ht="12">
      <c r="A163" s="38"/>
      <c r="B163" s="39"/>
      <c r="C163" s="40"/>
      <c r="D163" s="233" t="s">
        <v>151</v>
      </c>
      <c r="E163" s="40"/>
      <c r="F163" s="234" t="s">
        <v>889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151</v>
      </c>
      <c r="AU163" s="17" t="s">
        <v>85</v>
      </c>
    </row>
    <row r="164" spans="1:65" s="2" customFormat="1" ht="21.75" customHeight="1">
      <c r="A164" s="38"/>
      <c r="B164" s="39"/>
      <c r="C164" s="219" t="s">
        <v>232</v>
      </c>
      <c r="D164" s="219" t="s">
        <v>145</v>
      </c>
      <c r="E164" s="220" t="s">
        <v>890</v>
      </c>
      <c r="F164" s="221" t="s">
        <v>891</v>
      </c>
      <c r="G164" s="222" t="s">
        <v>359</v>
      </c>
      <c r="H164" s="223">
        <v>1</v>
      </c>
      <c r="I164" s="224"/>
      <c r="J164" s="225">
        <f>ROUND(I164*H164,2)</f>
        <v>0</v>
      </c>
      <c r="K164" s="226"/>
      <c r="L164" s="44"/>
      <c r="M164" s="227" t="s">
        <v>1</v>
      </c>
      <c r="N164" s="228" t="s">
        <v>40</v>
      </c>
      <c r="O164" s="91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1" t="s">
        <v>149</v>
      </c>
      <c r="AT164" s="231" t="s">
        <v>145</v>
      </c>
      <c r="AU164" s="231" t="s">
        <v>85</v>
      </c>
      <c r="AY164" s="17" t="s">
        <v>142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7" t="s">
        <v>83</v>
      </c>
      <c r="BK164" s="232">
        <f>ROUND(I164*H164,2)</f>
        <v>0</v>
      </c>
      <c r="BL164" s="17" t="s">
        <v>149</v>
      </c>
      <c r="BM164" s="231" t="s">
        <v>326</v>
      </c>
    </row>
    <row r="165" spans="1:47" s="2" customFormat="1" ht="12">
      <c r="A165" s="38"/>
      <c r="B165" s="39"/>
      <c r="C165" s="40"/>
      <c r="D165" s="233" t="s">
        <v>151</v>
      </c>
      <c r="E165" s="40"/>
      <c r="F165" s="234" t="s">
        <v>891</v>
      </c>
      <c r="G165" s="40"/>
      <c r="H165" s="40"/>
      <c r="I165" s="235"/>
      <c r="J165" s="40"/>
      <c r="K165" s="40"/>
      <c r="L165" s="44"/>
      <c r="M165" s="236"/>
      <c r="N165" s="237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151</v>
      </c>
      <c r="AU165" s="17" t="s">
        <v>85</v>
      </c>
    </row>
    <row r="166" spans="1:63" s="12" customFormat="1" ht="22.8" customHeight="1">
      <c r="A166" s="12"/>
      <c r="B166" s="203"/>
      <c r="C166" s="204"/>
      <c r="D166" s="205" t="s">
        <v>74</v>
      </c>
      <c r="E166" s="217" t="s">
        <v>892</v>
      </c>
      <c r="F166" s="217" t="s">
        <v>893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SUM(P167:P180)</f>
        <v>0</v>
      </c>
      <c r="Q166" s="211"/>
      <c r="R166" s="212">
        <f>SUM(R167:R180)</f>
        <v>0</v>
      </c>
      <c r="S166" s="211"/>
      <c r="T166" s="213">
        <f>SUM(T167:T180)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83</v>
      </c>
      <c r="AT166" s="215" t="s">
        <v>74</v>
      </c>
      <c r="AU166" s="215" t="s">
        <v>83</v>
      </c>
      <c r="AY166" s="214" t="s">
        <v>142</v>
      </c>
      <c r="BK166" s="216">
        <f>SUM(BK167:BK180)</f>
        <v>0</v>
      </c>
    </row>
    <row r="167" spans="1:65" s="2" customFormat="1" ht="24.15" customHeight="1">
      <c r="A167" s="38"/>
      <c r="B167" s="39"/>
      <c r="C167" s="219" t="s">
        <v>239</v>
      </c>
      <c r="D167" s="219" t="s">
        <v>145</v>
      </c>
      <c r="E167" s="220" t="s">
        <v>894</v>
      </c>
      <c r="F167" s="221" t="s">
        <v>895</v>
      </c>
      <c r="G167" s="222" t="s">
        <v>867</v>
      </c>
      <c r="H167" s="223">
        <v>4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149</v>
      </c>
      <c r="AT167" s="231" t="s">
        <v>145</v>
      </c>
      <c r="AU167" s="231" t="s">
        <v>85</v>
      </c>
      <c r="AY167" s="17" t="s">
        <v>142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149</v>
      </c>
      <c r="BM167" s="231" t="s">
        <v>338</v>
      </c>
    </row>
    <row r="168" spans="1:47" s="2" customFormat="1" ht="12">
      <c r="A168" s="38"/>
      <c r="B168" s="39"/>
      <c r="C168" s="40"/>
      <c r="D168" s="233" t="s">
        <v>151</v>
      </c>
      <c r="E168" s="40"/>
      <c r="F168" s="234" t="s">
        <v>895</v>
      </c>
      <c r="G168" s="40"/>
      <c r="H168" s="40"/>
      <c r="I168" s="235"/>
      <c r="J168" s="40"/>
      <c r="K168" s="40"/>
      <c r="L168" s="44"/>
      <c r="M168" s="236"/>
      <c r="N168" s="23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151</v>
      </c>
      <c r="AU168" s="17" t="s">
        <v>85</v>
      </c>
    </row>
    <row r="169" spans="1:65" s="2" customFormat="1" ht="24.15" customHeight="1">
      <c r="A169" s="38"/>
      <c r="B169" s="39"/>
      <c r="C169" s="219" t="s">
        <v>250</v>
      </c>
      <c r="D169" s="219" t="s">
        <v>145</v>
      </c>
      <c r="E169" s="220" t="s">
        <v>896</v>
      </c>
      <c r="F169" s="221" t="s">
        <v>897</v>
      </c>
      <c r="G169" s="222" t="s">
        <v>867</v>
      </c>
      <c r="H169" s="223">
        <v>15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149</v>
      </c>
      <c r="AT169" s="231" t="s">
        <v>145</v>
      </c>
      <c r="AU169" s="231" t="s">
        <v>85</v>
      </c>
      <c r="AY169" s="17" t="s">
        <v>142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149</v>
      </c>
      <c r="BM169" s="231" t="s">
        <v>356</v>
      </c>
    </row>
    <row r="170" spans="1:47" s="2" customFormat="1" ht="12">
      <c r="A170" s="38"/>
      <c r="B170" s="39"/>
      <c r="C170" s="40"/>
      <c r="D170" s="233" t="s">
        <v>151</v>
      </c>
      <c r="E170" s="40"/>
      <c r="F170" s="234" t="s">
        <v>897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151</v>
      </c>
      <c r="AU170" s="17" t="s">
        <v>85</v>
      </c>
    </row>
    <row r="171" spans="1:65" s="2" customFormat="1" ht="33" customHeight="1">
      <c r="A171" s="38"/>
      <c r="B171" s="39"/>
      <c r="C171" s="219" t="s">
        <v>256</v>
      </c>
      <c r="D171" s="219" t="s">
        <v>145</v>
      </c>
      <c r="E171" s="220" t="s">
        <v>898</v>
      </c>
      <c r="F171" s="221" t="s">
        <v>899</v>
      </c>
      <c r="G171" s="222" t="s">
        <v>867</v>
      </c>
      <c r="H171" s="223">
        <v>2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149</v>
      </c>
      <c r="AT171" s="231" t="s">
        <v>145</v>
      </c>
      <c r="AU171" s="231" t="s">
        <v>85</v>
      </c>
      <c r="AY171" s="17" t="s">
        <v>142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149</v>
      </c>
      <c r="BM171" s="231" t="s">
        <v>367</v>
      </c>
    </row>
    <row r="172" spans="1:47" s="2" customFormat="1" ht="12">
      <c r="A172" s="38"/>
      <c r="B172" s="39"/>
      <c r="C172" s="40"/>
      <c r="D172" s="233" t="s">
        <v>151</v>
      </c>
      <c r="E172" s="40"/>
      <c r="F172" s="234" t="s">
        <v>899</v>
      </c>
      <c r="G172" s="40"/>
      <c r="H172" s="40"/>
      <c r="I172" s="235"/>
      <c r="J172" s="40"/>
      <c r="K172" s="40"/>
      <c r="L172" s="44"/>
      <c r="M172" s="236"/>
      <c r="N172" s="237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151</v>
      </c>
      <c r="AU172" s="17" t="s">
        <v>85</v>
      </c>
    </row>
    <row r="173" spans="1:65" s="2" customFormat="1" ht="37.8" customHeight="1">
      <c r="A173" s="38"/>
      <c r="B173" s="39"/>
      <c r="C173" s="219" t="s">
        <v>265</v>
      </c>
      <c r="D173" s="219" t="s">
        <v>145</v>
      </c>
      <c r="E173" s="220" t="s">
        <v>900</v>
      </c>
      <c r="F173" s="221" t="s">
        <v>901</v>
      </c>
      <c r="G173" s="222" t="s">
        <v>867</v>
      </c>
      <c r="H173" s="223">
        <v>21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149</v>
      </c>
      <c r="AT173" s="231" t="s">
        <v>145</v>
      </c>
      <c r="AU173" s="231" t="s">
        <v>85</v>
      </c>
      <c r="AY173" s="17" t="s">
        <v>142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149</v>
      </c>
      <c r="BM173" s="231" t="s">
        <v>377</v>
      </c>
    </row>
    <row r="174" spans="1:47" s="2" customFormat="1" ht="12">
      <c r="A174" s="38"/>
      <c r="B174" s="39"/>
      <c r="C174" s="40"/>
      <c r="D174" s="233" t="s">
        <v>151</v>
      </c>
      <c r="E174" s="40"/>
      <c r="F174" s="234" t="s">
        <v>901</v>
      </c>
      <c r="G174" s="40"/>
      <c r="H174" s="40"/>
      <c r="I174" s="235"/>
      <c r="J174" s="40"/>
      <c r="K174" s="40"/>
      <c r="L174" s="44"/>
      <c r="M174" s="236"/>
      <c r="N174" s="23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</v>
      </c>
      <c r="AU174" s="17" t="s">
        <v>85</v>
      </c>
    </row>
    <row r="175" spans="1:65" s="2" customFormat="1" ht="44.25" customHeight="1">
      <c r="A175" s="38"/>
      <c r="B175" s="39"/>
      <c r="C175" s="219" t="s">
        <v>271</v>
      </c>
      <c r="D175" s="219" t="s">
        <v>145</v>
      </c>
      <c r="E175" s="220" t="s">
        <v>902</v>
      </c>
      <c r="F175" s="221" t="s">
        <v>903</v>
      </c>
      <c r="G175" s="222" t="s">
        <v>867</v>
      </c>
      <c r="H175" s="223">
        <v>3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149</v>
      </c>
      <c r="AT175" s="231" t="s">
        <v>145</v>
      </c>
      <c r="AU175" s="231" t="s">
        <v>85</v>
      </c>
      <c r="AY175" s="17" t="s">
        <v>142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149</v>
      </c>
      <c r="BM175" s="231" t="s">
        <v>387</v>
      </c>
    </row>
    <row r="176" spans="1:47" s="2" customFormat="1" ht="12">
      <c r="A176" s="38"/>
      <c r="B176" s="39"/>
      <c r="C176" s="40"/>
      <c r="D176" s="233" t="s">
        <v>151</v>
      </c>
      <c r="E176" s="40"/>
      <c r="F176" s="234" t="s">
        <v>903</v>
      </c>
      <c r="G176" s="40"/>
      <c r="H176" s="40"/>
      <c r="I176" s="235"/>
      <c r="J176" s="40"/>
      <c r="K176" s="40"/>
      <c r="L176" s="44"/>
      <c r="M176" s="236"/>
      <c r="N176" s="237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151</v>
      </c>
      <c r="AU176" s="17" t="s">
        <v>85</v>
      </c>
    </row>
    <row r="177" spans="1:65" s="2" customFormat="1" ht="44.25" customHeight="1">
      <c r="A177" s="38"/>
      <c r="B177" s="39"/>
      <c r="C177" s="219" t="s">
        <v>276</v>
      </c>
      <c r="D177" s="219" t="s">
        <v>145</v>
      </c>
      <c r="E177" s="220" t="s">
        <v>904</v>
      </c>
      <c r="F177" s="221" t="s">
        <v>905</v>
      </c>
      <c r="G177" s="222" t="s">
        <v>867</v>
      </c>
      <c r="H177" s="223">
        <v>3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149</v>
      </c>
      <c r="AT177" s="231" t="s">
        <v>145</v>
      </c>
      <c r="AU177" s="231" t="s">
        <v>85</v>
      </c>
      <c r="AY177" s="17" t="s">
        <v>142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149</v>
      </c>
      <c r="BM177" s="231" t="s">
        <v>396</v>
      </c>
    </row>
    <row r="178" spans="1:47" s="2" customFormat="1" ht="12">
      <c r="A178" s="38"/>
      <c r="B178" s="39"/>
      <c r="C178" s="40"/>
      <c r="D178" s="233" t="s">
        <v>151</v>
      </c>
      <c r="E178" s="40"/>
      <c r="F178" s="234" t="s">
        <v>905</v>
      </c>
      <c r="G178" s="40"/>
      <c r="H178" s="40"/>
      <c r="I178" s="235"/>
      <c r="J178" s="40"/>
      <c r="K178" s="40"/>
      <c r="L178" s="44"/>
      <c r="M178" s="236"/>
      <c r="N178" s="23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151</v>
      </c>
      <c r="AU178" s="17" t="s">
        <v>85</v>
      </c>
    </row>
    <row r="179" spans="1:65" s="2" customFormat="1" ht="24.15" customHeight="1">
      <c r="A179" s="38"/>
      <c r="B179" s="39"/>
      <c r="C179" s="219" t="s">
        <v>7</v>
      </c>
      <c r="D179" s="219" t="s">
        <v>145</v>
      </c>
      <c r="E179" s="220" t="s">
        <v>906</v>
      </c>
      <c r="F179" s="221" t="s">
        <v>907</v>
      </c>
      <c r="G179" s="222" t="s">
        <v>867</v>
      </c>
      <c r="H179" s="223">
        <v>10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40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149</v>
      </c>
      <c r="AT179" s="231" t="s">
        <v>145</v>
      </c>
      <c r="AU179" s="231" t="s">
        <v>85</v>
      </c>
      <c r="AY179" s="17" t="s">
        <v>142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83</v>
      </c>
      <c r="BK179" s="232">
        <f>ROUND(I179*H179,2)</f>
        <v>0</v>
      </c>
      <c r="BL179" s="17" t="s">
        <v>149</v>
      </c>
      <c r="BM179" s="231" t="s">
        <v>405</v>
      </c>
    </row>
    <row r="180" spans="1:47" s="2" customFormat="1" ht="12">
      <c r="A180" s="38"/>
      <c r="B180" s="39"/>
      <c r="C180" s="40"/>
      <c r="D180" s="233" t="s">
        <v>151</v>
      </c>
      <c r="E180" s="40"/>
      <c r="F180" s="234" t="s">
        <v>907</v>
      </c>
      <c r="G180" s="40"/>
      <c r="H180" s="40"/>
      <c r="I180" s="235"/>
      <c r="J180" s="40"/>
      <c r="K180" s="40"/>
      <c r="L180" s="44"/>
      <c r="M180" s="236"/>
      <c r="N180" s="23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151</v>
      </c>
      <c r="AU180" s="17" t="s">
        <v>85</v>
      </c>
    </row>
    <row r="181" spans="1:63" s="12" customFormat="1" ht="22.8" customHeight="1">
      <c r="A181" s="12"/>
      <c r="B181" s="203"/>
      <c r="C181" s="204"/>
      <c r="D181" s="205" t="s">
        <v>74</v>
      </c>
      <c r="E181" s="217" t="s">
        <v>908</v>
      </c>
      <c r="F181" s="217" t="s">
        <v>909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SUM(P182:P203)</f>
        <v>0</v>
      </c>
      <c r="Q181" s="211"/>
      <c r="R181" s="212">
        <f>SUM(R182:R203)</f>
        <v>0</v>
      </c>
      <c r="S181" s="211"/>
      <c r="T181" s="213">
        <f>SUM(T182:T203)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83</v>
      </c>
      <c r="AT181" s="215" t="s">
        <v>74</v>
      </c>
      <c r="AU181" s="215" t="s">
        <v>83</v>
      </c>
      <c r="AY181" s="214" t="s">
        <v>142</v>
      </c>
      <c r="BK181" s="216">
        <f>SUM(BK182:BK203)</f>
        <v>0</v>
      </c>
    </row>
    <row r="182" spans="1:65" s="2" customFormat="1" ht="16.5" customHeight="1">
      <c r="A182" s="38"/>
      <c r="B182" s="39"/>
      <c r="C182" s="219" t="s">
        <v>288</v>
      </c>
      <c r="D182" s="219" t="s">
        <v>145</v>
      </c>
      <c r="E182" s="220" t="s">
        <v>910</v>
      </c>
      <c r="F182" s="221" t="s">
        <v>911</v>
      </c>
      <c r="G182" s="222" t="s">
        <v>548</v>
      </c>
      <c r="H182" s="223">
        <v>50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40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149</v>
      </c>
      <c r="AT182" s="231" t="s">
        <v>145</v>
      </c>
      <c r="AU182" s="231" t="s">
        <v>85</v>
      </c>
      <c r="AY182" s="17" t="s">
        <v>142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83</v>
      </c>
      <c r="BK182" s="232">
        <f>ROUND(I182*H182,2)</f>
        <v>0</v>
      </c>
      <c r="BL182" s="17" t="s">
        <v>149</v>
      </c>
      <c r="BM182" s="231" t="s">
        <v>415</v>
      </c>
    </row>
    <row r="183" spans="1:47" s="2" customFormat="1" ht="12">
      <c r="A183" s="38"/>
      <c r="B183" s="39"/>
      <c r="C183" s="40"/>
      <c r="D183" s="233" t="s">
        <v>151</v>
      </c>
      <c r="E183" s="40"/>
      <c r="F183" s="234" t="s">
        <v>911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</v>
      </c>
      <c r="AU183" s="17" t="s">
        <v>85</v>
      </c>
    </row>
    <row r="184" spans="1:65" s="2" customFormat="1" ht="16.5" customHeight="1">
      <c r="A184" s="38"/>
      <c r="B184" s="39"/>
      <c r="C184" s="219" t="s">
        <v>297</v>
      </c>
      <c r="D184" s="219" t="s">
        <v>145</v>
      </c>
      <c r="E184" s="220" t="s">
        <v>912</v>
      </c>
      <c r="F184" s="221" t="s">
        <v>913</v>
      </c>
      <c r="G184" s="222" t="s">
        <v>548</v>
      </c>
      <c r="H184" s="223">
        <v>25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149</v>
      </c>
      <c r="AT184" s="231" t="s">
        <v>145</v>
      </c>
      <c r="AU184" s="231" t="s">
        <v>85</v>
      </c>
      <c r="AY184" s="17" t="s">
        <v>142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149</v>
      </c>
      <c r="BM184" s="231" t="s">
        <v>425</v>
      </c>
    </row>
    <row r="185" spans="1:47" s="2" customFormat="1" ht="12">
      <c r="A185" s="38"/>
      <c r="B185" s="39"/>
      <c r="C185" s="40"/>
      <c r="D185" s="233" t="s">
        <v>151</v>
      </c>
      <c r="E185" s="40"/>
      <c r="F185" s="234" t="s">
        <v>913</v>
      </c>
      <c r="G185" s="40"/>
      <c r="H185" s="40"/>
      <c r="I185" s="235"/>
      <c r="J185" s="40"/>
      <c r="K185" s="40"/>
      <c r="L185" s="44"/>
      <c r="M185" s="236"/>
      <c r="N185" s="237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151</v>
      </c>
      <c r="AU185" s="17" t="s">
        <v>85</v>
      </c>
    </row>
    <row r="186" spans="1:65" s="2" customFormat="1" ht="16.5" customHeight="1">
      <c r="A186" s="38"/>
      <c r="B186" s="39"/>
      <c r="C186" s="219" t="s">
        <v>303</v>
      </c>
      <c r="D186" s="219" t="s">
        <v>145</v>
      </c>
      <c r="E186" s="220" t="s">
        <v>914</v>
      </c>
      <c r="F186" s="221" t="s">
        <v>915</v>
      </c>
      <c r="G186" s="222" t="s">
        <v>548</v>
      </c>
      <c r="H186" s="223">
        <v>100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40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149</v>
      </c>
      <c r="AT186" s="231" t="s">
        <v>145</v>
      </c>
      <c r="AU186" s="231" t="s">
        <v>85</v>
      </c>
      <c r="AY186" s="17" t="s">
        <v>142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83</v>
      </c>
      <c r="BK186" s="232">
        <f>ROUND(I186*H186,2)</f>
        <v>0</v>
      </c>
      <c r="BL186" s="17" t="s">
        <v>149</v>
      </c>
      <c r="BM186" s="231" t="s">
        <v>435</v>
      </c>
    </row>
    <row r="187" spans="1:47" s="2" customFormat="1" ht="12">
      <c r="A187" s="38"/>
      <c r="B187" s="39"/>
      <c r="C187" s="40"/>
      <c r="D187" s="233" t="s">
        <v>151</v>
      </c>
      <c r="E187" s="40"/>
      <c r="F187" s="234" t="s">
        <v>915</v>
      </c>
      <c r="G187" s="40"/>
      <c r="H187" s="40"/>
      <c r="I187" s="235"/>
      <c r="J187" s="40"/>
      <c r="K187" s="40"/>
      <c r="L187" s="44"/>
      <c r="M187" s="236"/>
      <c r="N187" s="237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151</v>
      </c>
      <c r="AU187" s="17" t="s">
        <v>85</v>
      </c>
    </row>
    <row r="188" spans="1:65" s="2" customFormat="1" ht="16.5" customHeight="1">
      <c r="A188" s="38"/>
      <c r="B188" s="39"/>
      <c r="C188" s="219" t="s">
        <v>308</v>
      </c>
      <c r="D188" s="219" t="s">
        <v>145</v>
      </c>
      <c r="E188" s="220" t="s">
        <v>916</v>
      </c>
      <c r="F188" s="221" t="s">
        <v>917</v>
      </c>
      <c r="G188" s="222" t="s">
        <v>548</v>
      </c>
      <c r="H188" s="223">
        <v>350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40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149</v>
      </c>
      <c r="AT188" s="231" t="s">
        <v>145</v>
      </c>
      <c r="AU188" s="231" t="s">
        <v>85</v>
      </c>
      <c r="AY188" s="17" t="s">
        <v>142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7" t="s">
        <v>83</v>
      </c>
      <c r="BK188" s="232">
        <f>ROUND(I188*H188,2)</f>
        <v>0</v>
      </c>
      <c r="BL188" s="17" t="s">
        <v>149</v>
      </c>
      <c r="BM188" s="231" t="s">
        <v>446</v>
      </c>
    </row>
    <row r="189" spans="1:47" s="2" customFormat="1" ht="12">
      <c r="A189" s="38"/>
      <c r="B189" s="39"/>
      <c r="C189" s="40"/>
      <c r="D189" s="233" t="s">
        <v>151</v>
      </c>
      <c r="E189" s="40"/>
      <c r="F189" s="234" t="s">
        <v>917</v>
      </c>
      <c r="G189" s="40"/>
      <c r="H189" s="40"/>
      <c r="I189" s="235"/>
      <c r="J189" s="40"/>
      <c r="K189" s="40"/>
      <c r="L189" s="44"/>
      <c r="M189" s="236"/>
      <c r="N189" s="237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</v>
      </c>
      <c r="AU189" s="17" t="s">
        <v>85</v>
      </c>
    </row>
    <row r="190" spans="1:65" s="2" customFormat="1" ht="16.5" customHeight="1">
      <c r="A190" s="38"/>
      <c r="B190" s="39"/>
      <c r="C190" s="219" t="s">
        <v>313</v>
      </c>
      <c r="D190" s="219" t="s">
        <v>145</v>
      </c>
      <c r="E190" s="220" t="s">
        <v>918</v>
      </c>
      <c r="F190" s="221" t="s">
        <v>919</v>
      </c>
      <c r="G190" s="222" t="s">
        <v>548</v>
      </c>
      <c r="H190" s="223">
        <v>250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149</v>
      </c>
      <c r="AT190" s="231" t="s">
        <v>145</v>
      </c>
      <c r="AU190" s="231" t="s">
        <v>85</v>
      </c>
      <c r="AY190" s="17" t="s">
        <v>142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149</v>
      </c>
      <c r="BM190" s="231" t="s">
        <v>459</v>
      </c>
    </row>
    <row r="191" spans="1:47" s="2" customFormat="1" ht="12">
      <c r="A191" s="38"/>
      <c r="B191" s="39"/>
      <c r="C191" s="40"/>
      <c r="D191" s="233" t="s">
        <v>151</v>
      </c>
      <c r="E191" s="40"/>
      <c r="F191" s="234" t="s">
        <v>919</v>
      </c>
      <c r="G191" s="40"/>
      <c r="H191" s="40"/>
      <c r="I191" s="235"/>
      <c r="J191" s="40"/>
      <c r="K191" s="40"/>
      <c r="L191" s="44"/>
      <c r="M191" s="236"/>
      <c r="N191" s="237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151</v>
      </c>
      <c r="AU191" s="17" t="s">
        <v>85</v>
      </c>
    </row>
    <row r="192" spans="1:65" s="2" customFormat="1" ht="16.5" customHeight="1">
      <c r="A192" s="38"/>
      <c r="B192" s="39"/>
      <c r="C192" s="219" t="s">
        <v>320</v>
      </c>
      <c r="D192" s="219" t="s">
        <v>145</v>
      </c>
      <c r="E192" s="220" t="s">
        <v>920</v>
      </c>
      <c r="F192" s="221" t="s">
        <v>921</v>
      </c>
      <c r="G192" s="222" t="s">
        <v>548</v>
      </c>
      <c r="H192" s="223">
        <v>20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40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149</v>
      </c>
      <c r="AT192" s="231" t="s">
        <v>145</v>
      </c>
      <c r="AU192" s="231" t="s">
        <v>85</v>
      </c>
      <c r="AY192" s="17" t="s">
        <v>142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83</v>
      </c>
      <c r="BK192" s="232">
        <f>ROUND(I192*H192,2)</f>
        <v>0</v>
      </c>
      <c r="BL192" s="17" t="s">
        <v>149</v>
      </c>
      <c r="BM192" s="231" t="s">
        <v>470</v>
      </c>
    </row>
    <row r="193" spans="1:47" s="2" customFormat="1" ht="12">
      <c r="A193" s="38"/>
      <c r="B193" s="39"/>
      <c r="C193" s="40"/>
      <c r="D193" s="233" t="s">
        <v>151</v>
      </c>
      <c r="E193" s="40"/>
      <c r="F193" s="234" t="s">
        <v>921</v>
      </c>
      <c r="G193" s="40"/>
      <c r="H193" s="40"/>
      <c r="I193" s="235"/>
      <c r="J193" s="40"/>
      <c r="K193" s="40"/>
      <c r="L193" s="44"/>
      <c r="M193" s="236"/>
      <c r="N193" s="237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151</v>
      </c>
      <c r="AU193" s="17" t="s">
        <v>85</v>
      </c>
    </row>
    <row r="194" spans="1:65" s="2" customFormat="1" ht="16.5" customHeight="1">
      <c r="A194" s="38"/>
      <c r="B194" s="39"/>
      <c r="C194" s="219" t="s">
        <v>326</v>
      </c>
      <c r="D194" s="219" t="s">
        <v>145</v>
      </c>
      <c r="E194" s="220" t="s">
        <v>922</v>
      </c>
      <c r="F194" s="221" t="s">
        <v>923</v>
      </c>
      <c r="G194" s="222" t="s">
        <v>548</v>
      </c>
      <c r="H194" s="223">
        <v>60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40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149</v>
      </c>
      <c r="AT194" s="231" t="s">
        <v>145</v>
      </c>
      <c r="AU194" s="231" t="s">
        <v>85</v>
      </c>
      <c r="AY194" s="17" t="s">
        <v>142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149</v>
      </c>
      <c r="BM194" s="231" t="s">
        <v>480</v>
      </c>
    </row>
    <row r="195" spans="1:47" s="2" customFormat="1" ht="12">
      <c r="A195" s="38"/>
      <c r="B195" s="39"/>
      <c r="C195" s="40"/>
      <c r="D195" s="233" t="s">
        <v>151</v>
      </c>
      <c r="E195" s="40"/>
      <c r="F195" s="234" t="s">
        <v>923</v>
      </c>
      <c r="G195" s="40"/>
      <c r="H195" s="40"/>
      <c r="I195" s="235"/>
      <c r="J195" s="40"/>
      <c r="K195" s="40"/>
      <c r="L195" s="44"/>
      <c r="M195" s="236"/>
      <c r="N195" s="237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151</v>
      </c>
      <c r="AU195" s="17" t="s">
        <v>85</v>
      </c>
    </row>
    <row r="196" spans="1:65" s="2" customFormat="1" ht="16.5" customHeight="1">
      <c r="A196" s="38"/>
      <c r="B196" s="39"/>
      <c r="C196" s="219" t="s">
        <v>332</v>
      </c>
      <c r="D196" s="219" t="s">
        <v>145</v>
      </c>
      <c r="E196" s="220" t="s">
        <v>924</v>
      </c>
      <c r="F196" s="221" t="s">
        <v>925</v>
      </c>
      <c r="G196" s="222" t="s">
        <v>548</v>
      </c>
      <c r="H196" s="223">
        <v>60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149</v>
      </c>
      <c r="AT196" s="231" t="s">
        <v>145</v>
      </c>
      <c r="AU196" s="231" t="s">
        <v>85</v>
      </c>
      <c r="AY196" s="17" t="s">
        <v>142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149</v>
      </c>
      <c r="BM196" s="231" t="s">
        <v>494</v>
      </c>
    </row>
    <row r="197" spans="1:47" s="2" customFormat="1" ht="12">
      <c r="A197" s="38"/>
      <c r="B197" s="39"/>
      <c r="C197" s="40"/>
      <c r="D197" s="233" t="s">
        <v>151</v>
      </c>
      <c r="E197" s="40"/>
      <c r="F197" s="234" t="s">
        <v>925</v>
      </c>
      <c r="G197" s="40"/>
      <c r="H197" s="40"/>
      <c r="I197" s="235"/>
      <c r="J197" s="40"/>
      <c r="K197" s="40"/>
      <c r="L197" s="44"/>
      <c r="M197" s="236"/>
      <c r="N197" s="237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151</v>
      </c>
      <c r="AU197" s="17" t="s">
        <v>85</v>
      </c>
    </row>
    <row r="198" spans="1:65" s="2" customFormat="1" ht="16.5" customHeight="1">
      <c r="A198" s="38"/>
      <c r="B198" s="39"/>
      <c r="C198" s="219" t="s">
        <v>338</v>
      </c>
      <c r="D198" s="219" t="s">
        <v>145</v>
      </c>
      <c r="E198" s="220" t="s">
        <v>926</v>
      </c>
      <c r="F198" s="221" t="s">
        <v>927</v>
      </c>
      <c r="G198" s="222" t="s">
        <v>548</v>
      </c>
      <c r="H198" s="223">
        <v>30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149</v>
      </c>
      <c r="AT198" s="231" t="s">
        <v>145</v>
      </c>
      <c r="AU198" s="231" t="s">
        <v>85</v>
      </c>
      <c r="AY198" s="17" t="s">
        <v>142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149</v>
      </c>
      <c r="BM198" s="231" t="s">
        <v>507</v>
      </c>
    </row>
    <row r="199" spans="1:47" s="2" customFormat="1" ht="12">
      <c r="A199" s="38"/>
      <c r="B199" s="39"/>
      <c r="C199" s="40"/>
      <c r="D199" s="233" t="s">
        <v>151</v>
      </c>
      <c r="E199" s="40"/>
      <c r="F199" s="234" t="s">
        <v>927</v>
      </c>
      <c r="G199" s="40"/>
      <c r="H199" s="40"/>
      <c r="I199" s="235"/>
      <c r="J199" s="40"/>
      <c r="K199" s="40"/>
      <c r="L199" s="44"/>
      <c r="M199" s="236"/>
      <c r="N199" s="23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151</v>
      </c>
      <c r="AU199" s="17" t="s">
        <v>85</v>
      </c>
    </row>
    <row r="200" spans="1:65" s="2" customFormat="1" ht="16.5" customHeight="1">
      <c r="A200" s="38"/>
      <c r="B200" s="39"/>
      <c r="C200" s="219" t="s">
        <v>345</v>
      </c>
      <c r="D200" s="219" t="s">
        <v>145</v>
      </c>
      <c r="E200" s="220" t="s">
        <v>928</v>
      </c>
      <c r="F200" s="221" t="s">
        <v>929</v>
      </c>
      <c r="G200" s="222" t="s">
        <v>548</v>
      </c>
      <c r="H200" s="223">
        <v>35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149</v>
      </c>
      <c r="AT200" s="231" t="s">
        <v>145</v>
      </c>
      <c r="AU200" s="231" t="s">
        <v>85</v>
      </c>
      <c r="AY200" s="17" t="s">
        <v>142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149</v>
      </c>
      <c r="BM200" s="231" t="s">
        <v>519</v>
      </c>
    </row>
    <row r="201" spans="1:47" s="2" customFormat="1" ht="12">
      <c r="A201" s="38"/>
      <c r="B201" s="39"/>
      <c r="C201" s="40"/>
      <c r="D201" s="233" t="s">
        <v>151</v>
      </c>
      <c r="E201" s="40"/>
      <c r="F201" s="234" t="s">
        <v>929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151</v>
      </c>
      <c r="AU201" s="17" t="s">
        <v>85</v>
      </c>
    </row>
    <row r="202" spans="1:65" s="2" customFormat="1" ht="16.5" customHeight="1">
      <c r="A202" s="38"/>
      <c r="B202" s="39"/>
      <c r="C202" s="219" t="s">
        <v>356</v>
      </c>
      <c r="D202" s="219" t="s">
        <v>145</v>
      </c>
      <c r="E202" s="220" t="s">
        <v>930</v>
      </c>
      <c r="F202" s="221" t="s">
        <v>931</v>
      </c>
      <c r="G202" s="222" t="s">
        <v>855</v>
      </c>
      <c r="H202" s="223">
        <v>1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149</v>
      </c>
      <c r="AT202" s="231" t="s">
        <v>145</v>
      </c>
      <c r="AU202" s="231" t="s">
        <v>85</v>
      </c>
      <c r="AY202" s="17" t="s">
        <v>142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149</v>
      </c>
      <c r="BM202" s="231" t="s">
        <v>529</v>
      </c>
    </row>
    <row r="203" spans="1:47" s="2" customFormat="1" ht="12">
      <c r="A203" s="38"/>
      <c r="B203" s="39"/>
      <c r="C203" s="40"/>
      <c r="D203" s="233" t="s">
        <v>151</v>
      </c>
      <c r="E203" s="40"/>
      <c r="F203" s="234" t="s">
        <v>931</v>
      </c>
      <c r="G203" s="40"/>
      <c r="H203" s="40"/>
      <c r="I203" s="235"/>
      <c r="J203" s="40"/>
      <c r="K203" s="40"/>
      <c r="L203" s="44"/>
      <c r="M203" s="236"/>
      <c r="N203" s="237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151</v>
      </c>
      <c r="AU203" s="17" t="s">
        <v>85</v>
      </c>
    </row>
    <row r="204" spans="1:63" s="12" customFormat="1" ht="22.8" customHeight="1">
      <c r="A204" s="12"/>
      <c r="B204" s="203"/>
      <c r="C204" s="204"/>
      <c r="D204" s="205" t="s">
        <v>74</v>
      </c>
      <c r="E204" s="217" t="s">
        <v>932</v>
      </c>
      <c r="F204" s="217" t="s">
        <v>933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v>0</v>
      </c>
      <c r="Q204" s="211"/>
      <c r="R204" s="212">
        <v>0</v>
      </c>
      <c r="S204" s="211"/>
      <c r="T204" s="213"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83</v>
      </c>
      <c r="AT204" s="215" t="s">
        <v>74</v>
      </c>
      <c r="AU204" s="215" t="s">
        <v>83</v>
      </c>
      <c r="AY204" s="214" t="s">
        <v>142</v>
      </c>
      <c r="BK204" s="216">
        <v>0</v>
      </c>
    </row>
    <row r="205" spans="1:63" s="12" customFormat="1" ht="22.8" customHeight="1">
      <c r="A205" s="12"/>
      <c r="B205" s="203"/>
      <c r="C205" s="204"/>
      <c r="D205" s="205" t="s">
        <v>74</v>
      </c>
      <c r="E205" s="217" t="s">
        <v>934</v>
      </c>
      <c r="F205" s="217" t="s">
        <v>935</v>
      </c>
      <c r="G205" s="204"/>
      <c r="H205" s="204"/>
      <c r="I205" s="207"/>
      <c r="J205" s="218">
        <f>BK205</f>
        <v>0</v>
      </c>
      <c r="K205" s="204"/>
      <c r="L205" s="209"/>
      <c r="M205" s="210"/>
      <c r="N205" s="211"/>
      <c r="O205" s="211"/>
      <c r="P205" s="212">
        <f>SUM(P206:P207)</f>
        <v>0</v>
      </c>
      <c r="Q205" s="211"/>
      <c r="R205" s="212">
        <f>SUM(R206:R207)</f>
        <v>0</v>
      </c>
      <c r="S205" s="211"/>
      <c r="T205" s="213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4" t="s">
        <v>83</v>
      </c>
      <c r="AT205" s="215" t="s">
        <v>74</v>
      </c>
      <c r="AU205" s="215" t="s">
        <v>83</v>
      </c>
      <c r="AY205" s="214" t="s">
        <v>142</v>
      </c>
      <c r="BK205" s="216">
        <f>SUM(BK206:BK207)</f>
        <v>0</v>
      </c>
    </row>
    <row r="206" spans="1:65" s="2" customFormat="1" ht="16.5" customHeight="1">
      <c r="A206" s="38"/>
      <c r="B206" s="39"/>
      <c r="C206" s="219" t="s">
        <v>362</v>
      </c>
      <c r="D206" s="219" t="s">
        <v>145</v>
      </c>
      <c r="E206" s="220" t="s">
        <v>936</v>
      </c>
      <c r="F206" s="221" t="s">
        <v>937</v>
      </c>
      <c r="G206" s="222" t="s">
        <v>359</v>
      </c>
      <c r="H206" s="223">
        <v>61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40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149</v>
      </c>
      <c r="AT206" s="231" t="s">
        <v>145</v>
      </c>
      <c r="AU206" s="231" t="s">
        <v>85</v>
      </c>
      <c r="AY206" s="17" t="s">
        <v>142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83</v>
      </c>
      <c r="BK206" s="232">
        <f>ROUND(I206*H206,2)</f>
        <v>0</v>
      </c>
      <c r="BL206" s="17" t="s">
        <v>149</v>
      </c>
      <c r="BM206" s="231" t="s">
        <v>540</v>
      </c>
    </row>
    <row r="207" spans="1:47" s="2" customFormat="1" ht="12">
      <c r="A207" s="38"/>
      <c r="B207" s="39"/>
      <c r="C207" s="40"/>
      <c r="D207" s="233" t="s">
        <v>151</v>
      </c>
      <c r="E207" s="40"/>
      <c r="F207" s="234" t="s">
        <v>937</v>
      </c>
      <c r="G207" s="40"/>
      <c r="H207" s="40"/>
      <c r="I207" s="235"/>
      <c r="J207" s="40"/>
      <c r="K207" s="40"/>
      <c r="L207" s="44"/>
      <c r="M207" s="236"/>
      <c r="N207" s="237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151</v>
      </c>
      <c r="AU207" s="17" t="s">
        <v>85</v>
      </c>
    </row>
    <row r="208" spans="1:63" s="12" customFormat="1" ht="22.8" customHeight="1">
      <c r="A208" s="12"/>
      <c r="B208" s="203"/>
      <c r="C208" s="204"/>
      <c r="D208" s="205" t="s">
        <v>74</v>
      </c>
      <c r="E208" s="217" t="s">
        <v>938</v>
      </c>
      <c r="F208" s="217" t="s">
        <v>939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v>0</v>
      </c>
      <c r="Q208" s="211"/>
      <c r="R208" s="212">
        <v>0</v>
      </c>
      <c r="S208" s="211"/>
      <c r="T208" s="213"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83</v>
      </c>
      <c r="AT208" s="215" t="s">
        <v>74</v>
      </c>
      <c r="AU208" s="215" t="s">
        <v>83</v>
      </c>
      <c r="AY208" s="214" t="s">
        <v>142</v>
      </c>
      <c r="BK208" s="216">
        <v>0</v>
      </c>
    </row>
    <row r="209" spans="1:63" s="12" customFormat="1" ht="22.8" customHeight="1">
      <c r="A209" s="12"/>
      <c r="B209" s="203"/>
      <c r="C209" s="204"/>
      <c r="D209" s="205" t="s">
        <v>74</v>
      </c>
      <c r="E209" s="217" t="s">
        <v>940</v>
      </c>
      <c r="F209" s="217" t="s">
        <v>941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SUM(P210:P211)</f>
        <v>0</v>
      </c>
      <c r="Q209" s="211"/>
      <c r="R209" s="212">
        <f>SUM(R210:R211)</f>
        <v>0</v>
      </c>
      <c r="S209" s="211"/>
      <c r="T209" s="213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4" t="s">
        <v>83</v>
      </c>
      <c r="AT209" s="215" t="s">
        <v>74</v>
      </c>
      <c r="AU209" s="215" t="s">
        <v>83</v>
      </c>
      <c r="AY209" s="214" t="s">
        <v>142</v>
      </c>
      <c r="BK209" s="216">
        <f>SUM(BK210:BK211)</f>
        <v>0</v>
      </c>
    </row>
    <row r="210" spans="1:65" s="2" customFormat="1" ht="16.5" customHeight="1">
      <c r="A210" s="38"/>
      <c r="B210" s="39"/>
      <c r="C210" s="219" t="s">
        <v>367</v>
      </c>
      <c r="D210" s="219" t="s">
        <v>145</v>
      </c>
      <c r="E210" s="220" t="s">
        <v>942</v>
      </c>
      <c r="F210" s="221" t="s">
        <v>943</v>
      </c>
      <c r="G210" s="222" t="s">
        <v>548</v>
      </c>
      <c r="H210" s="223">
        <v>100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149</v>
      </c>
      <c r="AT210" s="231" t="s">
        <v>145</v>
      </c>
      <c r="AU210" s="231" t="s">
        <v>85</v>
      </c>
      <c r="AY210" s="17" t="s">
        <v>142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149</v>
      </c>
      <c r="BM210" s="231" t="s">
        <v>551</v>
      </c>
    </row>
    <row r="211" spans="1:47" s="2" customFormat="1" ht="12">
      <c r="A211" s="38"/>
      <c r="B211" s="39"/>
      <c r="C211" s="40"/>
      <c r="D211" s="233" t="s">
        <v>151</v>
      </c>
      <c r="E211" s="40"/>
      <c r="F211" s="234" t="s">
        <v>943</v>
      </c>
      <c r="G211" s="40"/>
      <c r="H211" s="40"/>
      <c r="I211" s="235"/>
      <c r="J211" s="40"/>
      <c r="K211" s="40"/>
      <c r="L211" s="44"/>
      <c r="M211" s="236"/>
      <c r="N211" s="237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151</v>
      </c>
      <c r="AU211" s="17" t="s">
        <v>85</v>
      </c>
    </row>
    <row r="212" spans="1:63" s="12" customFormat="1" ht="22.8" customHeight="1">
      <c r="A212" s="12"/>
      <c r="B212" s="203"/>
      <c r="C212" s="204"/>
      <c r="D212" s="205" t="s">
        <v>74</v>
      </c>
      <c r="E212" s="217" t="s">
        <v>944</v>
      </c>
      <c r="F212" s="217" t="s">
        <v>945</v>
      </c>
      <c r="G212" s="204"/>
      <c r="H212" s="204"/>
      <c r="I212" s="207"/>
      <c r="J212" s="218">
        <f>BK212</f>
        <v>0</v>
      </c>
      <c r="K212" s="204"/>
      <c r="L212" s="209"/>
      <c r="M212" s="210"/>
      <c r="N212" s="211"/>
      <c r="O212" s="211"/>
      <c r="P212" s="212">
        <f>SUM(P213:P214)</f>
        <v>0</v>
      </c>
      <c r="Q212" s="211"/>
      <c r="R212" s="212">
        <f>SUM(R213:R214)</f>
        <v>0</v>
      </c>
      <c r="S212" s="211"/>
      <c r="T212" s="213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4" t="s">
        <v>83</v>
      </c>
      <c r="AT212" s="215" t="s">
        <v>74</v>
      </c>
      <c r="AU212" s="215" t="s">
        <v>83</v>
      </c>
      <c r="AY212" s="214" t="s">
        <v>142</v>
      </c>
      <c r="BK212" s="216">
        <f>SUM(BK213:BK214)</f>
        <v>0</v>
      </c>
    </row>
    <row r="213" spans="1:65" s="2" customFormat="1" ht="16.5" customHeight="1">
      <c r="A213" s="38"/>
      <c r="B213" s="39"/>
      <c r="C213" s="219" t="s">
        <v>372</v>
      </c>
      <c r="D213" s="219" t="s">
        <v>145</v>
      </c>
      <c r="E213" s="220" t="s">
        <v>946</v>
      </c>
      <c r="F213" s="221" t="s">
        <v>947</v>
      </c>
      <c r="G213" s="222" t="s">
        <v>148</v>
      </c>
      <c r="H213" s="223">
        <v>7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40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149</v>
      </c>
      <c r="AT213" s="231" t="s">
        <v>145</v>
      </c>
      <c r="AU213" s="231" t="s">
        <v>85</v>
      </c>
      <c r="AY213" s="17" t="s">
        <v>142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149</v>
      </c>
      <c r="BM213" s="231" t="s">
        <v>561</v>
      </c>
    </row>
    <row r="214" spans="1:47" s="2" customFormat="1" ht="12">
      <c r="A214" s="38"/>
      <c r="B214" s="39"/>
      <c r="C214" s="40"/>
      <c r="D214" s="233" t="s">
        <v>151</v>
      </c>
      <c r="E214" s="40"/>
      <c r="F214" s="234" t="s">
        <v>947</v>
      </c>
      <c r="G214" s="40"/>
      <c r="H214" s="40"/>
      <c r="I214" s="235"/>
      <c r="J214" s="40"/>
      <c r="K214" s="40"/>
      <c r="L214" s="44"/>
      <c r="M214" s="236"/>
      <c r="N214" s="237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151</v>
      </c>
      <c r="AU214" s="17" t="s">
        <v>85</v>
      </c>
    </row>
    <row r="215" spans="1:63" s="12" customFormat="1" ht="22.8" customHeight="1">
      <c r="A215" s="12"/>
      <c r="B215" s="203"/>
      <c r="C215" s="204"/>
      <c r="D215" s="205" t="s">
        <v>74</v>
      </c>
      <c r="E215" s="217" t="s">
        <v>948</v>
      </c>
      <c r="F215" s="217" t="s">
        <v>949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SUM(P216:P217)</f>
        <v>0</v>
      </c>
      <c r="Q215" s="211"/>
      <c r="R215" s="212">
        <f>SUM(R216:R217)</f>
        <v>0</v>
      </c>
      <c r="S215" s="211"/>
      <c r="T215" s="213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83</v>
      </c>
      <c r="AT215" s="215" t="s">
        <v>74</v>
      </c>
      <c r="AU215" s="215" t="s">
        <v>83</v>
      </c>
      <c r="AY215" s="214" t="s">
        <v>142</v>
      </c>
      <c r="BK215" s="216">
        <f>SUM(BK216:BK217)</f>
        <v>0</v>
      </c>
    </row>
    <row r="216" spans="1:65" s="2" customFormat="1" ht="16.5" customHeight="1">
      <c r="A216" s="38"/>
      <c r="B216" s="39"/>
      <c r="C216" s="219" t="s">
        <v>377</v>
      </c>
      <c r="D216" s="219" t="s">
        <v>145</v>
      </c>
      <c r="E216" s="220" t="s">
        <v>950</v>
      </c>
      <c r="F216" s="221" t="s">
        <v>951</v>
      </c>
      <c r="G216" s="222" t="s">
        <v>148</v>
      </c>
      <c r="H216" s="223">
        <v>7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40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149</v>
      </c>
      <c r="AT216" s="231" t="s">
        <v>145</v>
      </c>
      <c r="AU216" s="231" t="s">
        <v>85</v>
      </c>
      <c r="AY216" s="17" t="s">
        <v>142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149</v>
      </c>
      <c r="BM216" s="231" t="s">
        <v>575</v>
      </c>
    </row>
    <row r="217" spans="1:47" s="2" customFormat="1" ht="12">
      <c r="A217" s="38"/>
      <c r="B217" s="39"/>
      <c r="C217" s="40"/>
      <c r="D217" s="233" t="s">
        <v>151</v>
      </c>
      <c r="E217" s="40"/>
      <c r="F217" s="234" t="s">
        <v>951</v>
      </c>
      <c r="G217" s="40"/>
      <c r="H217" s="40"/>
      <c r="I217" s="235"/>
      <c r="J217" s="40"/>
      <c r="K217" s="40"/>
      <c r="L217" s="44"/>
      <c r="M217" s="236"/>
      <c r="N217" s="237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151</v>
      </c>
      <c r="AU217" s="17" t="s">
        <v>85</v>
      </c>
    </row>
    <row r="218" spans="1:63" s="12" customFormat="1" ht="22.8" customHeight="1">
      <c r="A218" s="12"/>
      <c r="B218" s="203"/>
      <c r="C218" s="204"/>
      <c r="D218" s="205" t="s">
        <v>74</v>
      </c>
      <c r="E218" s="217" t="s">
        <v>952</v>
      </c>
      <c r="F218" s="217" t="s">
        <v>953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SUM(P219:P220)</f>
        <v>0</v>
      </c>
      <c r="Q218" s="211"/>
      <c r="R218" s="212">
        <f>SUM(R219:R220)</f>
        <v>0</v>
      </c>
      <c r="S218" s="211"/>
      <c r="T218" s="213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83</v>
      </c>
      <c r="AT218" s="215" t="s">
        <v>74</v>
      </c>
      <c r="AU218" s="215" t="s">
        <v>83</v>
      </c>
      <c r="AY218" s="214" t="s">
        <v>142</v>
      </c>
      <c r="BK218" s="216">
        <f>SUM(BK219:BK220)</f>
        <v>0</v>
      </c>
    </row>
    <row r="219" spans="1:65" s="2" customFormat="1" ht="16.5" customHeight="1">
      <c r="A219" s="38"/>
      <c r="B219" s="39"/>
      <c r="C219" s="219" t="s">
        <v>382</v>
      </c>
      <c r="D219" s="219" t="s">
        <v>145</v>
      </c>
      <c r="E219" s="220" t="s">
        <v>954</v>
      </c>
      <c r="F219" s="221" t="s">
        <v>955</v>
      </c>
      <c r="G219" s="222" t="s">
        <v>359</v>
      </c>
      <c r="H219" s="223">
        <v>1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40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149</v>
      </c>
      <c r="AT219" s="231" t="s">
        <v>145</v>
      </c>
      <c r="AU219" s="231" t="s">
        <v>85</v>
      </c>
      <c r="AY219" s="17" t="s">
        <v>142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83</v>
      </c>
      <c r="BK219" s="232">
        <f>ROUND(I219*H219,2)</f>
        <v>0</v>
      </c>
      <c r="BL219" s="17" t="s">
        <v>149</v>
      </c>
      <c r="BM219" s="231" t="s">
        <v>585</v>
      </c>
    </row>
    <row r="220" spans="1:47" s="2" customFormat="1" ht="12">
      <c r="A220" s="38"/>
      <c r="B220" s="39"/>
      <c r="C220" s="40"/>
      <c r="D220" s="233" t="s">
        <v>151</v>
      </c>
      <c r="E220" s="40"/>
      <c r="F220" s="234" t="s">
        <v>955</v>
      </c>
      <c r="G220" s="40"/>
      <c r="H220" s="40"/>
      <c r="I220" s="235"/>
      <c r="J220" s="40"/>
      <c r="K220" s="40"/>
      <c r="L220" s="44"/>
      <c r="M220" s="281"/>
      <c r="N220" s="282"/>
      <c r="O220" s="283"/>
      <c r="P220" s="283"/>
      <c r="Q220" s="283"/>
      <c r="R220" s="283"/>
      <c r="S220" s="283"/>
      <c r="T220" s="284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151</v>
      </c>
      <c r="AU220" s="17" t="s">
        <v>85</v>
      </c>
    </row>
    <row r="221" spans="1:31" s="2" customFormat="1" ht="6.95" customHeight="1">
      <c r="A221" s="38"/>
      <c r="B221" s="66"/>
      <c r="C221" s="67"/>
      <c r="D221" s="67"/>
      <c r="E221" s="67"/>
      <c r="F221" s="67"/>
      <c r="G221" s="67"/>
      <c r="H221" s="67"/>
      <c r="I221" s="67"/>
      <c r="J221" s="67"/>
      <c r="K221" s="67"/>
      <c r="L221" s="44"/>
      <c r="M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</row>
  </sheetData>
  <sheetProtection password="CC35" sheet="1" objects="1" scenarios="1" formatColumns="0" formatRows="0" autoFilter="0"/>
  <autoFilter ref="C130:K220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užívání na prádelnu, Kostnická 4088, Chomutov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956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18. 5. 2023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ROUND((SUM(BE121:BE230)),2)</f>
        <v>0</v>
      </c>
      <c r="G33" s="38"/>
      <c r="H33" s="38"/>
      <c r="I33" s="155">
        <v>0.21</v>
      </c>
      <c r="J33" s="154">
        <f>ROUND(((SUM(BE121:BE230))*I33),2)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ROUND((SUM(BF121:BF230)),2)</f>
        <v>0</v>
      </c>
      <c r="G34" s="38"/>
      <c r="H34" s="38"/>
      <c r="I34" s="155">
        <v>0.12</v>
      </c>
      <c r="J34" s="154">
        <f>ROUND(((SUM(BF121:BF230))*I34),2)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ROUND((SUM(BG121:BG230)),2)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ROUND((SUM(BH121:BH230)),2)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ROUND((SUM(BI121:BI230)),2)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užívání na prádelnu, Kostnická 4088, Chomutov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05 - ZTI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Chomutov, Kostnická</v>
      </c>
      <c r="G89" s="40"/>
      <c r="H89" s="40"/>
      <c r="I89" s="32" t="s">
        <v>22</v>
      </c>
      <c r="J89" s="79" t="str">
        <f>IF(J12="","",J12)</f>
        <v>18. 5. 2023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118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957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958</v>
      </c>
      <c r="E99" s="188"/>
      <c r="F99" s="188"/>
      <c r="G99" s="188"/>
      <c r="H99" s="188"/>
      <c r="I99" s="188"/>
      <c r="J99" s="189">
        <f>J152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119</v>
      </c>
      <c r="E100" s="188"/>
      <c r="F100" s="188"/>
      <c r="G100" s="188"/>
      <c r="H100" s="188"/>
      <c r="I100" s="188"/>
      <c r="J100" s="189">
        <f>J199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9"/>
      <c r="C101" s="180"/>
      <c r="D101" s="181" t="s">
        <v>126</v>
      </c>
      <c r="E101" s="182"/>
      <c r="F101" s="182"/>
      <c r="G101" s="182"/>
      <c r="H101" s="182"/>
      <c r="I101" s="182"/>
      <c r="J101" s="183">
        <f>J220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127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Změna užívání na prádelnu, Kostnická 4088, Chomutov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105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05 - ZTI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Chomutov, Kostnická</v>
      </c>
      <c r="G115" s="40"/>
      <c r="H115" s="40"/>
      <c r="I115" s="32" t="s">
        <v>22</v>
      </c>
      <c r="J115" s="79" t="str">
        <f>IF(J12="","",J12)</f>
        <v>18. 5. 2023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>Krajovský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128</v>
      </c>
      <c r="D120" s="194" t="s">
        <v>60</v>
      </c>
      <c r="E120" s="194" t="s">
        <v>56</v>
      </c>
      <c r="F120" s="194" t="s">
        <v>57</v>
      </c>
      <c r="G120" s="194" t="s">
        <v>129</v>
      </c>
      <c r="H120" s="194" t="s">
        <v>130</v>
      </c>
      <c r="I120" s="194" t="s">
        <v>131</v>
      </c>
      <c r="J120" s="195" t="s">
        <v>109</v>
      </c>
      <c r="K120" s="196" t="s">
        <v>132</v>
      </c>
      <c r="L120" s="197"/>
      <c r="M120" s="100" t="s">
        <v>1</v>
      </c>
      <c r="N120" s="101" t="s">
        <v>39</v>
      </c>
      <c r="O120" s="101" t="s">
        <v>133</v>
      </c>
      <c r="P120" s="101" t="s">
        <v>134</v>
      </c>
      <c r="Q120" s="101" t="s">
        <v>135</v>
      </c>
      <c r="R120" s="101" t="s">
        <v>136</v>
      </c>
      <c r="S120" s="101" t="s">
        <v>137</v>
      </c>
      <c r="T120" s="102" t="s">
        <v>138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139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P122+P220</f>
        <v>0</v>
      </c>
      <c r="Q121" s="104"/>
      <c r="R121" s="200">
        <f>R122+R220</f>
        <v>1.1349</v>
      </c>
      <c r="S121" s="104"/>
      <c r="T121" s="201">
        <f>T122+T220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111</v>
      </c>
      <c r="BK121" s="202">
        <f>BK122+BK220</f>
        <v>0</v>
      </c>
    </row>
    <row r="122" spans="1:63" s="12" customFormat="1" ht="25.9" customHeight="1">
      <c r="A122" s="12"/>
      <c r="B122" s="203"/>
      <c r="C122" s="204"/>
      <c r="D122" s="205" t="s">
        <v>74</v>
      </c>
      <c r="E122" s="206" t="s">
        <v>293</v>
      </c>
      <c r="F122" s="206" t="s">
        <v>294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P123+P152+P199</f>
        <v>0</v>
      </c>
      <c r="Q122" s="211"/>
      <c r="R122" s="212">
        <f>R123+R152+R199</f>
        <v>1.1349</v>
      </c>
      <c r="S122" s="211"/>
      <c r="T122" s="213">
        <f>T123+T152+T199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85</v>
      </c>
      <c r="AT122" s="215" t="s">
        <v>74</v>
      </c>
      <c r="AU122" s="215" t="s">
        <v>75</v>
      </c>
      <c r="AY122" s="214" t="s">
        <v>142</v>
      </c>
      <c r="BK122" s="216">
        <f>BK123+BK152+BK199</f>
        <v>0</v>
      </c>
    </row>
    <row r="123" spans="1:63" s="12" customFormat="1" ht="22.8" customHeight="1">
      <c r="A123" s="12"/>
      <c r="B123" s="203"/>
      <c r="C123" s="204"/>
      <c r="D123" s="205" t="s">
        <v>74</v>
      </c>
      <c r="E123" s="217" t="s">
        <v>959</v>
      </c>
      <c r="F123" s="217" t="s">
        <v>960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SUM(P124:P151)</f>
        <v>0</v>
      </c>
      <c r="Q123" s="211"/>
      <c r="R123" s="212">
        <f>SUM(R124:R151)</f>
        <v>0.29178</v>
      </c>
      <c r="S123" s="211"/>
      <c r="T123" s="213">
        <f>SUM(T124:T151)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85</v>
      </c>
      <c r="AT123" s="215" t="s">
        <v>74</v>
      </c>
      <c r="AU123" s="215" t="s">
        <v>83</v>
      </c>
      <c r="AY123" s="214" t="s">
        <v>142</v>
      </c>
      <c r="BK123" s="216">
        <f>SUM(BK124:BK151)</f>
        <v>0</v>
      </c>
    </row>
    <row r="124" spans="1:65" s="2" customFormat="1" ht="21.75" customHeight="1">
      <c r="A124" s="38"/>
      <c r="B124" s="39"/>
      <c r="C124" s="219" t="s">
        <v>83</v>
      </c>
      <c r="D124" s="219" t="s">
        <v>145</v>
      </c>
      <c r="E124" s="220" t="s">
        <v>961</v>
      </c>
      <c r="F124" s="221" t="s">
        <v>962</v>
      </c>
      <c r="G124" s="222" t="s">
        <v>548</v>
      </c>
      <c r="H124" s="223">
        <v>12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0.01232</v>
      </c>
      <c r="R124" s="229">
        <f>Q124*H124</f>
        <v>0.14784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250</v>
      </c>
      <c r="AT124" s="231" t="s">
        <v>145</v>
      </c>
      <c r="AU124" s="231" t="s">
        <v>85</v>
      </c>
      <c r="AY124" s="17" t="s">
        <v>142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250</v>
      </c>
      <c r="BM124" s="231" t="s">
        <v>963</v>
      </c>
    </row>
    <row r="125" spans="1:47" s="2" customFormat="1" ht="12">
      <c r="A125" s="38"/>
      <c r="B125" s="39"/>
      <c r="C125" s="40"/>
      <c r="D125" s="233" t="s">
        <v>151</v>
      </c>
      <c r="E125" s="40"/>
      <c r="F125" s="234" t="s">
        <v>964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85</v>
      </c>
    </row>
    <row r="126" spans="1:65" s="2" customFormat="1" ht="16.5" customHeight="1">
      <c r="A126" s="38"/>
      <c r="B126" s="39"/>
      <c r="C126" s="219" t="s">
        <v>85</v>
      </c>
      <c r="D126" s="219" t="s">
        <v>145</v>
      </c>
      <c r="E126" s="220" t="s">
        <v>965</v>
      </c>
      <c r="F126" s="221" t="s">
        <v>966</v>
      </c>
      <c r="G126" s="222" t="s">
        <v>548</v>
      </c>
      <c r="H126" s="223">
        <v>8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0.00071</v>
      </c>
      <c r="R126" s="229">
        <f>Q126*H126</f>
        <v>0.00568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250</v>
      </c>
      <c r="AT126" s="231" t="s">
        <v>145</v>
      </c>
      <c r="AU126" s="231" t="s">
        <v>85</v>
      </c>
      <c r="AY126" s="17" t="s">
        <v>142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250</v>
      </c>
      <c r="BM126" s="231" t="s">
        <v>967</v>
      </c>
    </row>
    <row r="127" spans="1:47" s="2" customFormat="1" ht="12">
      <c r="A127" s="38"/>
      <c r="B127" s="39"/>
      <c r="C127" s="40"/>
      <c r="D127" s="233" t="s">
        <v>151</v>
      </c>
      <c r="E127" s="40"/>
      <c r="F127" s="234" t="s">
        <v>968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151</v>
      </c>
      <c r="AU127" s="17" t="s">
        <v>85</v>
      </c>
    </row>
    <row r="128" spans="1:65" s="2" customFormat="1" ht="16.5" customHeight="1">
      <c r="A128" s="38"/>
      <c r="B128" s="39"/>
      <c r="C128" s="219" t="s">
        <v>143</v>
      </c>
      <c r="D128" s="219" t="s">
        <v>145</v>
      </c>
      <c r="E128" s="220" t="s">
        <v>969</v>
      </c>
      <c r="F128" s="221" t="s">
        <v>970</v>
      </c>
      <c r="G128" s="222" t="s">
        <v>548</v>
      </c>
      <c r="H128" s="223">
        <v>21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0.00206</v>
      </c>
      <c r="R128" s="229">
        <f>Q128*H128</f>
        <v>0.04326000000000001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250</v>
      </c>
      <c r="AT128" s="231" t="s">
        <v>145</v>
      </c>
      <c r="AU128" s="231" t="s">
        <v>85</v>
      </c>
      <c r="AY128" s="17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250</v>
      </c>
      <c r="BM128" s="231" t="s">
        <v>971</v>
      </c>
    </row>
    <row r="129" spans="1:47" s="2" customFormat="1" ht="12">
      <c r="A129" s="38"/>
      <c r="B129" s="39"/>
      <c r="C129" s="40"/>
      <c r="D129" s="233" t="s">
        <v>151</v>
      </c>
      <c r="E129" s="40"/>
      <c r="F129" s="234" t="s">
        <v>972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85</v>
      </c>
    </row>
    <row r="130" spans="1:65" s="2" customFormat="1" ht="16.5" customHeight="1">
      <c r="A130" s="38"/>
      <c r="B130" s="39"/>
      <c r="C130" s="219" t="s">
        <v>149</v>
      </c>
      <c r="D130" s="219" t="s">
        <v>145</v>
      </c>
      <c r="E130" s="220" t="s">
        <v>973</v>
      </c>
      <c r="F130" s="221" t="s">
        <v>974</v>
      </c>
      <c r="G130" s="222" t="s">
        <v>548</v>
      </c>
      <c r="H130" s="223">
        <v>12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0.00155</v>
      </c>
      <c r="R130" s="229">
        <f>Q130*H130</f>
        <v>0.0186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250</v>
      </c>
      <c r="AT130" s="231" t="s">
        <v>145</v>
      </c>
      <c r="AU130" s="231" t="s">
        <v>85</v>
      </c>
      <c r="AY130" s="17" t="s">
        <v>142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250</v>
      </c>
      <c r="BM130" s="231" t="s">
        <v>975</v>
      </c>
    </row>
    <row r="131" spans="1:47" s="2" customFormat="1" ht="12">
      <c r="A131" s="38"/>
      <c r="B131" s="39"/>
      <c r="C131" s="40"/>
      <c r="D131" s="233" t="s">
        <v>151</v>
      </c>
      <c r="E131" s="40"/>
      <c r="F131" s="234" t="s">
        <v>976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151</v>
      </c>
      <c r="AU131" s="17" t="s">
        <v>85</v>
      </c>
    </row>
    <row r="132" spans="1:65" s="2" customFormat="1" ht="16.5" customHeight="1">
      <c r="A132" s="38"/>
      <c r="B132" s="39"/>
      <c r="C132" s="219" t="s">
        <v>180</v>
      </c>
      <c r="D132" s="219" t="s">
        <v>145</v>
      </c>
      <c r="E132" s="220" t="s">
        <v>977</v>
      </c>
      <c r="F132" s="221" t="s">
        <v>978</v>
      </c>
      <c r="G132" s="222" t="s">
        <v>548</v>
      </c>
      <c r="H132" s="223">
        <v>32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0.00191</v>
      </c>
      <c r="R132" s="229">
        <f>Q132*H132</f>
        <v>0.06112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250</v>
      </c>
      <c r="AT132" s="231" t="s">
        <v>145</v>
      </c>
      <c r="AU132" s="231" t="s">
        <v>85</v>
      </c>
      <c r="AY132" s="17" t="s">
        <v>142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250</v>
      </c>
      <c r="BM132" s="231" t="s">
        <v>979</v>
      </c>
    </row>
    <row r="133" spans="1:47" s="2" customFormat="1" ht="12">
      <c r="A133" s="38"/>
      <c r="B133" s="39"/>
      <c r="C133" s="40"/>
      <c r="D133" s="233" t="s">
        <v>151</v>
      </c>
      <c r="E133" s="40"/>
      <c r="F133" s="234" t="s">
        <v>980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</v>
      </c>
      <c r="AU133" s="17" t="s">
        <v>85</v>
      </c>
    </row>
    <row r="134" spans="1:65" s="2" customFormat="1" ht="16.5" customHeight="1">
      <c r="A134" s="38"/>
      <c r="B134" s="39"/>
      <c r="C134" s="219" t="s">
        <v>169</v>
      </c>
      <c r="D134" s="219" t="s">
        <v>145</v>
      </c>
      <c r="E134" s="220" t="s">
        <v>981</v>
      </c>
      <c r="F134" s="221" t="s">
        <v>982</v>
      </c>
      <c r="G134" s="222" t="s">
        <v>548</v>
      </c>
      <c r="H134" s="223">
        <v>6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0.00041</v>
      </c>
      <c r="R134" s="229">
        <f>Q134*H134</f>
        <v>0.00246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250</v>
      </c>
      <c r="AT134" s="231" t="s">
        <v>145</v>
      </c>
      <c r="AU134" s="231" t="s">
        <v>85</v>
      </c>
      <c r="AY134" s="17" t="s">
        <v>142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250</v>
      </c>
      <c r="BM134" s="231" t="s">
        <v>983</v>
      </c>
    </row>
    <row r="135" spans="1:47" s="2" customFormat="1" ht="12">
      <c r="A135" s="38"/>
      <c r="B135" s="39"/>
      <c r="C135" s="40"/>
      <c r="D135" s="233" t="s">
        <v>151</v>
      </c>
      <c r="E135" s="40"/>
      <c r="F135" s="234" t="s">
        <v>984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85</v>
      </c>
    </row>
    <row r="136" spans="1:65" s="2" customFormat="1" ht="16.5" customHeight="1">
      <c r="A136" s="38"/>
      <c r="B136" s="39"/>
      <c r="C136" s="219" t="s">
        <v>197</v>
      </c>
      <c r="D136" s="219" t="s">
        <v>145</v>
      </c>
      <c r="E136" s="220" t="s">
        <v>985</v>
      </c>
      <c r="F136" s="221" t="s">
        <v>986</v>
      </c>
      <c r="G136" s="222" t="s">
        <v>548</v>
      </c>
      <c r="H136" s="223">
        <v>12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0.00048</v>
      </c>
      <c r="R136" s="229">
        <f>Q136*H136</f>
        <v>0.00576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250</v>
      </c>
      <c r="AT136" s="231" t="s">
        <v>145</v>
      </c>
      <c r="AU136" s="231" t="s">
        <v>85</v>
      </c>
      <c r="AY136" s="17" t="s">
        <v>142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250</v>
      </c>
      <c r="BM136" s="231" t="s">
        <v>987</v>
      </c>
    </row>
    <row r="137" spans="1:47" s="2" customFormat="1" ht="12">
      <c r="A137" s="38"/>
      <c r="B137" s="39"/>
      <c r="C137" s="40"/>
      <c r="D137" s="233" t="s">
        <v>151</v>
      </c>
      <c r="E137" s="40"/>
      <c r="F137" s="234" t="s">
        <v>988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151</v>
      </c>
      <c r="AU137" s="17" t="s">
        <v>85</v>
      </c>
    </row>
    <row r="138" spans="1:65" s="2" customFormat="1" ht="16.5" customHeight="1">
      <c r="A138" s="38"/>
      <c r="B138" s="39"/>
      <c r="C138" s="219" t="s">
        <v>201</v>
      </c>
      <c r="D138" s="219" t="s">
        <v>145</v>
      </c>
      <c r="E138" s="220" t="s">
        <v>989</v>
      </c>
      <c r="F138" s="221" t="s">
        <v>990</v>
      </c>
      <c r="G138" s="222" t="s">
        <v>189</v>
      </c>
      <c r="H138" s="223">
        <v>16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40</v>
      </c>
      <c r="O138" s="91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250</v>
      </c>
      <c r="AT138" s="231" t="s">
        <v>145</v>
      </c>
      <c r="AU138" s="231" t="s">
        <v>85</v>
      </c>
      <c r="AY138" s="17" t="s">
        <v>142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83</v>
      </c>
      <c r="BK138" s="232">
        <f>ROUND(I138*H138,2)</f>
        <v>0</v>
      </c>
      <c r="BL138" s="17" t="s">
        <v>250</v>
      </c>
      <c r="BM138" s="231" t="s">
        <v>991</v>
      </c>
    </row>
    <row r="139" spans="1:47" s="2" customFormat="1" ht="12">
      <c r="A139" s="38"/>
      <c r="B139" s="39"/>
      <c r="C139" s="40"/>
      <c r="D139" s="233" t="s">
        <v>151</v>
      </c>
      <c r="E139" s="40"/>
      <c r="F139" s="234" t="s">
        <v>992</v>
      </c>
      <c r="G139" s="40"/>
      <c r="H139" s="40"/>
      <c r="I139" s="235"/>
      <c r="J139" s="40"/>
      <c r="K139" s="40"/>
      <c r="L139" s="44"/>
      <c r="M139" s="236"/>
      <c r="N139" s="237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</v>
      </c>
      <c r="AU139" s="17" t="s">
        <v>85</v>
      </c>
    </row>
    <row r="140" spans="1:65" s="2" customFormat="1" ht="21.75" customHeight="1">
      <c r="A140" s="38"/>
      <c r="B140" s="39"/>
      <c r="C140" s="219" t="s">
        <v>206</v>
      </c>
      <c r="D140" s="219" t="s">
        <v>145</v>
      </c>
      <c r="E140" s="220" t="s">
        <v>993</v>
      </c>
      <c r="F140" s="221" t="s">
        <v>994</v>
      </c>
      <c r="G140" s="222" t="s">
        <v>189</v>
      </c>
      <c r="H140" s="223">
        <v>1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250</v>
      </c>
      <c r="AT140" s="231" t="s">
        <v>145</v>
      </c>
      <c r="AU140" s="231" t="s">
        <v>85</v>
      </c>
      <c r="AY140" s="17" t="s">
        <v>142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250</v>
      </c>
      <c r="BM140" s="231" t="s">
        <v>995</v>
      </c>
    </row>
    <row r="141" spans="1:47" s="2" customFormat="1" ht="12">
      <c r="A141" s="38"/>
      <c r="B141" s="39"/>
      <c r="C141" s="40"/>
      <c r="D141" s="233" t="s">
        <v>151</v>
      </c>
      <c r="E141" s="40"/>
      <c r="F141" s="234" t="s">
        <v>996</v>
      </c>
      <c r="G141" s="40"/>
      <c r="H141" s="40"/>
      <c r="I141" s="235"/>
      <c r="J141" s="40"/>
      <c r="K141" s="40"/>
      <c r="L141" s="44"/>
      <c r="M141" s="236"/>
      <c r="N141" s="237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151</v>
      </c>
      <c r="AU141" s="17" t="s">
        <v>85</v>
      </c>
    </row>
    <row r="142" spans="1:65" s="2" customFormat="1" ht="33" customHeight="1">
      <c r="A142" s="38"/>
      <c r="B142" s="39"/>
      <c r="C142" s="219" t="s">
        <v>210</v>
      </c>
      <c r="D142" s="219" t="s">
        <v>145</v>
      </c>
      <c r="E142" s="220" t="s">
        <v>997</v>
      </c>
      <c r="F142" s="221" t="s">
        <v>998</v>
      </c>
      <c r="G142" s="222" t="s">
        <v>189</v>
      </c>
      <c r="H142" s="223">
        <v>3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40</v>
      </c>
      <c r="O142" s="91"/>
      <c r="P142" s="229">
        <f>O142*H142</f>
        <v>0</v>
      </c>
      <c r="Q142" s="229">
        <v>0.00152</v>
      </c>
      <c r="R142" s="229">
        <f>Q142*H142</f>
        <v>0.00456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250</v>
      </c>
      <c r="AT142" s="231" t="s">
        <v>145</v>
      </c>
      <c r="AU142" s="231" t="s">
        <v>85</v>
      </c>
      <c r="AY142" s="17" t="s">
        <v>142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83</v>
      </c>
      <c r="BK142" s="232">
        <f>ROUND(I142*H142,2)</f>
        <v>0</v>
      </c>
      <c r="BL142" s="17" t="s">
        <v>250</v>
      </c>
      <c r="BM142" s="231" t="s">
        <v>999</v>
      </c>
    </row>
    <row r="143" spans="1:47" s="2" customFormat="1" ht="12">
      <c r="A143" s="38"/>
      <c r="B143" s="39"/>
      <c r="C143" s="40"/>
      <c r="D143" s="233" t="s">
        <v>151</v>
      </c>
      <c r="E143" s="40"/>
      <c r="F143" s="234" t="s">
        <v>1000</v>
      </c>
      <c r="G143" s="40"/>
      <c r="H143" s="40"/>
      <c r="I143" s="235"/>
      <c r="J143" s="40"/>
      <c r="K143" s="40"/>
      <c r="L143" s="44"/>
      <c r="M143" s="236"/>
      <c r="N143" s="23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151</v>
      </c>
      <c r="AU143" s="17" t="s">
        <v>85</v>
      </c>
    </row>
    <row r="144" spans="1:65" s="2" customFormat="1" ht="24.15" customHeight="1">
      <c r="A144" s="38"/>
      <c r="B144" s="39"/>
      <c r="C144" s="219" t="s">
        <v>216</v>
      </c>
      <c r="D144" s="219" t="s">
        <v>145</v>
      </c>
      <c r="E144" s="220" t="s">
        <v>1001</v>
      </c>
      <c r="F144" s="221" t="s">
        <v>1002</v>
      </c>
      <c r="G144" s="222" t="s">
        <v>189</v>
      </c>
      <c r="H144" s="223">
        <v>5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40</v>
      </c>
      <c r="O144" s="91"/>
      <c r="P144" s="229">
        <f>O144*H144</f>
        <v>0</v>
      </c>
      <c r="Q144" s="229">
        <v>0.0005</v>
      </c>
      <c r="R144" s="229">
        <f>Q144*H144</f>
        <v>0.0025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250</v>
      </c>
      <c r="AT144" s="231" t="s">
        <v>145</v>
      </c>
      <c r="AU144" s="231" t="s">
        <v>85</v>
      </c>
      <c r="AY144" s="17" t="s">
        <v>142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83</v>
      </c>
      <c r="BK144" s="232">
        <f>ROUND(I144*H144,2)</f>
        <v>0</v>
      </c>
      <c r="BL144" s="17" t="s">
        <v>250</v>
      </c>
      <c r="BM144" s="231" t="s">
        <v>1003</v>
      </c>
    </row>
    <row r="145" spans="1:47" s="2" customFormat="1" ht="12">
      <c r="A145" s="38"/>
      <c r="B145" s="39"/>
      <c r="C145" s="40"/>
      <c r="D145" s="233" t="s">
        <v>151</v>
      </c>
      <c r="E145" s="40"/>
      <c r="F145" s="234" t="s">
        <v>1004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151</v>
      </c>
      <c r="AU145" s="17" t="s">
        <v>85</v>
      </c>
    </row>
    <row r="146" spans="1:65" s="2" customFormat="1" ht="21.75" customHeight="1">
      <c r="A146" s="38"/>
      <c r="B146" s="39"/>
      <c r="C146" s="219" t="s">
        <v>8</v>
      </c>
      <c r="D146" s="219" t="s">
        <v>145</v>
      </c>
      <c r="E146" s="220" t="s">
        <v>1005</v>
      </c>
      <c r="F146" s="221" t="s">
        <v>1006</v>
      </c>
      <c r="G146" s="222" t="s">
        <v>548</v>
      </c>
      <c r="H146" s="223">
        <v>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250</v>
      </c>
      <c r="AT146" s="231" t="s">
        <v>145</v>
      </c>
      <c r="AU146" s="231" t="s">
        <v>85</v>
      </c>
      <c r="AY146" s="17" t="s">
        <v>142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250</v>
      </c>
      <c r="BM146" s="231" t="s">
        <v>1007</v>
      </c>
    </row>
    <row r="147" spans="1:47" s="2" customFormat="1" ht="12">
      <c r="A147" s="38"/>
      <c r="B147" s="39"/>
      <c r="C147" s="40"/>
      <c r="D147" s="233" t="s">
        <v>151</v>
      </c>
      <c r="E147" s="40"/>
      <c r="F147" s="234" t="s">
        <v>1008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151</v>
      </c>
      <c r="AU147" s="17" t="s">
        <v>85</v>
      </c>
    </row>
    <row r="148" spans="1:65" s="2" customFormat="1" ht="21.75" customHeight="1">
      <c r="A148" s="38"/>
      <c r="B148" s="39"/>
      <c r="C148" s="219" t="s">
        <v>226</v>
      </c>
      <c r="D148" s="219" t="s">
        <v>145</v>
      </c>
      <c r="E148" s="220" t="s">
        <v>1009</v>
      </c>
      <c r="F148" s="221" t="s">
        <v>1010</v>
      </c>
      <c r="G148" s="222" t="s">
        <v>548</v>
      </c>
      <c r="H148" s="223">
        <v>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40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250</v>
      </c>
      <c r="AT148" s="231" t="s">
        <v>145</v>
      </c>
      <c r="AU148" s="231" t="s">
        <v>85</v>
      </c>
      <c r="AY148" s="17" t="s">
        <v>142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83</v>
      </c>
      <c r="BK148" s="232">
        <f>ROUND(I148*H148,2)</f>
        <v>0</v>
      </c>
      <c r="BL148" s="17" t="s">
        <v>250</v>
      </c>
      <c r="BM148" s="231" t="s">
        <v>1011</v>
      </c>
    </row>
    <row r="149" spans="1:47" s="2" customFormat="1" ht="12">
      <c r="A149" s="38"/>
      <c r="B149" s="39"/>
      <c r="C149" s="40"/>
      <c r="D149" s="233" t="s">
        <v>151</v>
      </c>
      <c r="E149" s="40"/>
      <c r="F149" s="234" t="s">
        <v>1012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151</v>
      </c>
      <c r="AU149" s="17" t="s">
        <v>85</v>
      </c>
    </row>
    <row r="150" spans="1:65" s="2" customFormat="1" ht="24.15" customHeight="1">
      <c r="A150" s="38"/>
      <c r="B150" s="39"/>
      <c r="C150" s="219" t="s">
        <v>232</v>
      </c>
      <c r="D150" s="219" t="s">
        <v>145</v>
      </c>
      <c r="E150" s="220" t="s">
        <v>1013</v>
      </c>
      <c r="F150" s="221" t="s">
        <v>1014</v>
      </c>
      <c r="G150" s="222" t="s">
        <v>268</v>
      </c>
      <c r="H150" s="223">
        <v>0.292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40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250</v>
      </c>
      <c r="AT150" s="231" t="s">
        <v>145</v>
      </c>
      <c r="AU150" s="231" t="s">
        <v>85</v>
      </c>
      <c r="AY150" s="17" t="s">
        <v>142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83</v>
      </c>
      <c r="BK150" s="232">
        <f>ROUND(I150*H150,2)</f>
        <v>0</v>
      </c>
      <c r="BL150" s="17" t="s">
        <v>250</v>
      </c>
      <c r="BM150" s="231" t="s">
        <v>1015</v>
      </c>
    </row>
    <row r="151" spans="1:47" s="2" customFormat="1" ht="12">
      <c r="A151" s="38"/>
      <c r="B151" s="39"/>
      <c r="C151" s="40"/>
      <c r="D151" s="233" t="s">
        <v>151</v>
      </c>
      <c r="E151" s="40"/>
      <c r="F151" s="234" t="s">
        <v>1016</v>
      </c>
      <c r="G151" s="40"/>
      <c r="H151" s="40"/>
      <c r="I151" s="235"/>
      <c r="J151" s="40"/>
      <c r="K151" s="40"/>
      <c r="L151" s="44"/>
      <c r="M151" s="236"/>
      <c r="N151" s="237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151</v>
      </c>
      <c r="AU151" s="17" t="s">
        <v>85</v>
      </c>
    </row>
    <row r="152" spans="1:63" s="12" customFormat="1" ht="22.8" customHeight="1">
      <c r="A152" s="12"/>
      <c r="B152" s="203"/>
      <c r="C152" s="204"/>
      <c r="D152" s="205" t="s">
        <v>74</v>
      </c>
      <c r="E152" s="217" t="s">
        <v>1017</v>
      </c>
      <c r="F152" s="217" t="s">
        <v>1018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SUM(P153:P198)</f>
        <v>0</v>
      </c>
      <c r="Q152" s="211"/>
      <c r="R152" s="212">
        <f>SUM(R153:R198)</f>
        <v>0.66669</v>
      </c>
      <c r="S152" s="211"/>
      <c r="T152" s="213">
        <f>SUM(T153:T198)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85</v>
      </c>
      <c r="AT152" s="215" t="s">
        <v>74</v>
      </c>
      <c r="AU152" s="215" t="s">
        <v>83</v>
      </c>
      <c r="AY152" s="214" t="s">
        <v>142</v>
      </c>
      <c r="BK152" s="216">
        <f>SUM(BK153:BK198)</f>
        <v>0</v>
      </c>
    </row>
    <row r="153" spans="1:65" s="2" customFormat="1" ht="24.15" customHeight="1">
      <c r="A153" s="38"/>
      <c r="B153" s="39"/>
      <c r="C153" s="219" t="s">
        <v>239</v>
      </c>
      <c r="D153" s="219" t="s">
        <v>145</v>
      </c>
      <c r="E153" s="220" t="s">
        <v>1019</v>
      </c>
      <c r="F153" s="221" t="s">
        <v>1020</v>
      </c>
      <c r="G153" s="222" t="s">
        <v>548</v>
      </c>
      <c r="H153" s="223">
        <v>18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0.00119</v>
      </c>
      <c r="R153" s="229">
        <f>Q153*H153</f>
        <v>0.02142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250</v>
      </c>
      <c r="AT153" s="231" t="s">
        <v>145</v>
      </c>
      <c r="AU153" s="231" t="s">
        <v>85</v>
      </c>
      <c r="AY153" s="17" t="s">
        <v>142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250</v>
      </c>
      <c r="BM153" s="231" t="s">
        <v>1021</v>
      </c>
    </row>
    <row r="154" spans="1:47" s="2" customFormat="1" ht="12">
      <c r="A154" s="38"/>
      <c r="B154" s="39"/>
      <c r="C154" s="40"/>
      <c r="D154" s="233" t="s">
        <v>151</v>
      </c>
      <c r="E154" s="40"/>
      <c r="F154" s="234" t="s">
        <v>1022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</v>
      </c>
      <c r="AU154" s="17" t="s">
        <v>85</v>
      </c>
    </row>
    <row r="155" spans="1:65" s="2" customFormat="1" ht="24.15" customHeight="1">
      <c r="A155" s="38"/>
      <c r="B155" s="39"/>
      <c r="C155" s="219" t="s">
        <v>250</v>
      </c>
      <c r="D155" s="219" t="s">
        <v>145</v>
      </c>
      <c r="E155" s="220" t="s">
        <v>1023</v>
      </c>
      <c r="F155" s="221" t="s">
        <v>1024</v>
      </c>
      <c r="G155" s="222" t="s">
        <v>548</v>
      </c>
      <c r="H155" s="223">
        <v>70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0.00098</v>
      </c>
      <c r="R155" s="229">
        <f>Q155*H155</f>
        <v>0.0686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250</v>
      </c>
      <c r="AT155" s="231" t="s">
        <v>145</v>
      </c>
      <c r="AU155" s="231" t="s">
        <v>85</v>
      </c>
      <c r="AY155" s="17" t="s">
        <v>142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250</v>
      </c>
      <c r="BM155" s="231" t="s">
        <v>1025</v>
      </c>
    </row>
    <row r="156" spans="1:47" s="2" customFormat="1" ht="12">
      <c r="A156" s="38"/>
      <c r="B156" s="39"/>
      <c r="C156" s="40"/>
      <c r="D156" s="233" t="s">
        <v>151</v>
      </c>
      <c r="E156" s="40"/>
      <c r="F156" s="234" t="s">
        <v>1026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</v>
      </c>
      <c r="AU156" s="17" t="s">
        <v>85</v>
      </c>
    </row>
    <row r="157" spans="1:65" s="2" customFormat="1" ht="24.15" customHeight="1">
      <c r="A157" s="38"/>
      <c r="B157" s="39"/>
      <c r="C157" s="219" t="s">
        <v>256</v>
      </c>
      <c r="D157" s="219" t="s">
        <v>145</v>
      </c>
      <c r="E157" s="220" t="s">
        <v>1027</v>
      </c>
      <c r="F157" s="221" t="s">
        <v>1028</v>
      </c>
      <c r="G157" s="222" t="s">
        <v>548</v>
      </c>
      <c r="H157" s="223">
        <v>52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40</v>
      </c>
      <c r="O157" s="91"/>
      <c r="P157" s="229">
        <f>O157*H157</f>
        <v>0</v>
      </c>
      <c r="Q157" s="229">
        <v>0.00126</v>
      </c>
      <c r="R157" s="229">
        <f>Q157*H157</f>
        <v>0.06552000000000001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250</v>
      </c>
      <c r="AT157" s="231" t="s">
        <v>145</v>
      </c>
      <c r="AU157" s="231" t="s">
        <v>85</v>
      </c>
      <c r="AY157" s="17" t="s">
        <v>142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83</v>
      </c>
      <c r="BK157" s="232">
        <f>ROUND(I157*H157,2)</f>
        <v>0</v>
      </c>
      <c r="BL157" s="17" t="s">
        <v>250</v>
      </c>
      <c r="BM157" s="231" t="s">
        <v>1029</v>
      </c>
    </row>
    <row r="158" spans="1:47" s="2" customFormat="1" ht="12">
      <c r="A158" s="38"/>
      <c r="B158" s="39"/>
      <c r="C158" s="40"/>
      <c r="D158" s="233" t="s">
        <v>151</v>
      </c>
      <c r="E158" s="40"/>
      <c r="F158" s="234" t="s">
        <v>1030</v>
      </c>
      <c r="G158" s="40"/>
      <c r="H158" s="40"/>
      <c r="I158" s="235"/>
      <c r="J158" s="40"/>
      <c r="K158" s="40"/>
      <c r="L158" s="44"/>
      <c r="M158" s="236"/>
      <c r="N158" s="23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151</v>
      </c>
      <c r="AU158" s="17" t="s">
        <v>85</v>
      </c>
    </row>
    <row r="159" spans="1:65" s="2" customFormat="1" ht="24.15" customHeight="1">
      <c r="A159" s="38"/>
      <c r="B159" s="39"/>
      <c r="C159" s="219" t="s">
        <v>265</v>
      </c>
      <c r="D159" s="219" t="s">
        <v>145</v>
      </c>
      <c r="E159" s="220" t="s">
        <v>1031</v>
      </c>
      <c r="F159" s="221" t="s">
        <v>1032</v>
      </c>
      <c r="G159" s="222" t="s">
        <v>548</v>
      </c>
      <c r="H159" s="223">
        <v>16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0.00284</v>
      </c>
      <c r="R159" s="229">
        <f>Q159*H159</f>
        <v>0.04544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250</v>
      </c>
      <c r="AT159" s="231" t="s">
        <v>145</v>
      </c>
      <c r="AU159" s="231" t="s">
        <v>85</v>
      </c>
      <c r="AY159" s="17" t="s">
        <v>142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250</v>
      </c>
      <c r="BM159" s="231" t="s">
        <v>1033</v>
      </c>
    </row>
    <row r="160" spans="1:47" s="2" customFormat="1" ht="12">
      <c r="A160" s="38"/>
      <c r="B160" s="39"/>
      <c r="C160" s="40"/>
      <c r="D160" s="233" t="s">
        <v>151</v>
      </c>
      <c r="E160" s="40"/>
      <c r="F160" s="234" t="s">
        <v>1034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</v>
      </c>
      <c r="AU160" s="17" t="s">
        <v>85</v>
      </c>
    </row>
    <row r="161" spans="1:65" s="2" customFormat="1" ht="24.15" customHeight="1">
      <c r="A161" s="38"/>
      <c r="B161" s="39"/>
      <c r="C161" s="219" t="s">
        <v>271</v>
      </c>
      <c r="D161" s="219" t="s">
        <v>145</v>
      </c>
      <c r="E161" s="220" t="s">
        <v>1035</v>
      </c>
      <c r="F161" s="221" t="s">
        <v>1036</v>
      </c>
      <c r="G161" s="222" t="s">
        <v>548</v>
      </c>
      <c r="H161" s="223">
        <v>10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0.00373</v>
      </c>
      <c r="R161" s="229">
        <f>Q161*H161</f>
        <v>0.0373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250</v>
      </c>
      <c r="AT161" s="231" t="s">
        <v>145</v>
      </c>
      <c r="AU161" s="231" t="s">
        <v>85</v>
      </c>
      <c r="AY161" s="17" t="s">
        <v>142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250</v>
      </c>
      <c r="BM161" s="231" t="s">
        <v>1037</v>
      </c>
    </row>
    <row r="162" spans="1:47" s="2" customFormat="1" ht="12">
      <c r="A162" s="38"/>
      <c r="B162" s="39"/>
      <c r="C162" s="40"/>
      <c r="D162" s="233" t="s">
        <v>151</v>
      </c>
      <c r="E162" s="40"/>
      <c r="F162" s="234" t="s">
        <v>1038</v>
      </c>
      <c r="G162" s="40"/>
      <c r="H162" s="40"/>
      <c r="I162" s="235"/>
      <c r="J162" s="40"/>
      <c r="K162" s="40"/>
      <c r="L162" s="44"/>
      <c r="M162" s="236"/>
      <c r="N162" s="23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151</v>
      </c>
      <c r="AU162" s="17" t="s">
        <v>85</v>
      </c>
    </row>
    <row r="163" spans="1:65" s="2" customFormat="1" ht="24.15" customHeight="1">
      <c r="A163" s="38"/>
      <c r="B163" s="39"/>
      <c r="C163" s="219" t="s">
        <v>276</v>
      </c>
      <c r="D163" s="219" t="s">
        <v>145</v>
      </c>
      <c r="E163" s="220" t="s">
        <v>1039</v>
      </c>
      <c r="F163" s="221" t="s">
        <v>1040</v>
      </c>
      <c r="G163" s="222" t="s">
        <v>548</v>
      </c>
      <c r="H163" s="223">
        <v>12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0.0063</v>
      </c>
      <c r="R163" s="229">
        <f>Q163*H163</f>
        <v>0.0756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250</v>
      </c>
      <c r="AT163" s="231" t="s">
        <v>145</v>
      </c>
      <c r="AU163" s="231" t="s">
        <v>85</v>
      </c>
      <c r="AY163" s="17" t="s">
        <v>142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250</v>
      </c>
      <c r="BM163" s="231" t="s">
        <v>1041</v>
      </c>
    </row>
    <row r="164" spans="1:47" s="2" customFormat="1" ht="12">
      <c r="A164" s="38"/>
      <c r="B164" s="39"/>
      <c r="C164" s="40"/>
      <c r="D164" s="233" t="s">
        <v>151</v>
      </c>
      <c r="E164" s="40"/>
      <c r="F164" s="234" t="s">
        <v>1042</v>
      </c>
      <c r="G164" s="40"/>
      <c r="H164" s="40"/>
      <c r="I164" s="235"/>
      <c r="J164" s="40"/>
      <c r="K164" s="40"/>
      <c r="L164" s="44"/>
      <c r="M164" s="236"/>
      <c r="N164" s="23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151</v>
      </c>
      <c r="AU164" s="17" t="s">
        <v>85</v>
      </c>
    </row>
    <row r="165" spans="1:65" s="2" customFormat="1" ht="37.8" customHeight="1">
      <c r="A165" s="38"/>
      <c r="B165" s="39"/>
      <c r="C165" s="219" t="s">
        <v>7</v>
      </c>
      <c r="D165" s="219" t="s">
        <v>145</v>
      </c>
      <c r="E165" s="220" t="s">
        <v>1043</v>
      </c>
      <c r="F165" s="221" t="s">
        <v>1044</v>
      </c>
      <c r="G165" s="222" t="s">
        <v>548</v>
      </c>
      <c r="H165" s="223">
        <v>70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40</v>
      </c>
      <c r="O165" s="91"/>
      <c r="P165" s="229">
        <f>O165*H165</f>
        <v>0</v>
      </c>
      <c r="Q165" s="229">
        <v>7E-05</v>
      </c>
      <c r="R165" s="229">
        <f>Q165*H165</f>
        <v>0.0049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250</v>
      </c>
      <c r="AT165" s="231" t="s">
        <v>145</v>
      </c>
      <c r="AU165" s="231" t="s">
        <v>85</v>
      </c>
      <c r="AY165" s="17" t="s">
        <v>142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250</v>
      </c>
      <c r="BM165" s="231" t="s">
        <v>1045</v>
      </c>
    </row>
    <row r="166" spans="1:47" s="2" customFormat="1" ht="12">
      <c r="A166" s="38"/>
      <c r="B166" s="39"/>
      <c r="C166" s="40"/>
      <c r="D166" s="233" t="s">
        <v>151</v>
      </c>
      <c r="E166" s="40"/>
      <c r="F166" s="234" t="s">
        <v>1046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151</v>
      </c>
      <c r="AU166" s="17" t="s">
        <v>85</v>
      </c>
    </row>
    <row r="167" spans="1:65" s="2" customFormat="1" ht="37.8" customHeight="1">
      <c r="A167" s="38"/>
      <c r="B167" s="39"/>
      <c r="C167" s="219" t="s">
        <v>288</v>
      </c>
      <c r="D167" s="219" t="s">
        <v>145</v>
      </c>
      <c r="E167" s="220" t="s">
        <v>1047</v>
      </c>
      <c r="F167" s="221" t="s">
        <v>1048</v>
      </c>
      <c r="G167" s="222" t="s">
        <v>548</v>
      </c>
      <c r="H167" s="223">
        <v>86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9E-05</v>
      </c>
      <c r="R167" s="229">
        <f>Q167*H167</f>
        <v>0.00774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250</v>
      </c>
      <c r="AT167" s="231" t="s">
        <v>145</v>
      </c>
      <c r="AU167" s="231" t="s">
        <v>85</v>
      </c>
      <c r="AY167" s="17" t="s">
        <v>142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250</v>
      </c>
      <c r="BM167" s="231" t="s">
        <v>1049</v>
      </c>
    </row>
    <row r="168" spans="1:47" s="2" customFormat="1" ht="12">
      <c r="A168" s="38"/>
      <c r="B168" s="39"/>
      <c r="C168" s="40"/>
      <c r="D168" s="233" t="s">
        <v>151</v>
      </c>
      <c r="E168" s="40"/>
      <c r="F168" s="234" t="s">
        <v>1050</v>
      </c>
      <c r="G168" s="40"/>
      <c r="H168" s="40"/>
      <c r="I168" s="235"/>
      <c r="J168" s="40"/>
      <c r="K168" s="40"/>
      <c r="L168" s="44"/>
      <c r="M168" s="236"/>
      <c r="N168" s="23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151</v>
      </c>
      <c r="AU168" s="17" t="s">
        <v>85</v>
      </c>
    </row>
    <row r="169" spans="1:65" s="2" customFormat="1" ht="37.8" customHeight="1">
      <c r="A169" s="38"/>
      <c r="B169" s="39"/>
      <c r="C169" s="219" t="s">
        <v>297</v>
      </c>
      <c r="D169" s="219" t="s">
        <v>145</v>
      </c>
      <c r="E169" s="220" t="s">
        <v>1051</v>
      </c>
      <c r="F169" s="221" t="s">
        <v>1052</v>
      </c>
      <c r="G169" s="222" t="s">
        <v>548</v>
      </c>
      <c r="H169" s="223">
        <v>22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0.00012</v>
      </c>
      <c r="R169" s="229">
        <f>Q169*H169</f>
        <v>0.00264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250</v>
      </c>
      <c r="AT169" s="231" t="s">
        <v>145</v>
      </c>
      <c r="AU169" s="231" t="s">
        <v>85</v>
      </c>
      <c r="AY169" s="17" t="s">
        <v>142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250</v>
      </c>
      <c r="BM169" s="231" t="s">
        <v>1053</v>
      </c>
    </row>
    <row r="170" spans="1:47" s="2" customFormat="1" ht="12">
      <c r="A170" s="38"/>
      <c r="B170" s="39"/>
      <c r="C170" s="40"/>
      <c r="D170" s="233" t="s">
        <v>151</v>
      </c>
      <c r="E170" s="40"/>
      <c r="F170" s="234" t="s">
        <v>1054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151</v>
      </c>
      <c r="AU170" s="17" t="s">
        <v>85</v>
      </c>
    </row>
    <row r="171" spans="1:65" s="2" customFormat="1" ht="16.5" customHeight="1">
      <c r="A171" s="38"/>
      <c r="B171" s="39"/>
      <c r="C171" s="219" t="s">
        <v>303</v>
      </c>
      <c r="D171" s="219" t="s">
        <v>145</v>
      </c>
      <c r="E171" s="220" t="s">
        <v>1055</v>
      </c>
      <c r="F171" s="221" t="s">
        <v>1056</v>
      </c>
      <c r="G171" s="222" t="s">
        <v>548</v>
      </c>
      <c r="H171" s="223">
        <v>40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0.00162</v>
      </c>
      <c r="R171" s="229">
        <f>Q171*H171</f>
        <v>0.0648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250</v>
      </c>
      <c r="AT171" s="231" t="s">
        <v>145</v>
      </c>
      <c r="AU171" s="231" t="s">
        <v>85</v>
      </c>
      <c r="AY171" s="17" t="s">
        <v>142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250</v>
      </c>
      <c r="BM171" s="231" t="s">
        <v>1057</v>
      </c>
    </row>
    <row r="172" spans="1:47" s="2" customFormat="1" ht="12">
      <c r="A172" s="38"/>
      <c r="B172" s="39"/>
      <c r="C172" s="40"/>
      <c r="D172" s="233" t="s">
        <v>151</v>
      </c>
      <c r="E172" s="40"/>
      <c r="F172" s="234" t="s">
        <v>1058</v>
      </c>
      <c r="G172" s="40"/>
      <c r="H172" s="40"/>
      <c r="I172" s="235"/>
      <c r="J172" s="40"/>
      <c r="K172" s="40"/>
      <c r="L172" s="44"/>
      <c r="M172" s="236"/>
      <c r="N172" s="237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151</v>
      </c>
      <c r="AU172" s="17" t="s">
        <v>85</v>
      </c>
    </row>
    <row r="173" spans="1:65" s="2" customFormat="1" ht="16.5" customHeight="1">
      <c r="A173" s="38"/>
      <c r="B173" s="39"/>
      <c r="C173" s="219" t="s">
        <v>308</v>
      </c>
      <c r="D173" s="219" t="s">
        <v>145</v>
      </c>
      <c r="E173" s="220" t="s">
        <v>1059</v>
      </c>
      <c r="F173" s="221" t="s">
        <v>1060</v>
      </c>
      <c r="G173" s="222" t="s">
        <v>548</v>
      </c>
      <c r="H173" s="223">
        <v>52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0.00192</v>
      </c>
      <c r="R173" s="229">
        <f>Q173*H173</f>
        <v>0.09984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250</v>
      </c>
      <c r="AT173" s="231" t="s">
        <v>145</v>
      </c>
      <c r="AU173" s="231" t="s">
        <v>85</v>
      </c>
      <c r="AY173" s="17" t="s">
        <v>142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250</v>
      </c>
      <c r="BM173" s="231" t="s">
        <v>1061</v>
      </c>
    </row>
    <row r="174" spans="1:47" s="2" customFormat="1" ht="12">
      <c r="A174" s="38"/>
      <c r="B174" s="39"/>
      <c r="C174" s="40"/>
      <c r="D174" s="233" t="s">
        <v>151</v>
      </c>
      <c r="E174" s="40"/>
      <c r="F174" s="234" t="s">
        <v>1062</v>
      </c>
      <c r="G174" s="40"/>
      <c r="H174" s="40"/>
      <c r="I174" s="235"/>
      <c r="J174" s="40"/>
      <c r="K174" s="40"/>
      <c r="L174" s="44"/>
      <c r="M174" s="236"/>
      <c r="N174" s="23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</v>
      </c>
      <c r="AU174" s="17" t="s">
        <v>85</v>
      </c>
    </row>
    <row r="175" spans="1:65" s="2" customFormat="1" ht="16.5" customHeight="1">
      <c r="A175" s="38"/>
      <c r="B175" s="39"/>
      <c r="C175" s="219" t="s">
        <v>313</v>
      </c>
      <c r="D175" s="219" t="s">
        <v>145</v>
      </c>
      <c r="E175" s="220" t="s">
        <v>1063</v>
      </c>
      <c r="F175" s="221" t="s">
        <v>1064</v>
      </c>
      <c r="G175" s="222" t="s">
        <v>548</v>
      </c>
      <c r="H175" s="223">
        <v>16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0.00268</v>
      </c>
      <c r="R175" s="229">
        <f>Q175*H175</f>
        <v>0.04288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250</v>
      </c>
      <c r="AT175" s="231" t="s">
        <v>145</v>
      </c>
      <c r="AU175" s="231" t="s">
        <v>85</v>
      </c>
      <c r="AY175" s="17" t="s">
        <v>142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250</v>
      </c>
      <c r="BM175" s="231" t="s">
        <v>1065</v>
      </c>
    </row>
    <row r="176" spans="1:47" s="2" customFormat="1" ht="12">
      <c r="A176" s="38"/>
      <c r="B176" s="39"/>
      <c r="C176" s="40"/>
      <c r="D176" s="233" t="s">
        <v>151</v>
      </c>
      <c r="E176" s="40"/>
      <c r="F176" s="234" t="s">
        <v>1066</v>
      </c>
      <c r="G176" s="40"/>
      <c r="H176" s="40"/>
      <c r="I176" s="235"/>
      <c r="J176" s="40"/>
      <c r="K176" s="40"/>
      <c r="L176" s="44"/>
      <c r="M176" s="236"/>
      <c r="N176" s="237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151</v>
      </c>
      <c r="AU176" s="17" t="s">
        <v>85</v>
      </c>
    </row>
    <row r="177" spans="1:65" s="2" customFormat="1" ht="16.5" customHeight="1">
      <c r="A177" s="38"/>
      <c r="B177" s="39"/>
      <c r="C177" s="219" t="s">
        <v>320</v>
      </c>
      <c r="D177" s="219" t="s">
        <v>145</v>
      </c>
      <c r="E177" s="220" t="s">
        <v>1067</v>
      </c>
      <c r="F177" s="221" t="s">
        <v>1068</v>
      </c>
      <c r="G177" s="222" t="s">
        <v>548</v>
      </c>
      <c r="H177" s="223">
        <v>10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40</v>
      </c>
      <c r="O177" s="91"/>
      <c r="P177" s="229">
        <f>O177*H177</f>
        <v>0</v>
      </c>
      <c r="Q177" s="229">
        <v>0.00394</v>
      </c>
      <c r="R177" s="229">
        <f>Q177*H177</f>
        <v>0.0394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250</v>
      </c>
      <c r="AT177" s="231" t="s">
        <v>145</v>
      </c>
      <c r="AU177" s="231" t="s">
        <v>85</v>
      </c>
      <c r="AY177" s="17" t="s">
        <v>142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83</v>
      </c>
      <c r="BK177" s="232">
        <f>ROUND(I177*H177,2)</f>
        <v>0</v>
      </c>
      <c r="BL177" s="17" t="s">
        <v>250</v>
      </c>
      <c r="BM177" s="231" t="s">
        <v>1069</v>
      </c>
    </row>
    <row r="178" spans="1:47" s="2" customFormat="1" ht="12">
      <c r="A178" s="38"/>
      <c r="B178" s="39"/>
      <c r="C178" s="40"/>
      <c r="D178" s="233" t="s">
        <v>151</v>
      </c>
      <c r="E178" s="40"/>
      <c r="F178" s="234" t="s">
        <v>1070</v>
      </c>
      <c r="G178" s="40"/>
      <c r="H178" s="40"/>
      <c r="I178" s="235"/>
      <c r="J178" s="40"/>
      <c r="K178" s="40"/>
      <c r="L178" s="44"/>
      <c r="M178" s="236"/>
      <c r="N178" s="23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151</v>
      </c>
      <c r="AU178" s="17" t="s">
        <v>85</v>
      </c>
    </row>
    <row r="179" spans="1:65" s="2" customFormat="1" ht="16.5" customHeight="1">
      <c r="A179" s="38"/>
      <c r="B179" s="39"/>
      <c r="C179" s="219" t="s">
        <v>326</v>
      </c>
      <c r="D179" s="219" t="s">
        <v>145</v>
      </c>
      <c r="E179" s="220" t="s">
        <v>1071</v>
      </c>
      <c r="F179" s="221" t="s">
        <v>1072</v>
      </c>
      <c r="G179" s="222" t="s">
        <v>189</v>
      </c>
      <c r="H179" s="223">
        <v>19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40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250</v>
      </c>
      <c r="AT179" s="231" t="s">
        <v>145</v>
      </c>
      <c r="AU179" s="231" t="s">
        <v>85</v>
      </c>
      <c r="AY179" s="17" t="s">
        <v>142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83</v>
      </c>
      <c r="BK179" s="232">
        <f>ROUND(I179*H179,2)</f>
        <v>0</v>
      </c>
      <c r="BL179" s="17" t="s">
        <v>250</v>
      </c>
      <c r="BM179" s="231" t="s">
        <v>1073</v>
      </c>
    </row>
    <row r="180" spans="1:47" s="2" customFormat="1" ht="12">
      <c r="A180" s="38"/>
      <c r="B180" s="39"/>
      <c r="C180" s="40"/>
      <c r="D180" s="233" t="s">
        <v>151</v>
      </c>
      <c r="E180" s="40"/>
      <c r="F180" s="234" t="s">
        <v>1074</v>
      </c>
      <c r="G180" s="40"/>
      <c r="H180" s="40"/>
      <c r="I180" s="235"/>
      <c r="J180" s="40"/>
      <c r="K180" s="40"/>
      <c r="L180" s="44"/>
      <c r="M180" s="236"/>
      <c r="N180" s="23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151</v>
      </c>
      <c r="AU180" s="17" t="s">
        <v>85</v>
      </c>
    </row>
    <row r="181" spans="1:65" s="2" customFormat="1" ht="24.15" customHeight="1">
      <c r="A181" s="38"/>
      <c r="B181" s="39"/>
      <c r="C181" s="219" t="s">
        <v>332</v>
      </c>
      <c r="D181" s="219" t="s">
        <v>145</v>
      </c>
      <c r="E181" s="220" t="s">
        <v>1075</v>
      </c>
      <c r="F181" s="221" t="s">
        <v>1076</v>
      </c>
      <c r="G181" s="222" t="s">
        <v>189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0.00024</v>
      </c>
      <c r="R181" s="229">
        <f>Q181*H181</f>
        <v>0.00024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250</v>
      </c>
      <c r="AT181" s="231" t="s">
        <v>145</v>
      </c>
      <c r="AU181" s="231" t="s">
        <v>85</v>
      </c>
      <c r="AY181" s="17" t="s">
        <v>142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250</v>
      </c>
      <c r="BM181" s="231" t="s">
        <v>1077</v>
      </c>
    </row>
    <row r="182" spans="1:47" s="2" customFormat="1" ht="12">
      <c r="A182" s="38"/>
      <c r="B182" s="39"/>
      <c r="C182" s="40"/>
      <c r="D182" s="233" t="s">
        <v>151</v>
      </c>
      <c r="E182" s="40"/>
      <c r="F182" s="234" t="s">
        <v>1078</v>
      </c>
      <c r="G182" s="40"/>
      <c r="H182" s="40"/>
      <c r="I182" s="235"/>
      <c r="J182" s="40"/>
      <c r="K182" s="40"/>
      <c r="L182" s="44"/>
      <c r="M182" s="236"/>
      <c r="N182" s="237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151</v>
      </c>
      <c r="AU182" s="17" t="s">
        <v>85</v>
      </c>
    </row>
    <row r="183" spans="1:65" s="2" customFormat="1" ht="16.5" customHeight="1">
      <c r="A183" s="38"/>
      <c r="B183" s="39"/>
      <c r="C183" s="219" t="s">
        <v>338</v>
      </c>
      <c r="D183" s="219" t="s">
        <v>145</v>
      </c>
      <c r="E183" s="220" t="s">
        <v>1079</v>
      </c>
      <c r="F183" s="221" t="s">
        <v>1080</v>
      </c>
      <c r="G183" s="222" t="s">
        <v>189</v>
      </c>
      <c r="H183" s="223">
        <v>6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0.00075</v>
      </c>
      <c r="R183" s="229">
        <f>Q183*H183</f>
        <v>0.0045000000000000005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250</v>
      </c>
      <c r="AT183" s="231" t="s">
        <v>145</v>
      </c>
      <c r="AU183" s="231" t="s">
        <v>85</v>
      </c>
      <c r="AY183" s="17" t="s">
        <v>142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250</v>
      </c>
      <c r="BM183" s="231" t="s">
        <v>1081</v>
      </c>
    </row>
    <row r="184" spans="1:47" s="2" customFormat="1" ht="12">
      <c r="A184" s="38"/>
      <c r="B184" s="39"/>
      <c r="C184" s="40"/>
      <c r="D184" s="233" t="s">
        <v>151</v>
      </c>
      <c r="E184" s="40"/>
      <c r="F184" s="234" t="s">
        <v>1082</v>
      </c>
      <c r="G184" s="40"/>
      <c r="H184" s="40"/>
      <c r="I184" s="235"/>
      <c r="J184" s="40"/>
      <c r="K184" s="40"/>
      <c r="L184" s="44"/>
      <c r="M184" s="236"/>
      <c r="N184" s="237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151</v>
      </c>
      <c r="AU184" s="17" t="s">
        <v>85</v>
      </c>
    </row>
    <row r="185" spans="1:65" s="2" customFormat="1" ht="16.5" customHeight="1">
      <c r="A185" s="38"/>
      <c r="B185" s="39"/>
      <c r="C185" s="219" t="s">
        <v>345</v>
      </c>
      <c r="D185" s="219" t="s">
        <v>145</v>
      </c>
      <c r="E185" s="220" t="s">
        <v>1083</v>
      </c>
      <c r="F185" s="221" t="s">
        <v>1084</v>
      </c>
      <c r="G185" s="222" t="s">
        <v>189</v>
      </c>
      <c r="H185" s="223">
        <v>15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0.00097</v>
      </c>
      <c r="R185" s="229">
        <f>Q185*H185</f>
        <v>0.01455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250</v>
      </c>
      <c r="AT185" s="231" t="s">
        <v>145</v>
      </c>
      <c r="AU185" s="231" t="s">
        <v>85</v>
      </c>
      <c r="AY185" s="17" t="s">
        <v>142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250</v>
      </c>
      <c r="BM185" s="231" t="s">
        <v>1085</v>
      </c>
    </row>
    <row r="186" spans="1:47" s="2" customFormat="1" ht="12">
      <c r="A186" s="38"/>
      <c r="B186" s="39"/>
      <c r="C186" s="40"/>
      <c r="D186" s="233" t="s">
        <v>151</v>
      </c>
      <c r="E186" s="40"/>
      <c r="F186" s="234" t="s">
        <v>1086</v>
      </c>
      <c r="G186" s="40"/>
      <c r="H186" s="40"/>
      <c r="I186" s="235"/>
      <c r="J186" s="40"/>
      <c r="K186" s="40"/>
      <c r="L186" s="44"/>
      <c r="M186" s="236"/>
      <c r="N186" s="237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151</v>
      </c>
      <c r="AU186" s="17" t="s">
        <v>85</v>
      </c>
    </row>
    <row r="187" spans="1:65" s="2" customFormat="1" ht="16.5" customHeight="1">
      <c r="A187" s="38"/>
      <c r="B187" s="39"/>
      <c r="C187" s="219" t="s">
        <v>356</v>
      </c>
      <c r="D187" s="219" t="s">
        <v>145</v>
      </c>
      <c r="E187" s="220" t="s">
        <v>1087</v>
      </c>
      <c r="F187" s="221" t="s">
        <v>1088</v>
      </c>
      <c r="G187" s="222" t="s">
        <v>189</v>
      </c>
      <c r="H187" s="223">
        <v>1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40</v>
      </c>
      <c r="O187" s="91"/>
      <c r="P187" s="229">
        <f>O187*H187</f>
        <v>0</v>
      </c>
      <c r="Q187" s="229">
        <v>0.00176</v>
      </c>
      <c r="R187" s="229">
        <f>Q187*H187</f>
        <v>0.00176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250</v>
      </c>
      <c r="AT187" s="231" t="s">
        <v>145</v>
      </c>
      <c r="AU187" s="231" t="s">
        <v>85</v>
      </c>
      <c r="AY187" s="17" t="s">
        <v>142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83</v>
      </c>
      <c r="BK187" s="232">
        <f>ROUND(I187*H187,2)</f>
        <v>0</v>
      </c>
      <c r="BL187" s="17" t="s">
        <v>250</v>
      </c>
      <c r="BM187" s="231" t="s">
        <v>1089</v>
      </c>
    </row>
    <row r="188" spans="1:47" s="2" customFormat="1" ht="12">
      <c r="A188" s="38"/>
      <c r="B188" s="39"/>
      <c r="C188" s="40"/>
      <c r="D188" s="233" t="s">
        <v>151</v>
      </c>
      <c r="E188" s="40"/>
      <c r="F188" s="234" t="s">
        <v>1090</v>
      </c>
      <c r="G188" s="40"/>
      <c r="H188" s="40"/>
      <c r="I188" s="235"/>
      <c r="J188" s="40"/>
      <c r="K188" s="40"/>
      <c r="L188" s="44"/>
      <c r="M188" s="236"/>
      <c r="N188" s="237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151</v>
      </c>
      <c r="AU188" s="17" t="s">
        <v>85</v>
      </c>
    </row>
    <row r="189" spans="1:65" s="2" customFormat="1" ht="16.5" customHeight="1">
      <c r="A189" s="38"/>
      <c r="B189" s="39"/>
      <c r="C189" s="219" t="s">
        <v>362</v>
      </c>
      <c r="D189" s="219" t="s">
        <v>145</v>
      </c>
      <c r="E189" s="220" t="s">
        <v>1091</v>
      </c>
      <c r="F189" s="221" t="s">
        <v>1092</v>
      </c>
      <c r="G189" s="222" t="s">
        <v>189</v>
      </c>
      <c r="H189" s="223">
        <v>2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40</v>
      </c>
      <c r="O189" s="91"/>
      <c r="P189" s="229">
        <f>O189*H189</f>
        <v>0</v>
      </c>
      <c r="Q189" s="229">
        <v>0.00238</v>
      </c>
      <c r="R189" s="229">
        <f>Q189*H189</f>
        <v>0.00476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250</v>
      </c>
      <c r="AT189" s="231" t="s">
        <v>145</v>
      </c>
      <c r="AU189" s="231" t="s">
        <v>85</v>
      </c>
      <c r="AY189" s="17" t="s">
        <v>142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250</v>
      </c>
      <c r="BM189" s="231" t="s">
        <v>1093</v>
      </c>
    </row>
    <row r="190" spans="1:47" s="2" customFormat="1" ht="12">
      <c r="A190" s="38"/>
      <c r="B190" s="39"/>
      <c r="C190" s="40"/>
      <c r="D190" s="233" t="s">
        <v>151</v>
      </c>
      <c r="E190" s="40"/>
      <c r="F190" s="234" t="s">
        <v>1094</v>
      </c>
      <c r="G190" s="40"/>
      <c r="H190" s="40"/>
      <c r="I190" s="235"/>
      <c r="J190" s="40"/>
      <c r="K190" s="40"/>
      <c r="L190" s="44"/>
      <c r="M190" s="236"/>
      <c r="N190" s="237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151</v>
      </c>
      <c r="AU190" s="17" t="s">
        <v>85</v>
      </c>
    </row>
    <row r="191" spans="1:65" s="2" customFormat="1" ht="24.15" customHeight="1">
      <c r="A191" s="38"/>
      <c r="B191" s="39"/>
      <c r="C191" s="219" t="s">
        <v>367</v>
      </c>
      <c r="D191" s="219" t="s">
        <v>145</v>
      </c>
      <c r="E191" s="220" t="s">
        <v>1095</v>
      </c>
      <c r="F191" s="221" t="s">
        <v>1096</v>
      </c>
      <c r="G191" s="222" t="s">
        <v>300</v>
      </c>
      <c r="H191" s="223">
        <v>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40</v>
      </c>
      <c r="O191" s="91"/>
      <c r="P191" s="229">
        <f>O191*H191</f>
        <v>0</v>
      </c>
      <c r="Q191" s="229">
        <v>0.0292</v>
      </c>
      <c r="R191" s="229">
        <f>Q191*H191</f>
        <v>0.0292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250</v>
      </c>
      <c r="AT191" s="231" t="s">
        <v>145</v>
      </c>
      <c r="AU191" s="231" t="s">
        <v>85</v>
      </c>
      <c r="AY191" s="17" t="s">
        <v>142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250</v>
      </c>
      <c r="BM191" s="231" t="s">
        <v>1097</v>
      </c>
    </row>
    <row r="192" spans="1:47" s="2" customFormat="1" ht="12">
      <c r="A192" s="38"/>
      <c r="B192" s="39"/>
      <c r="C192" s="40"/>
      <c r="D192" s="233" t="s">
        <v>151</v>
      </c>
      <c r="E192" s="40"/>
      <c r="F192" s="234" t="s">
        <v>1098</v>
      </c>
      <c r="G192" s="40"/>
      <c r="H192" s="40"/>
      <c r="I192" s="235"/>
      <c r="J192" s="40"/>
      <c r="K192" s="40"/>
      <c r="L192" s="44"/>
      <c r="M192" s="236"/>
      <c r="N192" s="23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151</v>
      </c>
      <c r="AU192" s="17" t="s">
        <v>85</v>
      </c>
    </row>
    <row r="193" spans="1:65" s="2" customFormat="1" ht="24.15" customHeight="1">
      <c r="A193" s="38"/>
      <c r="B193" s="39"/>
      <c r="C193" s="219" t="s">
        <v>372</v>
      </c>
      <c r="D193" s="219" t="s">
        <v>145</v>
      </c>
      <c r="E193" s="220" t="s">
        <v>1099</v>
      </c>
      <c r="F193" s="221" t="s">
        <v>1100</v>
      </c>
      <c r="G193" s="222" t="s">
        <v>548</v>
      </c>
      <c r="H193" s="223">
        <v>178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40</v>
      </c>
      <c r="O193" s="91"/>
      <c r="P193" s="229">
        <f>O193*H193</f>
        <v>0</v>
      </c>
      <c r="Q193" s="229">
        <v>0.00019</v>
      </c>
      <c r="R193" s="229">
        <f>Q193*H193</f>
        <v>0.03382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250</v>
      </c>
      <c r="AT193" s="231" t="s">
        <v>145</v>
      </c>
      <c r="AU193" s="231" t="s">
        <v>85</v>
      </c>
      <c r="AY193" s="17" t="s">
        <v>142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83</v>
      </c>
      <c r="BK193" s="232">
        <f>ROUND(I193*H193,2)</f>
        <v>0</v>
      </c>
      <c r="BL193" s="17" t="s">
        <v>250</v>
      </c>
      <c r="BM193" s="231" t="s">
        <v>1101</v>
      </c>
    </row>
    <row r="194" spans="1:47" s="2" customFormat="1" ht="12">
      <c r="A194" s="38"/>
      <c r="B194" s="39"/>
      <c r="C194" s="40"/>
      <c r="D194" s="233" t="s">
        <v>151</v>
      </c>
      <c r="E194" s="40"/>
      <c r="F194" s="234" t="s">
        <v>1102</v>
      </c>
      <c r="G194" s="40"/>
      <c r="H194" s="40"/>
      <c r="I194" s="235"/>
      <c r="J194" s="40"/>
      <c r="K194" s="40"/>
      <c r="L194" s="44"/>
      <c r="M194" s="236"/>
      <c r="N194" s="237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151</v>
      </c>
      <c r="AU194" s="17" t="s">
        <v>85</v>
      </c>
    </row>
    <row r="195" spans="1:65" s="2" customFormat="1" ht="21.75" customHeight="1">
      <c r="A195" s="38"/>
      <c r="B195" s="39"/>
      <c r="C195" s="219" t="s">
        <v>377</v>
      </c>
      <c r="D195" s="219" t="s">
        <v>145</v>
      </c>
      <c r="E195" s="220" t="s">
        <v>1103</v>
      </c>
      <c r="F195" s="221" t="s">
        <v>1104</v>
      </c>
      <c r="G195" s="222" t="s">
        <v>548</v>
      </c>
      <c r="H195" s="223">
        <v>178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40</v>
      </c>
      <c r="O195" s="91"/>
      <c r="P195" s="229">
        <f>O195*H195</f>
        <v>0</v>
      </c>
      <c r="Q195" s="229">
        <v>1E-05</v>
      </c>
      <c r="R195" s="229">
        <f>Q195*H195</f>
        <v>0.0017800000000000001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250</v>
      </c>
      <c r="AT195" s="231" t="s">
        <v>145</v>
      </c>
      <c r="AU195" s="231" t="s">
        <v>85</v>
      </c>
      <c r="AY195" s="17" t="s">
        <v>142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83</v>
      </c>
      <c r="BK195" s="232">
        <f>ROUND(I195*H195,2)</f>
        <v>0</v>
      </c>
      <c r="BL195" s="17" t="s">
        <v>250</v>
      </c>
      <c r="BM195" s="231" t="s">
        <v>1105</v>
      </c>
    </row>
    <row r="196" spans="1:47" s="2" customFormat="1" ht="12">
      <c r="A196" s="38"/>
      <c r="B196" s="39"/>
      <c r="C196" s="40"/>
      <c r="D196" s="233" t="s">
        <v>151</v>
      </c>
      <c r="E196" s="40"/>
      <c r="F196" s="234" t="s">
        <v>1106</v>
      </c>
      <c r="G196" s="40"/>
      <c r="H196" s="40"/>
      <c r="I196" s="235"/>
      <c r="J196" s="40"/>
      <c r="K196" s="40"/>
      <c r="L196" s="44"/>
      <c r="M196" s="236"/>
      <c r="N196" s="23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151</v>
      </c>
      <c r="AU196" s="17" t="s">
        <v>85</v>
      </c>
    </row>
    <row r="197" spans="1:65" s="2" customFormat="1" ht="24.15" customHeight="1">
      <c r="A197" s="38"/>
      <c r="B197" s="39"/>
      <c r="C197" s="219" t="s">
        <v>382</v>
      </c>
      <c r="D197" s="219" t="s">
        <v>145</v>
      </c>
      <c r="E197" s="220" t="s">
        <v>1107</v>
      </c>
      <c r="F197" s="221" t="s">
        <v>1108</v>
      </c>
      <c r="G197" s="222" t="s">
        <v>268</v>
      </c>
      <c r="H197" s="223">
        <v>0.667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250</v>
      </c>
      <c r="AT197" s="231" t="s">
        <v>145</v>
      </c>
      <c r="AU197" s="231" t="s">
        <v>85</v>
      </c>
      <c r="AY197" s="17" t="s">
        <v>142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250</v>
      </c>
      <c r="BM197" s="231" t="s">
        <v>1109</v>
      </c>
    </row>
    <row r="198" spans="1:47" s="2" customFormat="1" ht="12">
      <c r="A198" s="38"/>
      <c r="B198" s="39"/>
      <c r="C198" s="40"/>
      <c r="D198" s="233" t="s">
        <v>151</v>
      </c>
      <c r="E198" s="40"/>
      <c r="F198" s="234" t="s">
        <v>1110</v>
      </c>
      <c r="G198" s="40"/>
      <c r="H198" s="40"/>
      <c r="I198" s="235"/>
      <c r="J198" s="40"/>
      <c r="K198" s="40"/>
      <c r="L198" s="44"/>
      <c r="M198" s="236"/>
      <c r="N198" s="237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151</v>
      </c>
      <c r="AU198" s="17" t="s">
        <v>85</v>
      </c>
    </row>
    <row r="199" spans="1:63" s="12" customFormat="1" ht="22.8" customHeight="1">
      <c r="A199" s="12"/>
      <c r="B199" s="203"/>
      <c r="C199" s="204"/>
      <c r="D199" s="205" t="s">
        <v>74</v>
      </c>
      <c r="E199" s="217" t="s">
        <v>295</v>
      </c>
      <c r="F199" s="217" t="s">
        <v>296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SUM(P200:P219)</f>
        <v>0</v>
      </c>
      <c r="Q199" s="211"/>
      <c r="R199" s="212">
        <f>SUM(R200:R219)</f>
        <v>0.17643</v>
      </c>
      <c r="S199" s="211"/>
      <c r="T199" s="213">
        <f>SUM(T200:T219)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85</v>
      </c>
      <c r="AT199" s="215" t="s">
        <v>74</v>
      </c>
      <c r="AU199" s="215" t="s">
        <v>83</v>
      </c>
      <c r="AY199" s="214" t="s">
        <v>142</v>
      </c>
      <c r="BK199" s="216">
        <f>SUM(BK200:BK219)</f>
        <v>0</v>
      </c>
    </row>
    <row r="200" spans="1:65" s="2" customFormat="1" ht="24.15" customHeight="1">
      <c r="A200" s="38"/>
      <c r="B200" s="39"/>
      <c r="C200" s="219" t="s">
        <v>387</v>
      </c>
      <c r="D200" s="219" t="s">
        <v>145</v>
      </c>
      <c r="E200" s="220" t="s">
        <v>1111</v>
      </c>
      <c r="F200" s="221" t="s">
        <v>1112</v>
      </c>
      <c r="G200" s="222" t="s">
        <v>300</v>
      </c>
      <c r="H200" s="223">
        <v>1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0.02894</v>
      </c>
      <c r="R200" s="229">
        <f>Q200*H200</f>
        <v>0.02894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250</v>
      </c>
      <c r="AT200" s="231" t="s">
        <v>145</v>
      </c>
      <c r="AU200" s="231" t="s">
        <v>85</v>
      </c>
      <c r="AY200" s="17" t="s">
        <v>142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250</v>
      </c>
      <c r="BM200" s="231" t="s">
        <v>1113</v>
      </c>
    </row>
    <row r="201" spans="1:47" s="2" customFormat="1" ht="12">
      <c r="A201" s="38"/>
      <c r="B201" s="39"/>
      <c r="C201" s="40"/>
      <c r="D201" s="233" t="s">
        <v>151</v>
      </c>
      <c r="E201" s="40"/>
      <c r="F201" s="234" t="s">
        <v>1114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151</v>
      </c>
      <c r="AU201" s="17" t="s">
        <v>85</v>
      </c>
    </row>
    <row r="202" spans="1:65" s="2" customFormat="1" ht="24.15" customHeight="1">
      <c r="A202" s="38"/>
      <c r="B202" s="39"/>
      <c r="C202" s="219" t="s">
        <v>391</v>
      </c>
      <c r="D202" s="219" t="s">
        <v>145</v>
      </c>
      <c r="E202" s="220" t="s">
        <v>1115</v>
      </c>
      <c r="F202" s="221" t="s">
        <v>1116</v>
      </c>
      <c r="G202" s="222" t="s">
        <v>300</v>
      </c>
      <c r="H202" s="223">
        <v>4</v>
      </c>
      <c r="I202" s="224"/>
      <c r="J202" s="225">
        <f>ROUND(I202*H202,2)</f>
        <v>0</v>
      </c>
      <c r="K202" s="226"/>
      <c r="L202" s="44"/>
      <c r="M202" s="227" t="s">
        <v>1</v>
      </c>
      <c r="N202" s="228" t="s">
        <v>40</v>
      </c>
      <c r="O202" s="91"/>
      <c r="P202" s="229">
        <f>O202*H202</f>
        <v>0</v>
      </c>
      <c r="Q202" s="229">
        <v>0.01497</v>
      </c>
      <c r="R202" s="229">
        <f>Q202*H202</f>
        <v>0.05988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250</v>
      </c>
      <c r="AT202" s="231" t="s">
        <v>145</v>
      </c>
      <c r="AU202" s="231" t="s">
        <v>85</v>
      </c>
      <c r="AY202" s="17" t="s">
        <v>142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83</v>
      </c>
      <c r="BK202" s="232">
        <f>ROUND(I202*H202,2)</f>
        <v>0</v>
      </c>
      <c r="BL202" s="17" t="s">
        <v>250</v>
      </c>
      <c r="BM202" s="231" t="s">
        <v>1117</v>
      </c>
    </row>
    <row r="203" spans="1:47" s="2" customFormat="1" ht="12">
      <c r="A203" s="38"/>
      <c r="B203" s="39"/>
      <c r="C203" s="40"/>
      <c r="D203" s="233" t="s">
        <v>151</v>
      </c>
      <c r="E203" s="40"/>
      <c r="F203" s="234" t="s">
        <v>1118</v>
      </c>
      <c r="G203" s="40"/>
      <c r="H203" s="40"/>
      <c r="I203" s="235"/>
      <c r="J203" s="40"/>
      <c r="K203" s="40"/>
      <c r="L203" s="44"/>
      <c r="M203" s="236"/>
      <c r="N203" s="237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151</v>
      </c>
      <c r="AU203" s="17" t="s">
        <v>85</v>
      </c>
    </row>
    <row r="204" spans="1:65" s="2" customFormat="1" ht="21.75" customHeight="1">
      <c r="A204" s="38"/>
      <c r="B204" s="39"/>
      <c r="C204" s="219" t="s">
        <v>396</v>
      </c>
      <c r="D204" s="219" t="s">
        <v>145</v>
      </c>
      <c r="E204" s="220" t="s">
        <v>1119</v>
      </c>
      <c r="F204" s="221" t="s">
        <v>1120</v>
      </c>
      <c r="G204" s="222" t="s">
        <v>300</v>
      </c>
      <c r="H204" s="223">
        <v>1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40</v>
      </c>
      <c r="O204" s="91"/>
      <c r="P204" s="229">
        <f>O204*H204</f>
        <v>0</v>
      </c>
      <c r="Q204" s="229">
        <v>0.01452</v>
      </c>
      <c r="R204" s="229">
        <f>Q204*H204</f>
        <v>0.01452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250</v>
      </c>
      <c r="AT204" s="231" t="s">
        <v>145</v>
      </c>
      <c r="AU204" s="231" t="s">
        <v>85</v>
      </c>
      <c r="AY204" s="17" t="s">
        <v>142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83</v>
      </c>
      <c r="BK204" s="232">
        <f>ROUND(I204*H204,2)</f>
        <v>0</v>
      </c>
      <c r="BL204" s="17" t="s">
        <v>250</v>
      </c>
      <c r="BM204" s="231" t="s">
        <v>1121</v>
      </c>
    </row>
    <row r="205" spans="1:47" s="2" customFormat="1" ht="12">
      <c r="A205" s="38"/>
      <c r="B205" s="39"/>
      <c r="C205" s="40"/>
      <c r="D205" s="233" t="s">
        <v>151</v>
      </c>
      <c r="E205" s="40"/>
      <c r="F205" s="234" t="s">
        <v>1122</v>
      </c>
      <c r="G205" s="40"/>
      <c r="H205" s="40"/>
      <c r="I205" s="235"/>
      <c r="J205" s="40"/>
      <c r="K205" s="40"/>
      <c r="L205" s="44"/>
      <c r="M205" s="236"/>
      <c r="N205" s="237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151</v>
      </c>
      <c r="AU205" s="17" t="s">
        <v>85</v>
      </c>
    </row>
    <row r="206" spans="1:65" s="2" customFormat="1" ht="33" customHeight="1">
      <c r="A206" s="38"/>
      <c r="B206" s="39"/>
      <c r="C206" s="219" t="s">
        <v>400</v>
      </c>
      <c r="D206" s="219" t="s">
        <v>145</v>
      </c>
      <c r="E206" s="220" t="s">
        <v>1123</v>
      </c>
      <c r="F206" s="221" t="s">
        <v>1124</v>
      </c>
      <c r="G206" s="222" t="s">
        <v>300</v>
      </c>
      <c r="H206" s="223">
        <v>1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40</v>
      </c>
      <c r="O206" s="91"/>
      <c r="P206" s="229">
        <f>O206*H206</f>
        <v>0</v>
      </c>
      <c r="Q206" s="229">
        <v>0.01937</v>
      </c>
      <c r="R206" s="229">
        <f>Q206*H206</f>
        <v>0.01937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250</v>
      </c>
      <c r="AT206" s="231" t="s">
        <v>145</v>
      </c>
      <c r="AU206" s="231" t="s">
        <v>85</v>
      </c>
      <c r="AY206" s="17" t="s">
        <v>142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83</v>
      </c>
      <c r="BK206" s="232">
        <f>ROUND(I206*H206,2)</f>
        <v>0</v>
      </c>
      <c r="BL206" s="17" t="s">
        <v>250</v>
      </c>
      <c r="BM206" s="231" t="s">
        <v>1125</v>
      </c>
    </row>
    <row r="207" spans="1:47" s="2" customFormat="1" ht="12">
      <c r="A207" s="38"/>
      <c r="B207" s="39"/>
      <c r="C207" s="40"/>
      <c r="D207" s="233" t="s">
        <v>151</v>
      </c>
      <c r="E207" s="40"/>
      <c r="F207" s="234" t="s">
        <v>1126</v>
      </c>
      <c r="G207" s="40"/>
      <c r="H207" s="40"/>
      <c r="I207" s="235"/>
      <c r="J207" s="40"/>
      <c r="K207" s="40"/>
      <c r="L207" s="44"/>
      <c r="M207" s="236"/>
      <c r="N207" s="237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151</v>
      </c>
      <c r="AU207" s="17" t="s">
        <v>85</v>
      </c>
    </row>
    <row r="208" spans="1:65" s="2" customFormat="1" ht="21.75" customHeight="1">
      <c r="A208" s="38"/>
      <c r="B208" s="39"/>
      <c r="C208" s="219" t="s">
        <v>405</v>
      </c>
      <c r="D208" s="219" t="s">
        <v>145</v>
      </c>
      <c r="E208" s="220" t="s">
        <v>1127</v>
      </c>
      <c r="F208" s="221" t="s">
        <v>1128</v>
      </c>
      <c r="G208" s="222" t="s">
        <v>300</v>
      </c>
      <c r="H208" s="223">
        <v>1</v>
      </c>
      <c r="I208" s="224"/>
      <c r="J208" s="225">
        <f>ROUND(I208*H208,2)</f>
        <v>0</v>
      </c>
      <c r="K208" s="226"/>
      <c r="L208" s="44"/>
      <c r="M208" s="227" t="s">
        <v>1</v>
      </c>
      <c r="N208" s="228" t="s">
        <v>40</v>
      </c>
      <c r="O208" s="91"/>
      <c r="P208" s="229">
        <f>O208*H208</f>
        <v>0</v>
      </c>
      <c r="Q208" s="229">
        <v>0.0206</v>
      </c>
      <c r="R208" s="229">
        <f>Q208*H208</f>
        <v>0.0206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250</v>
      </c>
      <c r="AT208" s="231" t="s">
        <v>145</v>
      </c>
      <c r="AU208" s="231" t="s">
        <v>85</v>
      </c>
      <c r="AY208" s="17" t="s">
        <v>142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83</v>
      </c>
      <c r="BK208" s="232">
        <f>ROUND(I208*H208,2)</f>
        <v>0</v>
      </c>
      <c r="BL208" s="17" t="s">
        <v>250</v>
      </c>
      <c r="BM208" s="231" t="s">
        <v>1129</v>
      </c>
    </row>
    <row r="209" spans="1:47" s="2" customFormat="1" ht="12">
      <c r="A209" s="38"/>
      <c r="B209" s="39"/>
      <c r="C209" s="40"/>
      <c r="D209" s="233" t="s">
        <v>151</v>
      </c>
      <c r="E209" s="40"/>
      <c r="F209" s="234" t="s">
        <v>1130</v>
      </c>
      <c r="G209" s="40"/>
      <c r="H209" s="40"/>
      <c r="I209" s="235"/>
      <c r="J209" s="40"/>
      <c r="K209" s="40"/>
      <c r="L209" s="44"/>
      <c r="M209" s="236"/>
      <c r="N209" s="237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151</v>
      </c>
      <c r="AU209" s="17" t="s">
        <v>85</v>
      </c>
    </row>
    <row r="210" spans="1:65" s="2" customFormat="1" ht="24.15" customHeight="1">
      <c r="A210" s="38"/>
      <c r="B210" s="39"/>
      <c r="C210" s="219" t="s">
        <v>410</v>
      </c>
      <c r="D210" s="219" t="s">
        <v>145</v>
      </c>
      <c r="E210" s="220" t="s">
        <v>1131</v>
      </c>
      <c r="F210" s="221" t="s">
        <v>1132</v>
      </c>
      <c r="G210" s="222" t="s">
        <v>300</v>
      </c>
      <c r="H210" s="223">
        <v>1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0.01869</v>
      </c>
      <c r="R210" s="229">
        <f>Q210*H210</f>
        <v>0.01869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250</v>
      </c>
      <c r="AT210" s="231" t="s">
        <v>145</v>
      </c>
      <c r="AU210" s="231" t="s">
        <v>85</v>
      </c>
      <c r="AY210" s="17" t="s">
        <v>142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250</v>
      </c>
      <c r="BM210" s="231" t="s">
        <v>1133</v>
      </c>
    </row>
    <row r="211" spans="1:47" s="2" customFormat="1" ht="12">
      <c r="A211" s="38"/>
      <c r="B211" s="39"/>
      <c r="C211" s="40"/>
      <c r="D211" s="233" t="s">
        <v>151</v>
      </c>
      <c r="E211" s="40"/>
      <c r="F211" s="234" t="s">
        <v>1134</v>
      </c>
      <c r="G211" s="40"/>
      <c r="H211" s="40"/>
      <c r="I211" s="235"/>
      <c r="J211" s="40"/>
      <c r="K211" s="40"/>
      <c r="L211" s="44"/>
      <c r="M211" s="236"/>
      <c r="N211" s="237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151</v>
      </c>
      <c r="AU211" s="17" t="s">
        <v>85</v>
      </c>
    </row>
    <row r="212" spans="1:65" s="2" customFormat="1" ht="24.15" customHeight="1">
      <c r="A212" s="38"/>
      <c r="B212" s="39"/>
      <c r="C212" s="219" t="s">
        <v>415</v>
      </c>
      <c r="D212" s="219" t="s">
        <v>145</v>
      </c>
      <c r="E212" s="220" t="s">
        <v>1135</v>
      </c>
      <c r="F212" s="221" t="s">
        <v>1136</v>
      </c>
      <c r="G212" s="222" t="s">
        <v>300</v>
      </c>
      <c r="H212" s="223">
        <v>9</v>
      </c>
      <c r="I212" s="224"/>
      <c r="J212" s="225">
        <f>ROUND(I212*H212,2)</f>
        <v>0</v>
      </c>
      <c r="K212" s="226"/>
      <c r="L212" s="44"/>
      <c r="M212" s="227" t="s">
        <v>1</v>
      </c>
      <c r="N212" s="228" t="s">
        <v>40</v>
      </c>
      <c r="O212" s="91"/>
      <c r="P212" s="229">
        <f>O212*H212</f>
        <v>0</v>
      </c>
      <c r="Q212" s="229">
        <v>0.00024</v>
      </c>
      <c r="R212" s="229">
        <f>Q212*H212</f>
        <v>0.00216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250</v>
      </c>
      <c r="AT212" s="231" t="s">
        <v>145</v>
      </c>
      <c r="AU212" s="231" t="s">
        <v>85</v>
      </c>
      <c r="AY212" s="17" t="s">
        <v>142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83</v>
      </c>
      <c r="BK212" s="232">
        <f>ROUND(I212*H212,2)</f>
        <v>0</v>
      </c>
      <c r="BL212" s="17" t="s">
        <v>250</v>
      </c>
      <c r="BM212" s="231" t="s">
        <v>1137</v>
      </c>
    </row>
    <row r="213" spans="1:47" s="2" customFormat="1" ht="12">
      <c r="A213" s="38"/>
      <c r="B213" s="39"/>
      <c r="C213" s="40"/>
      <c r="D213" s="233" t="s">
        <v>151</v>
      </c>
      <c r="E213" s="40"/>
      <c r="F213" s="234" t="s">
        <v>1138</v>
      </c>
      <c r="G213" s="40"/>
      <c r="H213" s="40"/>
      <c r="I213" s="235"/>
      <c r="J213" s="40"/>
      <c r="K213" s="40"/>
      <c r="L213" s="44"/>
      <c r="M213" s="236"/>
      <c r="N213" s="237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151</v>
      </c>
      <c r="AU213" s="17" t="s">
        <v>85</v>
      </c>
    </row>
    <row r="214" spans="1:65" s="2" customFormat="1" ht="16.5" customHeight="1">
      <c r="A214" s="38"/>
      <c r="B214" s="39"/>
      <c r="C214" s="219" t="s">
        <v>420</v>
      </c>
      <c r="D214" s="219" t="s">
        <v>145</v>
      </c>
      <c r="E214" s="220" t="s">
        <v>1139</v>
      </c>
      <c r="F214" s="221" t="s">
        <v>1140</v>
      </c>
      <c r="G214" s="222" t="s">
        <v>189</v>
      </c>
      <c r="H214" s="223">
        <v>3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40</v>
      </c>
      <c r="O214" s="91"/>
      <c r="P214" s="229">
        <f>O214*H214</f>
        <v>0</v>
      </c>
      <c r="Q214" s="229">
        <v>0.00109</v>
      </c>
      <c r="R214" s="229">
        <f>Q214*H214</f>
        <v>0.0032700000000000003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250</v>
      </c>
      <c r="AT214" s="231" t="s">
        <v>145</v>
      </c>
      <c r="AU214" s="231" t="s">
        <v>85</v>
      </c>
      <c r="AY214" s="17" t="s">
        <v>142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83</v>
      </c>
      <c r="BK214" s="232">
        <f>ROUND(I214*H214,2)</f>
        <v>0</v>
      </c>
      <c r="BL214" s="17" t="s">
        <v>250</v>
      </c>
      <c r="BM214" s="231" t="s">
        <v>1141</v>
      </c>
    </row>
    <row r="215" spans="1:47" s="2" customFormat="1" ht="12">
      <c r="A215" s="38"/>
      <c r="B215" s="39"/>
      <c r="C215" s="40"/>
      <c r="D215" s="233" t="s">
        <v>151</v>
      </c>
      <c r="E215" s="40"/>
      <c r="F215" s="234" t="s">
        <v>1142</v>
      </c>
      <c r="G215" s="40"/>
      <c r="H215" s="40"/>
      <c r="I215" s="235"/>
      <c r="J215" s="40"/>
      <c r="K215" s="40"/>
      <c r="L215" s="44"/>
      <c r="M215" s="236"/>
      <c r="N215" s="237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151</v>
      </c>
      <c r="AU215" s="17" t="s">
        <v>85</v>
      </c>
    </row>
    <row r="216" spans="1:65" s="2" customFormat="1" ht="24.15" customHeight="1">
      <c r="A216" s="38"/>
      <c r="B216" s="39"/>
      <c r="C216" s="219" t="s">
        <v>425</v>
      </c>
      <c r="D216" s="219" t="s">
        <v>145</v>
      </c>
      <c r="E216" s="220" t="s">
        <v>1143</v>
      </c>
      <c r="F216" s="221" t="s">
        <v>1144</v>
      </c>
      <c r="G216" s="222" t="s">
        <v>300</v>
      </c>
      <c r="H216" s="223">
        <v>1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40</v>
      </c>
      <c r="O216" s="91"/>
      <c r="P216" s="229">
        <f>O216*H216</f>
        <v>0</v>
      </c>
      <c r="Q216" s="229">
        <v>0.0018</v>
      </c>
      <c r="R216" s="229">
        <f>Q216*H216</f>
        <v>0.0018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250</v>
      </c>
      <c r="AT216" s="231" t="s">
        <v>145</v>
      </c>
      <c r="AU216" s="231" t="s">
        <v>85</v>
      </c>
      <c r="AY216" s="17" t="s">
        <v>142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83</v>
      </c>
      <c r="BK216" s="232">
        <f>ROUND(I216*H216,2)</f>
        <v>0</v>
      </c>
      <c r="BL216" s="17" t="s">
        <v>250</v>
      </c>
      <c r="BM216" s="231" t="s">
        <v>1145</v>
      </c>
    </row>
    <row r="217" spans="1:47" s="2" customFormat="1" ht="12">
      <c r="A217" s="38"/>
      <c r="B217" s="39"/>
      <c r="C217" s="40"/>
      <c r="D217" s="233" t="s">
        <v>151</v>
      </c>
      <c r="E217" s="40"/>
      <c r="F217" s="234" t="s">
        <v>1146</v>
      </c>
      <c r="G217" s="40"/>
      <c r="H217" s="40"/>
      <c r="I217" s="235"/>
      <c r="J217" s="40"/>
      <c r="K217" s="40"/>
      <c r="L217" s="44"/>
      <c r="M217" s="236"/>
      <c r="N217" s="237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151</v>
      </c>
      <c r="AU217" s="17" t="s">
        <v>85</v>
      </c>
    </row>
    <row r="218" spans="1:65" s="2" customFormat="1" ht="21.75" customHeight="1">
      <c r="A218" s="38"/>
      <c r="B218" s="39"/>
      <c r="C218" s="219" t="s">
        <v>429</v>
      </c>
      <c r="D218" s="219" t="s">
        <v>145</v>
      </c>
      <c r="E218" s="220" t="s">
        <v>1147</v>
      </c>
      <c r="F218" s="221" t="s">
        <v>1148</v>
      </c>
      <c r="G218" s="222" t="s">
        <v>300</v>
      </c>
      <c r="H218" s="223">
        <v>4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0.0018</v>
      </c>
      <c r="R218" s="229">
        <f>Q218*H218</f>
        <v>0.0072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250</v>
      </c>
      <c r="AT218" s="231" t="s">
        <v>145</v>
      </c>
      <c r="AU218" s="231" t="s">
        <v>85</v>
      </c>
      <c r="AY218" s="17" t="s">
        <v>142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250</v>
      </c>
      <c r="BM218" s="231" t="s">
        <v>1149</v>
      </c>
    </row>
    <row r="219" spans="1:47" s="2" customFormat="1" ht="12">
      <c r="A219" s="38"/>
      <c r="B219" s="39"/>
      <c r="C219" s="40"/>
      <c r="D219" s="233" t="s">
        <v>151</v>
      </c>
      <c r="E219" s="40"/>
      <c r="F219" s="234" t="s">
        <v>1150</v>
      </c>
      <c r="G219" s="40"/>
      <c r="H219" s="40"/>
      <c r="I219" s="235"/>
      <c r="J219" s="40"/>
      <c r="K219" s="40"/>
      <c r="L219" s="44"/>
      <c r="M219" s="236"/>
      <c r="N219" s="237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151</v>
      </c>
      <c r="AU219" s="17" t="s">
        <v>85</v>
      </c>
    </row>
    <row r="220" spans="1:63" s="12" customFormat="1" ht="25.9" customHeight="1">
      <c r="A220" s="12"/>
      <c r="B220" s="203"/>
      <c r="C220" s="204"/>
      <c r="D220" s="205" t="s">
        <v>74</v>
      </c>
      <c r="E220" s="206" t="s">
        <v>646</v>
      </c>
      <c r="F220" s="206" t="s">
        <v>646</v>
      </c>
      <c r="G220" s="204"/>
      <c r="H220" s="204"/>
      <c r="I220" s="207"/>
      <c r="J220" s="208">
        <f>BK220</f>
        <v>0</v>
      </c>
      <c r="K220" s="204"/>
      <c r="L220" s="209"/>
      <c r="M220" s="210"/>
      <c r="N220" s="211"/>
      <c r="O220" s="211"/>
      <c r="P220" s="212">
        <f>SUM(P221:P230)</f>
        <v>0</v>
      </c>
      <c r="Q220" s="211"/>
      <c r="R220" s="212">
        <f>SUM(R221:R230)</f>
        <v>0</v>
      </c>
      <c r="S220" s="211"/>
      <c r="T220" s="213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149</v>
      </c>
      <c r="AT220" s="215" t="s">
        <v>74</v>
      </c>
      <c r="AU220" s="215" t="s">
        <v>75</v>
      </c>
      <c r="AY220" s="214" t="s">
        <v>142</v>
      </c>
      <c r="BK220" s="216">
        <f>SUM(BK221:BK230)</f>
        <v>0</v>
      </c>
    </row>
    <row r="221" spans="1:65" s="2" customFormat="1" ht="24.15" customHeight="1">
      <c r="A221" s="38"/>
      <c r="B221" s="39"/>
      <c r="C221" s="219" t="s">
        <v>435</v>
      </c>
      <c r="D221" s="219" t="s">
        <v>145</v>
      </c>
      <c r="E221" s="220" t="s">
        <v>80</v>
      </c>
      <c r="F221" s="221" t="s">
        <v>1151</v>
      </c>
      <c r="G221" s="222" t="s">
        <v>1152</v>
      </c>
      <c r="H221" s="223">
        <v>1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40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649</v>
      </c>
      <c r="AT221" s="231" t="s">
        <v>145</v>
      </c>
      <c r="AU221" s="231" t="s">
        <v>83</v>
      </c>
      <c r="AY221" s="17" t="s">
        <v>142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649</v>
      </c>
      <c r="BM221" s="231" t="s">
        <v>1153</v>
      </c>
    </row>
    <row r="222" spans="1:47" s="2" customFormat="1" ht="12">
      <c r="A222" s="38"/>
      <c r="B222" s="39"/>
      <c r="C222" s="40"/>
      <c r="D222" s="233" t="s">
        <v>151</v>
      </c>
      <c r="E222" s="40"/>
      <c r="F222" s="234" t="s">
        <v>1151</v>
      </c>
      <c r="G222" s="40"/>
      <c r="H222" s="40"/>
      <c r="I222" s="235"/>
      <c r="J222" s="40"/>
      <c r="K222" s="40"/>
      <c r="L222" s="44"/>
      <c r="M222" s="236"/>
      <c r="N222" s="237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151</v>
      </c>
      <c r="AU222" s="17" t="s">
        <v>83</v>
      </c>
    </row>
    <row r="223" spans="1:65" s="2" customFormat="1" ht="16.5" customHeight="1">
      <c r="A223" s="38"/>
      <c r="B223" s="39"/>
      <c r="C223" s="219" t="s">
        <v>440</v>
      </c>
      <c r="D223" s="219" t="s">
        <v>145</v>
      </c>
      <c r="E223" s="220" t="s">
        <v>86</v>
      </c>
      <c r="F223" s="221" t="s">
        <v>1154</v>
      </c>
      <c r="G223" s="222" t="s">
        <v>1152</v>
      </c>
      <c r="H223" s="223">
        <v>1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40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649</v>
      </c>
      <c r="AT223" s="231" t="s">
        <v>145</v>
      </c>
      <c r="AU223" s="231" t="s">
        <v>83</v>
      </c>
      <c r="AY223" s="17" t="s">
        <v>142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7" t="s">
        <v>83</v>
      </c>
      <c r="BK223" s="232">
        <f>ROUND(I223*H223,2)</f>
        <v>0</v>
      </c>
      <c r="BL223" s="17" t="s">
        <v>649</v>
      </c>
      <c r="BM223" s="231" t="s">
        <v>1155</v>
      </c>
    </row>
    <row r="224" spans="1:47" s="2" customFormat="1" ht="12">
      <c r="A224" s="38"/>
      <c r="B224" s="39"/>
      <c r="C224" s="40"/>
      <c r="D224" s="233" t="s">
        <v>151</v>
      </c>
      <c r="E224" s="40"/>
      <c r="F224" s="234" t="s">
        <v>1154</v>
      </c>
      <c r="G224" s="40"/>
      <c r="H224" s="40"/>
      <c r="I224" s="235"/>
      <c r="J224" s="40"/>
      <c r="K224" s="40"/>
      <c r="L224" s="44"/>
      <c r="M224" s="236"/>
      <c r="N224" s="237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151</v>
      </c>
      <c r="AU224" s="17" t="s">
        <v>83</v>
      </c>
    </row>
    <row r="225" spans="1:65" s="2" customFormat="1" ht="16.5" customHeight="1">
      <c r="A225" s="38"/>
      <c r="B225" s="39"/>
      <c r="C225" s="219" t="s">
        <v>446</v>
      </c>
      <c r="D225" s="219" t="s">
        <v>145</v>
      </c>
      <c r="E225" s="220" t="s">
        <v>89</v>
      </c>
      <c r="F225" s="221" t="s">
        <v>1156</v>
      </c>
      <c r="G225" s="222" t="s">
        <v>1152</v>
      </c>
      <c r="H225" s="223">
        <v>1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40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649</v>
      </c>
      <c r="AT225" s="231" t="s">
        <v>145</v>
      </c>
      <c r="AU225" s="231" t="s">
        <v>83</v>
      </c>
      <c r="AY225" s="17" t="s">
        <v>142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83</v>
      </c>
      <c r="BK225" s="232">
        <f>ROUND(I225*H225,2)</f>
        <v>0</v>
      </c>
      <c r="BL225" s="17" t="s">
        <v>649</v>
      </c>
      <c r="BM225" s="231" t="s">
        <v>1157</v>
      </c>
    </row>
    <row r="226" spans="1:47" s="2" customFormat="1" ht="12">
      <c r="A226" s="38"/>
      <c r="B226" s="39"/>
      <c r="C226" s="40"/>
      <c r="D226" s="233" t="s">
        <v>151</v>
      </c>
      <c r="E226" s="40"/>
      <c r="F226" s="234" t="s">
        <v>1156</v>
      </c>
      <c r="G226" s="40"/>
      <c r="H226" s="40"/>
      <c r="I226" s="235"/>
      <c r="J226" s="40"/>
      <c r="K226" s="40"/>
      <c r="L226" s="44"/>
      <c r="M226" s="236"/>
      <c r="N226" s="237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151</v>
      </c>
      <c r="AU226" s="17" t="s">
        <v>83</v>
      </c>
    </row>
    <row r="227" spans="1:65" s="2" customFormat="1" ht="16.5" customHeight="1">
      <c r="A227" s="38"/>
      <c r="B227" s="39"/>
      <c r="C227" s="219" t="s">
        <v>451</v>
      </c>
      <c r="D227" s="219" t="s">
        <v>145</v>
      </c>
      <c r="E227" s="220" t="s">
        <v>92</v>
      </c>
      <c r="F227" s="221" t="s">
        <v>1158</v>
      </c>
      <c r="G227" s="222" t="s">
        <v>1152</v>
      </c>
      <c r="H227" s="223">
        <v>1</v>
      </c>
      <c r="I227" s="224"/>
      <c r="J227" s="225">
        <f>ROUND(I227*H227,2)</f>
        <v>0</v>
      </c>
      <c r="K227" s="226"/>
      <c r="L227" s="44"/>
      <c r="M227" s="227" t="s">
        <v>1</v>
      </c>
      <c r="N227" s="228" t="s">
        <v>40</v>
      </c>
      <c r="O227" s="91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1" t="s">
        <v>649</v>
      </c>
      <c r="AT227" s="231" t="s">
        <v>145</v>
      </c>
      <c r="AU227" s="231" t="s">
        <v>83</v>
      </c>
      <c r="AY227" s="17" t="s">
        <v>142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7" t="s">
        <v>83</v>
      </c>
      <c r="BK227" s="232">
        <f>ROUND(I227*H227,2)</f>
        <v>0</v>
      </c>
      <c r="BL227" s="17" t="s">
        <v>649</v>
      </c>
      <c r="BM227" s="231" t="s">
        <v>1159</v>
      </c>
    </row>
    <row r="228" spans="1:47" s="2" customFormat="1" ht="12">
      <c r="A228" s="38"/>
      <c r="B228" s="39"/>
      <c r="C228" s="40"/>
      <c r="D228" s="233" t="s">
        <v>151</v>
      </c>
      <c r="E228" s="40"/>
      <c r="F228" s="234" t="s">
        <v>1158</v>
      </c>
      <c r="G228" s="40"/>
      <c r="H228" s="40"/>
      <c r="I228" s="235"/>
      <c r="J228" s="40"/>
      <c r="K228" s="40"/>
      <c r="L228" s="44"/>
      <c r="M228" s="236"/>
      <c r="N228" s="237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151</v>
      </c>
      <c r="AU228" s="17" t="s">
        <v>83</v>
      </c>
    </row>
    <row r="229" spans="1:65" s="2" customFormat="1" ht="21.75" customHeight="1">
      <c r="A229" s="38"/>
      <c r="B229" s="39"/>
      <c r="C229" s="219" t="s">
        <v>459</v>
      </c>
      <c r="D229" s="219" t="s">
        <v>145</v>
      </c>
      <c r="E229" s="220" t="s">
        <v>95</v>
      </c>
      <c r="F229" s="221" t="s">
        <v>1160</v>
      </c>
      <c r="G229" s="222" t="s">
        <v>1152</v>
      </c>
      <c r="H229" s="223">
        <v>1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40</v>
      </c>
      <c r="O229" s="91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649</v>
      </c>
      <c r="AT229" s="231" t="s">
        <v>145</v>
      </c>
      <c r="AU229" s="231" t="s">
        <v>83</v>
      </c>
      <c r="AY229" s="17" t="s">
        <v>142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7" t="s">
        <v>83</v>
      </c>
      <c r="BK229" s="232">
        <f>ROUND(I229*H229,2)</f>
        <v>0</v>
      </c>
      <c r="BL229" s="17" t="s">
        <v>649</v>
      </c>
      <c r="BM229" s="231" t="s">
        <v>1161</v>
      </c>
    </row>
    <row r="230" spans="1:47" s="2" customFormat="1" ht="12">
      <c r="A230" s="38"/>
      <c r="B230" s="39"/>
      <c r="C230" s="40"/>
      <c r="D230" s="233" t="s">
        <v>151</v>
      </c>
      <c r="E230" s="40"/>
      <c r="F230" s="234" t="s">
        <v>1160</v>
      </c>
      <c r="G230" s="40"/>
      <c r="H230" s="40"/>
      <c r="I230" s="235"/>
      <c r="J230" s="40"/>
      <c r="K230" s="40"/>
      <c r="L230" s="44"/>
      <c r="M230" s="281"/>
      <c r="N230" s="282"/>
      <c r="O230" s="283"/>
      <c r="P230" s="283"/>
      <c r="Q230" s="283"/>
      <c r="R230" s="283"/>
      <c r="S230" s="283"/>
      <c r="T230" s="284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151</v>
      </c>
      <c r="AU230" s="17" t="s">
        <v>83</v>
      </c>
    </row>
    <row r="231" spans="1:31" s="2" customFormat="1" ht="6.95" customHeight="1">
      <c r="A231" s="38"/>
      <c r="B231" s="66"/>
      <c r="C231" s="67"/>
      <c r="D231" s="67"/>
      <c r="E231" s="67"/>
      <c r="F231" s="67"/>
      <c r="G231" s="67"/>
      <c r="H231" s="67"/>
      <c r="I231" s="67"/>
      <c r="J231" s="67"/>
      <c r="K231" s="67"/>
      <c r="L231" s="44"/>
      <c r="M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</row>
  </sheetData>
  <sheetProtection password="CC35" sheet="1" objects="1" scenarios="1" formatColumns="0" formatRows="0" autoFilter="0"/>
  <autoFilter ref="C120:K23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užívání na prádelnu, Kostnická 4088, Chomutov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1162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26</v>
      </c>
      <c r="G12" s="38"/>
      <c r="H12" s="38"/>
      <c r="I12" s="140" t="s">
        <v>22</v>
      </c>
      <c r="J12" s="144" t="str">
        <f>'Rekapitulace stavby'!AN8</f>
        <v>18. 5. 2023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>Krajovský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ROUND((SUM(BE120:BE176)),2)</f>
        <v>0</v>
      </c>
      <c r="G33" s="38"/>
      <c r="H33" s="38"/>
      <c r="I33" s="155">
        <v>0.21</v>
      </c>
      <c r="J33" s="154">
        <f>ROUND(((SUM(BE120:BE176))*I33),2)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ROUND((SUM(BF120:BF176)),2)</f>
        <v>0</v>
      </c>
      <c r="G34" s="38"/>
      <c r="H34" s="38"/>
      <c r="I34" s="155">
        <v>0.12</v>
      </c>
      <c r="J34" s="154">
        <f>ROUND(((SUM(BF120:BF176))*I34),2)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ROUND((SUM(BG120:BG176)),2)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ROUND((SUM(BH120:BH176)),2)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ROUND((SUM(BI120:BI176)),2)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užívání na prádelnu, Kostnická 4088, Chomutov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06 - Slaboproud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18. 5. 2023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1163</v>
      </c>
      <c r="E97" s="182"/>
      <c r="F97" s="182"/>
      <c r="G97" s="182"/>
      <c r="H97" s="182"/>
      <c r="I97" s="182"/>
      <c r="J97" s="183">
        <f>J121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1164</v>
      </c>
      <c r="E98" s="182"/>
      <c r="F98" s="182"/>
      <c r="G98" s="182"/>
      <c r="H98" s="182"/>
      <c r="I98" s="182"/>
      <c r="J98" s="183">
        <f>J130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1165</v>
      </c>
      <c r="E99" s="182"/>
      <c r="F99" s="182"/>
      <c r="G99" s="182"/>
      <c r="H99" s="182"/>
      <c r="I99" s="182"/>
      <c r="J99" s="183">
        <f>J155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1166</v>
      </c>
      <c r="E100" s="182"/>
      <c r="F100" s="182"/>
      <c r="G100" s="182"/>
      <c r="H100" s="182"/>
      <c r="I100" s="182"/>
      <c r="J100" s="183">
        <f>J158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127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4" t="str">
        <f>E7</f>
        <v>Změna užívání na prádelnu, Kostnická 4088, Chomutov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06 - Slaboproud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18. 5. 2023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 xml:space="preserve"> </v>
      </c>
      <c r="G116" s="40"/>
      <c r="H116" s="40"/>
      <c r="I116" s="32" t="s">
        <v>30</v>
      </c>
      <c r="J116" s="36" t="str">
        <f>E21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32</v>
      </c>
      <c r="J117" s="36" t="str">
        <f>E24</f>
        <v>Krajovský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1"/>
      <c r="B119" s="192"/>
      <c r="C119" s="193" t="s">
        <v>128</v>
      </c>
      <c r="D119" s="194" t="s">
        <v>60</v>
      </c>
      <c r="E119" s="194" t="s">
        <v>56</v>
      </c>
      <c r="F119" s="194" t="s">
        <v>57</v>
      </c>
      <c r="G119" s="194" t="s">
        <v>129</v>
      </c>
      <c r="H119" s="194" t="s">
        <v>130</v>
      </c>
      <c r="I119" s="194" t="s">
        <v>131</v>
      </c>
      <c r="J119" s="195" t="s">
        <v>109</v>
      </c>
      <c r="K119" s="196" t="s">
        <v>132</v>
      </c>
      <c r="L119" s="197"/>
      <c r="M119" s="100" t="s">
        <v>1</v>
      </c>
      <c r="N119" s="101" t="s">
        <v>39</v>
      </c>
      <c r="O119" s="101" t="s">
        <v>133</v>
      </c>
      <c r="P119" s="101" t="s">
        <v>134</v>
      </c>
      <c r="Q119" s="101" t="s">
        <v>135</v>
      </c>
      <c r="R119" s="101" t="s">
        <v>136</v>
      </c>
      <c r="S119" s="101" t="s">
        <v>137</v>
      </c>
      <c r="T119" s="102" t="s">
        <v>138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pans="1:63" s="2" customFormat="1" ht="22.8" customHeight="1">
      <c r="A120" s="38"/>
      <c r="B120" s="39"/>
      <c r="C120" s="107" t="s">
        <v>139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P121+P130+P155+P158</f>
        <v>0</v>
      </c>
      <c r="Q120" s="104"/>
      <c r="R120" s="200">
        <f>R121+R130+R155+R158</f>
        <v>0</v>
      </c>
      <c r="S120" s="104"/>
      <c r="T120" s="201">
        <f>T121+T130+T155+T158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74</v>
      </c>
      <c r="AU120" s="17" t="s">
        <v>111</v>
      </c>
      <c r="BK120" s="202">
        <f>BK121+BK130+BK155+BK158</f>
        <v>0</v>
      </c>
    </row>
    <row r="121" spans="1:63" s="12" customFormat="1" ht="25.9" customHeight="1">
      <c r="A121" s="12"/>
      <c r="B121" s="203"/>
      <c r="C121" s="204"/>
      <c r="D121" s="205" t="s">
        <v>74</v>
      </c>
      <c r="E121" s="206" t="s">
        <v>850</v>
      </c>
      <c r="F121" s="206" t="s">
        <v>1167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SUM(P122:P129)</f>
        <v>0</v>
      </c>
      <c r="Q121" s="211"/>
      <c r="R121" s="212">
        <f>SUM(R122:R129)</f>
        <v>0</v>
      </c>
      <c r="S121" s="211"/>
      <c r="T121" s="213">
        <f>SUM(T122:T129)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83</v>
      </c>
      <c r="AT121" s="215" t="s">
        <v>74</v>
      </c>
      <c r="AU121" s="215" t="s">
        <v>75</v>
      </c>
      <c r="AY121" s="214" t="s">
        <v>142</v>
      </c>
      <c r="BK121" s="216">
        <f>SUM(BK122:BK129)</f>
        <v>0</v>
      </c>
    </row>
    <row r="122" spans="1:65" s="2" customFormat="1" ht="16.5" customHeight="1">
      <c r="A122" s="38"/>
      <c r="B122" s="39"/>
      <c r="C122" s="219" t="s">
        <v>75</v>
      </c>
      <c r="D122" s="219" t="s">
        <v>145</v>
      </c>
      <c r="E122" s="220" t="s">
        <v>1168</v>
      </c>
      <c r="F122" s="221" t="s">
        <v>1169</v>
      </c>
      <c r="G122" s="222" t="s">
        <v>359</v>
      </c>
      <c r="H122" s="223">
        <v>1</v>
      </c>
      <c r="I122" s="224"/>
      <c r="J122" s="225">
        <f>ROUND(I122*H122,2)</f>
        <v>0</v>
      </c>
      <c r="K122" s="226"/>
      <c r="L122" s="44"/>
      <c r="M122" s="227" t="s">
        <v>1</v>
      </c>
      <c r="N122" s="228" t="s">
        <v>40</v>
      </c>
      <c r="O122" s="91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31" t="s">
        <v>149</v>
      </c>
      <c r="AT122" s="231" t="s">
        <v>145</v>
      </c>
      <c r="AU122" s="231" t="s">
        <v>83</v>
      </c>
      <c r="AY122" s="17" t="s">
        <v>142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7" t="s">
        <v>83</v>
      </c>
      <c r="BK122" s="232">
        <f>ROUND(I122*H122,2)</f>
        <v>0</v>
      </c>
      <c r="BL122" s="17" t="s">
        <v>149</v>
      </c>
      <c r="BM122" s="231" t="s">
        <v>85</v>
      </c>
    </row>
    <row r="123" spans="1:47" s="2" customFormat="1" ht="12">
      <c r="A123" s="38"/>
      <c r="B123" s="39"/>
      <c r="C123" s="40"/>
      <c r="D123" s="233" t="s">
        <v>151</v>
      </c>
      <c r="E123" s="40"/>
      <c r="F123" s="234" t="s">
        <v>1169</v>
      </c>
      <c r="G123" s="40"/>
      <c r="H123" s="40"/>
      <c r="I123" s="235"/>
      <c r="J123" s="40"/>
      <c r="K123" s="40"/>
      <c r="L123" s="44"/>
      <c r="M123" s="236"/>
      <c r="N123" s="237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151</v>
      </c>
      <c r="AU123" s="17" t="s">
        <v>83</v>
      </c>
    </row>
    <row r="124" spans="1:65" s="2" customFormat="1" ht="24.15" customHeight="1">
      <c r="A124" s="38"/>
      <c r="B124" s="39"/>
      <c r="C124" s="219" t="s">
        <v>75</v>
      </c>
      <c r="D124" s="219" t="s">
        <v>145</v>
      </c>
      <c r="E124" s="220" t="s">
        <v>1170</v>
      </c>
      <c r="F124" s="221" t="s">
        <v>1171</v>
      </c>
      <c r="G124" s="222" t="s">
        <v>359</v>
      </c>
      <c r="H124" s="223">
        <v>2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149</v>
      </c>
      <c r="AT124" s="231" t="s">
        <v>145</v>
      </c>
      <c r="AU124" s="231" t="s">
        <v>83</v>
      </c>
      <c r="AY124" s="17" t="s">
        <v>142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149</v>
      </c>
      <c r="BM124" s="231" t="s">
        <v>149</v>
      </c>
    </row>
    <row r="125" spans="1:47" s="2" customFormat="1" ht="12">
      <c r="A125" s="38"/>
      <c r="B125" s="39"/>
      <c r="C125" s="40"/>
      <c r="D125" s="233" t="s">
        <v>151</v>
      </c>
      <c r="E125" s="40"/>
      <c r="F125" s="234" t="s">
        <v>1171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</v>
      </c>
      <c r="AU125" s="17" t="s">
        <v>83</v>
      </c>
    </row>
    <row r="126" spans="1:65" s="2" customFormat="1" ht="44.25" customHeight="1">
      <c r="A126" s="38"/>
      <c r="B126" s="39"/>
      <c r="C126" s="219" t="s">
        <v>75</v>
      </c>
      <c r="D126" s="219" t="s">
        <v>145</v>
      </c>
      <c r="E126" s="220" t="s">
        <v>1172</v>
      </c>
      <c r="F126" s="221" t="s">
        <v>1173</v>
      </c>
      <c r="G126" s="222" t="s">
        <v>359</v>
      </c>
      <c r="H126" s="223">
        <v>4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40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149</v>
      </c>
      <c r="AT126" s="231" t="s">
        <v>145</v>
      </c>
      <c r="AU126" s="231" t="s">
        <v>83</v>
      </c>
      <c r="AY126" s="17" t="s">
        <v>142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83</v>
      </c>
      <c r="BK126" s="232">
        <f>ROUND(I126*H126,2)</f>
        <v>0</v>
      </c>
      <c r="BL126" s="17" t="s">
        <v>149</v>
      </c>
      <c r="BM126" s="231" t="s">
        <v>169</v>
      </c>
    </row>
    <row r="127" spans="1:47" s="2" customFormat="1" ht="12">
      <c r="A127" s="38"/>
      <c r="B127" s="39"/>
      <c r="C127" s="40"/>
      <c r="D127" s="233" t="s">
        <v>151</v>
      </c>
      <c r="E127" s="40"/>
      <c r="F127" s="234" t="s">
        <v>1173</v>
      </c>
      <c r="G127" s="40"/>
      <c r="H127" s="40"/>
      <c r="I127" s="235"/>
      <c r="J127" s="40"/>
      <c r="K127" s="40"/>
      <c r="L127" s="44"/>
      <c r="M127" s="236"/>
      <c r="N127" s="237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151</v>
      </c>
      <c r="AU127" s="17" t="s">
        <v>83</v>
      </c>
    </row>
    <row r="128" spans="1:65" s="2" customFormat="1" ht="24.15" customHeight="1">
      <c r="A128" s="38"/>
      <c r="B128" s="39"/>
      <c r="C128" s="219" t="s">
        <v>75</v>
      </c>
      <c r="D128" s="219" t="s">
        <v>145</v>
      </c>
      <c r="E128" s="220" t="s">
        <v>1174</v>
      </c>
      <c r="F128" s="221" t="s">
        <v>1175</v>
      </c>
      <c r="G128" s="222" t="s">
        <v>359</v>
      </c>
      <c r="H128" s="223">
        <v>4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149</v>
      </c>
      <c r="AT128" s="231" t="s">
        <v>145</v>
      </c>
      <c r="AU128" s="231" t="s">
        <v>83</v>
      </c>
      <c r="AY128" s="17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149</v>
      </c>
      <c r="BM128" s="231" t="s">
        <v>201</v>
      </c>
    </row>
    <row r="129" spans="1:47" s="2" customFormat="1" ht="12">
      <c r="A129" s="38"/>
      <c r="B129" s="39"/>
      <c r="C129" s="40"/>
      <c r="D129" s="233" t="s">
        <v>151</v>
      </c>
      <c r="E129" s="40"/>
      <c r="F129" s="234" t="s">
        <v>1175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83</v>
      </c>
    </row>
    <row r="130" spans="1:63" s="12" customFormat="1" ht="25.9" customHeight="1">
      <c r="A130" s="12"/>
      <c r="B130" s="203"/>
      <c r="C130" s="204"/>
      <c r="D130" s="205" t="s">
        <v>74</v>
      </c>
      <c r="E130" s="206" t="s">
        <v>851</v>
      </c>
      <c r="F130" s="206" t="s">
        <v>1176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SUM(P131:P154)</f>
        <v>0</v>
      </c>
      <c r="Q130" s="211"/>
      <c r="R130" s="212">
        <f>SUM(R131:R154)</f>
        <v>0</v>
      </c>
      <c r="S130" s="211"/>
      <c r="T130" s="213">
        <f>SUM(T131:T154)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83</v>
      </c>
      <c r="AT130" s="215" t="s">
        <v>74</v>
      </c>
      <c r="AU130" s="215" t="s">
        <v>75</v>
      </c>
      <c r="AY130" s="214" t="s">
        <v>142</v>
      </c>
      <c r="BK130" s="216">
        <f>SUM(BK131:BK154)</f>
        <v>0</v>
      </c>
    </row>
    <row r="131" spans="1:65" s="2" customFormat="1" ht="21.75" customHeight="1">
      <c r="A131" s="38"/>
      <c r="B131" s="39"/>
      <c r="C131" s="219" t="s">
        <v>75</v>
      </c>
      <c r="D131" s="219" t="s">
        <v>145</v>
      </c>
      <c r="E131" s="220" t="s">
        <v>1177</v>
      </c>
      <c r="F131" s="221" t="s">
        <v>1178</v>
      </c>
      <c r="G131" s="222" t="s">
        <v>359</v>
      </c>
      <c r="H131" s="223">
        <v>1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149</v>
      </c>
      <c r="AT131" s="231" t="s">
        <v>145</v>
      </c>
      <c r="AU131" s="231" t="s">
        <v>83</v>
      </c>
      <c r="AY131" s="17" t="s">
        <v>142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149</v>
      </c>
      <c r="BM131" s="231" t="s">
        <v>210</v>
      </c>
    </row>
    <row r="132" spans="1:47" s="2" customFormat="1" ht="12">
      <c r="A132" s="38"/>
      <c r="B132" s="39"/>
      <c r="C132" s="40"/>
      <c r="D132" s="233" t="s">
        <v>151</v>
      </c>
      <c r="E132" s="40"/>
      <c r="F132" s="234" t="s">
        <v>1178</v>
      </c>
      <c r="G132" s="40"/>
      <c r="H132" s="40"/>
      <c r="I132" s="235"/>
      <c r="J132" s="40"/>
      <c r="K132" s="40"/>
      <c r="L132" s="44"/>
      <c r="M132" s="236"/>
      <c r="N132" s="237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151</v>
      </c>
      <c r="AU132" s="17" t="s">
        <v>83</v>
      </c>
    </row>
    <row r="133" spans="1:65" s="2" customFormat="1" ht="21.75" customHeight="1">
      <c r="A133" s="38"/>
      <c r="B133" s="39"/>
      <c r="C133" s="219" t="s">
        <v>75</v>
      </c>
      <c r="D133" s="219" t="s">
        <v>145</v>
      </c>
      <c r="E133" s="220" t="s">
        <v>1179</v>
      </c>
      <c r="F133" s="221" t="s">
        <v>1180</v>
      </c>
      <c r="G133" s="222" t="s">
        <v>359</v>
      </c>
      <c r="H133" s="223">
        <v>1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149</v>
      </c>
      <c r="AT133" s="231" t="s">
        <v>145</v>
      </c>
      <c r="AU133" s="231" t="s">
        <v>83</v>
      </c>
      <c r="AY133" s="17" t="s">
        <v>142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149</v>
      </c>
      <c r="BM133" s="231" t="s">
        <v>8</v>
      </c>
    </row>
    <row r="134" spans="1:47" s="2" customFormat="1" ht="12">
      <c r="A134" s="38"/>
      <c r="B134" s="39"/>
      <c r="C134" s="40"/>
      <c r="D134" s="233" t="s">
        <v>151</v>
      </c>
      <c r="E134" s="40"/>
      <c r="F134" s="234" t="s">
        <v>1180</v>
      </c>
      <c r="G134" s="40"/>
      <c r="H134" s="40"/>
      <c r="I134" s="235"/>
      <c r="J134" s="40"/>
      <c r="K134" s="40"/>
      <c r="L134" s="44"/>
      <c r="M134" s="236"/>
      <c r="N134" s="237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151</v>
      </c>
      <c r="AU134" s="17" t="s">
        <v>83</v>
      </c>
    </row>
    <row r="135" spans="1:65" s="2" customFormat="1" ht="24.15" customHeight="1">
      <c r="A135" s="38"/>
      <c r="B135" s="39"/>
      <c r="C135" s="219" t="s">
        <v>75</v>
      </c>
      <c r="D135" s="219" t="s">
        <v>145</v>
      </c>
      <c r="E135" s="220" t="s">
        <v>1181</v>
      </c>
      <c r="F135" s="221" t="s">
        <v>1182</v>
      </c>
      <c r="G135" s="222" t="s">
        <v>359</v>
      </c>
      <c r="H135" s="223">
        <v>30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40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149</v>
      </c>
      <c r="AT135" s="231" t="s">
        <v>145</v>
      </c>
      <c r="AU135" s="231" t="s">
        <v>83</v>
      </c>
      <c r="AY135" s="17" t="s">
        <v>142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83</v>
      </c>
      <c r="BK135" s="232">
        <f>ROUND(I135*H135,2)</f>
        <v>0</v>
      </c>
      <c r="BL135" s="17" t="s">
        <v>149</v>
      </c>
      <c r="BM135" s="231" t="s">
        <v>232</v>
      </c>
    </row>
    <row r="136" spans="1:47" s="2" customFormat="1" ht="12">
      <c r="A136" s="38"/>
      <c r="B136" s="39"/>
      <c r="C136" s="40"/>
      <c r="D136" s="233" t="s">
        <v>151</v>
      </c>
      <c r="E136" s="40"/>
      <c r="F136" s="234" t="s">
        <v>1182</v>
      </c>
      <c r="G136" s="40"/>
      <c r="H136" s="40"/>
      <c r="I136" s="235"/>
      <c r="J136" s="40"/>
      <c r="K136" s="40"/>
      <c r="L136" s="44"/>
      <c r="M136" s="236"/>
      <c r="N136" s="237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151</v>
      </c>
      <c r="AU136" s="17" t="s">
        <v>83</v>
      </c>
    </row>
    <row r="137" spans="1:65" s="2" customFormat="1" ht="24.15" customHeight="1">
      <c r="A137" s="38"/>
      <c r="B137" s="39"/>
      <c r="C137" s="219" t="s">
        <v>75</v>
      </c>
      <c r="D137" s="219" t="s">
        <v>145</v>
      </c>
      <c r="E137" s="220" t="s">
        <v>1183</v>
      </c>
      <c r="F137" s="221" t="s">
        <v>1184</v>
      </c>
      <c r="G137" s="222" t="s">
        <v>359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149</v>
      </c>
      <c r="AT137" s="231" t="s">
        <v>145</v>
      </c>
      <c r="AU137" s="231" t="s">
        <v>83</v>
      </c>
      <c r="AY137" s="17" t="s">
        <v>142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149</v>
      </c>
      <c r="BM137" s="231" t="s">
        <v>250</v>
      </c>
    </row>
    <row r="138" spans="1:47" s="2" customFormat="1" ht="12">
      <c r="A138" s="38"/>
      <c r="B138" s="39"/>
      <c r="C138" s="40"/>
      <c r="D138" s="233" t="s">
        <v>151</v>
      </c>
      <c r="E138" s="40"/>
      <c r="F138" s="234" t="s">
        <v>1184</v>
      </c>
      <c r="G138" s="40"/>
      <c r="H138" s="40"/>
      <c r="I138" s="235"/>
      <c r="J138" s="40"/>
      <c r="K138" s="40"/>
      <c r="L138" s="44"/>
      <c r="M138" s="236"/>
      <c r="N138" s="23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151</v>
      </c>
      <c r="AU138" s="17" t="s">
        <v>83</v>
      </c>
    </row>
    <row r="139" spans="1:65" s="2" customFormat="1" ht="24.15" customHeight="1">
      <c r="A139" s="38"/>
      <c r="B139" s="39"/>
      <c r="C139" s="219" t="s">
        <v>75</v>
      </c>
      <c r="D139" s="219" t="s">
        <v>145</v>
      </c>
      <c r="E139" s="220" t="s">
        <v>1185</v>
      </c>
      <c r="F139" s="221" t="s">
        <v>1186</v>
      </c>
      <c r="G139" s="222" t="s">
        <v>359</v>
      </c>
      <c r="H139" s="223">
        <v>3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149</v>
      </c>
      <c r="AT139" s="231" t="s">
        <v>145</v>
      </c>
      <c r="AU139" s="231" t="s">
        <v>83</v>
      </c>
      <c r="AY139" s="17" t="s">
        <v>142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149</v>
      </c>
      <c r="BM139" s="231" t="s">
        <v>265</v>
      </c>
    </row>
    <row r="140" spans="1:47" s="2" customFormat="1" ht="12">
      <c r="A140" s="38"/>
      <c r="B140" s="39"/>
      <c r="C140" s="40"/>
      <c r="D140" s="233" t="s">
        <v>151</v>
      </c>
      <c r="E140" s="40"/>
      <c r="F140" s="234" t="s">
        <v>1186</v>
      </c>
      <c r="G140" s="40"/>
      <c r="H140" s="40"/>
      <c r="I140" s="235"/>
      <c r="J140" s="40"/>
      <c r="K140" s="40"/>
      <c r="L140" s="44"/>
      <c r="M140" s="236"/>
      <c r="N140" s="237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151</v>
      </c>
      <c r="AU140" s="17" t="s">
        <v>83</v>
      </c>
    </row>
    <row r="141" spans="1:65" s="2" customFormat="1" ht="24.15" customHeight="1">
      <c r="A141" s="38"/>
      <c r="B141" s="39"/>
      <c r="C141" s="219" t="s">
        <v>75</v>
      </c>
      <c r="D141" s="219" t="s">
        <v>145</v>
      </c>
      <c r="E141" s="220" t="s">
        <v>1187</v>
      </c>
      <c r="F141" s="221" t="s">
        <v>1188</v>
      </c>
      <c r="G141" s="222" t="s">
        <v>359</v>
      </c>
      <c r="H141" s="223">
        <v>56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40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149</v>
      </c>
      <c r="AT141" s="231" t="s">
        <v>145</v>
      </c>
      <c r="AU141" s="231" t="s">
        <v>83</v>
      </c>
      <c r="AY141" s="17" t="s">
        <v>142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83</v>
      </c>
      <c r="BK141" s="232">
        <f>ROUND(I141*H141,2)</f>
        <v>0</v>
      </c>
      <c r="BL141" s="17" t="s">
        <v>149</v>
      </c>
      <c r="BM141" s="231" t="s">
        <v>276</v>
      </c>
    </row>
    <row r="142" spans="1:47" s="2" customFormat="1" ht="12">
      <c r="A142" s="38"/>
      <c r="B142" s="39"/>
      <c r="C142" s="40"/>
      <c r="D142" s="233" t="s">
        <v>151</v>
      </c>
      <c r="E142" s="40"/>
      <c r="F142" s="234" t="s">
        <v>1188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151</v>
      </c>
      <c r="AU142" s="17" t="s">
        <v>83</v>
      </c>
    </row>
    <row r="143" spans="1:65" s="2" customFormat="1" ht="24.15" customHeight="1">
      <c r="A143" s="38"/>
      <c r="B143" s="39"/>
      <c r="C143" s="219" t="s">
        <v>75</v>
      </c>
      <c r="D143" s="219" t="s">
        <v>145</v>
      </c>
      <c r="E143" s="220" t="s">
        <v>1189</v>
      </c>
      <c r="F143" s="221" t="s">
        <v>1190</v>
      </c>
      <c r="G143" s="222" t="s">
        <v>359</v>
      </c>
      <c r="H143" s="223">
        <v>3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149</v>
      </c>
      <c r="AT143" s="231" t="s">
        <v>145</v>
      </c>
      <c r="AU143" s="231" t="s">
        <v>83</v>
      </c>
      <c r="AY143" s="17" t="s">
        <v>142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149</v>
      </c>
      <c r="BM143" s="231" t="s">
        <v>288</v>
      </c>
    </row>
    <row r="144" spans="1:47" s="2" customFormat="1" ht="12">
      <c r="A144" s="38"/>
      <c r="B144" s="39"/>
      <c r="C144" s="40"/>
      <c r="D144" s="233" t="s">
        <v>151</v>
      </c>
      <c r="E144" s="40"/>
      <c r="F144" s="234" t="s">
        <v>1190</v>
      </c>
      <c r="G144" s="40"/>
      <c r="H144" s="40"/>
      <c r="I144" s="235"/>
      <c r="J144" s="40"/>
      <c r="K144" s="40"/>
      <c r="L144" s="44"/>
      <c r="M144" s="236"/>
      <c r="N144" s="237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151</v>
      </c>
      <c r="AU144" s="17" t="s">
        <v>83</v>
      </c>
    </row>
    <row r="145" spans="1:65" s="2" customFormat="1" ht="16.5" customHeight="1">
      <c r="A145" s="38"/>
      <c r="B145" s="39"/>
      <c r="C145" s="219" t="s">
        <v>75</v>
      </c>
      <c r="D145" s="219" t="s">
        <v>145</v>
      </c>
      <c r="E145" s="220" t="s">
        <v>1191</v>
      </c>
      <c r="F145" s="221" t="s">
        <v>1192</v>
      </c>
      <c r="G145" s="222" t="s">
        <v>548</v>
      </c>
      <c r="H145" s="223">
        <v>2500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40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149</v>
      </c>
      <c r="AT145" s="231" t="s">
        <v>145</v>
      </c>
      <c r="AU145" s="231" t="s">
        <v>83</v>
      </c>
      <c r="AY145" s="17" t="s">
        <v>142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83</v>
      </c>
      <c r="BK145" s="232">
        <f>ROUND(I145*H145,2)</f>
        <v>0</v>
      </c>
      <c r="BL145" s="17" t="s">
        <v>149</v>
      </c>
      <c r="BM145" s="231" t="s">
        <v>303</v>
      </c>
    </row>
    <row r="146" spans="1:47" s="2" customFormat="1" ht="12">
      <c r="A146" s="38"/>
      <c r="B146" s="39"/>
      <c r="C146" s="40"/>
      <c r="D146" s="233" t="s">
        <v>151</v>
      </c>
      <c r="E146" s="40"/>
      <c r="F146" s="234" t="s">
        <v>1192</v>
      </c>
      <c r="G146" s="40"/>
      <c r="H146" s="40"/>
      <c r="I146" s="235"/>
      <c r="J146" s="40"/>
      <c r="K146" s="40"/>
      <c r="L146" s="44"/>
      <c r="M146" s="236"/>
      <c r="N146" s="237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151</v>
      </c>
      <c r="AU146" s="17" t="s">
        <v>83</v>
      </c>
    </row>
    <row r="147" spans="1:65" s="2" customFormat="1" ht="24.15" customHeight="1">
      <c r="A147" s="38"/>
      <c r="B147" s="39"/>
      <c r="C147" s="219" t="s">
        <v>75</v>
      </c>
      <c r="D147" s="219" t="s">
        <v>145</v>
      </c>
      <c r="E147" s="220" t="s">
        <v>1193</v>
      </c>
      <c r="F147" s="221" t="s">
        <v>1194</v>
      </c>
      <c r="G147" s="222" t="s">
        <v>359</v>
      </c>
      <c r="H147" s="223">
        <v>28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149</v>
      </c>
      <c r="AT147" s="231" t="s">
        <v>145</v>
      </c>
      <c r="AU147" s="231" t="s">
        <v>83</v>
      </c>
      <c r="AY147" s="17" t="s">
        <v>142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149</v>
      </c>
      <c r="BM147" s="231" t="s">
        <v>313</v>
      </c>
    </row>
    <row r="148" spans="1:47" s="2" customFormat="1" ht="12">
      <c r="A148" s="38"/>
      <c r="B148" s="39"/>
      <c r="C148" s="40"/>
      <c r="D148" s="233" t="s">
        <v>151</v>
      </c>
      <c r="E148" s="40"/>
      <c r="F148" s="234" t="s">
        <v>1194</v>
      </c>
      <c r="G148" s="40"/>
      <c r="H148" s="40"/>
      <c r="I148" s="235"/>
      <c r="J148" s="40"/>
      <c r="K148" s="40"/>
      <c r="L148" s="44"/>
      <c r="M148" s="236"/>
      <c r="N148" s="237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</v>
      </c>
      <c r="AU148" s="17" t="s">
        <v>83</v>
      </c>
    </row>
    <row r="149" spans="1:65" s="2" customFormat="1" ht="16.5" customHeight="1">
      <c r="A149" s="38"/>
      <c r="B149" s="39"/>
      <c r="C149" s="219" t="s">
        <v>75</v>
      </c>
      <c r="D149" s="219" t="s">
        <v>145</v>
      </c>
      <c r="E149" s="220" t="s">
        <v>1195</v>
      </c>
      <c r="F149" s="221" t="s">
        <v>1196</v>
      </c>
      <c r="G149" s="222" t="s">
        <v>359</v>
      </c>
      <c r="H149" s="223">
        <v>28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149</v>
      </c>
      <c r="AT149" s="231" t="s">
        <v>145</v>
      </c>
      <c r="AU149" s="231" t="s">
        <v>83</v>
      </c>
      <c r="AY149" s="17" t="s">
        <v>142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149</v>
      </c>
      <c r="BM149" s="231" t="s">
        <v>326</v>
      </c>
    </row>
    <row r="150" spans="1:47" s="2" customFormat="1" ht="12">
      <c r="A150" s="38"/>
      <c r="B150" s="39"/>
      <c r="C150" s="40"/>
      <c r="D150" s="233" t="s">
        <v>151</v>
      </c>
      <c r="E150" s="40"/>
      <c r="F150" s="234" t="s">
        <v>1196</v>
      </c>
      <c r="G150" s="40"/>
      <c r="H150" s="40"/>
      <c r="I150" s="235"/>
      <c r="J150" s="40"/>
      <c r="K150" s="40"/>
      <c r="L150" s="44"/>
      <c r="M150" s="236"/>
      <c r="N150" s="237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151</v>
      </c>
      <c r="AU150" s="17" t="s">
        <v>83</v>
      </c>
    </row>
    <row r="151" spans="1:65" s="2" customFormat="1" ht="16.5" customHeight="1">
      <c r="A151" s="38"/>
      <c r="B151" s="39"/>
      <c r="C151" s="219" t="s">
        <v>75</v>
      </c>
      <c r="D151" s="219" t="s">
        <v>145</v>
      </c>
      <c r="E151" s="220" t="s">
        <v>1197</v>
      </c>
      <c r="F151" s="221" t="s">
        <v>1198</v>
      </c>
      <c r="G151" s="222" t="s">
        <v>359</v>
      </c>
      <c r="H151" s="223">
        <v>56</v>
      </c>
      <c r="I151" s="224"/>
      <c r="J151" s="225">
        <f>ROUND(I151*H151,2)</f>
        <v>0</v>
      </c>
      <c r="K151" s="226"/>
      <c r="L151" s="44"/>
      <c r="M151" s="227" t="s">
        <v>1</v>
      </c>
      <c r="N151" s="228" t="s">
        <v>40</v>
      </c>
      <c r="O151" s="91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149</v>
      </c>
      <c r="AT151" s="231" t="s">
        <v>145</v>
      </c>
      <c r="AU151" s="231" t="s">
        <v>83</v>
      </c>
      <c r="AY151" s="17" t="s">
        <v>142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149</v>
      </c>
      <c r="BM151" s="231" t="s">
        <v>338</v>
      </c>
    </row>
    <row r="152" spans="1:47" s="2" customFormat="1" ht="12">
      <c r="A152" s="38"/>
      <c r="B152" s="39"/>
      <c r="C152" s="40"/>
      <c r="D152" s="233" t="s">
        <v>151</v>
      </c>
      <c r="E152" s="40"/>
      <c r="F152" s="234" t="s">
        <v>1198</v>
      </c>
      <c r="G152" s="40"/>
      <c r="H152" s="40"/>
      <c r="I152" s="235"/>
      <c r="J152" s="40"/>
      <c r="K152" s="40"/>
      <c r="L152" s="44"/>
      <c r="M152" s="236"/>
      <c r="N152" s="23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151</v>
      </c>
      <c r="AU152" s="17" t="s">
        <v>83</v>
      </c>
    </row>
    <row r="153" spans="1:65" s="2" customFormat="1" ht="16.5" customHeight="1">
      <c r="A153" s="38"/>
      <c r="B153" s="39"/>
      <c r="C153" s="219" t="s">
        <v>75</v>
      </c>
      <c r="D153" s="219" t="s">
        <v>145</v>
      </c>
      <c r="E153" s="220" t="s">
        <v>1199</v>
      </c>
      <c r="F153" s="221" t="s">
        <v>1200</v>
      </c>
      <c r="G153" s="222" t="s">
        <v>359</v>
      </c>
      <c r="H153" s="223">
        <v>56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40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149</v>
      </c>
      <c r="AT153" s="231" t="s">
        <v>145</v>
      </c>
      <c r="AU153" s="231" t="s">
        <v>83</v>
      </c>
      <c r="AY153" s="17" t="s">
        <v>142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83</v>
      </c>
      <c r="BK153" s="232">
        <f>ROUND(I153*H153,2)</f>
        <v>0</v>
      </c>
      <c r="BL153" s="17" t="s">
        <v>149</v>
      </c>
      <c r="BM153" s="231" t="s">
        <v>356</v>
      </c>
    </row>
    <row r="154" spans="1:47" s="2" customFormat="1" ht="12">
      <c r="A154" s="38"/>
      <c r="B154" s="39"/>
      <c r="C154" s="40"/>
      <c r="D154" s="233" t="s">
        <v>151</v>
      </c>
      <c r="E154" s="40"/>
      <c r="F154" s="234" t="s">
        <v>1200</v>
      </c>
      <c r="G154" s="40"/>
      <c r="H154" s="40"/>
      <c r="I154" s="235"/>
      <c r="J154" s="40"/>
      <c r="K154" s="40"/>
      <c r="L154" s="44"/>
      <c r="M154" s="236"/>
      <c r="N154" s="23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</v>
      </c>
      <c r="AU154" s="17" t="s">
        <v>83</v>
      </c>
    </row>
    <row r="155" spans="1:63" s="12" customFormat="1" ht="25.9" customHeight="1">
      <c r="A155" s="12"/>
      <c r="B155" s="203"/>
      <c r="C155" s="204"/>
      <c r="D155" s="205" t="s">
        <v>74</v>
      </c>
      <c r="E155" s="206" t="s">
        <v>857</v>
      </c>
      <c r="F155" s="206" t="s">
        <v>1201</v>
      </c>
      <c r="G155" s="204"/>
      <c r="H155" s="204"/>
      <c r="I155" s="207"/>
      <c r="J155" s="208">
        <f>BK155</f>
        <v>0</v>
      </c>
      <c r="K155" s="204"/>
      <c r="L155" s="209"/>
      <c r="M155" s="210"/>
      <c r="N155" s="211"/>
      <c r="O155" s="211"/>
      <c r="P155" s="212">
        <f>SUM(P156:P157)</f>
        <v>0</v>
      </c>
      <c r="Q155" s="211"/>
      <c r="R155" s="212">
        <f>SUM(R156:R157)</f>
        <v>0</v>
      </c>
      <c r="S155" s="211"/>
      <c r="T155" s="213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83</v>
      </c>
      <c r="AT155" s="215" t="s">
        <v>74</v>
      </c>
      <c r="AU155" s="215" t="s">
        <v>75</v>
      </c>
      <c r="AY155" s="214" t="s">
        <v>142</v>
      </c>
      <c r="BK155" s="216">
        <f>SUM(BK156:BK157)</f>
        <v>0</v>
      </c>
    </row>
    <row r="156" spans="1:65" s="2" customFormat="1" ht="16.5" customHeight="1">
      <c r="A156" s="38"/>
      <c r="B156" s="39"/>
      <c r="C156" s="219" t="s">
        <v>75</v>
      </c>
      <c r="D156" s="219" t="s">
        <v>145</v>
      </c>
      <c r="E156" s="220" t="s">
        <v>1202</v>
      </c>
      <c r="F156" s="221" t="s">
        <v>1203</v>
      </c>
      <c r="G156" s="222" t="s">
        <v>359</v>
      </c>
      <c r="H156" s="223">
        <v>1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149</v>
      </c>
      <c r="AT156" s="231" t="s">
        <v>145</v>
      </c>
      <c r="AU156" s="231" t="s">
        <v>83</v>
      </c>
      <c r="AY156" s="17" t="s">
        <v>142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149</v>
      </c>
      <c r="BM156" s="231" t="s">
        <v>367</v>
      </c>
    </row>
    <row r="157" spans="1:47" s="2" customFormat="1" ht="12">
      <c r="A157" s="38"/>
      <c r="B157" s="39"/>
      <c r="C157" s="40"/>
      <c r="D157" s="233" t="s">
        <v>151</v>
      </c>
      <c r="E157" s="40"/>
      <c r="F157" s="234" t="s">
        <v>1203</v>
      </c>
      <c r="G157" s="40"/>
      <c r="H157" s="40"/>
      <c r="I157" s="235"/>
      <c r="J157" s="40"/>
      <c r="K157" s="40"/>
      <c r="L157" s="44"/>
      <c r="M157" s="236"/>
      <c r="N157" s="237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151</v>
      </c>
      <c r="AU157" s="17" t="s">
        <v>83</v>
      </c>
    </row>
    <row r="158" spans="1:63" s="12" customFormat="1" ht="25.9" customHeight="1">
      <c r="A158" s="12"/>
      <c r="B158" s="203"/>
      <c r="C158" s="204"/>
      <c r="D158" s="205" t="s">
        <v>74</v>
      </c>
      <c r="E158" s="206" t="s">
        <v>861</v>
      </c>
      <c r="F158" s="206" t="s">
        <v>1204</v>
      </c>
      <c r="G158" s="204"/>
      <c r="H158" s="204"/>
      <c r="I158" s="207"/>
      <c r="J158" s="208">
        <f>BK158</f>
        <v>0</v>
      </c>
      <c r="K158" s="204"/>
      <c r="L158" s="209"/>
      <c r="M158" s="210"/>
      <c r="N158" s="211"/>
      <c r="O158" s="211"/>
      <c r="P158" s="212">
        <f>SUM(P159:P176)</f>
        <v>0</v>
      </c>
      <c r="Q158" s="211"/>
      <c r="R158" s="212">
        <f>SUM(R159:R176)</f>
        <v>0</v>
      </c>
      <c r="S158" s="211"/>
      <c r="T158" s="213">
        <f>SUM(T159:T176)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83</v>
      </c>
      <c r="AT158" s="215" t="s">
        <v>74</v>
      </c>
      <c r="AU158" s="215" t="s">
        <v>75</v>
      </c>
      <c r="AY158" s="214" t="s">
        <v>142</v>
      </c>
      <c r="BK158" s="216">
        <f>SUM(BK159:BK176)</f>
        <v>0</v>
      </c>
    </row>
    <row r="159" spans="1:65" s="2" customFormat="1" ht="16.5" customHeight="1">
      <c r="A159" s="38"/>
      <c r="B159" s="39"/>
      <c r="C159" s="219" t="s">
        <v>75</v>
      </c>
      <c r="D159" s="219" t="s">
        <v>145</v>
      </c>
      <c r="E159" s="220" t="s">
        <v>1205</v>
      </c>
      <c r="F159" s="221" t="s">
        <v>1206</v>
      </c>
      <c r="G159" s="222" t="s">
        <v>359</v>
      </c>
      <c r="H159" s="223">
        <v>6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149</v>
      </c>
      <c r="AT159" s="231" t="s">
        <v>145</v>
      </c>
      <c r="AU159" s="231" t="s">
        <v>83</v>
      </c>
      <c r="AY159" s="17" t="s">
        <v>142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149</v>
      </c>
      <c r="BM159" s="231" t="s">
        <v>377</v>
      </c>
    </row>
    <row r="160" spans="1:47" s="2" customFormat="1" ht="12">
      <c r="A160" s="38"/>
      <c r="B160" s="39"/>
      <c r="C160" s="40"/>
      <c r="D160" s="233" t="s">
        <v>151</v>
      </c>
      <c r="E160" s="40"/>
      <c r="F160" s="234" t="s">
        <v>1206</v>
      </c>
      <c r="G160" s="40"/>
      <c r="H160" s="40"/>
      <c r="I160" s="235"/>
      <c r="J160" s="40"/>
      <c r="K160" s="40"/>
      <c r="L160" s="44"/>
      <c r="M160" s="236"/>
      <c r="N160" s="237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</v>
      </c>
      <c r="AU160" s="17" t="s">
        <v>83</v>
      </c>
    </row>
    <row r="161" spans="1:65" s="2" customFormat="1" ht="16.5" customHeight="1">
      <c r="A161" s="38"/>
      <c r="B161" s="39"/>
      <c r="C161" s="219" t="s">
        <v>75</v>
      </c>
      <c r="D161" s="219" t="s">
        <v>145</v>
      </c>
      <c r="E161" s="220" t="s">
        <v>1207</v>
      </c>
      <c r="F161" s="221" t="s">
        <v>1208</v>
      </c>
      <c r="G161" s="222" t="s">
        <v>548</v>
      </c>
      <c r="H161" s="223">
        <v>2500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40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149</v>
      </c>
      <c r="AT161" s="231" t="s">
        <v>145</v>
      </c>
      <c r="AU161" s="231" t="s">
        <v>83</v>
      </c>
      <c r="AY161" s="17" t="s">
        <v>142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83</v>
      </c>
      <c r="BK161" s="232">
        <f>ROUND(I161*H161,2)</f>
        <v>0</v>
      </c>
      <c r="BL161" s="17" t="s">
        <v>149</v>
      </c>
      <c r="BM161" s="231" t="s">
        <v>387</v>
      </c>
    </row>
    <row r="162" spans="1:47" s="2" customFormat="1" ht="12">
      <c r="A162" s="38"/>
      <c r="B162" s="39"/>
      <c r="C162" s="40"/>
      <c r="D162" s="233" t="s">
        <v>151</v>
      </c>
      <c r="E162" s="40"/>
      <c r="F162" s="234" t="s">
        <v>1208</v>
      </c>
      <c r="G162" s="40"/>
      <c r="H162" s="40"/>
      <c r="I162" s="235"/>
      <c r="J162" s="40"/>
      <c r="K162" s="40"/>
      <c r="L162" s="44"/>
      <c r="M162" s="236"/>
      <c r="N162" s="23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151</v>
      </c>
      <c r="AU162" s="17" t="s">
        <v>83</v>
      </c>
    </row>
    <row r="163" spans="1:65" s="2" customFormat="1" ht="16.5" customHeight="1">
      <c r="A163" s="38"/>
      <c r="B163" s="39"/>
      <c r="C163" s="219" t="s">
        <v>75</v>
      </c>
      <c r="D163" s="219" t="s">
        <v>145</v>
      </c>
      <c r="E163" s="220" t="s">
        <v>1209</v>
      </c>
      <c r="F163" s="221" t="s">
        <v>1210</v>
      </c>
      <c r="G163" s="222" t="s">
        <v>736</v>
      </c>
      <c r="H163" s="223">
        <v>10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149</v>
      </c>
      <c r="AT163" s="231" t="s">
        <v>145</v>
      </c>
      <c r="AU163" s="231" t="s">
        <v>83</v>
      </c>
      <c r="AY163" s="17" t="s">
        <v>142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149</v>
      </c>
      <c r="BM163" s="231" t="s">
        <v>396</v>
      </c>
    </row>
    <row r="164" spans="1:47" s="2" customFormat="1" ht="12">
      <c r="A164" s="38"/>
      <c r="B164" s="39"/>
      <c r="C164" s="40"/>
      <c r="D164" s="233" t="s">
        <v>151</v>
      </c>
      <c r="E164" s="40"/>
      <c r="F164" s="234" t="s">
        <v>1210</v>
      </c>
      <c r="G164" s="40"/>
      <c r="H164" s="40"/>
      <c r="I164" s="235"/>
      <c r="J164" s="40"/>
      <c r="K164" s="40"/>
      <c r="L164" s="44"/>
      <c r="M164" s="236"/>
      <c r="N164" s="23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151</v>
      </c>
      <c r="AU164" s="17" t="s">
        <v>83</v>
      </c>
    </row>
    <row r="165" spans="1:65" s="2" customFormat="1" ht="16.5" customHeight="1">
      <c r="A165" s="38"/>
      <c r="B165" s="39"/>
      <c r="C165" s="219" t="s">
        <v>75</v>
      </c>
      <c r="D165" s="219" t="s">
        <v>145</v>
      </c>
      <c r="E165" s="220" t="s">
        <v>1211</v>
      </c>
      <c r="F165" s="221" t="s">
        <v>1212</v>
      </c>
      <c r="G165" s="222" t="s">
        <v>359</v>
      </c>
      <c r="H165" s="223">
        <v>28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40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149</v>
      </c>
      <c r="AT165" s="231" t="s">
        <v>145</v>
      </c>
      <c r="AU165" s="231" t="s">
        <v>83</v>
      </c>
      <c r="AY165" s="17" t="s">
        <v>142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83</v>
      </c>
      <c r="BK165" s="232">
        <f>ROUND(I165*H165,2)</f>
        <v>0</v>
      </c>
      <c r="BL165" s="17" t="s">
        <v>149</v>
      </c>
      <c r="BM165" s="231" t="s">
        <v>405</v>
      </c>
    </row>
    <row r="166" spans="1:47" s="2" customFormat="1" ht="12">
      <c r="A166" s="38"/>
      <c r="B166" s="39"/>
      <c r="C166" s="40"/>
      <c r="D166" s="233" t="s">
        <v>151</v>
      </c>
      <c r="E166" s="40"/>
      <c r="F166" s="234" t="s">
        <v>1212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151</v>
      </c>
      <c r="AU166" s="17" t="s">
        <v>83</v>
      </c>
    </row>
    <row r="167" spans="1:65" s="2" customFormat="1" ht="16.5" customHeight="1">
      <c r="A167" s="38"/>
      <c r="B167" s="39"/>
      <c r="C167" s="219" t="s">
        <v>75</v>
      </c>
      <c r="D167" s="219" t="s">
        <v>145</v>
      </c>
      <c r="E167" s="220" t="s">
        <v>1213</v>
      </c>
      <c r="F167" s="221" t="s">
        <v>1214</v>
      </c>
      <c r="G167" s="222" t="s">
        <v>359</v>
      </c>
      <c r="H167" s="223">
        <v>112</v>
      </c>
      <c r="I167" s="224"/>
      <c r="J167" s="225">
        <f>ROUND(I167*H167,2)</f>
        <v>0</v>
      </c>
      <c r="K167" s="226"/>
      <c r="L167" s="44"/>
      <c r="M167" s="227" t="s">
        <v>1</v>
      </c>
      <c r="N167" s="228" t="s">
        <v>40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149</v>
      </c>
      <c r="AT167" s="231" t="s">
        <v>145</v>
      </c>
      <c r="AU167" s="231" t="s">
        <v>83</v>
      </c>
      <c r="AY167" s="17" t="s">
        <v>142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83</v>
      </c>
      <c r="BK167" s="232">
        <f>ROUND(I167*H167,2)</f>
        <v>0</v>
      </c>
      <c r="BL167" s="17" t="s">
        <v>149</v>
      </c>
      <c r="BM167" s="231" t="s">
        <v>415</v>
      </c>
    </row>
    <row r="168" spans="1:47" s="2" customFormat="1" ht="12">
      <c r="A168" s="38"/>
      <c r="B168" s="39"/>
      <c r="C168" s="40"/>
      <c r="D168" s="233" t="s">
        <v>151</v>
      </c>
      <c r="E168" s="40"/>
      <c r="F168" s="234" t="s">
        <v>1214</v>
      </c>
      <c r="G168" s="40"/>
      <c r="H168" s="40"/>
      <c r="I168" s="235"/>
      <c r="J168" s="40"/>
      <c r="K168" s="40"/>
      <c r="L168" s="44"/>
      <c r="M168" s="236"/>
      <c r="N168" s="237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151</v>
      </c>
      <c r="AU168" s="17" t="s">
        <v>83</v>
      </c>
    </row>
    <row r="169" spans="1:65" s="2" customFormat="1" ht="16.5" customHeight="1">
      <c r="A169" s="38"/>
      <c r="B169" s="39"/>
      <c r="C169" s="219" t="s">
        <v>75</v>
      </c>
      <c r="D169" s="219" t="s">
        <v>145</v>
      </c>
      <c r="E169" s="220" t="s">
        <v>1215</v>
      </c>
      <c r="F169" s="221" t="s">
        <v>1216</v>
      </c>
      <c r="G169" s="222" t="s">
        <v>359</v>
      </c>
      <c r="H169" s="223">
        <v>56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40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149</v>
      </c>
      <c r="AT169" s="231" t="s">
        <v>145</v>
      </c>
      <c r="AU169" s="231" t="s">
        <v>83</v>
      </c>
      <c r="AY169" s="17" t="s">
        <v>142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149</v>
      </c>
      <c r="BM169" s="231" t="s">
        <v>425</v>
      </c>
    </row>
    <row r="170" spans="1:47" s="2" customFormat="1" ht="12">
      <c r="A170" s="38"/>
      <c r="B170" s="39"/>
      <c r="C170" s="40"/>
      <c r="D170" s="233" t="s">
        <v>151</v>
      </c>
      <c r="E170" s="40"/>
      <c r="F170" s="234" t="s">
        <v>1216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151</v>
      </c>
      <c r="AU170" s="17" t="s">
        <v>83</v>
      </c>
    </row>
    <row r="171" spans="1:65" s="2" customFormat="1" ht="16.5" customHeight="1">
      <c r="A171" s="38"/>
      <c r="B171" s="39"/>
      <c r="C171" s="219" t="s">
        <v>75</v>
      </c>
      <c r="D171" s="219" t="s">
        <v>145</v>
      </c>
      <c r="E171" s="220" t="s">
        <v>1217</v>
      </c>
      <c r="F171" s="221" t="s">
        <v>1218</v>
      </c>
      <c r="G171" s="222" t="s">
        <v>1219</v>
      </c>
      <c r="H171" s="223">
        <v>1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149</v>
      </c>
      <c r="AT171" s="231" t="s">
        <v>145</v>
      </c>
      <c r="AU171" s="231" t="s">
        <v>83</v>
      </c>
      <c r="AY171" s="17" t="s">
        <v>142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149</v>
      </c>
      <c r="BM171" s="231" t="s">
        <v>435</v>
      </c>
    </row>
    <row r="172" spans="1:47" s="2" customFormat="1" ht="12">
      <c r="A172" s="38"/>
      <c r="B172" s="39"/>
      <c r="C172" s="40"/>
      <c r="D172" s="233" t="s">
        <v>151</v>
      </c>
      <c r="E172" s="40"/>
      <c r="F172" s="234" t="s">
        <v>1218</v>
      </c>
      <c r="G172" s="40"/>
      <c r="H172" s="40"/>
      <c r="I172" s="235"/>
      <c r="J172" s="40"/>
      <c r="K172" s="40"/>
      <c r="L172" s="44"/>
      <c r="M172" s="236"/>
      <c r="N172" s="237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151</v>
      </c>
      <c r="AU172" s="17" t="s">
        <v>83</v>
      </c>
    </row>
    <row r="173" spans="1:65" s="2" customFormat="1" ht="16.5" customHeight="1">
      <c r="A173" s="38"/>
      <c r="B173" s="39"/>
      <c r="C173" s="219" t="s">
        <v>75</v>
      </c>
      <c r="D173" s="219" t="s">
        <v>145</v>
      </c>
      <c r="E173" s="220" t="s">
        <v>1220</v>
      </c>
      <c r="F173" s="221" t="s">
        <v>1221</v>
      </c>
      <c r="G173" s="222" t="s">
        <v>359</v>
      </c>
      <c r="H173" s="223">
        <v>1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40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149</v>
      </c>
      <c r="AT173" s="231" t="s">
        <v>145</v>
      </c>
      <c r="AU173" s="231" t="s">
        <v>83</v>
      </c>
      <c r="AY173" s="17" t="s">
        <v>142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7" t="s">
        <v>83</v>
      </c>
      <c r="BK173" s="232">
        <f>ROUND(I173*H173,2)</f>
        <v>0</v>
      </c>
      <c r="BL173" s="17" t="s">
        <v>149</v>
      </c>
      <c r="BM173" s="231" t="s">
        <v>446</v>
      </c>
    </row>
    <row r="174" spans="1:47" s="2" customFormat="1" ht="12">
      <c r="A174" s="38"/>
      <c r="B174" s="39"/>
      <c r="C174" s="40"/>
      <c r="D174" s="233" t="s">
        <v>151</v>
      </c>
      <c r="E174" s="40"/>
      <c r="F174" s="234" t="s">
        <v>1221</v>
      </c>
      <c r="G174" s="40"/>
      <c r="H174" s="40"/>
      <c r="I174" s="235"/>
      <c r="J174" s="40"/>
      <c r="K174" s="40"/>
      <c r="L174" s="44"/>
      <c r="M174" s="236"/>
      <c r="N174" s="23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</v>
      </c>
      <c r="AU174" s="17" t="s">
        <v>83</v>
      </c>
    </row>
    <row r="175" spans="1:65" s="2" customFormat="1" ht="16.5" customHeight="1">
      <c r="A175" s="38"/>
      <c r="B175" s="39"/>
      <c r="C175" s="219" t="s">
        <v>75</v>
      </c>
      <c r="D175" s="219" t="s">
        <v>145</v>
      </c>
      <c r="E175" s="220" t="s">
        <v>1222</v>
      </c>
      <c r="F175" s="221" t="s">
        <v>1223</v>
      </c>
      <c r="G175" s="222" t="s">
        <v>359</v>
      </c>
      <c r="H175" s="223">
        <v>1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149</v>
      </c>
      <c r="AT175" s="231" t="s">
        <v>145</v>
      </c>
      <c r="AU175" s="231" t="s">
        <v>83</v>
      </c>
      <c r="AY175" s="17" t="s">
        <v>142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149</v>
      </c>
      <c r="BM175" s="231" t="s">
        <v>459</v>
      </c>
    </row>
    <row r="176" spans="1:47" s="2" customFormat="1" ht="12">
      <c r="A176" s="38"/>
      <c r="B176" s="39"/>
      <c r="C176" s="40"/>
      <c r="D176" s="233" t="s">
        <v>151</v>
      </c>
      <c r="E176" s="40"/>
      <c r="F176" s="234" t="s">
        <v>1223</v>
      </c>
      <c r="G176" s="40"/>
      <c r="H176" s="40"/>
      <c r="I176" s="235"/>
      <c r="J176" s="40"/>
      <c r="K176" s="40"/>
      <c r="L176" s="44"/>
      <c r="M176" s="281"/>
      <c r="N176" s="282"/>
      <c r="O176" s="283"/>
      <c r="P176" s="283"/>
      <c r="Q176" s="283"/>
      <c r="R176" s="283"/>
      <c r="S176" s="283"/>
      <c r="T176" s="284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151</v>
      </c>
      <c r="AU176" s="17" t="s">
        <v>83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C35" sheet="1" objects="1" scenarios="1" formatColumns="0" formatRows="0" autoFilter="0"/>
  <autoFilter ref="C119:K17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104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Změna užívání na prádelnu, Kostnická 4088, Chomutov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1224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18. 5. 2023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33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ROUND((SUM(BE125:BE214)),2)</f>
        <v>0</v>
      </c>
      <c r="G33" s="38"/>
      <c r="H33" s="38"/>
      <c r="I33" s="155">
        <v>0.21</v>
      </c>
      <c r="J33" s="154">
        <f>ROUND(((SUM(BE125:BE214))*I33),2)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41</v>
      </c>
      <c r="F34" s="154">
        <f>ROUND((SUM(BF125:BF214)),2)</f>
        <v>0</v>
      </c>
      <c r="G34" s="38"/>
      <c r="H34" s="38"/>
      <c r="I34" s="155">
        <v>0.12</v>
      </c>
      <c r="J34" s="154">
        <f>ROUND(((SUM(BF125:BF214))*I34),2)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42</v>
      </c>
      <c r="F35" s="154">
        <f>ROUND((SUM(BG125:BG214)),2)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43</v>
      </c>
      <c r="F36" s="154">
        <f>ROUND((SUM(BH125:BH214)),2)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44</v>
      </c>
      <c r="F37" s="154">
        <f>ROUND((SUM(BI125:BI214)),2)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Změna užívání na prádelnu, Kostnická 4088, Chomutov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07 - Venkovní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Chomutov, Kostnická</v>
      </c>
      <c r="G89" s="40"/>
      <c r="H89" s="40"/>
      <c r="I89" s="32" t="s">
        <v>22</v>
      </c>
      <c r="J89" s="79" t="str">
        <f>IF(J12="","",J12)</f>
        <v>18. 5. 2023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Krajovský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108</v>
      </c>
      <c r="D94" s="176"/>
      <c r="E94" s="176"/>
      <c r="F94" s="176"/>
      <c r="G94" s="176"/>
      <c r="H94" s="176"/>
      <c r="I94" s="176"/>
      <c r="J94" s="177" t="s">
        <v>109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110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111</v>
      </c>
    </row>
    <row r="97" spans="1:31" s="9" customFormat="1" ht="24.95" customHeight="1">
      <c r="A97" s="9"/>
      <c r="B97" s="179"/>
      <c r="C97" s="180"/>
      <c r="D97" s="181" t="s">
        <v>112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1225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113</v>
      </c>
      <c r="E99" s="188"/>
      <c r="F99" s="188"/>
      <c r="G99" s="188"/>
      <c r="H99" s="188"/>
      <c r="I99" s="188"/>
      <c r="J99" s="189">
        <f>J146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1226</v>
      </c>
      <c r="E100" s="188"/>
      <c r="F100" s="188"/>
      <c r="G100" s="188"/>
      <c r="H100" s="188"/>
      <c r="I100" s="188"/>
      <c r="J100" s="189">
        <f>J154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115</v>
      </c>
      <c r="E101" s="188"/>
      <c r="F101" s="188"/>
      <c r="G101" s="188"/>
      <c r="H101" s="188"/>
      <c r="I101" s="188"/>
      <c r="J101" s="189">
        <f>J180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117</v>
      </c>
      <c r="E102" s="188"/>
      <c r="F102" s="188"/>
      <c r="G102" s="188"/>
      <c r="H102" s="188"/>
      <c r="I102" s="188"/>
      <c r="J102" s="189">
        <f>J193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9"/>
      <c r="C103" s="180"/>
      <c r="D103" s="181" t="s">
        <v>126</v>
      </c>
      <c r="E103" s="182"/>
      <c r="F103" s="182"/>
      <c r="G103" s="182"/>
      <c r="H103" s="182"/>
      <c r="I103" s="182"/>
      <c r="J103" s="183">
        <f>J200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1227</v>
      </c>
      <c r="E104" s="182"/>
      <c r="F104" s="182"/>
      <c r="G104" s="182"/>
      <c r="H104" s="182"/>
      <c r="I104" s="182"/>
      <c r="J104" s="183">
        <f>J211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1228</v>
      </c>
      <c r="E105" s="188"/>
      <c r="F105" s="188"/>
      <c r="G105" s="188"/>
      <c r="H105" s="188"/>
      <c r="I105" s="188"/>
      <c r="J105" s="189">
        <f>J212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74" t="str">
        <f>E7</f>
        <v>Změna užívání na prádelnu, Kostnická 4088, Chomutov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105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07 - Venkovní úpravy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Chomutov, Kostnická</v>
      </c>
      <c r="G119" s="40"/>
      <c r="H119" s="40"/>
      <c r="I119" s="32" t="s">
        <v>22</v>
      </c>
      <c r="J119" s="79" t="str">
        <f>IF(J12="","",J12)</f>
        <v>18. 5. 2023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 xml:space="preserve"> </v>
      </c>
      <c r="G121" s="40"/>
      <c r="H121" s="40"/>
      <c r="I121" s="32" t="s">
        <v>30</v>
      </c>
      <c r="J121" s="36" t="str">
        <f>E21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32</v>
      </c>
      <c r="J122" s="36" t="str">
        <f>E24</f>
        <v>Krajovský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191"/>
      <c r="B124" s="192"/>
      <c r="C124" s="193" t="s">
        <v>128</v>
      </c>
      <c r="D124" s="194" t="s">
        <v>60</v>
      </c>
      <c r="E124" s="194" t="s">
        <v>56</v>
      </c>
      <c r="F124" s="194" t="s">
        <v>57</v>
      </c>
      <c r="G124" s="194" t="s">
        <v>129</v>
      </c>
      <c r="H124" s="194" t="s">
        <v>130</v>
      </c>
      <c r="I124" s="194" t="s">
        <v>131</v>
      </c>
      <c r="J124" s="195" t="s">
        <v>109</v>
      </c>
      <c r="K124" s="196" t="s">
        <v>132</v>
      </c>
      <c r="L124" s="197"/>
      <c r="M124" s="100" t="s">
        <v>1</v>
      </c>
      <c r="N124" s="101" t="s">
        <v>39</v>
      </c>
      <c r="O124" s="101" t="s">
        <v>133</v>
      </c>
      <c r="P124" s="101" t="s">
        <v>134</v>
      </c>
      <c r="Q124" s="101" t="s">
        <v>135</v>
      </c>
      <c r="R124" s="101" t="s">
        <v>136</v>
      </c>
      <c r="S124" s="101" t="s">
        <v>137</v>
      </c>
      <c r="T124" s="102" t="s">
        <v>138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8"/>
      <c r="B125" s="39"/>
      <c r="C125" s="107" t="s">
        <v>139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P126+P200+P211</f>
        <v>0</v>
      </c>
      <c r="Q125" s="104"/>
      <c r="R125" s="200">
        <f>R126+R200+R211</f>
        <v>54.314542</v>
      </c>
      <c r="S125" s="104"/>
      <c r="T125" s="201">
        <f>T126+T200+T211</f>
        <v>63.961999999999996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74</v>
      </c>
      <c r="AU125" s="17" t="s">
        <v>111</v>
      </c>
      <c r="BK125" s="202">
        <f>BK126+BK200+BK211</f>
        <v>0</v>
      </c>
    </row>
    <row r="126" spans="1:63" s="12" customFormat="1" ht="25.9" customHeight="1">
      <c r="A126" s="12"/>
      <c r="B126" s="203"/>
      <c r="C126" s="204"/>
      <c r="D126" s="205" t="s">
        <v>74</v>
      </c>
      <c r="E126" s="206" t="s">
        <v>140</v>
      </c>
      <c r="F126" s="206" t="s">
        <v>141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P127+P146+P154+P180+P193</f>
        <v>0</v>
      </c>
      <c r="Q126" s="211"/>
      <c r="R126" s="212">
        <f>R127+R146+R154+R180+R193</f>
        <v>54.314542</v>
      </c>
      <c r="S126" s="211"/>
      <c r="T126" s="213">
        <f>T127+T146+T154+T180+T193</f>
        <v>63.961999999999996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83</v>
      </c>
      <c r="AT126" s="215" t="s">
        <v>74</v>
      </c>
      <c r="AU126" s="215" t="s">
        <v>75</v>
      </c>
      <c r="AY126" s="214" t="s">
        <v>142</v>
      </c>
      <c r="BK126" s="216">
        <f>BK127+BK146+BK154+BK180+BK193</f>
        <v>0</v>
      </c>
    </row>
    <row r="127" spans="1:63" s="12" customFormat="1" ht="22.8" customHeight="1">
      <c r="A127" s="12"/>
      <c r="B127" s="203"/>
      <c r="C127" s="204"/>
      <c r="D127" s="205" t="s">
        <v>74</v>
      </c>
      <c r="E127" s="217" t="s">
        <v>83</v>
      </c>
      <c r="F127" s="217" t="s">
        <v>1229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SUM(P128:P145)</f>
        <v>0</v>
      </c>
      <c r="Q127" s="211"/>
      <c r="R127" s="212">
        <f>SUM(R128:R145)</f>
        <v>1.21875</v>
      </c>
      <c r="S127" s="211"/>
      <c r="T127" s="213">
        <f>SUM(T128:T145)</f>
        <v>63.961999999999996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83</v>
      </c>
      <c r="AT127" s="215" t="s">
        <v>74</v>
      </c>
      <c r="AU127" s="215" t="s">
        <v>83</v>
      </c>
      <c r="AY127" s="214" t="s">
        <v>142</v>
      </c>
      <c r="BK127" s="216">
        <f>SUM(BK128:BK145)</f>
        <v>0</v>
      </c>
    </row>
    <row r="128" spans="1:65" s="2" customFormat="1" ht="24.15" customHeight="1">
      <c r="A128" s="38"/>
      <c r="B128" s="39"/>
      <c r="C128" s="219" t="s">
        <v>83</v>
      </c>
      <c r="D128" s="219" t="s">
        <v>145</v>
      </c>
      <c r="E128" s="220" t="s">
        <v>1230</v>
      </c>
      <c r="F128" s="221" t="s">
        <v>1231</v>
      </c>
      <c r="G128" s="222" t="s">
        <v>148</v>
      </c>
      <c r="H128" s="223">
        <v>151.2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40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0.26</v>
      </c>
      <c r="T128" s="230">
        <f>S128*H128</f>
        <v>39.312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149</v>
      </c>
      <c r="AT128" s="231" t="s">
        <v>145</v>
      </c>
      <c r="AU128" s="231" t="s">
        <v>85</v>
      </c>
      <c r="AY128" s="17" t="s">
        <v>142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83</v>
      </c>
      <c r="BK128" s="232">
        <f>ROUND(I128*H128,2)</f>
        <v>0</v>
      </c>
      <c r="BL128" s="17" t="s">
        <v>149</v>
      </c>
      <c r="BM128" s="231" t="s">
        <v>1232</v>
      </c>
    </row>
    <row r="129" spans="1:47" s="2" customFormat="1" ht="12">
      <c r="A129" s="38"/>
      <c r="B129" s="39"/>
      <c r="C129" s="40"/>
      <c r="D129" s="233" t="s">
        <v>151</v>
      </c>
      <c r="E129" s="40"/>
      <c r="F129" s="234" t="s">
        <v>1233</v>
      </c>
      <c r="G129" s="40"/>
      <c r="H129" s="40"/>
      <c r="I129" s="235"/>
      <c r="J129" s="40"/>
      <c r="K129" s="40"/>
      <c r="L129" s="44"/>
      <c r="M129" s="236"/>
      <c r="N129" s="237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</v>
      </c>
      <c r="AU129" s="17" t="s">
        <v>85</v>
      </c>
    </row>
    <row r="130" spans="1:51" s="13" customFormat="1" ht="12">
      <c r="A130" s="13"/>
      <c r="B130" s="238"/>
      <c r="C130" s="239"/>
      <c r="D130" s="233" t="s">
        <v>153</v>
      </c>
      <c r="E130" s="240" t="s">
        <v>1</v>
      </c>
      <c r="F130" s="241" t="s">
        <v>1234</v>
      </c>
      <c r="G130" s="239"/>
      <c r="H130" s="242">
        <v>151.2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153</v>
      </c>
      <c r="AU130" s="248" t="s">
        <v>85</v>
      </c>
      <c r="AV130" s="13" t="s">
        <v>85</v>
      </c>
      <c r="AW130" s="13" t="s">
        <v>31</v>
      </c>
      <c r="AX130" s="13" t="s">
        <v>75</v>
      </c>
      <c r="AY130" s="248" t="s">
        <v>142</v>
      </c>
    </row>
    <row r="131" spans="1:51" s="14" customFormat="1" ht="12">
      <c r="A131" s="14"/>
      <c r="B131" s="249"/>
      <c r="C131" s="250"/>
      <c r="D131" s="233" t="s">
        <v>153</v>
      </c>
      <c r="E131" s="251" t="s">
        <v>1</v>
      </c>
      <c r="F131" s="252" t="s">
        <v>155</v>
      </c>
      <c r="G131" s="250"/>
      <c r="H131" s="253">
        <v>151.2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9" t="s">
        <v>153</v>
      </c>
      <c r="AU131" s="259" t="s">
        <v>85</v>
      </c>
      <c r="AV131" s="14" t="s">
        <v>149</v>
      </c>
      <c r="AW131" s="14" t="s">
        <v>31</v>
      </c>
      <c r="AX131" s="14" t="s">
        <v>83</v>
      </c>
      <c r="AY131" s="259" t="s">
        <v>142</v>
      </c>
    </row>
    <row r="132" spans="1:65" s="2" customFormat="1" ht="24.15" customHeight="1">
      <c r="A132" s="38"/>
      <c r="B132" s="39"/>
      <c r="C132" s="219" t="s">
        <v>85</v>
      </c>
      <c r="D132" s="219" t="s">
        <v>145</v>
      </c>
      <c r="E132" s="220" t="s">
        <v>1235</v>
      </c>
      <c r="F132" s="221" t="s">
        <v>1236</v>
      </c>
      <c r="G132" s="222" t="s">
        <v>148</v>
      </c>
      <c r="H132" s="223">
        <v>42.5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40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0.58</v>
      </c>
      <c r="T132" s="230">
        <f>S132*H132</f>
        <v>24.65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149</v>
      </c>
      <c r="AT132" s="231" t="s">
        <v>145</v>
      </c>
      <c r="AU132" s="231" t="s">
        <v>85</v>
      </c>
      <c r="AY132" s="17" t="s">
        <v>142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149</v>
      </c>
      <c r="BM132" s="231" t="s">
        <v>1237</v>
      </c>
    </row>
    <row r="133" spans="1:47" s="2" customFormat="1" ht="12">
      <c r="A133" s="38"/>
      <c r="B133" s="39"/>
      <c r="C133" s="40"/>
      <c r="D133" s="233" t="s">
        <v>151</v>
      </c>
      <c r="E133" s="40"/>
      <c r="F133" s="234" t="s">
        <v>1238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</v>
      </c>
      <c r="AU133" s="17" t="s">
        <v>85</v>
      </c>
    </row>
    <row r="134" spans="1:65" s="2" customFormat="1" ht="24.15" customHeight="1">
      <c r="A134" s="38"/>
      <c r="B134" s="39"/>
      <c r="C134" s="219" t="s">
        <v>143</v>
      </c>
      <c r="D134" s="219" t="s">
        <v>145</v>
      </c>
      <c r="E134" s="220" t="s">
        <v>1239</v>
      </c>
      <c r="F134" s="221" t="s">
        <v>1240</v>
      </c>
      <c r="G134" s="222" t="s">
        <v>148</v>
      </c>
      <c r="H134" s="223">
        <v>50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40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149</v>
      </c>
      <c r="AT134" s="231" t="s">
        <v>145</v>
      </c>
      <c r="AU134" s="231" t="s">
        <v>85</v>
      </c>
      <c r="AY134" s="17" t="s">
        <v>142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83</v>
      </c>
      <c r="BK134" s="232">
        <f>ROUND(I134*H134,2)</f>
        <v>0</v>
      </c>
      <c r="BL134" s="17" t="s">
        <v>149</v>
      </c>
      <c r="BM134" s="231" t="s">
        <v>1241</v>
      </c>
    </row>
    <row r="135" spans="1:47" s="2" customFormat="1" ht="12">
      <c r="A135" s="38"/>
      <c r="B135" s="39"/>
      <c r="C135" s="40"/>
      <c r="D135" s="233" t="s">
        <v>151</v>
      </c>
      <c r="E135" s="40"/>
      <c r="F135" s="234" t="s">
        <v>1242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</v>
      </c>
      <c r="AU135" s="17" t="s">
        <v>85</v>
      </c>
    </row>
    <row r="136" spans="1:65" s="2" customFormat="1" ht="16.5" customHeight="1">
      <c r="A136" s="38"/>
      <c r="B136" s="39"/>
      <c r="C136" s="270" t="s">
        <v>149</v>
      </c>
      <c r="D136" s="270" t="s">
        <v>198</v>
      </c>
      <c r="E136" s="271" t="s">
        <v>1243</v>
      </c>
      <c r="F136" s="272" t="s">
        <v>1244</v>
      </c>
      <c r="G136" s="273" t="s">
        <v>1245</v>
      </c>
      <c r="H136" s="274">
        <v>0.75</v>
      </c>
      <c r="I136" s="275"/>
      <c r="J136" s="276">
        <f>ROUND(I136*H136,2)</f>
        <v>0</v>
      </c>
      <c r="K136" s="277"/>
      <c r="L136" s="278"/>
      <c r="M136" s="279" t="s">
        <v>1</v>
      </c>
      <c r="N136" s="280" t="s">
        <v>40</v>
      </c>
      <c r="O136" s="91"/>
      <c r="P136" s="229">
        <f>O136*H136</f>
        <v>0</v>
      </c>
      <c r="Q136" s="229">
        <v>0.001</v>
      </c>
      <c r="R136" s="229">
        <f>Q136*H136</f>
        <v>0.00075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201</v>
      </c>
      <c r="AT136" s="231" t="s">
        <v>198</v>
      </c>
      <c r="AU136" s="231" t="s">
        <v>85</v>
      </c>
      <c r="AY136" s="17" t="s">
        <v>142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149</v>
      </c>
      <c r="BM136" s="231" t="s">
        <v>1246</v>
      </c>
    </row>
    <row r="137" spans="1:47" s="2" customFormat="1" ht="12">
      <c r="A137" s="38"/>
      <c r="B137" s="39"/>
      <c r="C137" s="40"/>
      <c r="D137" s="233" t="s">
        <v>151</v>
      </c>
      <c r="E137" s="40"/>
      <c r="F137" s="234" t="s">
        <v>1244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151</v>
      </c>
      <c r="AU137" s="17" t="s">
        <v>85</v>
      </c>
    </row>
    <row r="138" spans="1:51" s="13" customFormat="1" ht="12">
      <c r="A138" s="13"/>
      <c r="B138" s="238"/>
      <c r="C138" s="239"/>
      <c r="D138" s="233" t="s">
        <v>153</v>
      </c>
      <c r="E138" s="239"/>
      <c r="F138" s="241" t="s">
        <v>1247</v>
      </c>
      <c r="G138" s="239"/>
      <c r="H138" s="242">
        <v>0.75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153</v>
      </c>
      <c r="AU138" s="248" t="s">
        <v>85</v>
      </c>
      <c r="AV138" s="13" t="s">
        <v>85</v>
      </c>
      <c r="AW138" s="13" t="s">
        <v>4</v>
      </c>
      <c r="AX138" s="13" t="s">
        <v>83</v>
      </c>
      <c r="AY138" s="248" t="s">
        <v>142</v>
      </c>
    </row>
    <row r="139" spans="1:65" s="2" customFormat="1" ht="33" customHeight="1">
      <c r="A139" s="38"/>
      <c r="B139" s="39"/>
      <c r="C139" s="219" t="s">
        <v>180</v>
      </c>
      <c r="D139" s="219" t="s">
        <v>145</v>
      </c>
      <c r="E139" s="220" t="s">
        <v>1248</v>
      </c>
      <c r="F139" s="221" t="s">
        <v>1249</v>
      </c>
      <c r="G139" s="222" t="s">
        <v>148</v>
      </c>
      <c r="H139" s="223">
        <v>100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40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149</v>
      </c>
      <c r="AT139" s="231" t="s">
        <v>145</v>
      </c>
      <c r="AU139" s="231" t="s">
        <v>85</v>
      </c>
      <c r="AY139" s="17" t="s">
        <v>142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83</v>
      </c>
      <c r="BK139" s="232">
        <f>ROUND(I139*H139,2)</f>
        <v>0</v>
      </c>
      <c r="BL139" s="17" t="s">
        <v>149</v>
      </c>
      <c r="BM139" s="231" t="s">
        <v>1250</v>
      </c>
    </row>
    <row r="140" spans="1:47" s="2" customFormat="1" ht="12">
      <c r="A140" s="38"/>
      <c r="B140" s="39"/>
      <c r="C140" s="40"/>
      <c r="D140" s="233" t="s">
        <v>151</v>
      </c>
      <c r="E140" s="40"/>
      <c r="F140" s="234" t="s">
        <v>1251</v>
      </c>
      <c r="G140" s="40"/>
      <c r="H140" s="40"/>
      <c r="I140" s="235"/>
      <c r="J140" s="40"/>
      <c r="K140" s="40"/>
      <c r="L140" s="44"/>
      <c r="M140" s="236"/>
      <c r="N140" s="237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151</v>
      </c>
      <c r="AU140" s="17" t="s">
        <v>85</v>
      </c>
    </row>
    <row r="141" spans="1:51" s="13" customFormat="1" ht="12">
      <c r="A141" s="13"/>
      <c r="B141" s="238"/>
      <c r="C141" s="239"/>
      <c r="D141" s="233" t="s">
        <v>153</v>
      </c>
      <c r="E141" s="240" t="s">
        <v>1</v>
      </c>
      <c r="F141" s="241" t="s">
        <v>1252</v>
      </c>
      <c r="G141" s="239"/>
      <c r="H141" s="242">
        <v>100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153</v>
      </c>
      <c r="AU141" s="248" t="s">
        <v>85</v>
      </c>
      <c r="AV141" s="13" t="s">
        <v>85</v>
      </c>
      <c r="AW141" s="13" t="s">
        <v>31</v>
      </c>
      <c r="AX141" s="13" t="s">
        <v>75</v>
      </c>
      <c r="AY141" s="248" t="s">
        <v>142</v>
      </c>
    </row>
    <row r="142" spans="1:51" s="14" customFormat="1" ht="12">
      <c r="A142" s="14"/>
      <c r="B142" s="249"/>
      <c r="C142" s="250"/>
      <c r="D142" s="233" t="s">
        <v>153</v>
      </c>
      <c r="E142" s="251" t="s">
        <v>1</v>
      </c>
      <c r="F142" s="252" t="s">
        <v>155</v>
      </c>
      <c r="G142" s="250"/>
      <c r="H142" s="253">
        <v>100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9" t="s">
        <v>153</v>
      </c>
      <c r="AU142" s="259" t="s">
        <v>85</v>
      </c>
      <c r="AV142" s="14" t="s">
        <v>149</v>
      </c>
      <c r="AW142" s="14" t="s">
        <v>31</v>
      </c>
      <c r="AX142" s="14" t="s">
        <v>83</v>
      </c>
      <c r="AY142" s="259" t="s">
        <v>142</v>
      </c>
    </row>
    <row r="143" spans="1:65" s="2" customFormat="1" ht="16.5" customHeight="1">
      <c r="A143" s="38"/>
      <c r="B143" s="39"/>
      <c r="C143" s="270" t="s">
        <v>169</v>
      </c>
      <c r="D143" s="270" t="s">
        <v>198</v>
      </c>
      <c r="E143" s="271" t="s">
        <v>1253</v>
      </c>
      <c r="F143" s="272" t="s">
        <v>1254</v>
      </c>
      <c r="G143" s="273" t="s">
        <v>242</v>
      </c>
      <c r="H143" s="274">
        <v>5.8</v>
      </c>
      <c r="I143" s="275"/>
      <c r="J143" s="276">
        <f>ROUND(I143*H143,2)</f>
        <v>0</v>
      </c>
      <c r="K143" s="277"/>
      <c r="L143" s="278"/>
      <c r="M143" s="279" t="s">
        <v>1</v>
      </c>
      <c r="N143" s="280" t="s">
        <v>40</v>
      </c>
      <c r="O143" s="91"/>
      <c r="P143" s="229">
        <f>O143*H143</f>
        <v>0</v>
      </c>
      <c r="Q143" s="229">
        <v>0.21</v>
      </c>
      <c r="R143" s="229">
        <f>Q143*H143</f>
        <v>1.218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201</v>
      </c>
      <c r="AT143" s="231" t="s">
        <v>198</v>
      </c>
      <c r="AU143" s="231" t="s">
        <v>85</v>
      </c>
      <c r="AY143" s="17" t="s">
        <v>142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149</v>
      </c>
      <c r="BM143" s="231" t="s">
        <v>1255</v>
      </c>
    </row>
    <row r="144" spans="1:47" s="2" customFormat="1" ht="12">
      <c r="A144" s="38"/>
      <c r="B144" s="39"/>
      <c r="C144" s="40"/>
      <c r="D144" s="233" t="s">
        <v>151</v>
      </c>
      <c r="E144" s="40"/>
      <c r="F144" s="234" t="s">
        <v>1254</v>
      </c>
      <c r="G144" s="40"/>
      <c r="H144" s="40"/>
      <c r="I144" s="235"/>
      <c r="J144" s="40"/>
      <c r="K144" s="40"/>
      <c r="L144" s="44"/>
      <c r="M144" s="236"/>
      <c r="N144" s="237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151</v>
      </c>
      <c r="AU144" s="17" t="s">
        <v>85</v>
      </c>
    </row>
    <row r="145" spans="1:51" s="13" customFormat="1" ht="12">
      <c r="A145" s="13"/>
      <c r="B145" s="238"/>
      <c r="C145" s="239"/>
      <c r="D145" s="233" t="s">
        <v>153</v>
      </c>
      <c r="E145" s="239"/>
      <c r="F145" s="241" t="s">
        <v>1256</v>
      </c>
      <c r="G145" s="239"/>
      <c r="H145" s="242">
        <v>5.8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153</v>
      </c>
      <c r="AU145" s="248" t="s">
        <v>85</v>
      </c>
      <c r="AV145" s="13" t="s">
        <v>85</v>
      </c>
      <c r="AW145" s="13" t="s">
        <v>4</v>
      </c>
      <c r="AX145" s="13" t="s">
        <v>83</v>
      </c>
      <c r="AY145" s="248" t="s">
        <v>142</v>
      </c>
    </row>
    <row r="146" spans="1:63" s="12" customFormat="1" ht="22.8" customHeight="1">
      <c r="A146" s="12"/>
      <c r="B146" s="203"/>
      <c r="C146" s="204"/>
      <c r="D146" s="205" t="s">
        <v>74</v>
      </c>
      <c r="E146" s="217" t="s">
        <v>143</v>
      </c>
      <c r="F146" s="217" t="s">
        <v>144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SUM(P147:P153)</f>
        <v>0</v>
      </c>
      <c r="Q146" s="211"/>
      <c r="R146" s="212">
        <f>SUM(R147:R153)</f>
        <v>6.316611999999999</v>
      </c>
      <c r="S146" s="211"/>
      <c r="T146" s="213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83</v>
      </c>
      <c r="AT146" s="215" t="s">
        <v>74</v>
      </c>
      <c r="AU146" s="215" t="s">
        <v>83</v>
      </c>
      <c r="AY146" s="214" t="s">
        <v>142</v>
      </c>
      <c r="BK146" s="216">
        <f>SUM(BK147:BK153)</f>
        <v>0</v>
      </c>
    </row>
    <row r="147" spans="1:65" s="2" customFormat="1" ht="24.15" customHeight="1">
      <c r="A147" s="38"/>
      <c r="B147" s="39"/>
      <c r="C147" s="219" t="s">
        <v>197</v>
      </c>
      <c r="D147" s="219" t="s">
        <v>145</v>
      </c>
      <c r="E147" s="220" t="s">
        <v>1257</v>
      </c>
      <c r="F147" s="221" t="s">
        <v>1258</v>
      </c>
      <c r="G147" s="222" t="s">
        <v>548</v>
      </c>
      <c r="H147" s="223">
        <v>18.8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40</v>
      </c>
      <c r="O147" s="91"/>
      <c r="P147" s="229">
        <f>O147*H147</f>
        <v>0</v>
      </c>
      <c r="Q147" s="229">
        <v>0.12064</v>
      </c>
      <c r="R147" s="229">
        <f>Q147*H147</f>
        <v>2.268032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149</v>
      </c>
      <c r="AT147" s="231" t="s">
        <v>145</v>
      </c>
      <c r="AU147" s="231" t="s">
        <v>85</v>
      </c>
      <c r="AY147" s="17" t="s">
        <v>142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83</v>
      </c>
      <c r="BK147" s="232">
        <f>ROUND(I147*H147,2)</f>
        <v>0</v>
      </c>
      <c r="BL147" s="17" t="s">
        <v>149</v>
      </c>
      <c r="BM147" s="231" t="s">
        <v>1259</v>
      </c>
    </row>
    <row r="148" spans="1:47" s="2" customFormat="1" ht="12">
      <c r="A148" s="38"/>
      <c r="B148" s="39"/>
      <c r="C148" s="40"/>
      <c r="D148" s="233" t="s">
        <v>151</v>
      </c>
      <c r="E148" s="40"/>
      <c r="F148" s="234" t="s">
        <v>1260</v>
      </c>
      <c r="G148" s="40"/>
      <c r="H148" s="40"/>
      <c r="I148" s="235"/>
      <c r="J148" s="40"/>
      <c r="K148" s="40"/>
      <c r="L148" s="44"/>
      <c r="M148" s="236"/>
      <c r="N148" s="237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</v>
      </c>
      <c r="AU148" s="17" t="s">
        <v>85</v>
      </c>
    </row>
    <row r="149" spans="1:51" s="13" customFormat="1" ht="12">
      <c r="A149" s="13"/>
      <c r="B149" s="238"/>
      <c r="C149" s="239"/>
      <c r="D149" s="233" t="s">
        <v>153</v>
      </c>
      <c r="E149" s="240" t="s">
        <v>1</v>
      </c>
      <c r="F149" s="241" t="s">
        <v>1261</v>
      </c>
      <c r="G149" s="239"/>
      <c r="H149" s="242">
        <v>18.8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153</v>
      </c>
      <c r="AU149" s="248" t="s">
        <v>85</v>
      </c>
      <c r="AV149" s="13" t="s">
        <v>85</v>
      </c>
      <c r="AW149" s="13" t="s">
        <v>31</v>
      </c>
      <c r="AX149" s="13" t="s">
        <v>75</v>
      </c>
      <c r="AY149" s="248" t="s">
        <v>142</v>
      </c>
    </row>
    <row r="150" spans="1:51" s="14" customFormat="1" ht="12">
      <c r="A150" s="14"/>
      <c r="B150" s="249"/>
      <c r="C150" s="250"/>
      <c r="D150" s="233" t="s">
        <v>153</v>
      </c>
      <c r="E150" s="251" t="s">
        <v>1</v>
      </c>
      <c r="F150" s="252" t="s">
        <v>155</v>
      </c>
      <c r="G150" s="250"/>
      <c r="H150" s="253">
        <v>18.8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153</v>
      </c>
      <c r="AU150" s="259" t="s">
        <v>85</v>
      </c>
      <c r="AV150" s="14" t="s">
        <v>149</v>
      </c>
      <c r="AW150" s="14" t="s">
        <v>31</v>
      </c>
      <c r="AX150" s="14" t="s">
        <v>83</v>
      </c>
      <c r="AY150" s="259" t="s">
        <v>142</v>
      </c>
    </row>
    <row r="151" spans="1:65" s="2" customFormat="1" ht="24.15" customHeight="1">
      <c r="A151" s="38"/>
      <c r="B151" s="39"/>
      <c r="C151" s="270" t="s">
        <v>201</v>
      </c>
      <c r="D151" s="270" t="s">
        <v>198</v>
      </c>
      <c r="E151" s="271" t="s">
        <v>1262</v>
      </c>
      <c r="F151" s="272" t="s">
        <v>1263</v>
      </c>
      <c r="G151" s="273" t="s">
        <v>189</v>
      </c>
      <c r="H151" s="274">
        <v>110.92</v>
      </c>
      <c r="I151" s="275"/>
      <c r="J151" s="276">
        <f>ROUND(I151*H151,2)</f>
        <v>0</v>
      </c>
      <c r="K151" s="277"/>
      <c r="L151" s="278"/>
      <c r="M151" s="279" t="s">
        <v>1</v>
      </c>
      <c r="N151" s="280" t="s">
        <v>40</v>
      </c>
      <c r="O151" s="91"/>
      <c r="P151" s="229">
        <f>O151*H151</f>
        <v>0</v>
      </c>
      <c r="Q151" s="229">
        <v>0.0365</v>
      </c>
      <c r="R151" s="229">
        <f>Q151*H151</f>
        <v>4.048579999999999</v>
      </c>
      <c r="S151" s="229">
        <v>0</v>
      </c>
      <c r="T151" s="23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1" t="s">
        <v>201</v>
      </c>
      <c r="AT151" s="231" t="s">
        <v>198</v>
      </c>
      <c r="AU151" s="231" t="s">
        <v>85</v>
      </c>
      <c r="AY151" s="17" t="s">
        <v>142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7" t="s">
        <v>83</v>
      </c>
      <c r="BK151" s="232">
        <f>ROUND(I151*H151,2)</f>
        <v>0</v>
      </c>
      <c r="BL151" s="17" t="s">
        <v>149</v>
      </c>
      <c r="BM151" s="231" t="s">
        <v>1264</v>
      </c>
    </row>
    <row r="152" spans="1:47" s="2" customFormat="1" ht="12">
      <c r="A152" s="38"/>
      <c r="B152" s="39"/>
      <c r="C152" s="40"/>
      <c r="D152" s="233" t="s">
        <v>151</v>
      </c>
      <c r="E152" s="40"/>
      <c r="F152" s="234" t="s">
        <v>1263</v>
      </c>
      <c r="G152" s="40"/>
      <c r="H152" s="40"/>
      <c r="I152" s="235"/>
      <c r="J152" s="40"/>
      <c r="K152" s="40"/>
      <c r="L152" s="44"/>
      <c r="M152" s="236"/>
      <c r="N152" s="237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151</v>
      </c>
      <c r="AU152" s="17" t="s">
        <v>85</v>
      </c>
    </row>
    <row r="153" spans="1:51" s="13" customFormat="1" ht="12">
      <c r="A153" s="13"/>
      <c r="B153" s="238"/>
      <c r="C153" s="239"/>
      <c r="D153" s="233" t="s">
        <v>153</v>
      </c>
      <c r="E153" s="239"/>
      <c r="F153" s="241" t="s">
        <v>1265</v>
      </c>
      <c r="G153" s="239"/>
      <c r="H153" s="242">
        <v>110.92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153</v>
      </c>
      <c r="AU153" s="248" t="s">
        <v>85</v>
      </c>
      <c r="AV153" s="13" t="s">
        <v>85</v>
      </c>
      <c r="AW153" s="13" t="s">
        <v>4</v>
      </c>
      <c r="AX153" s="13" t="s">
        <v>83</v>
      </c>
      <c r="AY153" s="248" t="s">
        <v>142</v>
      </c>
    </row>
    <row r="154" spans="1:63" s="12" customFormat="1" ht="22.8" customHeight="1">
      <c r="A154" s="12"/>
      <c r="B154" s="203"/>
      <c r="C154" s="204"/>
      <c r="D154" s="205" t="s">
        <v>74</v>
      </c>
      <c r="E154" s="217" t="s">
        <v>180</v>
      </c>
      <c r="F154" s="217" t="s">
        <v>1266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SUM(P155:P179)</f>
        <v>0</v>
      </c>
      <c r="Q154" s="211"/>
      <c r="R154" s="212">
        <f>SUM(R155:R179)</f>
        <v>22.1962</v>
      </c>
      <c r="S154" s="211"/>
      <c r="T154" s="213">
        <f>SUM(T155:T179)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83</v>
      </c>
      <c r="AT154" s="215" t="s">
        <v>74</v>
      </c>
      <c r="AU154" s="215" t="s">
        <v>83</v>
      </c>
      <c r="AY154" s="214" t="s">
        <v>142</v>
      </c>
      <c r="BK154" s="216">
        <f>SUM(BK155:BK179)</f>
        <v>0</v>
      </c>
    </row>
    <row r="155" spans="1:65" s="2" customFormat="1" ht="16.5" customHeight="1">
      <c r="A155" s="38"/>
      <c r="B155" s="39"/>
      <c r="C155" s="219" t="s">
        <v>206</v>
      </c>
      <c r="D155" s="219" t="s">
        <v>145</v>
      </c>
      <c r="E155" s="220" t="s">
        <v>1267</v>
      </c>
      <c r="F155" s="221" t="s">
        <v>1268</v>
      </c>
      <c r="G155" s="222" t="s">
        <v>148</v>
      </c>
      <c r="H155" s="223">
        <v>141.7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40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149</v>
      </c>
      <c r="AT155" s="231" t="s">
        <v>145</v>
      </c>
      <c r="AU155" s="231" t="s">
        <v>85</v>
      </c>
      <c r="AY155" s="17" t="s">
        <v>142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83</v>
      </c>
      <c r="BK155" s="232">
        <f>ROUND(I155*H155,2)</f>
        <v>0</v>
      </c>
      <c r="BL155" s="17" t="s">
        <v>149</v>
      </c>
      <c r="BM155" s="231" t="s">
        <v>1269</v>
      </c>
    </row>
    <row r="156" spans="1:47" s="2" customFormat="1" ht="12">
      <c r="A156" s="38"/>
      <c r="B156" s="39"/>
      <c r="C156" s="40"/>
      <c r="D156" s="233" t="s">
        <v>151</v>
      </c>
      <c r="E156" s="40"/>
      <c r="F156" s="234" t="s">
        <v>1270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</v>
      </c>
      <c r="AU156" s="17" t="s">
        <v>85</v>
      </c>
    </row>
    <row r="157" spans="1:51" s="15" customFormat="1" ht="12">
      <c r="A157" s="15"/>
      <c r="B157" s="260"/>
      <c r="C157" s="261"/>
      <c r="D157" s="233" t="s">
        <v>153</v>
      </c>
      <c r="E157" s="262" t="s">
        <v>1</v>
      </c>
      <c r="F157" s="263" t="s">
        <v>1271</v>
      </c>
      <c r="G157" s="261"/>
      <c r="H157" s="262" t="s">
        <v>1</v>
      </c>
      <c r="I157" s="264"/>
      <c r="J157" s="261"/>
      <c r="K157" s="261"/>
      <c r="L157" s="265"/>
      <c r="M157" s="266"/>
      <c r="N157" s="267"/>
      <c r="O157" s="267"/>
      <c r="P157" s="267"/>
      <c r="Q157" s="267"/>
      <c r="R157" s="267"/>
      <c r="S157" s="267"/>
      <c r="T157" s="268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9" t="s">
        <v>153</v>
      </c>
      <c r="AU157" s="269" t="s">
        <v>85</v>
      </c>
      <c r="AV157" s="15" t="s">
        <v>83</v>
      </c>
      <c r="AW157" s="15" t="s">
        <v>31</v>
      </c>
      <c r="AX157" s="15" t="s">
        <v>75</v>
      </c>
      <c r="AY157" s="269" t="s">
        <v>142</v>
      </c>
    </row>
    <row r="158" spans="1:51" s="13" customFormat="1" ht="12">
      <c r="A158" s="13"/>
      <c r="B158" s="238"/>
      <c r="C158" s="239"/>
      <c r="D158" s="233" t="s">
        <v>153</v>
      </c>
      <c r="E158" s="240" t="s">
        <v>1</v>
      </c>
      <c r="F158" s="241" t="s">
        <v>1272</v>
      </c>
      <c r="G158" s="239"/>
      <c r="H158" s="242">
        <v>4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153</v>
      </c>
      <c r="AU158" s="248" t="s">
        <v>85</v>
      </c>
      <c r="AV158" s="13" t="s">
        <v>85</v>
      </c>
      <c r="AW158" s="13" t="s">
        <v>31</v>
      </c>
      <c r="AX158" s="13" t="s">
        <v>75</v>
      </c>
      <c r="AY158" s="248" t="s">
        <v>142</v>
      </c>
    </row>
    <row r="159" spans="1:51" s="13" customFormat="1" ht="12">
      <c r="A159" s="13"/>
      <c r="B159" s="238"/>
      <c r="C159" s="239"/>
      <c r="D159" s="233" t="s">
        <v>153</v>
      </c>
      <c r="E159" s="240" t="s">
        <v>1</v>
      </c>
      <c r="F159" s="241" t="s">
        <v>1273</v>
      </c>
      <c r="G159" s="239"/>
      <c r="H159" s="242">
        <v>52.7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153</v>
      </c>
      <c r="AU159" s="248" t="s">
        <v>85</v>
      </c>
      <c r="AV159" s="13" t="s">
        <v>85</v>
      </c>
      <c r="AW159" s="13" t="s">
        <v>31</v>
      </c>
      <c r="AX159" s="13" t="s">
        <v>75</v>
      </c>
      <c r="AY159" s="248" t="s">
        <v>142</v>
      </c>
    </row>
    <row r="160" spans="1:51" s="15" customFormat="1" ht="12">
      <c r="A160" s="15"/>
      <c r="B160" s="260"/>
      <c r="C160" s="261"/>
      <c r="D160" s="233" t="s">
        <v>153</v>
      </c>
      <c r="E160" s="262" t="s">
        <v>1</v>
      </c>
      <c r="F160" s="263" t="s">
        <v>1274</v>
      </c>
      <c r="G160" s="261"/>
      <c r="H160" s="262" t="s">
        <v>1</v>
      </c>
      <c r="I160" s="264"/>
      <c r="J160" s="261"/>
      <c r="K160" s="261"/>
      <c r="L160" s="265"/>
      <c r="M160" s="266"/>
      <c r="N160" s="267"/>
      <c r="O160" s="267"/>
      <c r="P160" s="267"/>
      <c r="Q160" s="267"/>
      <c r="R160" s="267"/>
      <c r="S160" s="267"/>
      <c r="T160" s="26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9" t="s">
        <v>153</v>
      </c>
      <c r="AU160" s="269" t="s">
        <v>85</v>
      </c>
      <c r="AV160" s="15" t="s">
        <v>83</v>
      </c>
      <c r="AW160" s="15" t="s">
        <v>31</v>
      </c>
      <c r="AX160" s="15" t="s">
        <v>75</v>
      </c>
      <c r="AY160" s="269" t="s">
        <v>142</v>
      </c>
    </row>
    <row r="161" spans="1:51" s="13" customFormat="1" ht="12">
      <c r="A161" s="13"/>
      <c r="B161" s="238"/>
      <c r="C161" s="239"/>
      <c r="D161" s="233" t="s">
        <v>153</v>
      </c>
      <c r="E161" s="240" t="s">
        <v>1</v>
      </c>
      <c r="F161" s="241" t="s">
        <v>1275</v>
      </c>
      <c r="G161" s="239"/>
      <c r="H161" s="242">
        <v>85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153</v>
      </c>
      <c r="AU161" s="248" t="s">
        <v>85</v>
      </c>
      <c r="AV161" s="13" t="s">
        <v>85</v>
      </c>
      <c r="AW161" s="13" t="s">
        <v>31</v>
      </c>
      <c r="AX161" s="13" t="s">
        <v>75</v>
      </c>
      <c r="AY161" s="248" t="s">
        <v>142</v>
      </c>
    </row>
    <row r="162" spans="1:51" s="14" customFormat="1" ht="12">
      <c r="A162" s="14"/>
      <c r="B162" s="249"/>
      <c r="C162" s="250"/>
      <c r="D162" s="233" t="s">
        <v>153</v>
      </c>
      <c r="E162" s="251" t="s">
        <v>1</v>
      </c>
      <c r="F162" s="252" t="s">
        <v>155</v>
      </c>
      <c r="G162" s="250"/>
      <c r="H162" s="253">
        <v>141.7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9" t="s">
        <v>153</v>
      </c>
      <c r="AU162" s="259" t="s">
        <v>85</v>
      </c>
      <c r="AV162" s="14" t="s">
        <v>149</v>
      </c>
      <c r="AW162" s="14" t="s">
        <v>31</v>
      </c>
      <c r="AX162" s="14" t="s">
        <v>83</v>
      </c>
      <c r="AY162" s="259" t="s">
        <v>142</v>
      </c>
    </row>
    <row r="163" spans="1:65" s="2" customFormat="1" ht="24.15" customHeight="1">
      <c r="A163" s="38"/>
      <c r="B163" s="39"/>
      <c r="C163" s="219" t="s">
        <v>210</v>
      </c>
      <c r="D163" s="219" t="s">
        <v>145</v>
      </c>
      <c r="E163" s="220" t="s">
        <v>1276</v>
      </c>
      <c r="F163" s="221" t="s">
        <v>1277</v>
      </c>
      <c r="G163" s="222" t="s">
        <v>148</v>
      </c>
      <c r="H163" s="223">
        <v>56.7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40</v>
      </c>
      <c r="O163" s="91"/>
      <c r="P163" s="229">
        <f>O163*H163</f>
        <v>0</v>
      </c>
      <c r="Q163" s="229">
        <v>0.08425</v>
      </c>
      <c r="R163" s="229">
        <f>Q163*H163</f>
        <v>4.776975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149</v>
      </c>
      <c r="AT163" s="231" t="s">
        <v>145</v>
      </c>
      <c r="AU163" s="231" t="s">
        <v>85</v>
      </c>
      <c r="AY163" s="17" t="s">
        <v>142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83</v>
      </c>
      <c r="BK163" s="232">
        <f>ROUND(I163*H163,2)</f>
        <v>0</v>
      </c>
      <c r="BL163" s="17" t="s">
        <v>149</v>
      </c>
      <c r="BM163" s="231" t="s">
        <v>1278</v>
      </c>
    </row>
    <row r="164" spans="1:47" s="2" customFormat="1" ht="12">
      <c r="A164" s="38"/>
      <c r="B164" s="39"/>
      <c r="C164" s="40"/>
      <c r="D164" s="233" t="s">
        <v>151</v>
      </c>
      <c r="E164" s="40"/>
      <c r="F164" s="234" t="s">
        <v>1279</v>
      </c>
      <c r="G164" s="40"/>
      <c r="H164" s="40"/>
      <c r="I164" s="235"/>
      <c r="J164" s="40"/>
      <c r="K164" s="40"/>
      <c r="L164" s="44"/>
      <c r="M164" s="236"/>
      <c r="N164" s="237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151</v>
      </c>
      <c r="AU164" s="17" t="s">
        <v>85</v>
      </c>
    </row>
    <row r="165" spans="1:51" s="15" customFormat="1" ht="12">
      <c r="A165" s="15"/>
      <c r="B165" s="260"/>
      <c r="C165" s="261"/>
      <c r="D165" s="233" t="s">
        <v>153</v>
      </c>
      <c r="E165" s="262" t="s">
        <v>1</v>
      </c>
      <c r="F165" s="263" t="s">
        <v>1271</v>
      </c>
      <c r="G165" s="261"/>
      <c r="H165" s="262" t="s">
        <v>1</v>
      </c>
      <c r="I165" s="264"/>
      <c r="J165" s="261"/>
      <c r="K165" s="261"/>
      <c r="L165" s="265"/>
      <c r="M165" s="266"/>
      <c r="N165" s="267"/>
      <c r="O165" s="267"/>
      <c r="P165" s="267"/>
      <c r="Q165" s="267"/>
      <c r="R165" s="267"/>
      <c r="S165" s="267"/>
      <c r="T165" s="26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9" t="s">
        <v>153</v>
      </c>
      <c r="AU165" s="269" t="s">
        <v>85</v>
      </c>
      <c r="AV165" s="15" t="s">
        <v>83</v>
      </c>
      <c r="AW165" s="15" t="s">
        <v>31</v>
      </c>
      <c r="AX165" s="15" t="s">
        <v>75</v>
      </c>
      <c r="AY165" s="269" t="s">
        <v>142</v>
      </c>
    </row>
    <row r="166" spans="1:51" s="13" customFormat="1" ht="12">
      <c r="A166" s="13"/>
      <c r="B166" s="238"/>
      <c r="C166" s="239"/>
      <c r="D166" s="233" t="s">
        <v>153</v>
      </c>
      <c r="E166" s="240" t="s">
        <v>1</v>
      </c>
      <c r="F166" s="241" t="s">
        <v>1272</v>
      </c>
      <c r="G166" s="239"/>
      <c r="H166" s="242">
        <v>4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153</v>
      </c>
      <c r="AU166" s="248" t="s">
        <v>85</v>
      </c>
      <c r="AV166" s="13" t="s">
        <v>85</v>
      </c>
      <c r="AW166" s="13" t="s">
        <v>31</v>
      </c>
      <c r="AX166" s="13" t="s">
        <v>75</v>
      </c>
      <c r="AY166" s="248" t="s">
        <v>142</v>
      </c>
    </row>
    <row r="167" spans="1:51" s="13" customFormat="1" ht="12">
      <c r="A167" s="13"/>
      <c r="B167" s="238"/>
      <c r="C167" s="239"/>
      <c r="D167" s="233" t="s">
        <v>153</v>
      </c>
      <c r="E167" s="240" t="s">
        <v>1</v>
      </c>
      <c r="F167" s="241" t="s">
        <v>1273</v>
      </c>
      <c r="G167" s="239"/>
      <c r="H167" s="242">
        <v>52.7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153</v>
      </c>
      <c r="AU167" s="248" t="s">
        <v>85</v>
      </c>
      <c r="AV167" s="13" t="s">
        <v>85</v>
      </c>
      <c r="AW167" s="13" t="s">
        <v>31</v>
      </c>
      <c r="AX167" s="13" t="s">
        <v>75</v>
      </c>
      <c r="AY167" s="248" t="s">
        <v>142</v>
      </c>
    </row>
    <row r="168" spans="1:51" s="14" customFormat="1" ht="12">
      <c r="A168" s="14"/>
      <c r="B168" s="249"/>
      <c r="C168" s="250"/>
      <c r="D168" s="233" t="s">
        <v>153</v>
      </c>
      <c r="E168" s="251" t="s">
        <v>1</v>
      </c>
      <c r="F168" s="252" t="s">
        <v>155</v>
      </c>
      <c r="G168" s="250"/>
      <c r="H168" s="253">
        <v>56.7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9" t="s">
        <v>153</v>
      </c>
      <c r="AU168" s="259" t="s">
        <v>85</v>
      </c>
      <c r="AV168" s="14" t="s">
        <v>149</v>
      </c>
      <c r="AW168" s="14" t="s">
        <v>31</v>
      </c>
      <c r="AX168" s="14" t="s">
        <v>83</v>
      </c>
      <c r="AY168" s="259" t="s">
        <v>142</v>
      </c>
    </row>
    <row r="169" spans="1:65" s="2" customFormat="1" ht="16.5" customHeight="1">
      <c r="A169" s="38"/>
      <c r="B169" s="39"/>
      <c r="C169" s="270" t="s">
        <v>216</v>
      </c>
      <c r="D169" s="270" t="s">
        <v>198</v>
      </c>
      <c r="E169" s="271" t="s">
        <v>1280</v>
      </c>
      <c r="F169" s="272" t="s">
        <v>1281</v>
      </c>
      <c r="G169" s="273" t="s">
        <v>148</v>
      </c>
      <c r="H169" s="274">
        <v>56.7</v>
      </c>
      <c r="I169" s="275"/>
      <c r="J169" s="276">
        <f>ROUND(I169*H169,2)</f>
        <v>0</v>
      </c>
      <c r="K169" s="277"/>
      <c r="L169" s="278"/>
      <c r="M169" s="279" t="s">
        <v>1</v>
      </c>
      <c r="N169" s="280" t="s">
        <v>40</v>
      </c>
      <c r="O169" s="91"/>
      <c r="P169" s="229">
        <f>O169*H169</f>
        <v>0</v>
      </c>
      <c r="Q169" s="229">
        <v>0.113</v>
      </c>
      <c r="R169" s="229">
        <f>Q169*H169</f>
        <v>6.407100000000001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201</v>
      </c>
      <c r="AT169" s="231" t="s">
        <v>198</v>
      </c>
      <c r="AU169" s="231" t="s">
        <v>85</v>
      </c>
      <c r="AY169" s="17" t="s">
        <v>142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83</v>
      </c>
      <c r="BK169" s="232">
        <f>ROUND(I169*H169,2)</f>
        <v>0</v>
      </c>
      <c r="BL169" s="17" t="s">
        <v>149</v>
      </c>
      <c r="BM169" s="231" t="s">
        <v>1282</v>
      </c>
    </row>
    <row r="170" spans="1:47" s="2" customFormat="1" ht="12">
      <c r="A170" s="38"/>
      <c r="B170" s="39"/>
      <c r="C170" s="40"/>
      <c r="D170" s="233" t="s">
        <v>151</v>
      </c>
      <c r="E170" s="40"/>
      <c r="F170" s="234" t="s">
        <v>1281</v>
      </c>
      <c r="G170" s="40"/>
      <c r="H170" s="40"/>
      <c r="I170" s="235"/>
      <c r="J170" s="40"/>
      <c r="K170" s="40"/>
      <c r="L170" s="44"/>
      <c r="M170" s="236"/>
      <c r="N170" s="23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151</v>
      </c>
      <c r="AU170" s="17" t="s">
        <v>85</v>
      </c>
    </row>
    <row r="171" spans="1:65" s="2" customFormat="1" ht="24.15" customHeight="1">
      <c r="A171" s="38"/>
      <c r="B171" s="39"/>
      <c r="C171" s="219" t="s">
        <v>8</v>
      </c>
      <c r="D171" s="219" t="s">
        <v>145</v>
      </c>
      <c r="E171" s="220" t="s">
        <v>1283</v>
      </c>
      <c r="F171" s="221" t="s">
        <v>1284</v>
      </c>
      <c r="G171" s="222" t="s">
        <v>148</v>
      </c>
      <c r="H171" s="223">
        <v>42.5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0.08565</v>
      </c>
      <c r="R171" s="229">
        <f>Q171*H171</f>
        <v>3.6401250000000003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149</v>
      </c>
      <c r="AT171" s="231" t="s">
        <v>145</v>
      </c>
      <c r="AU171" s="231" t="s">
        <v>85</v>
      </c>
      <c r="AY171" s="17" t="s">
        <v>142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149</v>
      </c>
      <c r="BM171" s="231" t="s">
        <v>1285</v>
      </c>
    </row>
    <row r="172" spans="1:47" s="2" customFormat="1" ht="12">
      <c r="A172" s="38"/>
      <c r="B172" s="39"/>
      <c r="C172" s="40"/>
      <c r="D172" s="233" t="s">
        <v>151</v>
      </c>
      <c r="E172" s="40"/>
      <c r="F172" s="234" t="s">
        <v>1286</v>
      </c>
      <c r="G172" s="40"/>
      <c r="H172" s="40"/>
      <c r="I172" s="235"/>
      <c r="J172" s="40"/>
      <c r="K172" s="40"/>
      <c r="L172" s="44"/>
      <c r="M172" s="236"/>
      <c r="N172" s="237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151</v>
      </c>
      <c r="AU172" s="17" t="s">
        <v>85</v>
      </c>
    </row>
    <row r="173" spans="1:51" s="15" customFormat="1" ht="12">
      <c r="A173" s="15"/>
      <c r="B173" s="260"/>
      <c r="C173" s="261"/>
      <c r="D173" s="233" t="s">
        <v>153</v>
      </c>
      <c r="E173" s="262" t="s">
        <v>1</v>
      </c>
      <c r="F173" s="263" t="s">
        <v>1274</v>
      </c>
      <c r="G173" s="261"/>
      <c r="H173" s="262" t="s">
        <v>1</v>
      </c>
      <c r="I173" s="264"/>
      <c r="J173" s="261"/>
      <c r="K173" s="261"/>
      <c r="L173" s="265"/>
      <c r="M173" s="266"/>
      <c r="N173" s="267"/>
      <c r="O173" s="267"/>
      <c r="P173" s="267"/>
      <c r="Q173" s="267"/>
      <c r="R173" s="267"/>
      <c r="S173" s="267"/>
      <c r="T173" s="26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9" t="s">
        <v>153</v>
      </c>
      <c r="AU173" s="269" t="s">
        <v>85</v>
      </c>
      <c r="AV173" s="15" t="s">
        <v>83</v>
      </c>
      <c r="AW173" s="15" t="s">
        <v>31</v>
      </c>
      <c r="AX173" s="15" t="s">
        <v>75</v>
      </c>
      <c r="AY173" s="269" t="s">
        <v>142</v>
      </c>
    </row>
    <row r="174" spans="1:51" s="13" customFormat="1" ht="12">
      <c r="A174" s="13"/>
      <c r="B174" s="238"/>
      <c r="C174" s="239"/>
      <c r="D174" s="233" t="s">
        <v>153</v>
      </c>
      <c r="E174" s="240" t="s">
        <v>1</v>
      </c>
      <c r="F174" s="241" t="s">
        <v>1287</v>
      </c>
      <c r="G174" s="239"/>
      <c r="H174" s="242">
        <v>42.5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153</v>
      </c>
      <c r="AU174" s="248" t="s">
        <v>85</v>
      </c>
      <c r="AV174" s="13" t="s">
        <v>85</v>
      </c>
      <c r="AW174" s="13" t="s">
        <v>31</v>
      </c>
      <c r="AX174" s="13" t="s">
        <v>75</v>
      </c>
      <c r="AY174" s="248" t="s">
        <v>142</v>
      </c>
    </row>
    <row r="175" spans="1:51" s="14" customFormat="1" ht="12">
      <c r="A175" s="14"/>
      <c r="B175" s="249"/>
      <c r="C175" s="250"/>
      <c r="D175" s="233" t="s">
        <v>153</v>
      </c>
      <c r="E175" s="251" t="s">
        <v>1</v>
      </c>
      <c r="F175" s="252" t="s">
        <v>155</v>
      </c>
      <c r="G175" s="250"/>
      <c r="H175" s="253">
        <v>42.5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153</v>
      </c>
      <c r="AU175" s="259" t="s">
        <v>85</v>
      </c>
      <c r="AV175" s="14" t="s">
        <v>149</v>
      </c>
      <c r="AW175" s="14" t="s">
        <v>31</v>
      </c>
      <c r="AX175" s="14" t="s">
        <v>83</v>
      </c>
      <c r="AY175" s="259" t="s">
        <v>142</v>
      </c>
    </row>
    <row r="176" spans="1:65" s="2" customFormat="1" ht="16.5" customHeight="1">
      <c r="A176" s="38"/>
      <c r="B176" s="39"/>
      <c r="C176" s="270" t="s">
        <v>226</v>
      </c>
      <c r="D176" s="270" t="s">
        <v>198</v>
      </c>
      <c r="E176" s="271" t="s">
        <v>1288</v>
      </c>
      <c r="F176" s="272" t="s">
        <v>1289</v>
      </c>
      <c r="G176" s="273" t="s">
        <v>148</v>
      </c>
      <c r="H176" s="274">
        <v>42.5</v>
      </c>
      <c r="I176" s="275"/>
      <c r="J176" s="276">
        <f>ROUND(I176*H176,2)</f>
        <v>0</v>
      </c>
      <c r="K176" s="277"/>
      <c r="L176" s="278"/>
      <c r="M176" s="279" t="s">
        <v>1</v>
      </c>
      <c r="N176" s="280" t="s">
        <v>40</v>
      </c>
      <c r="O176" s="91"/>
      <c r="P176" s="229">
        <f>O176*H176</f>
        <v>0</v>
      </c>
      <c r="Q176" s="229">
        <v>0.152</v>
      </c>
      <c r="R176" s="229">
        <f>Q176*H176</f>
        <v>6.46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201</v>
      </c>
      <c r="AT176" s="231" t="s">
        <v>198</v>
      </c>
      <c r="AU176" s="231" t="s">
        <v>85</v>
      </c>
      <c r="AY176" s="17" t="s">
        <v>142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149</v>
      </c>
      <c r="BM176" s="231" t="s">
        <v>1290</v>
      </c>
    </row>
    <row r="177" spans="1:47" s="2" customFormat="1" ht="12">
      <c r="A177" s="38"/>
      <c r="B177" s="39"/>
      <c r="C177" s="40"/>
      <c r="D177" s="233" t="s">
        <v>151</v>
      </c>
      <c r="E177" s="40"/>
      <c r="F177" s="234" t="s">
        <v>1289</v>
      </c>
      <c r="G177" s="40"/>
      <c r="H177" s="40"/>
      <c r="I177" s="235"/>
      <c r="J177" s="40"/>
      <c r="K177" s="40"/>
      <c r="L177" s="44"/>
      <c r="M177" s="236"/>
      <c r="N177" s="237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151</v>
      </c>
      <c r="AU177" s="17" t="s">
        <v>85</v>
      </c>
    </row>
    <row r="178" spans="1:65" s="2" customFormat="1" ht="16.5" customHeight="1">
      <c r="A178" s="38"/>
      <c r="B178" s="39"/>
      <c r="C178" s="270" t="s">
        <v>232</v>
      </c>
      <c r="D178" s="270" t="s">
        <v>198</v>
      </c>
      <c r="E178" s="271" t="s">
        <v>1291</v>
      </c>
      <c r="F178" s="272" t="s">
        <v>1292</v>
      </c>
      <c r="G178" s="273" t="s">
        <v>148</v>
      </c>
      <c r="H178" s="274">
        <v>6</v>
      </c>
      <c r="I178" s="275"/>
      <c r="J178" s="276">
        <f>ROUND(I178*H178,2)</f>
        <v>0</v>
      </c>
      <c r="K178" s="277"/>
      <c r="L178" s="278"/>
      <c r="M178" s="279" t="s">
        <v>1</v>
      </c>
      <c r="N178" s="280" t="s">
        <v>40</v>
      </c>
      <c r="O178" s="91"/>
      <c r="P178" s="229">
        <f>O178*H178</f>
        <v>0</v>
      </c>
      <c r="Q178" s="229">
        <v>0.152</v>
      </c>
      <c r="R178" s="229">
        <f>Q178*H178</f>
        <v>0.9119999999999999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201</v>
      </c>
      <c r="AT178" s="231" t="s">
        <v>198</v>
      </c>
      <c r="AU178" s="231" t="s">
        <v>85</v>
      </c>
      <c r="AY178" s="17" t="s">
        <v>142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83</v>
      </c>
      <c r="BK178" s="232">
        <f>ROUND(I178*H178,2)</f>
        <v>0</v>
      </c>
      <c r="BL178" s="17" t="s">
        <v>149</v>
      </c>
      <c r="BM178" s="231" t="s">
        <v>1293</v>
      </c>
    </row>
    <row r="179" spans="1:47" s="2" customFormat="1" ht="12">
      <c r="A179" s="38"/>
      <c r="B179" s="39"/>
      <c r="C179" s="40"/>
      <c r="D179" s="233" t="s">
        <v>151</v>
      </c>
      <c r="E179" s="40"/>
      <c r="F179" s="234" t="s">
        <v>1292</v>
      </c>
      <c r="G179" s="40"/>
      <c r="H179" s="40"/>
      <c r="I179" s="235"/>
      <c r="J179" s="40"/>
      <c r="K179" s="40"/>
      <c r="L179" s="44"/>
      <c r="M179" s="236"/>
      <c r="N179" s="237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151</v>
      </c>
      <c r="AU179" s="17" t="s">
        <v>85</v>
      </c>
    </row>
    <row r="180" spans="1:63" s="12" customFormat="1" ht="22.8" customHeight="1">
      <c r="A180" s="12"/>
      <c r="B180" s="203"/>
      <c r="C180" s="204"/>
      <c r="D180" s="205" t="s">
        <v>74</v>
      </c>
      <c r="E180" s="217" t="s">
        <v>206</v>
      </c>
      <c r="F180" s="217" t="s">
        <v>231</v>
      </c>
      <c r="G180" s="204"/>
      <c r="H180" s="204"/>
      <c r="I180" s="207"/>
      <c r="J180" s="218">
        <f>BK180</f>
        <v>0</v>
      </c>
      <c r="K180" s="204"/>
      <c r="L180" s="209"/>
      <c r="M180" s="210"/>
      <c r="N180" s="211"/>
      <c r="O180" s="211"/>
      <c r="P180" s="212">
        <f>SUM(P181:P192)</f>
        <v>0</v>
      </c>
      <c r="Q180" s="211"/>
      <c r="R180" s="212">
        <f>SUM(R181:R192)</f>
        <v>24.58298</v>
      </c>
      <c r="S180" s="211"/>
      <c r="T180" s="213">
        <f>SUM(T181:T192)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83</v>
      </c>
      <c r="AT180" s="215" t="s">
        <v>74</v>
      </c>
      <c r="AU180" s="215" t="s">
        <v>83</v>
      </c>
      <c r="AY180" s="214" t="s">
        <v>142</v>
      </c>
      <c r="BK180" s="216">
        <f>SUM(BK181:BK192)</f>
        <v>0</v>
      </c>
    </row>
    <row r="181" spans="1:65" s="2" customFormat="1" ht="24.15" customHeight="1">
      <c r="A181" s="38"/>
      <c r="B181" s="39"/>
      <c r="C181" s="219" t="s">
        <v>239</v>
      </c>
      <c r="D181" s="219" t="s">
        <v>145</v>
      </c>
      <c r="E181" s="220" t="s">
        <v>1294</v>
      </c>
      <c r="F181" s="221" t="s">
        <v>1295</v>
      </c>
      <c r="G181" s="222" t="s">
        <v>1152</v>
      </c>
      <c r="H181" s="223">
        <v>1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40</v>
      </c>
      <c r="O181" s="91"/>
      <c r="P181" s="229">
        <f>O181*H181</f>
        <v>0</v>
      </c>
      <c r="Q181" s="229">
        <v>0.00011</v>
      </c>
      <c r="R181" s="229">
        <f>Q181*H181</f>
        <v>0.00011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149</v>
      </c>
      <c r="AT181" s="231" t="s">
        <v>145</v>
      </c>
      <c r="AU181" s="231" t="s">
        <v>85</v>
      </c>
      <c r="AY181" s="17" t="s">
        <v>142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83</v>
      </c>
      <c r="BK181" s="232">
        <f>ROUND(I181*H181,2)</f>
        <v>0</v>
      </c>
      <c r="BL181" s="17" t="s">
        <v>149</v>
      </c>
      <c r="BM181" s="231" t="s">
        <v>1296</v>
      </c>
    </row>
    <row r="182" spans="1:47" s="2" customFormat="1" ht="12">
      <c r="A182" s="38"/>
      <c r="B182" s="39"/>
      <c r="C182" s="40"/>
      <c r="D182" s="233" t="s">
        <v>151</v>
      </c>
      <c r="E182" s="40"/>
      <c r="F182" s="234" t="s">
        <v>1297</v>
      </c>
      <c r="G182" s="40"/>
      <c r="H182" s="40"/>
      <c r="I182" s="235"/>
      <c r="J182" s="40"/>
      <c r="K182" s="40"/>
      <c r="L182" s="44"/>
      <c r="M182" s="236"/>
      <c r="N182" s="237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151</v>
      </c>
      <c r="AU182" s="17" t="s">
        <v>85</v>
      </c>
    </row>
    <row r="183" spans="1:65" s="2" customFormat="1" ht="24.15" customHeight="1">
      <c r="A183" s="38"/>
      <c r="B183" s="39"/>
      <c r="C183" s="219" t="s">
        <v>250</v>
      </c>
      <c r="D183" s="219" t="s">
        <v>145</v>
      </c>
      <c r="E183" s="220" t="s">
        <v>1298</v>
      </c>
      <c r="F183" s="221" t="s">
        <v>1299</v>
      </c>
      <c r="G183" s="222" t="s">
        <v>548</v>
      </c>
      <c r="H183" s="223">
        <v>69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40</v>
      </c>
      <c r="O183" s="91"/>
      <c r="P183" s="229">
        <f>O183*H183</f>
        <v>0</v>
      </c>
      <c r="Q183" s="229">
        <v>0.20219</v>
      </c>
      <c r="R183" s="229">
        <f>Q183*H183</f>
        <v>13.95111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149</v>
      </c>
      <c r="AT183" s="231" t="s">
        <v>145</v>
      </c>
      <c r="AU183" s="231" t="s">
        <v>85</v>
      </c>
      <c r="AY183" s="17" t="s">
        <v>142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83</v>
      </c>
      <c r="BK183" s="232">
        <f>ROUND(I183*H183,2)</f>
        <v>0</v>
      </c>
      <c r="BL183" s="17" t="s">
        <v>149</v>
      </c>
      <c r="BM183" s="231" t="s">
        <v>1300</v>
      </c>
    </row>
    <row r="184" spans="1:47" s="2" customFormat="1" ht="12">
      <c r="A184" s="38"/>
      <c r="B184" s="39"/>
      <c r="C184" s="40"/>
      <c r="D184" s="233" t="s">
        <v>151</v>
      </c>
      <c r="E184" s="40"/>
      <c r="F184" s="234" t="s">
        <v>1301</v>
      </c>
      <c r="G184" s="40"/>
      <c r="H184" s="40"/>
      <c r="I184" s="235"/>
      <c r="J184" s="40"/>
      <c r="K184" s="40"/>
      <c r="L184" s="44"/>
      <c r="M184" s="236"/>
      <c r="N184" s="237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151</v>
      </c>
      <c r="AU184" s="17" t="s">
        <v>85</v>
      </c>
    </row>
    <row r="185" spans="1:51" s="13" customFormat="1" ht="12">
      <c r="A185" s="13"/>
      <c r="B185" s="238"/>
      <c r="C185" s="239"/>
      <c r="D185" s="233" t="s">
        <v>153</v>
      </c>
      <c r="E185" s="240" t="s">
        <v>1</v>
      </c>
      <c r="F185" s="241" t="s">
        <v>1302</v>
      </c>
      <c r="G185" s="239"/>
      <c r="H185" s="242">
        <v>69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153</v>
      </c>
      <c r="AU185" s="248" t="s">
        <v>85</v>
      </c>
      <c r="AV185" s="13" t="s">
        <v>85</v>
      </c>
      <c r="AW185" s="13" t="s">
        <v>31</v>
      </c>
      <c r="AX185" s="13" t="s">
        <v>75</v>
      </c>
      <c r="AY185" s="248" t="s">
        <v>142</v>
      </c>
    </row>
    <row r="186" spans="1:51" s="14" customFormat="1" ht="12">
      <c r="A186" s="14"/>
      <c r="B186" s="249"/>
      <c r="C186" s="250"/>
      <c r="D186" s="233" t="s">
        <v>153</v>
      </c>
      <c r="E186" s="251" t="s">
        <v>1</v>
      </c>
      <c r="F186" s="252" t="s">
        <v>155</v>
      </c>
      <c r="G186" s="250"/>
      <c r="H186" s="253">
        <v>69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153</v>
      </c>
      <c r="AU186" s="259" t="s">
        <v>85</v>
      </c>
      <c r="AV186" s="14" t="s">
        <v>149</v>
      </c>
      <c r="AW186" s="14" t="s">
        <v>31</v>
      </c>
      <c r="AX186" s="14" t="s">
        <v>83</v>
      </c>
      <c r="AY186" s="259" t="s">
        <v>142</v>
      </c>
    </row>
    <row r="187" spans="1:65" s="2" customFormat="1" ht="16.5" customHeight="1">
      <c r="A187" s="38"/>
      <c r="B187" s="39"/>
      <c r="C187" s="270" t="s">
        <v>256</v>
      </c>
      <c r="D187" s="270" t="s">
        <v>198</v>
      </c>
      <c r="E187" s="271" t="s">
        <v>1303</v>
      </c>
      <c r="F187" s="272" t="s">
        <v>1304</v>
      </c>
      <c r="G187" s="273" t="s">
        <v>548</v>
      </c>
      <c r="H187" s="274">
        <v>69</v>
      </c>
      <c r="I187" s="275"/>
      <c r="J187" s="276">
        <f>ROUND(I187*H187,2)</f>
        <v>0</v>
      </c>
      <c r="K187" s="277"/>
      <c r="L187" s="278"/>
      <c r="M187" s="279" t="s">
        <v>1</v>
      </c>
      <c r="N187" s="280" t="s">
        <v>40</v>
      </c>
      <c r="O187" s="91"/>
      <c r="P187" s="229">
        <f>O187*H187</f>
        <v>0</v>
      </c>
      <c r="Q187" s="229">
        <v>0.102</v>
      </c>
      <c r="R187" s="229">
        <f>Q187*H187</f>
        <v>7.037999999999999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201</v>
      </c>
      <c r="AT187" s="231" t="s">
        <v>198</v>
      </c>
      <c r="AU187" s="231" t="s">
        <v>85</v>
      </c>
      <c r="AY187" s="17" t="s">
        <v>142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83</v>
      </c>
      <c r="BK187" s="232">
        <f>ROUND(I187*H187,2)</f>
        <v>0</v>
      </c>
      <c r="BL187" s="17" t="s">
        <v>149</v>
      </c>
      <c r="BM187" s="231" t="s">
        <v>1305</v>
      </c>
    </row>
    <row r="188" spans="1:47" s="2" customFormat="1" ht="12">
      <c r="A188" s="38"/>
      <c r="B188" s="39"/>
      <c r="C188" s="40"/>
      <c r="D188" s="233" t="s">
        <v>151</v>
      </c>
      <c r="E188" s="40"/>
      <c r="F188" s="234" t="s">
        <v>1304</v>
      </c>
      <c r="G188" s="40"/>
      <c r="H188" s="40"/>
      <c r="I188" s="235"/>
      <c r="J188" s="40"/>
      <c r="K188" s="40"/>
      <c r="L188" s="44"/>
      <c r="M188" s="236"/>
      <c r="N188" s="237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151</v>
      </c>
      <c r="AU188" s="17" t="s">
        <v>85</v>
      </c>
    </row>
    <row r="189" spans="1:65" s="2" customFormat="1" ht="33" customHeight="1">
      <c r="A189" s="38"/>
      <c r="B189" s="39"/>
      <c r="C189" s="219" t="s">
        <v>265</v>
      </c>
      <c r="D189" s="219" t="s">
        <v>145</v>
      </c>
      <c r="E189" s="220" t="s">
        <v>1306</v>
      </c>
      <c r="F189" s="221" t="s">
        <v>1307</v>
      </c>
      <c r="G189" s="222" t="s">
        <v>548</v>
      </c>
      <c r="H189" s="223">
        <v>16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40</v>
      </c>
      <c r="O189" s="91"/>
      <c r="P189" s="229">
        <f>O189*H189</f>
        <v>0</v>
      </c>
      <c r="Q189" s="229">
        <v>0.16849</v>
      </c>
      <c r="R189" s="229">
        <f>Q189*H189</f>
        <v>2.69584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149</v>
      </c>
      <c r="AT189" s="231" t="s">
        <v>145</v>
      </c>
      <c r="AU189" s="231" t="s">
        <v>85</v>
      </c>
      <c r="AY189" s="17" t="s">
        <v>142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83</v>
      </c>
      <c r="BK189" s="232">
        <f>ROUND(I189*H189,2)</f>
        <v>0</v>
      </c>
      <c r="BL189" s="17" t="s">
        <v>149</v>
      </c>
      <c r="BM189" s="231" t="s">
        <v>1308</v>
      </c>
    </row>
    <row r="190" spans="1:47" s="2" customFormat="1" ht="12">
      <c r="A190" s="38"/>
      <c r="B190" s="39"/>
      <c r="C190" s="40"/>
      <c r="D190" s="233" t="s">
        <v>151</v>
      </c>
      <c r="E190" s="40"/>
      <c r="F190" s="234" t="s">
        <v>1309</v>
      </c>
      <c r="G190" s="40"/>
      <c r="H190" s="40"/>
      <c r="I190" s="235"/>
      <c r="J190" s="40"/>
      <c r="K190" s="40"/>
      <c r="L190" s="44"/>
      <c r="M190" s="236"/>
      <c r="N190" s="237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151</v>
      </c>
      <c r="AU190" s="17" t="s">
        <v>85</v>
      </c>
    </row>
    <row r="191" spans="1:65" s="2" customFormat="1" ht="16.5" customHeight="1">
      <c r="A191" s="38"/>
      <c r="B191" s="39"/>
      <c r="C191" s="270" t="s">
        <v>271</v>
      </c>
      <c r="D191" s="270" t="s">
        <v>198</v>
      </c>
      <c r="E191" s="271" t="s">
        <v>1310</v>
      </c>
      <c r="F191" s="272" t="s">
        <v>1311</v>
      </c>
      <c r="G191" s="273" t="s">
        <v>548</v>
      </c>
      <c r="H191" s="274">
        <v>16</v>
      </c>
      <c r="I191" s="275"/>
      <c r="J191" s="276">
        <f>ROUND(I191*H191,2)</f>
        <v>0</v>
      </c>
      <c r="K191" s="277"/>
      <c r="L191" s="278"/>
      <c r="M191" s="279" t="s">
        <v>1</v>
      </c>
      <c r="N191" s="280" t="s">
        <v>40</v>
      </c>
      <c r="O191" s="91"/>
      <c r="P191" s="229">
        <f>O191*H191</f>
        <v>0</v>
      </c>
      <c r="Q191" s="229">
        <v>0.05612</v>
      </c>
      <c r="R191" s="229">
        <f>Q191*H191</f>
        <v>0.89792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201</v>
      </c>
      <c r="AT191" s="231" t="s">
        <v>198</v>
      </c>
      <c r="AU191" s="231" t="s">
        <v>85</v>
      </c>
      <c r="AY191" s="17" t="s">
        <v>142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83</v>
      </c>
      <c r="BK191" s="232">
        <f>ROUND(I191*H191,2)</f>
        <v>0</v>
      </c>
      <c r="BL191" s="17" t="s">
        <v>149</v>
      </c>
      <c r="BM191" s="231" t="s">
        <v>1312</v>
      </c>
    </row>
    <row r="192" spans="1:47" s="2" customFormat="1" ht="12">
      <c r="A192" s="38"/>
      <c r="B192" s="39"/>
      <c r="C192" s="40"/>
      <c r="D192" s="233" t="s">
        <v>151</v>
      </c>
      <c r="E192" s="40"/>
      <c r="F192" s="234" t="s">
        <v>1311</v>
      </c>
      <c r="G192" s="40"/>
      <c r="H192" s="40"/>
      <c r="I192" s="235"/>
      <c r="J192" s="40"/>
      <c r="K192" s="40"/>
      <c r="L192" s="44"/>
      <c r="M192" s="236"/>
      <c r="N192" s="23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151</v>
      </c>
      <c r="AU192" s="17" t="s">
        <v>85</v>
      </c>
    </row>
    <row r="193" spans="1:63" s="12" customFormat="1" ht="22.8" customHeight="1">
      <c r="A193" s="12"/>
      <c r="B193" s="203"/>
      <c r="C193" s="204"/>
      <c r="D193" s="205" t="s">
        <v>74</v>
      </c>
      <c r="E193" s="217" t="s">
        <v>286</v>
      </c>
      <c r="F193" s="217" t="s">
        <v>287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SUM(P194:P199)</f>
        <v>0</v>
      </c>
      <c r="Q193" s="211"/>
      <c r="R193" s="212">
        <f>SUM(R194:R199)</f>
        <v>0</v>
      </c>
      <c r="S193" s="211"/>
      <c r="T193" s="213">
        <f>SUM(T194:T199)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83</v>
      </c>
      <c r="AT193" s="215" t="s">
        <v>74</v>
      </c>
      <c r="AU193" s="215" t="s">
        <v>83</v>
      </c>
      <c r="AY193" s="214" t="s">
        <v>142</v>
      </c>
      <c r="BK193" s="216">
        <f>SUM(BK194:BK199)</f>
        <v>0</v>
      </c>
    </row>
    <row r="194" spans="1:65" s="2" customFormat="1" ht="24.15" customHeight="1">
      <c r="A194" s="38"/>
      <c r="B194" s="39"/>
      <c r="C194" s="219" t="s">
        <v>276</v>
      </c>
      <c r="D194" s="219" t="s">
        <v>145</v>
      </c>
      <c r="E194" s="220" t="s">
        <v>1313</v>
      </c>
      <c r="F194" s="221" t="s">
        <v>1314</v>
      </c>
      <c r="G194" s="222" t="s">
        <v>268</v>
      </c>
      <c r="H194" s="223">
        <v>54.315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40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149</v>
      </c>
      <c r="AT194" s="231" t="s">
        <v>145</v>
      </c>
      <c r="AU194" s="231" t="s">
        <v>85</v>
      </c>
      <c r="AY194" s="17" t="s">
        <v>142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149</v>
      </c>
      <c r="BM194" s="231" t="s">
        <v>1315</v>
      </c>
    </row>
    <row r="195" spans="1:47" s="2" customFormat="1" ht="12">
      <c r="A195" s="38"/>
      <c r="B195" s="39"/>
      <c r="C195" s="40"/>
      <c r="D195" s="233" t="s">
        <v>151</v>
      </c>
      <c r="E195" s="40"/>
      <c r="F195" s="234" t="s">
        <v>1316</v>
      </c>
      <c r="G195" s="40"/>
      <c r="H195" s="40"/>
      <c r="I195" s="235"/>
      <c r="J195" s="40"/>
      <c r="K195" s="40"/>
      <c r="L195" s="44"/>
      <c r="M195" s="236"/>
      <c r="N195" s="237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151</v>
      </c>
      <c r="AU195" s="17" t="s">
        <v>85</v>
      </c>
    </row>
    <row r="196" spans="1:65" s="2" customFormat="1" ht="33" customHeight="1">
      <c r="A196" s="38"/>
      <c r="B196" s="39"/>
      <c r="C196" s="219" t="s">
        <v>7</v>
      </c>
      <c r="D196" s="219" t="s">
        <v>145</v>
      </c>
      <c r="E196" s="220" t="s">
        <v>1317</v>
      </c>
      <c r="F196" s="221" t="s">
        <v>1318</v>
      </c>
      <c r="G196" s="222" t="s">
        <v>268</v>
      </c>
      <c r="H196" s="223">
        <v>54.315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40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149</v>
      </c>
      <c r="AT196" s="231" t="s">
        <v>145</v>
      </c>
      <c r="AU196" s="231" t="s">
        <v>85</v>
      </c>
      <c r="AY196" s="17" t="s">
        <v>142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7" t="s">
        <v>83</v>
      </c>
      <c r="BK196" s="232">
        <f>ROUND(I196*H196,2)</f>
        <v>0</v>
      </c>
      <c r="BL196" s="17" t="s">
        <v>149</v>
      </c>
      <c r="BM196" s="231" t="s">
        <v>1319</v>
      </c>
    </row>
    <row r="197" spans="1:47" s="2" customFormat="1" ht="12">
      <c r="A197" s="38"/>
      <c r="B197" s="39"/>
      <c r="C197" s="40"/>
      <c r="D197" s="233" t="s">
        <v>151</v>
      </c>
      <c r="E197" s="40"/>
      <c r="F197" s="234" t="s">
        <v>1320</v>
      </c>
      <c r="G197" s="40"/>
      <c r="H197" s="40"/>
      <c r="I197" s="235"/>
      <c r="J197" s="40"/>
      <c r="K197" s="40"/>
      <c r="L197" s="44"/>
      <c r="M197" s="236"/>
      <c r="N197" s="237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151</v>
      </c>
      <c r="AU197" s="17" t="s">
        <v>85</v>
      </c>
    </row>
    <row r="198" spans="1:65" s="2" customFormat="1" ht="33" customHeight="1">
      <c r="A198" s="38"/>
      <c r="B198" s="39"/>
      <c r="C198" s="219" t="s">
        <v>288</v>
      </c>
      <c r="D198" s="219" t="s">
        <v>145</v>
      </c>
      <c r="E198" s="220" t="s">
        <v>1321</v>
      </c>
      <c r="F198" s="221" t="s">
        <v>1322</v>
      </c>
      <c r="G198" s="222" t="s">
        <v>268</v>
      </c>
      <c r="H198" s="223">
        <v>54.315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40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149</v>
      </c>
      <c r="AT198" s="231" t="s">
        <v>145</v>
      </c>
      <c r="AU198" s="231" t="s">
        <v>85</v>
      </c>
      <c r="AY198" s="17" t="s">
        <v>142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83</v>
      </c>
      <c r="BK198" s="232">
        <f>ROUND(I198*H198,2)</f>
        <v>0</v>
      </c>
      <c r="BL198" s="17" t="s">
        <v>149</v>
      </c>
      <c r="BM198" s="231" t="s">
        <v>1323</v>
      </c>
    </row>
    <row r="199" spans="1:47" s="2" customFormat="1" ht="12">
      <c r="A199" s="38"/>
      <c r="B199" s="39"/>
      <c r="C199" s="40"/>
      <c r="D199" s="233" t="s">
        <v>151</v>
      </c>
      <c r="E199" s="40"/>
      <c r="F199" s="234" t="s">
        <v>1324</v>
      </c>
      <c r="G199" s="40"/>
      <c r="H199" s="40"/>
      <c r="I199" s="235"/>
      <c r="J199" s="40"/>
      <c r="K199" s="40"/>
      <c r="L199" s="44"/>
      <c r="M199" s="236"/>
      <c r="N199" s="23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151</v>
      </c>
      <c r="AU199" s="17" t="s">
        <v>85</v>
      </c>
    </row>
    <row r="200" spans="1:63" s="12" customFormat="1" ht="25.9" customHeight="1">
      <c r="A200" s="12"/>
      <c r="B200" s="203"/>
      <c r="C200" s="204"/>
      <c r="D200" s="205" t="s">
        <v>74</v>
      </c>
      <c r="E200" s="206" t="s">
        <v>646</v>
      </c>
      <c r="F200" s="206" t="s">
        <v>646</v>
      </c>
      <c r="G200" s="204"/>
      <c r="H200" s="204"/>
      <c r="I200" s="207"/>
      <c r="J200" s="208">
        <f>BK200</f>
        <v>0</v>
      </c>
      <c r="K200" s="204"/>
      <c r="L200" s="209"/>
      <c r="M200" s="210"/>
      <c r="N200" s="211"/>
      <c r="O200" s="211"/>
      <c r="P200" s="212">
        <f>SUM(P201:P210)</f>
        <v>0</v>
      </c>
      <c r="Q200" s="211"/>
      <c r="R200" s="212">
        <f>SUM(R201:R210)</f>
        <v>0</v>
      </c>
      <c r="S200" s="211"/>
      <c r="T200" s="213">
        <f>SUM(T201:T210)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149</v>
      </c>
      <c r="AT200" s="215" t="s">
        <v>74</v>
      </c>
      <c r="AU200" s="215" t="s">
        <v>75</v>
      </c>
      <c r="AY200" s="214" t="s">
        <v>142</v>
      </c>
      <c r="BK200" s="216">
        <f>SUM(BK201:BK210)</f>
        <v>0</v>
      </c>
    </row>
    <row r="201" spans="1:65" s="2" customFormat="1" ht="16.5" customHeight="1">
      <c r="A201" s="38"/>
      <c r="B201" s="39"/>
      <c r="C201" s="219" t="s">
        <v>297</v>
      </c>
      <c r="D201" s="219" t="s">
        <v>145</v>
      </c>
      <c r="E201" s="220" t="s">
        <v>80</v>
      </c>
      <c r="F201" s="221" t="s">
        <v>1325</v>
      </c>
      <c r="G201" s="222" t="s">
        <v>1152</v>
      </c>
      <c r="H201" s="223">
        <v>3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40</v>
      </c>
      <c r="O201" s="91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649</v>
      </c>
      <c r="AT201" s="231" t="s">
        <v>145</v>
      </c>
      <c r="AU201" s="231" t="s">
        <v>83</v>
      </c>
      <c r="AY201" s="17" t="s">
        <v>142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83</v>
      </c>
      <c r="BK201" s="232">
        <f>ROUND(I201*H201,2)</f>
        <v>0</v>
      </c>
      <c r="BL201" s="17" t="s">
        <v>649</v>
      </c>
      <c r="BM201" s="231" t="s">
        <v>1326</v>
      </c>
    </row>
    <row r="202" spans="1:47" s="2" customFormat="1" ht="12">
      <c r="A202" s="38"/>
      <c r="B202" s="39"/>
      <c r="C202" s="40"/>
      <c r="D202" s="233" t="s">
        <v>151</v>
      </c>
      <c r="E202" s="40"/>
      <c r="F202" s="234" t="s">
        <v>1325</v>
      </c>
      <c r="G202" s="40"/>
      <c r="H202" s="40"/>
      <c r="I202" s="235"/>
      <c r="J202" s="40"/>
      <c r="K202" s="40"/>
      <c r="L202" s="44"/>
      <c r="M202" s="236"/>
      <c r="N202" s="237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151</v>
      </c>
      <c r="AU202" s="17" t="s">
        <v>83</v>
      </c>
    </row>
    <row r="203" spans="1:65" s="2" customFormat="1" ht="16.5" customHeight="1">
      <c r="A203" s="38"/>
      <c r="B203" s="39"/>
      <c r="C203" s="219" t="s">
        <v>303</v>
      </c>
      <c r="D203" s="219" t="s">
        <v>145</v>
      </c>
      <c r="E203" s="220" t="s">
        <v>86</v>
      </c>
      <c r="F203" s="221" t="s">
        <v>1327</v>
      </c>
      <c r="G203" s="222" t="s">
        <v>1152</v>
      </c>
      <c r="H203" s="223">
        <v>1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40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649</v>
      </c>
      <c r="AT203" s="231" t="s">
        <v>145</v>
      </c>
      <c r="AU203" s="231" t="s">
        <v>83</v>
      </c>
      <c r="AY203" s="17" t="s">
        <v>142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649</v>
      </c>
      <c r="BM203" s="231" t="s">
        <v>1328</v>
      </c>
    </row>
    <row r="204" spans="1:47" s="2" customFormat="1" ht="12">
      <c r="A204" s="38"/>
      <c r="B204" s="39"/>
      <c r="C204" s="40"/>
      <c r="D204" s="233" t="s">
        <v>151</v>
      </c>
      <c r="E204" s="40"/>
      <c r="F204" s="234" t="s">
        <v>1327</v>
      </c>
      <c r="G204" s="40"/>
      <c r="H204" s="40"/>
      <c r="I204" s="235"/>
      <c r="J204" s="40"/>
      <c r="K204" s="40"/>
      <c r="L204" s="44"/>
      <c r="M204" s="236"/>
      <c r="N204" s="237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151</v>
      </c>
      <c r="AU204" s="17" t="s">
        <v>83</v>
      </c>
    </row>
    <row r="205" spans="1:65" s="2" customFormat="1" ht="16.5" customHeight="1">
      <c r="A205" s="38"/>
      <c r="B205" s="39"/>
      <c r="C205" s="219" t="s">
        <v>308</v>
      </c>
      <c r="D205" s="219" t="s">
        <v>145</v>
      </c>
      <c r="E205" s="220" t="s">
        <v>89</v>
      </c>
      <c r="F205" s="221" t="s">
        <v>1329</v>
      </c>
      <c r="G205" s="222" t="s">
        <v>1152</v>
      </c>
      <c r="H205" s="223">
        <v>1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40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649</v>
      </c>
      <c r="AT205" s="231" t="s">
        <v>145</v>
      </c>
      <c r="AU205" s="231" t="s">
        <v>83</v>
      </c>
      <c r="AY205" s="17" t="s">
        <v>142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83</v>
      </c>
      <c r="BK205" s="232">
        <f>ROUND(I205*H205,2)</f>
        <v>0</v>
      </c>
      <c r="BL205" s="17" t="s">
        <v>649</v>
      </c>
      <c r="BM205" s="231" t="s">
        <v>1330</v>
      </c>
    </row>
    <row r="206" spans="1:47" s="2" customFormat="1" ht="12">
      <c r="A206" s="38"/>
      <c r="B206" s="39"/>
      <c r="C206" s="40"/>
      <c r="D206" s="233" t="s">
        <v>151</v>
      </c>
      <c r="E206" s="40"/>
      <c r="F206" s="234" t="s">
        <v>1329</v>
      </c>
      <c r="G206" s="40"/>
      <c r="H206" s="40"/>
      <c r="I206" s="235"/>
      <c r="J206" s="40"/>
      <c r="K206" s="40"/>
      <c r="L206" s="44"/>
      <c r="M206" s="236"/>
      <c r="N206" s="237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151</v>
      </c>
      <c r="AU206" s="17" t="s">
        <v>83</v>
      </c>
    </row>
    <row r="207" spans="1:65" s="2" customFormat="1" ht="16.5" customHeight="1">
      <c r="A207" s="38"/>
      <c r="B207" s="39"/>
      <c r="C207" s="219" t="s">
        <v>313</v>
      </c>
      <c r="D207" s="219" t="s">
        <v>145</v>
      </c>
      <c r="E207" s="220" t="s">
        <v>92</v>
      </c>
      <c r="F207" s="221" t="s">
        <v>1331</v>
      </c>
      <c r="G207" s="222" t="s">
        <v>1152</v>
      </c>
      <c r="H207" s="223">
        <v>1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649</v>
      </c>
      <c r="AT207" s="231" t="s">
        <v>145</v>
      </c>
      <c r="AU207" s="231" t="s">
        <v>83</v>
      </c>
      <c r="AY207" s="17" t="s">
        <v>142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649</v>
      </c>
      <c r="BM207" s="231" t="s">
        <v>1332</v>
      </c>
    </row>
    <row r="208" spans="1:47" s="2" customFormat="1" ht="12">
      <c r="A208" s="38"/>
      <c r="B208" s="39"/>
      <c r="C208" s="40"/>
      <c r="D208" s="233" t="s">
        <v>151</v>
      </c>
      <c r="E208" s="40"/>
      <c r="F208" s="234" t="s">
        <v>1331</v>
      </c>
      <c r="G208" s="40"/>
      <c r="H208" s="40"/>
      <c r="I208" s="235"/>
      <c r="J208" s="40"/>
      <c r="K208" s="40"/>
      <c r="L208" s="44"/>
      <c r="M208" s="236"/>
      <c r="N208" s="237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151</v>
      </c>
      <c r="AU208" s="17" t="s">
        <v>83</v>
      </c>
    </row>
    <row r="209" spans="1:65" s="2" customFormat="1" ht="16.5" customHeight="1">
      <c r="A209" s="38"/>
      <c r="B209" s="39"/>
      <c r="C209" s="219" t="s">
        <v>320</v>
      </c>
      <c r="D209" s="219" t="s">
        <v>145</v>
      </c>
      <c r="E209" s="220" t="s">
        <v>95</v>
      </c>
      <c r="F209" s="221" t="s">
        <v>1333</v>
      </c>
      <c r="G209" s="222" t="s">
        <v>359</v>
      </c>
      <c r="H209" s="223">
        <v>2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40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649</v>
      </c>
      <c r="AT209" s="231" t="s">
        <v>145</v>
      </c>
      <c r="AU209" s="231" t="s">
        <v>83</v>
      </c>
      <c r="AY209" s="17" t="s">
        <v>142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83</v>
      </c>
      <c r="BK209" s="232">
        <f>ROUND(I209*H209,2)</f>
        <v>0</v>
      </c>
      <c r="BL209" s="17" t="s">
        <v>649</v>
      </c>
      <c r="BM209" s="231" t="s">
        <v>1334</v>
      </c>
    </row>
    <row r="210" spans="1:47" s="2" customFormat="1" ht="12">
      <c r="A210" s="38"/>
      <c r="B210" s="39"/>
      <c r="C210" s="40"/>
      <c r="D210" s="233" t="s">
        <v>151</v>
      </c>
      <c r="E210" s="40"/>
      <c r="F210" s="234" t="s">
        <v>1333</v>
      </c>
      <c r="G210" s="40"/>
      <c r="H210" s="40"/>
      <c r="I210" s="235"/>
      <c r="J210" s="40"/>
      <c r="K210" s="40"/>
      <c r="L210" s="44"/>
      <c r="M210" s="236"/>
      <c r="N210" s="237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151</v>
      </c>
      <c r="AU210" s="17" t="s">
        <v>83</v>
      </c>
    </row>
    <row r="211" spans="1:63" s="12" customFormat="1" ht="25.9" customHeight="1">
      <c r="A211" s="12"/>
      <c r="B211" s="203"/>
      <c r="C211" s="204"/>
      <c r="D211" s="205" t="s">
        <v>74</v>
      </c>
      <c r="E211" s="206" t="s">
        <v>1335</v>
      </c>
      <c r="F211" s="206" t="s">
        <v>1336</v>
      </c>
      <c r="G211" s="204"/>
      <c r="H211" s="204"/>
      <c r="I211" s="207"/>
      <c r="J211" s="208">
        <f>BK211</f>
        <v>0</v>
      </c>
      <c r="K211" s="204"/>
      <c r="L211" s="209"/>
      <c r="M211" s="210"/>
      <c r="N211" s="211"/>
      <c r="O211" s="211"/>
      <c r="P211" s="212">
        <f>P212</f>
        <v>0</v>
      </c>
      <c r="Q211" s="211"/>
      <c r="R211" s="212">
        <f>R212</f>
        <v>0</v>
      </c>
      <c r="S211" s="211"/>
      <c r="T211" s="213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180</v>
      </c>
      <c r="AT211" s="215" t="s">
        <v>74</v>
      </c>
      <c r="AU211" s="215" t="s">
        <v>75</v>
      </c>
      <c r="AY211" s="214" t="s">
        <v>142</v>
      </c>
      <c r="BK211" s="216">
        <f>BK212</f>
        <v>0</v>
      </c>
    </row>
    <row r="212" spans="1:63" s="12" customFormat="1" ht="22.8" customHeight="1">
      <c r="A212" s="12"/>
      <c r="B212" s="203"/>
      <c r="C212" s="204"/>
      <c r="D212" s="205" t="s">
        <v>74</v>
      </c>
      <c r="E212" s="217" t="s">
        <v>1337</v>
      </c>
      <c r="F212" s="217" t="s">
        <v>1338</v>
      </c>
      <c r="G212" s="204"/>
      <c r="H212" s="204"/>
      <c r="I212" s="207"/>
      <c r="J212" s="218">
        <f>BK212</f>
        <v>0</v>
      </c>
      <c r="K212" s="204"/>
      <c r="L212" s="209"/>
      <c r="M212" s="210"/>
      <c r="N212" s="211"/>
      <c r="O212" s="211"/>
      <c r="P212" s="212">
        <f>SUM(P213:P214)</f>
        <v>0</v>
      </c>
      <c r="Q212" s="211"/>
      <c r="R212" s="212">
        <f>SUM(R213:R214)</f>
        <v>0</v>
      </c>
      <c r="S212" s="211"/>
      <c r="T212" s="213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4" t="s">
        <v>180</v>
      </c>
      <c r="AT212" s="215" t="s">
        <v>74</v>
      </c>
      <c r="AU212" s="215" t="s">
        <v>83</v>
      </c>
      <c r="AY212" s="214" t="s">
        <v>142</v>
      </c>
      <c r="BK212" s="216">
        <f>SUM(BK213:BK214)</f>
        <v>0</v>
      </c>
    </row>
    <row r="213" spans="1:65" s="2" customFormat="1" ht="24.15" customHeight="1">
      <c r="A213" s="38"/>
      <c r="B213" s="39"/>
      <c r="C213" s="219" t="s">
        <v>326</v>
      </c>
      <c r="D213" s="219" t="s">
        <v>145</v>
      </c>
      <c r="E213" s="220" t="s">
        <v>1339</v>
      </c>
      <c r="F213" s="221" t="s">
        <v>1340</v>
      </c>
      <c r="G213" s="222" t="s">
        <v>1152</v>
      </c>
      <c r="H213" s="223">
        <v>1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40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1341</v>
      </c>
      <c r="AT213" s="231" t="s">
        <v>145</v>
      </c>
      <c r="AU213" s="231" t="s">
        <v>85</v>
      </c>
      <c r="AY213" s="17" t="s">
        <v>142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1341</v>
      </c>
      <c r="BM213" s="231" t="s">
        <v>1342</v>
      </c>
    </row>
    <row r="214" spans="1:47" s="2" customFormat="1" ht="12">
      <c r="A214" s="38"/>
      <c r="B214" s="39"/>
      <c r="C214" s="40"/>
      <c r="D214" s="233" t="s">
        <v>151</v>
      </c>
      <c r="E214" s="40"/>
      <c r="F214" s="234" t="s">
        <v>1340</v>
      </c>
      <c r="G214" s="40"/>
      <c r="H214" s="40"/>
      <c r="I214" s="235"/>
      <c r="J214" s="40"/>
      <c r="K214" s="40"/>
      <c r="L214" s="44"/>
      <c r="M214" s="281"/>
      <c r="N214" s="282"/>
      <c r="O214" s="283"/>
      <c r="P214" s="283"/>
      <c r="Q214" s="283"/>
      <c r="R214" s="283"/>
      <c r="S214" s="283"/>
      <c r="T214" s="284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151</v>
      </c>
      <c r="AU214" s="17" t="s">
        <v>85</v>
      </c>
    </row>
    <row r="215" spans="1:31" s="2" customFormat="1" ht="6.95" customHeight="1">
      <c r="A215" s="38"/>
      <c r="B215" s="66"/>
      <c r="C215" s="67"/>
      <c r="D215" s="67"/>
      <c r="E215" s="67"/>
      <c r="F215" s="67"/>
      <c r="G215" s="67"/>
      <c r="H215" s="67"/>
      <c r="I215" s="67"/>
      <c r="J215" s="67"/>
      <c r="K215" s="67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password="CC35" sheet="1" objects="1" scenarios="1" formatColumns="0" formatRows="0" autoFilter="0"/>
  <autoFilter ref="C124:K21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DESKTOP-7OOU1CD\Pavel Krajovsky</dc:creator>
  <cp:keywords/>
  <dc:description/>
  <cp:lastModifiedBy>DESKTOP-7OOU1CD\Pavel Krajovsky</cp:lastModifiedBy>
  <dcterms:created xsi:type="dcterms:W3CDTF">2024-05-14T05:42:03Z</dcterms:created>
  <dcterms:modified xsi:type="dcterms:W3CDTF">2024-05-14T05:42:14Z</dcterms:modified>
  <cp:category/>
  <cp:version/>
  <cp:contentType/>
  <cp:contentStatus/>
</cp:coreProperties>
</file>