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/>
  <bookViews>
    <workbookView xWindow="65418" yWindow="65418" windowWidth="25370" windowHeight="13667" activeTab="0"/>
  </bookViews>
  <sheets>
    <sheet name="Rekapitulace stavby" sheetId="1" r:id="rId1"/>
    <sheet name="D.1.1. - SO 02 - Obnova p..." sheetId="2" r:id="rId2"/>
    <sheet name="Pokyny pro vyplnění" sheetId="3" r:id="rId3"/>
  </sheets>
  <definedNames>
    <definedName name="_xlnm._FilterDatabase" localSheetId="1" hidden="1">'D.1.1. - SO 02 - Obnova p...'!$C$92:$K$630</definedName>
    <definedName name="_xlnm.Print_Area" localSheetId="1">'D.1.1. - SO 02 - Obnova p...'!$C$4:$J$39,'D.1.1. - SO 02 - Obnova p...'!$C$45:$J$74,'D.1.1. - SO 02 - Obnova p...'!$C$80:$J$630</definedName>
    <definedName name="_xlnm.Print_Area" localSheetId="2">'Pokyny pro vyplnění'!$B$2:$K$71,'Pokyny pro vyplnění'!$B$74:$K$118,'Pokyny pro vyplnění'!$B$121:$K$161,'Pokyny pro vyplnění'!$B$164:$K$219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'D.1.1. - SO 02 - Obnova p...'!$92:$92</definedName>
  </definedNames>
  <calcPr calcId="191029"/>
  <extLst/>
</workbook>
</file>

<file path=xl/sharedStrings.xml><?xml version="1.0" encoding="utf-8"?>
<sst xmlns="http://schemas.openxmlformats.org/spreadsheetml/2006/main" count="5843" uniqueCount="1062">
  <si>
    <t>Export Komplet</t>
  </si>
  <si>
    <t>VZ</t>
  </si>
  <si>
    <t>2.0</t>
  </si>
  <si>
    <t>ZAMOK</t>
  </si>
  <si>
    <t>False</t>
  </si>
  <si>
    <t>{2c78d953-0aac-4349-9427-8b81497b5279}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</si>
  <si>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</si>
  <si>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</si>
  <si>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</si>
  <si>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</si>
  <si>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</si>
  <si>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</si>
  <si>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</si>
  <si>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</si>
  <si>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Se2020-005c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</si>
  <si>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</si>
  <si>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</si>
  <si>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Obnova povrchu vozovky v ul.17.listopadu - Chomutov</t>
  </si>
  <si>
    <t>KSO:</t>
  </si>
  <si>
    <t>822 25 76</t>
  </si>
  <si>
    <t>CC-CZ:</t>
  </si>
  <si>
    <t>21121</t>
  </si>
  <si>
    <t>Místo:</t>
  </si>
  <si>
    <t>Chomutov</t>
  </si>
  <si>
    <t>Datum:</t>
  </si>
  <si>
    <t>18. 4. 2023</t>
  </si>
  <si>
    <t>Zadavatel:</t>
  </si>
  <si>
    <t>IČ:</t>
  </si>
  <si>
    <t/>
  </si>
  <si>
    <t>Statutární město Chomutov</t>
  </si>
  <si>
    <t>DIČ:</t>
  </si>
  <si>
    <t>Uchazeč:</t>
  </si>
  <si>
    <t>Vyplň údaj</t>
  </si>
  <si>
    <t>Projektant:</t>
  </si>
  <si>
    <t>71884220</t>
  </si>
  <si>
    <t>ing.Břetislav Sedláček</t>
  </si>
  <si>
    <t>True</t>
  </si>
  <si>
    <t>Zpracovatel:</t>
  </si>
  <si>
    <t>63130742</t>
  </si>
  <si>
    <t>Švandrlík Milan</t>
  </si>
  <si>
    <t>Poznámka:</t>
  </si>
  <si>
    <t>Soupis prací je sestaven za využití položek Cenové soustavy ÚRS. Cenové a technické podmínky položek Cenové soustavy ÚRS, které nejsou uvedeny v soupisu prací (tzv. úvodní části katalogů) jsou neomezeně dálkově k dispozici na www.cs-urs.cz. Položky soupisu prací, které nemají ve sloupci "Cenová soustava" uveden žádný údaj, nepochází z Cenové soustavy ÚRS.
Je-li v kontrolním rozpočtu nebo v soupisu prací uvedena v kolonce ,,popis" obchodní značka jakéhokoliv materiálu, výrobku nebo technologie, má tento název pouze informativní charakter.
Pro ocenění a následně pro realizaci je možné použít i jiný materiál, výrobek nebo technologií, se srovnatelnými nebo lepšími užitnými vlastnostmi , které odpovídají požadavkům dokumentace.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</si>
  <si>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</si>
  <si>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</si>
  <si>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</si>
  <si>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</si>
  <si>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</si>
  <si>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</si>
  <si>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</si>
  <si>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</si>
  <si>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</si>
  <si>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</si>
  <si>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</si>
  <si>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</si>
  <si>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</si>
  <si>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</si>
  <si>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</si>
  <si>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</si>
  <si>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</si>
  <si>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</si>
  <si>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</si>
  <si>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</si>
  <si>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</si>
  <si>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</si>
  <si>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</si>
  <si>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</si>
  <si>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</si>
  <si>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</si>
  <si>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</si>
  <si>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</si>
  <si>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</si>
  <si>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</si>
  <si>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</si>
  <si>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</si>
  <si>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</si>
  <si>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</si>
  <si>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</si>
  <si>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</si>
  <si>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</si>
  <si>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</si>
  <si>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</si>
  <si>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D.1.1.</t>
  </si>
  <si>
    <t>SO 02 - Obnova povrchu vozovky</t>
  </si>
  <si>
    <t>ING</t>
  </si>
  <si>
    <t>1</t>
  </si>
  <si>
    <t>{b9ed972e-1a36-4403-92d0-30bad1eaaf45}</t>
  </si>
  <si>
    <t>2</t>
  </si>
  <si>
    <t>KRYCÍ LIST SOUPISU PRACÍ</t>
  </si>
  <si>
    <t>Objekt:</t>
  </si>
  <si>
    <t>D.1.1. - SO 02 - Obnova povrchu vozovky</t>
  </si>
  <si>
    <t>Soupis prací je sestaven za využití položek Cenové soustavy ÚRS. Cenové a technické podmínky položek Cenové soustavy ÚRS, které nejsou uvedeny v soupisu prací (tzv. úvodní části katalogů) jsou neomezeně dálkově k dispozici na www.cs-urs.cz. Položky soupisu prací, které nemají ve sloupci "Cenová soustava" uveden žádný údaj, nepochází z Cenové soustavy ÚRS. Je-li v kontrolním rozpočtu nebo v soupisu prací uvedena v kolonce ,,popis" obchodní značka jakéhokoliv materiálu, výrobku nebo technologie, má tento název pouze informativní charakter. Pro ocenění a následně pro realizaci je možné použít i jiný materiál, výrobek nebo technologií, se srovnatelnými nebo lepšími užitnými vlastnostmi , které odpovídají požadavkům dokumentace.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</si>
  <si>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</si>
  <si>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</si>
  <si>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</si>
  <si>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</si>
  <si>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</si>
  <si>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</si>
  <si>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</si>
  <si>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</si>
  <si>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</si>
  <si>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</si>
  <si>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</si>
  <si>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</si>
  <si>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M - Práce a dodávky M</t>
  </si>
  <si>
    <t xml:space="preserve">    46-M - Zemní práce při extr.mont.pracích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</si>
  <si>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</si>
  <si>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</si>
  <si>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</si>
  <si>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</si>
  <si>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</si>
  <si>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</si>
  <si>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</si>
  <si>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</si>
  <si>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</si>
  <si>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</si>
  <si>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</si>
  <si>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</si>
  <si>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</si>
  <si>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</si>
  <si>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</si>
  <si>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</si>
  <si>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</si>
  <si>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</si>
  <si>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</si>
  <si>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</si>
  <si>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</si>
  <si>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</si>
  <si>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113107144</t>
  </si>
  <si>
    <t>Odstranění podkladů nebo krytů ručně s přemístěním hmot na skládku na vzdálenost do 3 m nebo s naložením na dopravní prostředek živičných, o tl. vrstvy přes 150 do 200 mm</t>
  </si>
  <si>
    <t>m2</t>
  </si>
  <si>
    <t>4</t>
  </si>
  <si>
    <t>1277251647</t>
  </si>
  <si>
    <t>Online PSC</t>
  </si>
  <si>
    <t>https://podminky.urs.cz/item/CS_URS_2023_01/113107144</t>
  </si>
  <si>
    <t>VV</t>
  </si>
  <si>
    <t>10%</t>
  </si>
  <si>
    <t>2463,3*0,1</t>
  </si>
  <si>
    <t>113107162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</si>
  <si>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</si>
  <si>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-575665181</t>
  </si>
  <si>
    <t>https://podminky.urs.cz/item/CS_URS_2023_01/113107162</t>
  </si>
  <si>
    <t>63+64,65</t>
  </si>
  <si>
    <t>stávající chodník pro chráničky</t>
  </si>
  <si>
    <t>(1,8+1,6+3,6+1,2+5,4+0,5)*0,5</t>
  </si>
  <si>
    <t>Součet</t>
  </si>
  <si>
    <t>3</t>
  </si>
  <si>
    <t>113107182</t>
  </si>
  <si>
    <t>Odstranění podkladů nebo krytů strojně plochy jednotlivě přes 50 m2 do 200 m2 s přemístěním hmot na skládku na vzdálenost do 20 m nebo s naložením na dopravní prostředek živičných, o tl. vrstvy přes 50 do 100 mm</t>
  </si>
  <si>
    <t>-613326311</t>
  </si>
  <si>
    <t>https://podminky.urs.cz/item/CS_URS_2023_01/113107182</t>
  </si>
  <si>
    <t>113107224</t>
  </si>
  <si>
    <t>Odstranění podkladů nebo krytů strojně plochy jednotlivě přes 200 m2 s přemístěním hmot na skládku na vzdálenost do 20 m nebo s naložením na dopravní prostředek z kameniva hrubého drceného, o tl. vrstvy přes 300 do 400 mm</t>
  </si>
  <si>
    <t>-1959496983</t>
  </si>
  <si>
    <t>https://podminky.urs.cz/item/CS_URS_2023_01/113107224</t>
  </si>
  <si>
    <t>Sanace podloží bude realizována pouze v případě špatné únosnosti podloží a bude provedena pouze po odsouhlasení investorem</t>
  </si>
  <si>
    <t>70 % ze skladby A</t>
  </si>
  <si>
    <t>2213,3*0,7</t>
  </si>
  <si>
    <t>pro skladbu B a C</t>
  </si>
  <si>
    <t>230,3+6,4</t>
  </si>
  <si>
    <t>pro obrubník zastávkový</t>
  </si>
  <si>
    <t>21,6</t>
  </si>
  <si>
    <t>5</t>
  </si>
  <si>
    <t>113154335</t>
  </si>
  <si>
    <t>Frézování živičného podkladu nebo krytu s naložením na dopravní prostředek plochy přes 1 000 do 10 000 m2 bez překážek v trase pruhu šířky přes 1 m do 2 m, tloušťky vrstvy 200 mm</t>
  </si>
  <si>
    <t>1201164437</t>
  </si>
  <si>
    <t>https://podminky.urs.cz/item/CS_URS_2023_01/113154335</t>
  </si>
  <si>
    <t>90%</t>
  </si>
  <si>
    <t>2463,3*0,9</t>
  </si>
  <si>
    <t>6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</si>
  <si>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</si>
  <si>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</si>
  <si>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</si>
  <si>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-1968221247</t>
  </si>
  <si>
    <t>https://podminky.urs.cz/item/CS_URS_2023_01/113202111</t>
  </si>
  <si>
    <t>1+4,1+1+4,3+29,5+13,2+9,6+3,3+11,5+24,5+14+1</t>
  </si>
  <si>
    <t>výměna 100% ze 400 m</t>
  </si>
  <si>
    <t>400</t>
  </si>
  <si>
    <t>7</t>
  </si>
  <si>
    <t>121151105</t>
  </si>
  <si>
    <t>Sejmutí ornice strojně při souvislé ploše do 100 m2, tl. vrstvy přes 250 do 300 mm</t>
  </si>
  <si>
    <t>-802520102</t>
  </si>
  <si>
    <t>https://podminky.urs.cz/item/CS_URS_2023_01/121151105</t>
  </si>
  <si>
    <t>pro chráničky</t>
  </si>
  <si>
    <t>(2+4,5)*0,5+1*1</t>
  </si>
  <si>
    <t>8</t>
  </si>
  <si>
    <t>132254102</t>
  </si>
  <si>
    <t>Hloubení zapažených rýh šířky do 800 mm strojně s urovnáním dna do předepsaného profilu a spádu v hornině třídy těžitelnosti I skupiny 3 přes 20 do 50 m3</t>
  </si>
  <si>
    <t>m3</t>
  </si>
  <si>
    <t>688633576</t>
  </si>
  <si>
    <t>https://podminky.urs.cz/item/CS_URS_2023_01/132254102</t>
  </si>
  <si>
    <t>pro potrubí UV - celk.hl.1,8 konstr.vozovky tl.600</t>
  </si>
  <si>
    <t>7*0,8*1,2</t>
  </si>
  <si>
    <t>9</t>
  </si>
  <si>
    <t>151201101</t>
  </si>
  <si>
    <t>Zřízení pažení a rozepření stěn rýh pro podzemní vedení zátažné, hloubky do 2 m</t>
  </si>
  <si>
    <t>-1215872184</t>
  </si>
  <si>
    <t>https://podminky.urs.cz/item/CS_URS_2023_01/151201101</t>
  </si>
  <si>
    <t>7*1,2*2</t>
  </si>
  <si>
    <t>10</t>
  </si>
  <si>
    <t>151201111</t>
  </si>
  <si>
    <t>Odstranění pažení a rozepření stěn rýh pro podzemní vedení s uložením materiálu na vzdálenost do 3 m od kraje výkopu zátažné, hloubky do 2 m</t>
  </si>
  <si>
    <t>-593618885</t>
  </si>
  <si>
    <t>https://podminky.urs.cz/item/CS_URS_2023_01/151201111</t>
  </si>
  <si>
    <t>16,8</t>
  </si>
  <si>
    <t>11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</si>
  <si>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</si>
  <si>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</si>
  <si>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111457198</t>
  </si>
  <si>
    <t>https://podminky.urs.cz/item/CS_URS_2023_01/162751117</t>
  </si>
  <si>
    <t>na skládku</t>
  </si>
  <si>
    <t>0,56+2,52+1,82</t>
  </si>
  <si>
    <t>12</t>
  </si>
  <si>
    <t>171201231R</t>
  </si>
  <si>
    <t>Poplatek za uložení stavebního odpadu na recyklační skládce (skládkovné) zeminy a kamení zatříděného do Katalogu odpadů pod kódem 17 05 04</t>
  </si>
  <si>
    <t>t</t>
  </si>
  <si>
    <t>1938938830</t>
  </si>
  <si>
    <t>4,9*2,00</t>
  </si>
  <si>
    <t>13</t>
  </si>
  <si>
    <t>171251201</t>
  </si>
  <si>
    <t>Uložení sypaniny na skládky nebo meziskládky bez hutnění s upravením uložené sypaniny do předepsaného tvaru</t>
  </si>
  <si>
    <t>-1223653776</t>
  </si>
  <si>
    <t>https://podminky.urs.cz/item/CS_URS_2023_01/171251201</t>
  </si>
  <si>
    <t>4,9</t>
  </si>
  <si>
    <t>14</t>
  </si>
  <si>
    <t>174151101</t>
  </si>
  <si>
    <t>Zásyp sypaninou z jakékoliv horniny strojně s uložením výkopku ve vrstvách se zhutněním jam, šachet, rýh nebo kolem objektů v těchto vykopávkách</t>
  </si>
  <si>
    <t>974054135</t>
  </si>
  <si>
    <t>https://podminky.urs.cz/item/CS_URS_2023_01/174151101</t>
  </si>
  <si>
    <t>zemina 50 %</t>
  </si>
  <si>
    <t>(7*0,8*0,65)*0,5</t>
  </si>
  <si>
    <t>Mezisoučet</t>
  </si>
  <si>
    <t>štěrkopísek 50 %</t>
  </si>
  <si>
    <t>175111109R</t>
  </si>
  <si>
    <t>Příplatek za strojní prohození zeminy, uložené do 3 m</t>
  </si>
  <si>
    <t>-95710881</t>
  </si>
  <si>
    <t>1,82</t>
  </si>
  <si>
    <t>16</t>
  </si>
  <si>
    <t>M</t>
  </si>
  <si>
    <t>58337331</t>
  </si>
  <si>
    <t>štěrkopísek frakce 0/22</t>
  </si>
  <si>
    <t>315847635</t>
  </si>
  <si>
    <t>1,82*1,80</t>
  </si>
  <si>
    <t>17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</si>
  <si>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</si>
  <si>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</si>
  <si>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-1244815059</t>
  </si>
  <si>
    <t>https://podminky.urs.cz/item/CS_URS_2023_01/175151101</t>
  </si>
  <si>
    <t>7*0,8*0,45</t>
  </si>
  <si>
    <t>18</t>
  </si>
  <si>
    <t>58331351</t>
  </si>
  <si>
    <t>kamenivo těžené drobné frakce 0/4</t>
  </si>
  <si>
    <t>1432045842</t>
  </si>
  <si>
    <t>2,52*1,80</t>
  </si>
  <si>
    <t>19</t>
  </si>
  <si>
    <t>181152302</t>
  </si>
  <si>
    <t>Úprava pláně na stavbách silnic a dálnic strojně v zářezech mimo skalních se zhutněním</t>
  </si>
  <si>
    <t>-1060675856</t>
  </si>
  <si>
    <t>https://podminky.urs.cz/item/CS_URS_2023_01/181152302</t>
  </si>
  <si>
    <t>skladba A</t>
  </si>
  <si>
    <t>2213,3</t>
  </si>
  <si>
    <t>skladba D</t>
  </si>
  <si>
    <t>68,1</t>
  </si>
  <si>
    <t>skladba CH</t>
  </si>
  <si>
    <t>21,6+13,1</t>
  </si>
  <si>
    <t>skladba B</t>
  </si>
  <si>
    <t>230,3</t>
  </si>
  <si>
    <t>skladba C</t>
  </si>
  <si>
    <t>6,4</t>
  </si>
  <si>
    <t>20</t>
  </si>
  <si>
    <t>181351003</t>
  </si>
  <si>
    <t>Rozprostření a urovnání ornice v rovině nebo ve svahu sklonu do 1:5 strojně při souvislé ploše do 100 m2, tl. vrstvy do 200 mm</t>
  </si>
  <si>
    <t>1304210898</t>
  </si>
  <si>
    <t>https://podminky.urs.cz/item/CS_URS_2023_01/181351003</t>
  </si>
  <si>
    <t>6,2</t>
  </si>
  <si>
    <t>u výměny obrubníku</t>
  </si>
  <si>
    <t>100*0,25</t>
  </si>
  <si>
    <t>10364101</t>
  </si>
  <si>
    <t>zemina pro terénní úpravy - ornice vč.dopravy</t>
  </si>
  <si>
    <t>461785829</t>
  </si>
  <si>
    <t>31,2*0,1*1,8</t>
  </si>
  <si>
    <t>22</t>
  </si>
  <si>
    <t>181351005</t>
  </si>
  <si>
    <t>Rozprostření a urovnání ornice v rovině nebo ve svahu sklonu do 1:5 strojně při souvislé ploše do 100 m2, tl. vrstvy přes 250 do 300 mm</t>
  </si>
  <si>
    <t>102481006</t>
  </si>
  <si>
    <t>https://podminky.urs.cz/item/CS_URS_2023_01/181351005</t>
  </si>
  <si>
    <t>23</t>
  </si>
  <si>
    <t>181411131</t>
  </si>
  <si>
    <t>Založení trávníku na půdě předem připravené plochy do 1000 m2 výsevem včetně utažení parkového v rovině nebo na svahu do 1:5</t>
  </si>
  <si>
    <t>1340668766</t>
  </si>
  <si>
    <t>https://podminky.urs.cz/item/CS_URS_2023_01/181411131</t>
  </si>
  <si>
    <t>31,2</t>
  </si>
  <si>
    <t>24</t>
  </si>
  <si>
    <t>00572100</t>
  </si>
  <si>
    <t>osivo jetelotráva intenzivní víceletá</t>
  </si>
  <si>
    <t>kg</t>
  </si>
  <si>
    <t>-1874373336</t>
  </si>
  <si>
    <t>31,2*0,05</t>
  </si>
  <si>
    <t>Vodorovné konstrukce</t>
  </si>
  <si>
    <t>25</t>
  </si>
  <si>
    <t>451572111</t>
  </si>
  <si>
    <t>Lože pod potrubí, stoky a drobné objekty v otevřeném výkopu z kameniva drobného těženého 0 až 4 mm</t>
  </si>
  <si>
    <t>1638905633</t>
  </si>
  <si>
    <t>https://podminky.urs.cz/item/CS_URS_2023_01/451572111</t>
  </si>
  <si>
    <t>7*0,8*0,1</t>
  </si>
  <si>
    <t>Komunikace pozemní</t>
  </si>
  <si>
    <t>26</t>
  </si>
  <si>
    <t>564851111</t>
  </si>
  <si>
    <t>Podklad ze štěrkodrti ŠD s rozprostřením a zhutněním plochy přes 100 m2, po zhutnění tl. 150 mm</t>
  </si>
  <si>
    <t>2130353063</t>
  </si>
  <si>
    <t>https://podminky.urs.cz/item/CS_URS_2023_01/564851111</t>
  </si>
  <si>
    <t>70 % ze skladby A - 0/32</t>
  </si>
  <si>
    <t>27</t>
  </si>
  <si>
    <t>564861111</t>
  </si>
  <si>
    <t>Podklad ze štěrkodrti ŠD s rozprostřením a zhutněním plochy přes 100 m2, po zhutnění tl. 200 mm</t>
  </si>
  <si>
    <t>768754366</t>
  </si>
  <si>
    <t>https://podminky.urs.cz/item/CS_URS_2023_01/564861111</t>
  </si>
  <si>
    <t>skladba D - 0/32</t>
  </si>
  <si>
    <t>32+11,4+17,9+6,8</t>
  </si>
  <si>
    <t>skladba CH - 0/63</t>
  </si>
  <si>
    <t>varovný pás</t>
  </si>
  <si>
    <t>11,5+1,6</t>
  </si>
  <si>
    <t>chodník</t>
  </si>
  <si>
    <t>11,8+9,8</t>
  </si>
  <si>
    <t>(7+2+3,4)*0,5</t>
  </si>
  <si>
    <t>28</t>
  </si>
  <si>
    <t>564871111</t>
  </si>
  <si>
    <t>Podklad ze štěrkodrti ŠD s rozprostřením a zhutněním plochy přes 100 m2, po zhutnění tl. 250 mm</t>
  </si>
  <si>
    <t>2054678728</t>
  </si>
  <si>
    <t>https://podminky.urs.cz/item/CS_URS_2023_01/564871111</t>
  </si>
  <si>
    <t>skladba B - 0/63</t>
  </si>
  <si>
    <t>129,7+100,6</t>
  </si>
  <si>
    <t>skladba C - 0/63</t>
  </si>
  <si>
    <t>1,2+1,2+2,8+1,2</t>
  </si>
  <si>
    <t>70 % ze skladby A - 0/125</t>
  </si>
  <si>
    <t>29</t>
  </si>
  <si>
    <t>565133217.</t>
  </si>
  <si>
    <t>Podkladní vrstvy z asfaltové směsi z vysokým modulem tuhosti VMT 22 modif pro ložné vrsty tl.80 mm</t>
  </si>
  <si>
    <t>-1015842072</t>
  </si>
  <si>
    <t>30</t>
  </si>
  <si>
    <t>565135101</t>
  </si>
  <si>
    <t>Asfaltový beton vrstva podkladní ACP 16 (obalované kamenivo střednězrnné - OKS) s rozprostřením a zhutněním v pruhu šířky do 1,5 m, po zhutnění tl. 50 mm</t>
  </si>
  <si>
    <t>-170476663</t>
  </si>
  <si>
    <t>https://podminky.urs.cz/item/CS_URS_2023_01/565135101</t>
  </si>
  <si>
    <t>pro dobalení u výměny obrubníku</t>
  </si>
  <si>
    <t>60*0,25</t>
  </si>
  <si>
    <t>31</t>
  </si>
  <si>
    <t>565166121</t>
  </si>
  <si>
    <t>Asfaltový beton vrstva podkladní ACP 22 (obalované kamenivo hrubozrnné - OKH) s rozprostřením a zhutněním v pruhu šířky přes 3 m, po zhutnění tl. 80 mm</t>
  </si>
  <si>
    <t>928671970</t>
  </si>
  <si>
    <t>https://podminky.urs.cz/item/CS_URS_2023_01/565166121</t>
  </si>
  <si>
    <t>32</t>
  </si>
  <si>
    <t>567122113</t>
  </si>
  <si>
    <t>Podklad ze směsi stmelené cementem SC bez dilatačních spár, s rozprostřením a zhutněním SC C 8/10 (KSC I), po zhutnění tl. 140 mm</t>
  </si>
  <si>
    <t>2105579403</t>
  </si>
  <si>
    <t>https://podminky.urs.cz/item/CS_URS_2023_01/567122113</t>
  </si>
  <si>
    <t>160*0,25</t>
  </si>
  <si>
    <t>u obrubníku tl.100 mm</t>
  </si>
  <si>
    <t>111,4*0,25</t>
  </si>
  <si>
    <t>33</t>
  </si>
  <si>
    <t>567122114</t>
  </si>
  <si>
    <t>Podklad ze směsi stmelené cementem SC bez dilatačních spár, s rozprostřením a zhutněním SC C 8/10 (KSC I), po zhutnění tl. 150 mm</t>
  </si>
  <si>
    <t>1029601402</t>
  </si>
  <si>
    <t>https://podminky.urs.cz/item/CS_URS_2023_01/567122114</t>
  </si>
  <si>
    <t>34</t>
  </si>
  <si>
    <t>567132115</t>
  </si>
  <si>
    <t>Podklad ze směsi stmelené cementem SC bez dilatačních spár, s rozprostřením a zhutněním SC C 8/10 (KSC I), po zhutnění tl. 200 mm</t>
  </si>
  <si>
    <t>-1340437723</t>
  </si>
  <si>
    <t>https://podminky.urs.cz/item/CS_URS_2023_01/567132115</t>
  </si>
  <si>
    <t xml:space="preserve">skladba C </t>
  </si>
  <si>
    <t>35</t>
  </si>
  <si>
    <t>573111111</t>
  </si>
  <si>
    <t>Postřik infiltrační PI z asfaltu silničního s posypem kamenivem, v množství 0,60 kg/m2</t>
  </si>
  <si>
    <t>-824553342</t>
  </si>
  <si>
    <t>https://podminky.urs.cz/item/CS_URS_2023_01/573111111</t>
  </si>
  <si>
    <t>36</t>
  </si>
  <si>
    <t>573211109</t>
  </si>
  <si>
    <t>Postřik spojovací PS bez posypu kamenivem z asfaltu silničního, v množství 0,50 kg/m2</t>
  </si>
  <si>
    <t>2099908752</t>
  </si>
  <si>
    <t>https://podminky.urs.cz/item/CS_URS_2023_01/573211109</t>
  </si>
  <si>
    <t>37</t>
  </si>
  <si>
    <t>573231106</t>
  </si>
  <si>
    <t>Postřik spojovací PS bez posypu kamenivem ze silniční emulze, v množství 0,30 kg/m2</t>
  </si>
  <si>
    <t>-278351754</t>
  </si>
  <si>
    <t>https://podminky.urs.cz/item/CS_URS_2023_01/573231106</t>
  </si>
  <si>
    <t>2213,3*2</t>
  </si>
  <si>
    <t>38</t>
  </si>
  <si>
    <t>577134111</t>
  </si>
  <si>
    <t>Asfaltový beton vrstva obrusná ACO 11 (ABS) s rozprostřením a se zhutněním z nemodifikovaného asfaltu v pruhu šířky do 3 m tř. I, po zhutnění tl. 40 mm</t>
  </si>
  <si>
    <t>-966827182</t>
  </si>
  <si>
    <t>https://podminky.urs.cz/item/CS_URS_2023_01/577134111</t>
  </si>
  <si>
    <t>39</t>
  </si>
  <si>
    <t>577134141</t>
  </si>
  <si>
    <t>Asfaltový beton vrstva obrusná ACO 11 (ABS) s rozprostřením a se zhutněním z modifikovaného asfaltu v pruhu šířky přes 3 m, po zhutnění tl. 40 mm pojivo PMB 45/80-65</t>
  </si>
  <si>
    <t>-1708499244</t>
  </si>
  <si>
    <t>https://podminky.urs.cz/item/CS_URS_2023_01/577134141</t>
  </si>
  <si>
    <t>40</t>
  </si>
  <si>
    <t>581131211</t>
  </si>
  <si>
    <t>Kryt cementobetonový silničních komunikací skupiny CB II tl. 200 mm</t>
  </si>
  <si>
    <t>-1088647639</t>
  </si>
  <si>
    <t>https://podminky.urs.cz/item/CS_URS_2023_01/581131211</t>
  </si>
  <si>
    <t>41</t>
  </si>
  <si>
    <t>591141111</t>
  </si>
  <si>
    <t>Kladení dlažby z kostek s provedením lože do tl. 50 mm, s vyplněním spár, s dvojím beraněním a se smetením přebytečného materiálu na krajnici velkých z kamene, do lože z cementové malty</t>
  </si>
  <si>
    <t>-397610605</t>
  </si>
  <si>
    <t>https://podminky.urs.cz/item/CS_URS_2023_01/591141111</t>
  </si>
  <si>
    <t>42</t>
  </si>
  <si>
    <t>58381008</t>
  </si>
  <si>
    <t>kostka dlažební žula velká 15/17</t>
  </si>
  <si>
    <t>-1204380317</t>
  </si>
  <si>
    <t>6,4*1,01</t>
  </si>
  <si>
    <t>43</t>
  </si>
  <si>
    <t>596211110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</si>
  <si>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do 50 m2</t>
  </si>
  <si>
    <t>16947812</t>
  </si>
  <si>
    <t>https://podminky.urs.cz/item/CS_URS_2023_01/596211110</t>
  </si>
  <si>
    <t>44</t>
  </si>
  <si>
    <t>59245008</t>
  </si>
  <si>
    <t>dlažba tvar obdélník betonová 200x100x60mm barevná červená</t>
  </si>
  <si>
    <t>1583374509</t>
  </si>
  <si>
    <t>21,6*1,03</t>
  </si>
  <si>
    <t>45</t>
  </si>
  <si>
    <t>59245006</t>
  </si>
  <si>
    <t>dlažba tvar obdélník betonová pro nevidomé 200x100x60mm barevná červená</t>
  </si>
  <si>
    <t>-899234293</t>
  </si>
  <si>
    <t>13,1*1,03</t>
  </si>
  <si>
    <t>Trubní vedení</t>
  </si>
  <si>
    <t>46</t>
  </si>
  <si>
    <t>871275211</t>
  </si>
  <si>
    <t>Kanalizační potrubí z tvrdého PVC v otevřeném výkopu ve sklonu do 20 %, hladkého plnostěnného jednovrstvého, tuhost třídy SN 4 DN 125</t>
  </si>
  <si>
    <t>-1377681387</t>
  </si>
  <si>
    <t>https://podminky.urs.cz/item/CS_URS_2023_01/871275211</t>
  </si>
  <si>
    <t>pro vpusti</t>
  </si>
  <si>
    <t>3,5*2</t>
  </si>
  <si>
    <t>47</t>
  </si>
  <si>
    <t>895941301</t>
  </si>
  <si>
    <t>Osazení vpusti uliční z betonových dílců DN 450 dno s výtokem</t>
  </si>
  <si>
    <t>kus</t>
  </si>
  <si>
    <t>1564902863</t>
  </si>
  <si>
    <t>https://podminky.urs.cz/item/CS_URS_2023_01/895941301</t>
  </si>
  <si>
    <t>48</t>
  </si>
  <si>
    <t>59223850</t>
  </si>
  <si>
    <t>dno pro uliční vpusť s výtokovým otvorem betonové 450x330x50mm</t>
  </si>
  <si>
    <t>-126830976</t>
  </si>
  <si>
    <t>49</t>
  </si>
  <si>
    <t>895941314</t>
  </si>
  <si>
    <t>Osazení vpusti uliční z betonových dílců DN 450 skruž horní 570 mm</t>
  </si>
  <si>
    <t>-454261463</t>
  </si>
  <si>
    <t>https://podminky.urs.cz/item/CS_URS_2023_01/895941314</t>
  </si>
  <si>
    <t>50</t>
  </si>
  <si>
    <t>59223858</t>
  </si>
  <si>
    <t>skruž pro uliční vpusť horní betonová 450x570x50mm</t>
  </si>
  <si>
    <t>-182470962</t>
  </si>
  <si>
    <t>51</t>
  </si>
  <si>
    <t>895941321</t>
  </si>
  <si>
    <t>Osazení vpusti uliční z betonových dílců DN 450 skruž středová 195 mm</t>
  </si>
  <si>
    <t>-1641354040</t>
  </si>
  <si>
    <t>https://podminky.urs.cz/item/CS_URS_2023_01/895941321</t>
  </si>
  <si>
    <t>52</t>
  </si>
  <si>
    <t>59223864</t>
  </si>
  <si>
    <t>prstenec pro uliční vpusť vyrovnávací betonový 390x60x130mm</t>
  </si>
  <si>
    <t>-1307580254</t>
  </si>
  <si>
    <t>53</t>
  </si>
  <si>
    <t>895983RP1</t>
  </si>
  <si>
    <t xml:space="preserve">Demontáž vpusti kanalizační </t>
  </si>
  <si>
    <t>36377493</t>
  </si>
  <si>
    <t>54</t>
  </si>
  <si>
    <t>899102211</t>
  </si>
  <si>
    <t>Demontáž poklopů litinových a ocelových včetně rámů, hmotnosti jednotlivě přes 50 do 100 Kg</t>
  </si>
  <si>
    <t>-486404078</t>
  </si>
  <si>
    <t>https://podminky.urs.cz/item/CS_URS_2023_01/899102211</t>
  </si>
  <si>
    <t>55</t>
  </si>
  <si>
    <t>899104112</t>
  </si>
  <si>
    <t>Osazení poklopů litinových a ocelových včetně rámů pro třídu zatížení D400, E600</t>
  </si>
  <si>
    <t>1232649107</t>
  </si>
  <si>
    <t>https://podminky.urs.cz/item/CS_URS_2023_01/899104112</t>
  </si>
  <si>
    <t>56</t>
  </si>
  <si>
    <t>55241015</t>
  </si>
  <si>
    <t>poklop šachtový třída D400, kruhový rám 785, vstup 600mm, s ventilací</t>
  </si>
  <si>
    <t>-2000220704</t>
  </si>
  <si>
    <t>57</t>
  </si>
  <si>
    <t>899202211</t>
  </si>
  <si>
    <t>Demontáž mříží litinových včetně rámů, hmotnosti jednotlivě přes 50 do 100 Kg</t>
  </si>
  <si>
    <t>405701512</t>
  </si>
  <si>
    <t>https://podminky.urs.cz/item/CS_URS_2023_01/899202211</t>
  </si>
  <si>
    <t>4+2</t>
  </si>
  <si>
    <t>58</t>
  </si>
  <si>
    <t>899204112</t>
  </si>
  <si>
    <t>Osazení mříží litinových včetně rámů a košů na bahno pro třídu zatížení D400, E600</t>
  </si>
  <si>
    <t>903734210</t>
  </si>
  <si>
    <t>https://podminky.urs.cz/item/CS_URS_2023_01/899204112</t>
  </si>
  <si>
    <t>59</t>
  </si>
  <si>
    <t>55242320</t>
  </si>
  <si>
    <t>mříž vtoková litinová plochá 500x500mm</t>
  </si>
  <si>
    <t>-466419054</t>
  </si>
  <si>
    <t>60</t>
  </si>
  <si>
    <t>55241001</t>
  </si>
  <si>
    <t>koš kalový pod kruhovou mříž - těžký</t>
  </si>
  <si>
    <t>779197231</t>
  </si>
  <si>
    <t>61</t>
  </si>
  <si>
    <t>899231111</t>
  </si>
  <si>
    <t>Výšková úprava uličního vstupu nebo vpusti do 200 mm zvýšením mříže</t>
  </si>
  <si>
    <t>550192956</t>
  </si>
  <si>
    <t>https://podminky.urs.cz/item/CS_URS_2023_01/899231111</t>
  </si>
  <si>
    <t>62</t>
  </si>
  <si>
    <t>899331111</t>
  </si>
  <si>
    <t>Výšková úprava uličního vstupu nebo vpusti do 200 mm zvýšením poklopu</t>
  </si>
  <si>
    <t>-1849627448</t>
  </si>
  <si>
    <t>https://podminky.urs.cz/item/CS_URS_2023_01/899331111</t>
  </si>
  <si>
    <t>Ostatní konstrukce a práce, bourání</t>
  </si>
  <si>
    <t>63</t>
  </si>
  <si>
    <t>912211131</t>
  </si>
  <si>
    <t>Montáž směrového sloupku plastového pružného - balisety přišroubováním k podkladu</t>
  </si>
  <si>
    <t>1743249114</t>
  </si>
  <si>
    <t>https://podminky.urs.cz/item/CS_URS_2023_01/912211131</t>
  </si>
  <si>
    <t>64</t>
  </si>
  <si>
    <t>56288000</t>
  </si>
  <si>
    <t>sloupek plastový baliseta zelený Z11h</t>
  </si>
  <si>
    <t>1958200965</t>
  </si>
  <si>
    <t>65</t>
  </si>
  <si>
    <t>912521111</t>
  </si>
  <si>
    <t>Montáž gumového dorazu na 2 chem kotvy do komunikace</t>
  </si>
  <si>
    <t>-367038186</t>
  </si>
  <si>
    <t>https://podminky.urs.cz/item/CS_URS_2023_01/912521111</t>
  </si>
  <si>
    <t>4+6</t>
  </si>
  <si>
    <t>66</t>
  </si>
  <si>
    <t>56288RP1</t>
  </si>
  <si>
    <t xml:space="preserve">Gumový parkovací doraz 500/250/100 z EPDM </t>
  </si>
  <si>
    <t>374525205</t>
  </si>
  <si>
    <t>67</t>
  </si>
  <si>
    <t>914111111</t>
  </si>
  <si>
    <t>Montáž svislé dopravní značky základní velikosti do 1 m2 objímkami na sloupky nebo konzoly</t>
  </si>
  <si>
    <t>123138517</t>
  </si>
  <si>
    <t>https://podminky.urs.cz/item/CS_URS_2023_01/914111111</t>
  </si>
  <si>
    <t>68</t>
  </si>
  <si>
    <t>40445612</t>
  </si>
  <si>
    <t>značky upravující přednost P2 750mm</t>
  </si>
  <si>
    <t>-744711095</t>
  </si>
  <si>
    <t>69</t>
  </si>
  <si>
    <t>914511112</t>
  </si>
  <si>
    <t>Montáž sloupku dopravních značek délky do 3,5 m do hliníkové patky pro sloupek D 60 mm</t>
  </si>
  <si>
    <t>-2003397046</t>
  </si>
  <si>
    <t>https://podminky.urs.cz/item/CS_URS_2023_01/914511112</t>
  </si>
  <si>
    <t>nové</t>
  </si>
  <si>
    <t>70</t>
  </si>
  <si>
    <t>40445225</t>
  </si>
  <si>
    <t>sloupek pro dopravní značku Zn D 60mm v 3,5m</t>
  </si>
  <si>
    <t>1951451330</t>
  </si>
  <si>
    <t>71</t>
  </si>
  <si>
    <t>40445256</t>
  </si>
  <si>
    <t>svorka upínací na sloupek dopravní značky D 60mm</t>
  </si>
  <si>
    <t>-815405572</t>
  </si>
  <si>
    <t>72</t>
  </si>
  <si>
    <t>915211112</t>
  </si>
  <si>
    <t>Vodorovné dopravní značení stříkaným plastem dělící čára šířky 125 mm souvislá bílá retroreflexní</t>
  </si>
  <si>
    <t>-409383172</t>
  </si>
  <si>
    <t>https://podminky.urs.cz/item/CS_URS_2023_01/915211112</t>
  </si>
  <si>
    <t>72,7+73,8+5,9+2+35,7+4*2,6+4*2,9+29,5+24,5</t>
  </si>
  <si>
    <t>73</t>
  </si>
  <si>
    <t>915211122</t>
  </si>
  <si>
    <t>Vodorovné dopravní značení stříkaným plastem dělící čára šířky 125 mm přerušovaná bílá retroreflexní</t>
  </si>
  <si>
    <t>-1942114759</t>
  </si>
  <si>
    <t>https://podminky.urs.cz/item/CS_URS_2023_01/915211122</t>
  </si>
  <si>
    <t>27,3+16,6+26,7</t>
  </si>
  <si>
    <t>74</t>
  </si>
  <si>
    <t>915221112</t>
  </si>
  <si>
    <t>Vodorovné dopravní značení stříkaným plastem vodící čára bílá šířky 250 mm souvislá retroreflexní</t>
  </si>
  <si>
    <t>-1301824132</t>
  </si>
  <si>
    <t>https://podminky.urs.cz/item/CS_URS_2023_01/915221112</t>
  </si>
  <si>
    <t>3+35,2+27,9+7,7+10,9+35,5+2+18+15,3+6,7+5,9+24,5+20,5</t>
  </si>
  <si>
    <t>93,3+70,1+9*3,3+10*3,8</t>
  </si>
  <si>
    <t>75</t>
  </si>
  <si>
    <t>915221122</t>
  </si>
  <si>
    <t>Vodorovné dopravní značení stříkaným plastem vodící čára bílá šířky 250 mm přerušovaná retroreflexní</t>
  </si>
  <si>
    <t>-460021737</t>
  </si>
  <si>
    <t>https://podminky.urs.cz/item/CS_URS_2023_01/915221122</t>
  </si>
  <si>
    <t>26,7+26,3+21,6+9,3+13,6+21,2+13,9+28,3</t>
  </si>
  <si>
    <t>76</t>
  </si>
  <si>
    <t>915231112</t>
  </si>
  <si>
    <t>Vodorovné dopravní značení stříkaným plastem přechody pro chodce, šipky, symboly nápisy bílé retroreflexní</t>
  </si>
  <si>
    <t>543071599</t>
  </si>
  <si>
    <t>https://podminky.urs.cz/item/CS_URS_2023_01/915231112</t>
  </si>
  <si>
    <t>přechody a šikmé čáry</t>
  </si>
  <si>
    <t>9,1+16</t>
  </si>
  <si>
    <t>písmena</t>
  </si>
  <si>
    <t>12*0,5</t>
  </si>
  <si>
    <t>77</t>
  </si>
  <si>
    <t>915611111</t>
  </si>
  <si>
    <t>Předznačení pro vodorovné značení stříkané barvou nebo prováděné z nátěrových hmot liniové dělicí čáry, vodicí proužky</t>
  </si>
  <si>
    <t>603578088</t>
  </si>
  <si>
    <t>https://podminky.urs.cz/item/CS_URS_2023_01/915611111</t>
  </si>
  <si>
    <t>266,1+70,6+444,2+160,9</t>
  </si>
  <si>
    <t>78</t>
  </si>
  <si>
    <t>915621111</t>
  </si>
  <si>
    <t>Předznačení pro vodorovné značení stříkané barvou nebo prováděné z nátěrových hmot plošné šipky, symboly, nápisy</t>
  </si>
  <si>
    <t>-552544797</t>
  </si>
  <si>
    <t>https://podminky.urs.cz/item/CS_URS_2023_01/915621111</t>
  </si>
  <si>
    <t>31,1</t>
  </si>
  <si>
    <t>79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</si>
  <si>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</si>
  <si>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</si>
  <si>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-1268763557</t>
  </si>
  <si>
    <t>https://podminky.urs.cz/item/CS_URS_2023_01/916131213</t>
  </si>
  <si>
    <t>tl.150</t>
  </si>
  <si>
    <t>14+1+13,9+1+1+3+7,2+13,2+8,6+1</t>
  </si>
  <si>
    <t>výměna 100% ze 400</t>
  </si>
  <si>
    <t>tl.100</t>
  </si>
  <si>
    <t>13,9+24+14,2+52,3+7</t>
  </si>
  <si>
    <t>80</t>
  </si>
  <si>
    <t>59217031</t>
  </si>
  <si>
    <t>obrubník betonový silniční 1000x150x250mm</t>
  </si>
  <si>
    <t>260199446</t>
  </si>
  <si>
    <t>463,9*1,01</t>
  </si>
  <si>
    <t>81</t>
  </si>
  <si>
    <t>59217017</t>
  </si>
  <si>
    <t>obrubník betonový chodníkový 1000x100x250mm</t>
  </si>
  <si>
    <t>-513965009</t>
  </si>
  <si>
    <t>111,4*1,01</t>
  </si>
  <si>
    <t>82</t>
  </si>
  <si>
    <t>916331112</t>
  </si>
  <si>
    <t>Osazení zahradního obrubníku betonového s ložem tl. od 50 do 100 mm z betonu prostého tř. C 12/15 s boční opěrou z betonu prostého tř. C 12/15</t>
  </si>
  <si>
    <t>577863921</t>
  </si>
  <si>
    <t>https://podminky.urs.cz/item/CS_URS_2023_01/916331112</t>
  </si>
  <si>
    <t>3,8</t>
  </si>
  <si>
    <t>83</t>
  </si>
  <si>
    <t>59217011</t>
  </si>
  <si>
    <t>obrubník betonový zahradní 500x50x200mm</t>
  </si>
  <si>
    <t>-36147002</t>
  </si>
  <si>
    <t>3,8*1,01</t>
  </si>
  <si>
    <t>84</t>
  </si>
  <si>
    <t>916431111</t>
  </si>
  <si>
    <t>Osazení betonového bezbariérového obrubníku s ložem betonovým tl. 150 mm úložná šířka do 400 mm bez boční opěry</t>
  </si>
  <si>
    <t>-684264919</t>
  </si>
  <si>
    <t>https://podminky.urs.cz/item/CS_URS_2023_01/916431111</t>
  </si>
  <si>
    <t>24,5+29,5</t>
  </si>
  <si>
    <t>85</t>
  </si>
  <si>
    <t>59217040</t>
  </si>
  <si>
    <t>obrubník betonový zastávkový s nájezdovým rádiusem 1000/400/290 mm</t>
  </si>
  <si>
    <t>-1450967938</t>
  </si>
  <si>
    <t>54*1,01</t>
  </si>
  <si>
    <t>86</t>
  </si>
  <si>
    <t>919122132</t>
  </si>
  <si>
    <t>Utěsnění dilatačních spár zálivkou za tepla v cementobetonovém nebo živičném krytu včetně adhezního nátěru s těsnicím profilem pod zálivkou, pro komůrky šířky 20 mm, hloubky 40 mm</t>
  </si>
  <si>
    <t>345872794</t>
  </si>
  <si>
    <t>https://podminky.urs.cz/item/CS_URS_2023_01/919122132</t>
  </si>
  <si>
    <t xml:space="preserve">v silnici </t>
  </si>
  <si>
    <t>116,2</t>
  </si>
  <si>
    <t>ve stáv. chodníku pro chráničky</t>
  </si>
  <si>
    <t>(2+7+3,4)*2</t>
  </si>
  <si>
    <t>ve stáv chodníku pro výměnu obrubníku</t>
  </si>
  <si>
    <t>stávající chodník pro úpravy</t>
  </si>
  <si>
    <t>21,9+0,7+24,1+2,8+4,6+1,3+4,3+2,9+0,6+1,5</t>
  </si>
  <si>
    <t>12,9+3+16+1,5+4,4+0,9+4,4+0,8+0,5</t>
  </si>
  <si>
    <t>87</t>
  </si>
  <si>
    <t>919731121</t>
  </si>
  <si>
    <t>Zarovnání styčné plochy podkladu nebo krytu podél vybourané části komunikace nebo zpevněné plochy živičné tl. do 50 mm</t>
  </si>
  <si>
    <t>286271575</t>
  </si>
  <si>
    <t>https://podminky.urs.cz/item/CS_URS_2023_01/919731121</t>
  </si>
  <si>
    <t>88</t>
  </si>
  <si>
    <t>919735111</t>
  </si>
  <si>
    <t>Řezání stávajícího živičného krytu nebo podkladu hloubky do 50 mm</t>
  </si>
  <si>
    <t>520860386</t>
  </si>
  <si>
    <t>https://podminky.urs.cz/item/CS_URS_2023_01/919735111</t>
  </si>
  <si>
    <t>v silnici zazubením</t>
  </si>
  <si>
    <t>27,65+26,3+7,5+6,5+12,8+8,15+27,3</t>
  </si>
  <si>
    <t>89</t>
  </si>
  <si>
    <t>919735112</t>
  </si>
  <si>
    <t>Řezání stávajícího živičného krytu nebo podkladu hloubky přes 50 do 100 mm</t>
  </si>
  <si>
    <t>-1168050093</t>
  </si>
  <si>
    <t>https://podminky.urs.cz/item/CS_URS_2023_01/919735112</t>
  </si>
  <si>
    <t>90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</si>
  <si>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</si>
  <si>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</si>
  <si>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76512012</t>
  </si>
  <si>
    <t>https://podminky.urs.cz/item/CS_URS_2023_01/966006132</t>
  </si>
  <si>
    <t>997</t>
  </si>
  <si>
    <t>Přesun sutě</t>
  </si>
  <si>
    <t>91</t>
  </si>
  <si>
    <t>997013509</t>
  </si>
  <si>
    <t>Odvoz suti a vybouraných hmot na skládku nebo meziskládku se složením, na vzdálenost Příplatek k ceně za každý další i započatý 1 km přes 1 km</t>
  </si>
  <si>
    <t>855642294</t>
  </si>
  <si>
    <t>https://podminky.urs.cz/item/CS_URS_2023_01/997013509</t>
  </si>
  <si>
    <t>skládka 10 km</t>
  </si>
  <si>
    <t>obrubník</t>
  </si>
  <si>
    <t>105,985*9</t>
  </si>
  <si>
    <t>beton</t>
  </si>
  <si>
    <t>0,082*9</t>
  </si>
  <si>
    <t>vpust bet</t>
  </si>
  <si>
    <t>0,46*9</t>
  </si>
  <si>
    <t>mříž a poklop lit</t>
  </si>
  <si>
    <t>(0,2+0,6)*9</t>
  </si>
  <si>
    <t>92</t>
  </si>
  <si>
    <t>997013511</t>
  </si>
  <si>
    <t>Odvoz suti a vybouraných hmot z meziskládky na skládku s naložením a se složením, na vzdálenost do 1 km</t>
  </si>
  <si>
    <t>92813060</t>
  </si>
  <si>
    <t>https://podminky.urs.cz/item/CS_URS_2023_01/997013511</t>
  </si>
  <si>
    <t>105,985</t>
  </si>
  <si>
    <t>0,082</t>
  </si>
  <si>
    <t>0,46</t>
  </si>
  <si>
    <t>0,2+0,6</t>
  </si>
  <si>
    <t>93</t>
  </si>
  <si>
    <t>997221551</t>
  </si>
  <si>
    <t>Vodorovná doprava suti bez naložení, ale se složením a s hrubým urovnáním ze sypkých materiálů, na vzdálenost do 1 km</t>
  </si>
  <si>
    <t>1270068437</t>
  </si>
  <si>
    <t>https://podminky.urs.cz/item/CS_URS_2023_01/997221551</t>
  </si>
  <si>
    <t>"kamenivo</t>
  </si>
  <si>
    <t>39,063+1048,414</t>
  </si>
  <si>
    <t>fréza</t>
  </si>
  <si>
    <t>1019,806</t>
  </si>
  <si>
    <t>94</t>
  </si>
  <si>
    <t>997221559</t>
  </si>
  <si>
    <t>Vodorovná doprava suti bez naložení, ale se složením a s hrubým urovnáním Příplatek k ceně za každý další i započatý 1 km přes 1 km</t>
  </si>
  <si>
    <t>746365713</t>
  </si>
  <si>
    <t>https://podminky.urs.cz/item/CS_URS_2023_01/997221559</t>
  </si>
  <si>
    <t>"na skládku 10 km</t>
  </si>
  <si>
    <t>kamenivo</t>
  </si>
  <si>
    <t>1087,477*9</t>
  </si>
  <si>
    <t>na recyklaci 10 km</t>
  </si>
  <si>
    <t>1019,806*9</t>
  </si>
  <si>
    <t>95</t>
  </si>
  <si>
    <t>997221561</t>
  </si>
  <si>
    <t>Vodorovná doprava suti bez naložení, ale se složením a s hrubým urovnáním z kusových materiálů, na vzdálenost do 1 km</t>
  </si>
  <si>
    <t>-397422940</t>
  </si>
  <si>
    <t>https://podminky.urs.cz/item/CS_URS_2023_01/997221561</t>
  </si>
  <si>
    <t>kusový asfalt</t>
  </si>
  <si>
    <t>110,849+29,634</t>
  </si>
  <si>
    <t>96</t>
  </si>
  <si>
    <t>997221569</t>
  </si>
  <si>
    <t>-1594738868</t>
  </si>
  <si>
    <t>https://podminky.urs.cz/item/CS_URS_2023_01/997221569</t>
  </si>
  <si>
    <t>živice</t>
  </si>
  <si>
    <t>140,483*9</t>
  </si>
  <si>
    <t>97</t>
  </si>
  <si>
    <t>997221815.</t>
  </si>
  <si>
    <t>Poplatek za uložení stavebního odpadu na skládce (skládkovné) z prostého betonu zatříděného do Katalogu odpadů pod kódem 170 101</t>
  </si>
  <si>
    <t>1541747215</t>
  </si>
  <si>
    <t xml:space="preserve">obrubník </t>
  </si>
  <si>
    <t xml:space="preserve">beton </t>
  </si>
  <si>
    <t>vpust beton</t>
  </si>
  <si>
    <t>98</t>
  </si>
  <si>
    <t>997221855.</t>
  </si>
  <si>
    <t>Poplatek za uložení stavebního odpadu na skládce (skládkovné) zeminy a kameniva zatříděného do Katalogu odpadů pod kódem 170 504</t>
  </si>
  <si>
    <t>-996828557</t>
  </si>
  <si>
    <t>99</t>
  </si>
  <si>
    <t>997013841RP</t>
  </si>
  <si>
    <t>Dobropis za uložení kovového odpadu do sběrny</t>
  </si>
  <si>
    <t>Kg</t>
  </si>
  <si>
    <t>-2077801207</t>
  </si>
  <si>
    <t>poklop a mříž</t>
  </si>
  <si>
    <t>200+600</t>
  </si>
  <si>
    <t>998</t>
  </si>
  <si>
    <t>Přesun hmot</t>
  </si>
  <si>
    <t>100</t>
  </si>
  <si>
    <t>998225111</t>
  </si>
  <si>
    <t>Přesun hmot pro komunikace s krytem z kameniva, monolitickým betonovým nebo živičným dopravní vzdálenost do 200 m jakékoliv délky objektu</t>
  </si>
  <si>
    <t>-1574459938</t>
  </si>
  <si>
    <t>https://podminky.urs.cz/item/CS_URS_2023_01/998225111</t>
  </si>
  <si>
    <t>Práce a dodávky M</t>
  </si>
  <si>
    <t>46-M</t>
  </si>
  <si>
    <t>Zemní práce při extr.mont.pracích</t>
  </si>
  <si>
    <t>101</t>
  </si>
  <si>
    <t>460141112</t>
  </si>
  <si>
    <t>Hloubení nezapažených jam strojně včetně urovnáním dna s přemístěním výkopku do vzdálenosti 3 m od okraje jámy nebo s naložením na dopravní prostředek v hornině třídy těžitelnosti I skupiny 3</t>
  </si>
  <si>
    <t>511868938</t>
  </si>
  <si>
    <t>https://podminky.urs.cz/item/CS_URS_2023_01/460141112</t>
  </si>
  <si>
    <t>0,8*0,6*1</t>
  </si>
  <si>
    <t>102</t>
  </si>
  <si>
    <t>460171252</t>
  </si>
  <si>
    <t>Hloubení nezapažených kabelových rýh strojně včetně urovnání dna s přemístěním výkopku do vzdálenosti 3 m od okraje jámy nebo s naložením na dopravní prostředek šířky 50 cm hloubky 60 cm v hornině třídy těžitelnosti I skupiny 3</t>
  </si>
  <si>
    <t>-1312461694</t>
  </si>
  <si>
    <t>https://podminky.urs.cz/item/CS_URS_2023_01/460171252</t>
  </si>
  <si>
    <t>bez konstrukce vozovky</t>
  </si>
  <si>
    <t>17+14,6</t>
  </si>
  <si>
    <t>103</t>
  </si>
  <si>
    <t>460171282</t>
  </si>
  <si>
    <t>Hloubení nezapažených kabelových rýh strojně včetně urovnání dna s přemístěním výkopku do vzdálenosti 3 m od okraje jámy nebo s naložením na dopravní prostředek šířky 50 cm hloubky 90 cm v hornině třídy těžitelnosti I skupiny 3</t>
  </si>
  <si>
    <t>-1472687314</t>
  </si>
  <si>
    <t>https://podminky.urs.cz/item/CS_URS_2023_01/460171282</t>
  </si>
  <si>
    <t>bez konstrukce chodníků tl 300</t>
  </si>
  <si>
    <t>58+5,4</t>
  </si>
  <si>
    <t>104</t>
  </si>
  <si>
    <t>460662512</t>
  </si>
  <si>
    <t>Kabelové lože z písku včetně podsypu, zhutnění a urovnání povrchu pro kabely vn a vvn zakryté plastovou fólií, šířky přes 25 do 50 cm</t>
  </si>
  <si>
    <t>877500730</t>
  </si>
  <si>
    <t>https://podminky.urs.cz/item/CS_URS_2023_01/460662512</t>
  </si>
  <si>
    <t>105</t>
  </si>
  <si>
    <t>460791211</t>
  </si>
  <si>
    <t>Montáž trubek ochranných uložených volně do rýhy plastových ohebných, vnitřního průměru do 32 mm</t>
  </si>
  <si>
    <t>699232079</t>
  </si>
  <si>
    <t>https://podminky.urs.cz/item/CS_URS_2023_01/460791211</t>
  </si>
  <si>
    <t>58+20</t>
  </si>
  <si>
    <t>106</t>
  </si>
  <si>
    <t>34571350.</t>
  </si>
  <si>
    <t>Mikrotrubička chránička ze silnostěnného HDPE 14/10</t>
  </si>
  <si>
    <t>128</t>
  </si>
  <si>
    <t>372875723</t>
  </si>
  <si>
    <t>78*1,01</t>
  </si>
  <si>
    <t>107</t>
  </si>
  <si>
    <t>460791213</t>
  </si>
  <si>
    <t>Montáž trubek ochranných uložených volně do rýhy plastových ohebných, vnitřního průměru přes 50 do 90 mm</t>
  </si>
  <si>
    <t>-170071217</t>
  </si>
  <si>
    <t>https://podminky.urs.cz/item/CS_URS_2023_01/460791213</t>
  </si>
  <si>
    <t>17*2+14,6*2+14*2</t>
  </si>
  <si>
    <t>108</t>
  </si>
  <si>
    <t>34571354.</t>
  </si>
  <si>
    <t>trubka elektroinstalační ohebná dvouplášťová korugovaná (chránička) D 75/90mm, HDPE+LDPE</t>
  </si>
  <si>
    <t>44380459</t>
  </si>
  <si>
    <t>169,2*1,01</t>
  </si>
  <si>
    <t>109</t>
  </si>
  <si>
    <t>460841113</t>
  </si>
  <si>
    <t>Osazení kabelové komory z plastů pro běžné zatížení komorového dílu z polyetylénu HDPE půdorysné plochy do 1,0 m2, světlé hloubky přes 0,7 do 1,0 m</t>
  </si>
  <si>
    <t>-2097936176</t>
  </si>
  <si>
    <t>https://podminky.urs.cz/item/CS_URS_2023_01/460841113</t>
  </si>
  <si>
    <t>110</t>
  </si>
  <si>
    <t>34573207.</t>
  </si>
  <si>
    <t>komora kabelová z HDPE s litinovým víkem 550x785x1000mm</t>
  </si>
  <si>
    <t>-1217927713</t>
  </si>
  <si>
    <t>111</t>
  </si>
  <si>
    <t>460452112</t>
  </si>
  <si>
    <t>Zásyp kabelových rýh strojně s přemístěním sypaniny ze vzdálenosti do 10 m, s uložením výkopku ve vrstvách včetně zhutnění a urovnání povrchu ostatních rozměrů z horniny třídy těžitelnosti I skupiny 3</t>
  </si>
  <si>
    <t>1827566954</t>
  </si>
  <si>
    <t>https://podminky.urs.cz/item/CS_URS_2023_01/460452112</t>
  </si>
  <si>
    <t>31,6*0,5*0,5</t>
  </si>
  <si>
    <t>63,4*0,5*0,8</t>
  </si>
  <si>
    <t>VRN</t>
  </si>
  <si>
    <t>Vedlejší rozpočtové náklady</t>
  </si>
  <si>
    <t>VRN1</t>
  </si>
  <si>
    <t>Průzkumné, geodetické a projektové práce</t>
  </si>
  <si>
    <t>112</t>
  </si>
  <si>
    <t>012103000.</t>
  </si>
  <si>
    <t>Geodetické vytyčení stavby</t>
  </si>
  <si>
    <t>soubor</t>
  </si>
  <si>
    <t>1024</t>
  </si>
  <si>
    <t>60240746</t>
  </si>
  <si>
    <t>113</t>
  </si>
  <si>
    <t>013203000.</t>
  </si>
  <si>
    <t>Fotodokumentace</t>
  </si>
  <si>
    <t>1652206174</t>
  </si>
  <si>
    <t>114</t>
  </si>
  <si>
    <t>013254000.</t>
  </si>
  <si>
    <t>Dokumentace skutečného provedení stavby vč.geometrického plánu</t>
  </si>
  <si>
    <t>-1234275936</t>
  </si>
  <si>
    <t>VRN3</t>
  </si>
  <si>
    <t>Zařízení staveniště</t>
  </si>
  <si>
    <t>115</t>
  </si>
  <si>
    <t>031103000.</t>
  </si>
  <si>
    <t>Zařízení staveniště - oplocení, WC buňka ,prvky BOZP, buňka pro zaměstnance, zdroj vody a el. energie, čištění vozovky</t>
  </si>
  <si>
    <t>78758835</t>
  </si>
  <si>
    <t>116</t>
  </si>
  <si>
    <t>032403000.</t>
  </si>
  <si>
    <t>Vytyčení inženýrských sítí</t>
  </si>
  <si>
    <t>708953352</t>
  </si>
  <si>
    <t>117</t>
  </si>
  <si>
    <t>034303000.</t>
  </si>
  <si>
    <t>Dopravní značení na staveništi - projektová dokumentace dočasného značení, dopravní značení, zajištění přístupu k nemovitostem DIO</t>
  </si>
  <si>
    <t>398296895</t>
  </si>
  <si>
    <t>Faktura - dle skutečnosti při realizaci stavby</t>
  </si>
  <si>
    <t>VRN4</t>
  </si>
  <si>
    <t>Inženýrská činnost</t>
  </si>
  <si>
    <t>118</t>
  </si>
  <si>
    <t>043114000.</t>
  </si>
  <si>
    <t>Diagnostický průzkum podloží</t>
  </si>
  <si>
    <t>-2115222100</t>
  </si>
  <si>
    <t>119</t>
  </si>
  <si>
    <t>043124000.</t>
  </si>
  <si>
    <t>Laboratorní zkoušky vytěženého materiálu ( vrstvy sanace )</t>
  </si>
  <si>
    <t>-801438042</t>
  </si>
  <si>
    <t>120</t>
  </si>
  <si>
    <t>043134000.</t>
  </si>
  <si>
    <t>Zkoušky zatěžovací statické - podloží a konstrukčních vrstev</t>
  </si>
  <si>
    <t>-1200578855</t>
  </si>
  <si>
    <t>121</t>
  </si>
  <si>
    <t>043194RP1</t>
  </si>
  <si>
    <t>Statický návrh cementobetonového krytu trolej. zastávky</t>
  </si>
  <si>
    <t>-524523799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</si>
  <si>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</si>
  <si>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</si>
  <si>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</si>
  <si>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</si>
  <si>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</si>
  <si>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</si>
  <si>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</si>
  <si>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</si>
  <si>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</si>
  <si>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</si>
  <si>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</si>
  <si>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</t>
  </si>
  <si>
    <t>Stavební objekt pozemní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</si>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</sst>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1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3" fillId="4" borderId="13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8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4" fontId="25" fillId="0" borderId="0" xfId="0" applyNumberFormat="1" applyFont="1"/>
    <xf numFmtId="166" fontId="33" fillId="0" borderId="10" xfId="0" applyNumberFormat="1" applyFont="1" applyBorder="1"/>
    <xf numFmtId="166" fontId="33" fillId="0" borderId="11" xfId="0" applyNumberFormat="1" applyFont="1" applyBorder="1"/>
    <xf numFmtId="4" fontId="34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8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3" fillId="0" borderId="22" xfId="0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center" vertical="center" wrapText="1"/>
    </xf>
    <xf numFmtId="167" fontId="23" fillId="0" borderId="22" xfId="0" applyNumberFormat="1" applyFont="1" applyBorder="1" applyAlignment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center" vertical="center"/>
    </xf>
    <xf numFmtId="166" fontId="24" fillId="0" borderId="0" xfId="0" applyNumberFormat="1" applyFont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8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38" fillId="0" borderId="22" xfId="0" applyFont="1" applyBorder="1" applyAlignment="1">
      <alignment horizontal="center" vertical="center"/>
    </xf>
    <xf numFmtId="49" fontId="38" fillId="0" borderId="22" xfId="0" applyNumberFormat="1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center" vertical="center" wrapText="1"/>
    </xf>
    <xf numFmtId="167" fontId="38" fillId="0" borderId="22" xfId="0" applyNumberFormat="1" applyFont="1" applyBorder="1" applyAlignment="1">
      <alignment vertical="center"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>
      <alignment vertical="center"/>
    </xf>
    <xf numFmtId="0" fontId="39" fillId="0" borderId="22" xfId="0" applyFont="1" applyBorder="1" applyAlignment="1">
      <alignment vertical="center"/>
    </xf>
    <xf numFmtId="0" fontId="39" fillId="0" borderId="3" xfId="0" applyFont="1" applyBorder="1" applyAlignment="1">
      <alignment vertical="center"/>
    </xf>
    <xf numFmtId="0" fontId="38" fillId="2" borderId="18" xfId="0" applyFont="1" applyFill="1" applyBorder="1" applyAlignment="1" applyProtection="1">
      <alignment horizontal="left" vertical="center"/>
      <protection locked="0"/>
    </xf>
    <xf numFmtId="0" fontId="38" fillId="0" borderId="0" xfId="0" applyFont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0" fillId="0" borderId="0" xfId="0" applyAlignment="1">
      <alignment vertical="top"/>
    </xf>
    <xf numFmtId="0" fontId="40" fillId="0" borderId="23" xfId="0" applyFont="1" applyBorder="1" applyAlignment="1">
      <alignment vertical="center" wrapText="1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0" fillId="0" borderId="0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3" xfId="0" applyFont="1" applyBorder="1" applyAlignment="1">
      <alignment horizontal="left" vertical="center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5" fillId="0" borderId="29" xfId="0" applyFont="1" applyBorder="1"/>
    <xf numFmtId="0" fontId="40" fillId="0" borderId="26" xfId="0" applyFont="1" applyBorder="1" applyAlignment="1">
      <alignment vertical="top"/>
    </xf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9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wrapText="1"/>
    </xf>
    <xf numFmtId="0" fontId="41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/>
    </xf>
    <xf numFmtId="0" fontId="42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114300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114300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7144" TargetMode="External" /><Relationship Id="rId2" Type="http://schemas.openxmlformats.org/officeDocument/2006/relationships/hyperlink" Target="https://podminky.urs.cz/item/CS_URS_2023_01/113107162" TargetMode="External" /><Relationship Id="rId3" Type="http://schemas.openxmlformats.org/officeDocument/2006/relationships/hyperlink" Target="https://podminky.urs.cz/item/CS_URS_2023_01/113107182" TargetMode="External" /><Relationship Id="rId4" Type="http://schemas.openxmlformats.org/officeDocument/2006/relationships/hyperlink" Target="https://podminky.urs.cz/item/CS_URS_2023_01/113107224" TargetMode="External" /><Relationship Id="rId5" Type="http://schemas.openxmlformats.org/officeDocument/2006/relationships/hyperlink" Target="https://podminky.urs.cz/item/CS_URS_2023_01/113154335" TargetMode="External" /><Relationship Id="rId6" Type="http://schemas.openxmlformats.org/officeDocument/2006/relationships/hyperlink" Target="https://podminky.urs.cz/item/CS_URS_2023_01/113202111" TargetMode="External" /><Relationship Id="rId7" Type="http://schemas.openxmlformats.org/officeDocument/2006/relationships/hyperlink" Target="https://podminky.urs.cz/item/CS_URS_2023_01/121151105" TargetMode="External" /><Relationship Id="rId8" Type="http://schemas.openxmlformats.org/officeDocument/2006/relationships/hyperlink" Target="https://podminky.urs.cz/item/CS_URS_2023_01/132254102" TargetMode="External" /><Relationship Id="rId9" Type="http://schemas.openxmlformats.org/officeDocument/2006/relationships/hyperlink" Target="https://podminky.urs.cz/item/CS_URS_2023_01/151201101" TargetMode="External" /><Relationship Id="rId10" Type="http://schemas.openxmlformats.org/officeDocument/2006/relationships/hyperlink" Target="https://podminky.urs.cz/item/CS_URS_2023_01/151201111" TargetMode="External" /><Relationship Id="rId11" Type="http://schemas.openxmlformats.org/officeDocument/2006/relationships/hyperlink" Target="https://podminky.urs.cz/item/CS_URS_2023_01/162751117" TargetMode="External" /><Relationship Id="rId12" Type="http://schemas.openxmlformats.org/officeDocument/2006/relationships/hyperlink" Target="https://podminky.urs.cz/item/CS_URS_2023_01/171251201" TargetMode="External" /><Relationship Id="rId13" Type="http://schemas.openxmlformats.org/officeDocument/2006/relationships/hyperlink" Target="https://podminky.urs.cz/item/CS_URS_2023_01/174151101" TargetMode="External" /><Relationship Id="rId14" Type="http://schemas.openxmlformats.org/officeDocument/2006/relationships/hyperlink" Target="https://podminky.urs.cz/item/CS_URS_2023_01/175151101" TargetMode="External" /><Relationship Id="rId15" Type="http://schemas.openxmlformats.org/officeDocument/2006/relationships/hyperlink" Target="https://podminky.urs.cz/item/CS_URS_2023_01/181152302" TargetMode="External" /><Relationship Id="rId16" Type="http://schemas.openxmlformats.org/officeDocument/2006/relationships/hyperlink" Target="https://podminky.urs.cz/item/CS_URS_2023_01/181351003" TargetMode="External" /><Relationship Id="rId17" Type="http://schemas.openxmlformats.org/officeDocument/2006/relationships/hyperlink" Target="https://podminky.urs.cz/item/CS_URS_2023_01/181351005" TargetMode="External" /><Relationship Id="rId18" Type="http://schemas.openxmlformats.org/officeDocument/2006/relationships/hyperlink" Target="https://podminky.urs.cz/item/CS_URS_2023_01/181411131" TargetMode="External" /><Relationship Id="rId19" Type="http://schemas.openxmlformats.org/officeDocument/2006/relationships/hyperlink" Target="https://podminky.urs.cz/item/CS_URS_2023_01/451572111" TargetMode="External" /><Relationship Id="rId20" Type="http://schemas.openxmlformats.org/officeDocument/2006/relationships/hyperlink" Target="https://podminky.urs.cz/item/CS_URS_2023_01/564851111" TargetMode="External" /><Relationship Id="rId21" Type="http://schemas.openxmlformats.org/officeDocument/2006/relationships/hyperlink" Target="https://podminky.urs.cz/item/CS_URS_2023_01/564861111" TargetMode="External" /><Relationship Id="rId22" Type="http://schemas.openxmlformats.org/officeDocument/2006/relationships/hyperlink" Target="https://podminky.urs.cz/item/CS_URS_2023_01/564871111" TargetMode="External" /><Relationship Id="rId23" Type="http://schemas.openxmlformats.org/officeDocument/2006/relationships/hyperlink" Target="https://podminky.urs.cz/item/CS_URS_2023_01/565135101" TargetMode="External" /><Relationship Id="rId24" Type="http://schemas.openxmlformats.org/officeDocument/2006/relationships/hyperlink" Target="https://podminky.urs.cz/item/CS_URS_2023_01/565166121" TargetMode="External" /><Relationship Id="rId25" Type="http://schemas.openxmlformats.org/officeDocument/2006/relationships/hyperlink" Target="https://podminky.urs.cz/item/CS_URS_2023_01/567122113" TargetMode="External" /><Relationship Id="rId26" Type="http://schemas.openxmlformats.org/officeDocument/2006/relationships/hyperlink" Target="https://podminky.urs.cz/item/CS_URS_2023_01/567122114" TargetMode="External" /><Relationship Id="rId27" Type="http://schemas.openxmlformats.org/officeDocument/2006/relationships/hyperlink" Target="https://podminky.urs.cz/item/CS_URS_2023_01/567132115" TargetMode="External" /><Relationship Id="rId28" Type="http://schemas.openxmlformats.org/officeDocument/2006/relationships/hyperlink" Target="https://podminky.urs.cz/item/CS_URS_2023_01/573111111" TargetMode="External" /><Relationship Id="rId29" Type="http://schemas.openxmlformats.org/officeDocument/2006/relationships/hyperlink" Target="https://podminky.urs.cz/item/CS_URS_2023_01/573211109" TargetMode="External" /><Relationship Id="rId30" Type="http://schemas.openxmlformats.org/officeDocument/2006/relationships/hyperlink" Target="https://podminky.urs.cz/item/CS_URS_2023_01/573231106" TargetMode="External" /><Relationship Id="rId31" Type="http://schemas.openxmlformats.org/officeDocument/2006/relationships/hyperlink" Target="https://podminky.urs.cz/item/CS_URS_2023_01/577134111" TargetMode="External" /><Relationship Id="rId32" Type="http://schemas.openxmlformats.org/officeDocument/2006/relationships/hyperlink" Target="https://podminky.urs.cz/item/CS_URS_2023_01/577134141" TargetMode="External" /><Relationship Id="rId33" Type="http://schemas.openxmlformats.org/officeDocument/2006/relationships/hyperlink" Target="https://podminky.urs.cz/item/CS_URS_2023_01/581131211" TargetMode="External" /><Relationship Id="rId34" Type="http://schemas.openxmlformats.org/officeDocument/2006/relationships/hyperlink" Target="https://podminky.urs.cz/item/CS_URS_2023_01/591141111" TargetMode="External" /><Relationship Id="rId35" Type="http://schemas.openxmlformats.org/officeDocument/2006/relationships/hyperlink" Target="https://podminky.urs.cz/item/CS_URS_2023_01/596211110" TargetMode="External" /><Relationship Id="rId36" Type="http://schemas.openxmlformats.org/officeDocument/2006/relationships/hyperlink" Target="https://podminky.urs.cz/item/CS_URS_2023_01/871275211" TargetMode="External" /><Relationship Id="rId37" Type="http://schemas.openxmlformats.org/officeDocument/2006/relationships/hyperlink" Target="https://podminky.urs.cz/item/CS_URS_2023_01/895941301" TargetMode="External" /><Relationship Id="rId38" Type="http://schemas.openxmlformats.org/officeDocument/2006/relationships/hyperlink" Target="https://podminky.urs.cz/item/CS_URS_2023_01/895941314" TargetMode="External" /><Relationship Id="rId39" Type="http://schemas.openxmlformats.org/officeDocument/2006/relationships/hyperlink" Target="https://podminky.urs.cz/item/CS_URS_2023_01/895941321" TargetMode="External" /><Relationship Id="rId40" Type="http://schemas.openxmlformats.org/officeDocument/2006/relationships/hyperlink" Target="https://podminky.urs.cz/item/CS_URS_2023_01/899102211" TargetMode="External" /><Relationship Id="rId41" Type="http://schemas.openxmlformats.org/officeDocument/2006/relationships/hyperlink" Target="https://podminky.urs.cz/item/CS_URS_2023_01/899104112" TargetMode="External" /><Relationship Id="rId42" Type="http://schemas.openxmlformats.org/officeDocument/2006/relationships/hyperlink" Target="https://podminky.urs.cz/item/CS_URS_2023_01/899202211" TargetMode="External" /><Relationship Id="rId43" Type="http://schemas.openxmlformats.org/officeDocument/2006/relationships/hyperlink" Target="https://podminky.urs.cz/item/CS_URS_2023_01/899204112" TargetMode="External" /><Relationship Id="rId44" Type="http://schemas.openxmlformats.org/officeDocument/2006/relationships/hyperlink" Target="https://podminky.urs.cz/item/CS_URS_2023_01/899231111" TargetMode="External" /><Relationship Id="rId45" Type="http://schemas.openxmlformats.org/officeDocument/2006/relationships/hyperlink" Target="https://podminky.urs.cz/item/CS_URS_2023_01/899331111" TargetMode="External" /><Relationship Id="rId46" Type="http://schemas.openxmlformats.org/officeDocument/2006/relationships/hyperlink" Target="https://podminky.urs.cz/item/CS_URS_2023_01/912211131" TargetMode="External" /><Relationship Id="rId47" Type="http://schemas.openxmlformats.org/officeDocument/2006/relationships/hyperlink" Target="https://podminky.urs.cz/item/CS_URS_2023_01/912521111" TargetMode="External" /><Relationship Id="rId48" Type="http://schemas.openxmlformats.org/officeDocument/2006/relationships/hyperlink" Target="https://podminky.urs.cz/item/CS_URS_2023_01/914111111" TargetMode="External" /><Relationship Id="rId49" Type="http://schemas.openxmlformats.org/officeDocument/2006/relationships/hyperlink" Target="https://podminky.urs.cz/item/CS_URS_2023_01/914511112" TargetMode="External" /><Relationship Id="rId50" Type="http://schemas.openxmlformats.org/officeDocument/2006/relationships/hyperlink" Target="https://podminky.urs.cz/item/CS_URS_2023_01/915211112" TargetMode="External" /><Relationship Id="rId51" Type="http://schemas.openxmlformats.org/officeDocument/2006/relationships/hyperlink" Target="https://podminky.urs.cz/item/CS_URS_2023_01/915211122" TargetMode="External" /><Relationship Id="rId52" Type="http://schemas.openxmlformats.org/officeDocument/2006/relationships/hyperlink" Target="https://podminky.urs.cz/item/CS_URS_2023_01/915221112" TargetMode="External" /><Relationship Id="rId53" Type="http://schemas.openxmlformats.org/officeDocument/2006/relationships/hyperlink" Target="https://podminky.urs.cz/item/CS_URS_2023_01/915221122" TargetMode="External" /><Relationship Id="rId54" Type="http://schemas.openxmlformats.org/officeDocument/2006/relationships/hyperlink" Target="https://podminky.urs.cz/item/CS_URS_2023_01/915231112" TargetMode="External" /><Relationship Id="rId55" Type="http://schemas.openxmlformats.org/officeDocument/2006/relationships/hyperlink" Target="https://podminky.urs.cz/item/CS_URS_2023_01/915611111" TargetMode="External" /><Relationship Id="rId56" Type="http://schemas.openxmlformats.org/officeDocument/2006/relationships/hyperlink" Target="https://podminky.urs.cz/item/CS_URS_2023_01/915621111" TargetMode="External" /><Relationship Id="rId57" Type="http://schemas.openxmlformats.org/officeDocument/2006/relationships/hyperlink" Target="https://podminky.urs.cz/item/CS_URS_2023_01/916131213" TargetMode="External" /><Relationship Id="rId58" Type="http://schemas.openxmlformats.org/officeDocument/2006/relationships/hyperlink" Target="https://podminky.urs.cz/item/CS_URS_2023_01/916331112" TargetMode="External" /><Relationship Id="rId59" Type="http://schemas.openxmlformats.org/officeDocument/2006/relationships/hyperlink" Target="https://podminky.urs.cz/item/CS_URS_2023_01/916431111" TargetMode="External" /><Relationship Id="rId60" Type="http://schemas.openxmlformats.org/officeDocument/2006/relationships/hyperlink" Target="https://podminky.urs.cz/item/CS_URS_2023_01/919122132" TargetMode="External" /><Relationship Id="rId61" Type="http://schemas.openxmlformats.org/officeDocument/2006/relationships/hyperlink" Target="https://podminky.urs.cz/item/CS_URS_2023_01/919731121" TargetMode="External" /><Relationship Id="rId62" Type="http://schemas.openxmlformats.org/officeDocument/2006/relationships/hyperlink" Target="https://podminky.urs.cz/item/CS_URS_2023_01/919735111" TargetMode="External" /><Relationship Id="rId63" Type="http://schemas.openxmlformats.org/officeDocument/2006/relationships/hyperlink" Target="https://podminky.urs.cz/item/CS_URS_2023_01/919735112" TargetMode="External" /><Relationship Id="rId64" Type="http://schemas.openxmlformats.org/officeDocument/2006/relationships/hyperlink" Target="https://podminky.urs.cz/item/CS_URS_2023_01/966006132" TargetMode="External" /><Relationship Id="rId65" Type="http://schemas.openxmlformats.org/officeDocument/2006/relationships/hyperlink" Target="https://podminky.urs.cz/item/CS_URS_2023_01/997013509" TargetMode="External" /><Relationship Id="rId66" Type="http://schemas.openxmlformats.org/officeDocument/2006/relationships/hyperlink" Target="https://podminky.urs.cz/item/CS_URS_2023_01/997013511" TargetMode="External" /><Relationship Id="rId67" Type="http://schemas.openxmlformats.org/officeDocument/2006/relationships/hyperlink" Target="https://podminky.urs.cz/item/CS_URS_2023_01/997221551" TargetMode="External" /><Relationship Id="rId68" Type="http://schemas.openxmlformats.org/officeDocument/2006/relationships/hyperlink" Target="https://podminky.urs.cz/item/CS_URS_2023_01/997221559" TargetMode="External" /><Relationship Id="rId69" Type="http://schemas.openxmlformats.org/officeDocument/2006/relationships/hyperlink" Target="https://podminky.urs.cz/item/CS_URS_2023_01/997221561" TargetMode="External" /><Relationship Id="rId70" Type="http://schemas.openxmlformats.org/officeDocument/2006/relationships/hyperlink" Target="https://podminky.urs.cz/item/CS_URS_2023_01/997221569" TargetMode="External" /><Relationship Id="rId71" Type="http://schemas.openxmlformats.org/officeDocument/2006/relationships/hyperlink" Target="https://podminky.urs.cz/item/CS_URS_2023_01/998225111" TargetMode="External" /><Relationship Id="rId72" Type="http://schemas.openxmlformats.org/officeDocument/2006/relationships/hyperlink" Target="https://podminky.urs.cz/item/CS_URS_2023_01/460141112" TargetMode="External" /><Relationship Id="rId73" Type="http://schemas.openxmlformats.org/officeDocument/2006/relationships/hyperlink" Target="https://podminky.urs.cz/item/CS_URS_2023_01/460171252" TargetMode="External" /><Relationship Id="rId74" Type="http://schemas.openxmlformats.org/officeDocument/2006/relationships/hyperlink" Target="https://podminky.urs.cz/item/CS_URS_2023_01/460171282" TargetMode="External" /><Relationship Id="rId75" Type="http://schemas.openxmlformats.org/officeDocument/2006/relationships/hyperlink" Target="https://podminky.urs.cz/item/CS_URS_2023_01/460662512" TargetMode="External" /><Relationship Id="rId76" Type="http://schemas.openxmlformats.org/officeDocument/2006/relationships/hyperlink" Target="https://podminky.urs.cz/item/CS_URS_2023_01/460791211" TargetMode="External" /><Relationship Id="rId77" Type="http://schemas.openxmlformats.org/officeDocument/2006/relationships/hyperlink" Target="https://podminky.urs.cz/item/CS_URS_2023_01/460791213" TargetMode="External" /><Relationship Id="rId78" Type="http://schemas.openxmlformats.org/officeDocument/2006/relationships/hyperlink" Target="https://podminky.urs.cz/item/CS_URS_2023_01/460841113" TargetMode="External" /><Relationship Id="rId79" Type="http://schemas.openxmlformats.org/officeDocument/2006/relationships/hyperlink" Target="https://podminky.urs.cz/item/CS_URS_2023_01/460452112" TargetMode="External" /><Relationship Id="rId80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7"/>
  <sheetViews>
    <sheetView showGridLines="0" tabSelected="1" workbookViewId="0" topLeftCell="A1">
      <selection activeCell="K6" sqref="K6:AO6"/>
    </sheetView>
  </sheetViews>
  <sheetFormatPr defaultColWidth="9.140625" defaultRowHeight="12"/>
  <cols>
    <col min="1" max="1" width="8.140625" style="0" customWidth="1"/>
    <col min="2" max="2" width="1.57421875" style="0" customWidth="1"/>
    <col min="3" max="3" width="4.140625" style="0" customWidth="1"/>
    <col min="4" max="33" width="2.57421875" style="0" customWidth="1"/>
    <col min="34" max="34" width="3.28125" style="0" customWidth="1"/>
    <col min="35" max="35" width="35.57421875" style="0" customWidth="1"/>
    <col min="36" max="37" width="2.421875" style="0" customWidth="1"/>
    <col min="38" max="38" width="8.140625" style="0" customWidth="1"/>
    <col min="39" max="39" width="3.28125" style="0" customWidth="1"/>
    <col min="40" max="40" width="13.140625" style="0" customWidth="1"/>
    <col min="41" max="41" width="7.28125" style="0" customWidth="1"/>
    <col min="42" max="42" width="4.140625" style="0" customWidth="1"/>
    <col min="43" max="43" width="15.28125" style="0" customWidth="1"/>
    <col min="44" max="44" width="13.421875" style="0" customWidth="1"/>
    <col min="45" max="47" width="25.28125" style="0" hidden="1" customWidth="1"/>
    <col min="48" max="49" width="21.28125" style="0" hidden="1" customWidth="1"/>
    <col min="50" max="51" width="24.57421875" style="0" hidden="1" customWidth="1"/>
    <col min="52" max="52" width="21.28125" style="0" hidden="1" customWidth="1"/>
    <col min="53" max="53" width="18.8515625" style="0" hidden="1" customWidth="1"/>
    <col min="54" max="54" width="24.57421875" style="0" hidden="1" customWidth="1"/>
    <col min="55" max="55" width="21.28125" style="0" hidden="1" customWidth="1"/>
    <col min="56" max="56" width="18.8515625" style="0" hidden="1" customWidth="1"/>
    <col min="57" max="57" width="65.28125" style="0" customWidth="1"/>
    <col min="71" max="91" width="9.140625" style="0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ht="37" customHeight="1">
      <c r="AR2" s="274"/>
      <c r="AS2" s="274"/>
      <c r="AT2" s="274"/>
      <c r="AU2" s="274"/>
      <c r="AV2" s="274"/>
      <c r="AW2" s="274"/>
      <c r="AX2" s="274"/>
      <c r="AY2" s="274"/>
      <c r="AZ2" s="274"/>
      <c r="BA2" s="274"/>
      <c r="BB2" s="274"/>
      <c r="BC2" s="274"/>
      <c r="BD2" s="274"/>
      <c r="BE2" s="274"/>
      <c r="BS2" s="18" t="s">
        <v>6</v>
      </c>
      <c r="BT2" s="18" t="s">
        <v>7</v>
      </c>
    </row>
    <row r="3" spans="2:72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ht="24.9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2:71" ht="12" customHeight="1">
      <c r="B5" s="21"/>
      <c r="D5" s="25" t="s">
        <v>13</v>
      </c>
      <c r="K5" s="273" t="s">
        <v>14</v>
      </c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R5" s="21"/>
      <c r="BE5" s="270" t="s">
        <v>15</v>
      </c>
      <c r="BS5" s="18" t="s">
        <v>6</v>
      </c>
    </row>
    <row r="6" spans="2:71" ht="37" customHeight="1">
      <c r="B6" s="21"/>
      <c r="D6" s="27" t="s">
        <v>16</v>
      </c>
      <c r="K6" s="275" t="s">
        <v>17</v>
      </c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R6" s="21"/>
      <c r="BE6" s="271"/>
      <c r="BS6" s="18" t="s">
        <v>6</v>
      </c>
    </row>
    <row r="7" spans="2:71" ht="12" customHeight="1">
      <c r="B7" s="21"/>
      <c r="D7" s="28" t="s">
        <v>18</v>
      </c>
      <c r="K7" s="26" t="s">
        <v>19</v>
      </c>
      <c r="AK7" s="28" t="s">
        <v>20</v>
      </c>
      <c r="AN7" s="26" t="s">
        <v>21</v>
      </c>
      <c r="AR7" s="21"/>
      <c r="BE7" s="271"/>
      <c r="BS7" s="18" t="s">
        <v>6</v>
      </c>
    </row>
    <row r="8" spans="2:71" ht="12" customHeight="1">
      <c r="B8" s="21"/>
      <c r="D8" s="28" t="s">
        <v>22</v>
      </c>
      <c r="K8" s="26" t="s">
        <v>23</v>
      </c>
      <c r="AK8" s="28" t="s">
        <v>24</v>
      </c>
      <c r="AN8" s="29" t="s">
        <v>25</v>
      </c>
      <c r="AR8" s="21"/>
      <c r="BE8" s="271"/>
      <c r="BS8" s="18" t="s">
        <v>6</v>
      </c>
    </row>
    <row r="9" spans="2:71" ht="14.4" customHeight="1">
      <c r="B9" s="21"/>
      <c r="AR9" s="21"/>
      <c r="BE9" s="271"/>
      <c r="BS9" s="18" t="s">
        <v>6</v>
      </c>
    </row>
    <row r="10" spans="2:71" ht="12" customHeight="1">
      <c r="B10" s="21"/>
      <c r="D10" s="28" t="s">
        <v>26</v>
      </c>
      <c r="AK10" s="28" t="s">
        <v>27</v>
      </c>
      <c r="AN10" s="26" t="s">
        <v>28</v>
      </c>
      <c r="AR10" s="21"/>
      <c r="BE10" s="271"/>
      <c r="BS10" s="18" t="s">
        <v>6</v>
      </c>
    </row>
    <row r="11" spans="2:71" ht="18.5" customHeight="1">
      <c r="B11" s="21"/>
      <c r="E11" s="26" t="s">
        <v>29</v>
      </c>
      <c r="AK11" s="28" t="s">
        <v>30</v>
      </c>
      <c r="AN11" s="26" t="s">
        <v>28</v>
      </c>
      <c r="AR11" s="21"/>
      <c r="BE11" s="271"/>
      <c r="BS11" s="18" t="s">
        <v>6</v>
      </c>
    </row>
    <row r="12" spans="2:71" ht="6.9" customHeight="1">
      <c r="B12" s="21"/>
      <c r="AR12" s="21"/>
      <c r="BE12" s="271"/>
      <c r="BS12" s="18" t="s">
        <v>6</v>
      </c>
    </row>
    <row r="13" spans="2:71" ht="12" customHeight="1">
      <c r="B13" s="21"/>
      <c r="D13" s="28" t="s">
        <v>31</v>
      </c>
      <c r="AK13" s="28" t="s">
        <v>27</v>
      </c>
      <c r="AN13" s="30" t="s">
        <v>32</v>
      </c>
      <c r="AR13" s="21"/>
      <c r="BE13" s="271"/>
      <c r="BS13" s="18" t="s">
        <v>6</v>
      </c>
    </row>
    <row r="14" spans="2:71" ht="12.45">
      <c r="B14" s="21"/>
      <c r="E14" s="276" t="s">
        <v>32</v>
      </c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8" t="s">
        <v>30</v>
      </c>
      <c r="AN14" s="30" t="s">
        <v>32</v>
      </c>
      <c r="AR14" s="21"/>
      <c r="BE14" s="271"/>
      <c r="BS14" s="18" t="s">
        <v>6</v>
      </c>
    </row>
    <row r="15" spans="2:71" ht="6.9" customHeight="1">
      <c r="B15" s="21"/>
      <c r="AR15" s="21"/>
      <c r="BE15" s="271"/>
      <c r="BS15" s="18" t="s">
        <v>4</v>
      </c>
    </row>
    <row r="16" spans="2:71" ht="12" customHeight="1">
      <c r="B16" s="21"/>
      <c r="D16" s="28" t="s">
        <v>33</v>
      </c>
      <c r="AK16" s="28" t="s">
        <v>27</v>
      </c>
      <c r="AN16" s="26" t="s">
        <v>34</v>
      </c>
      <c r="AR16" s="21"/>
      <c r="BE16" s="271"/>
      <c r="BS16" s="18" t="s">
        <v>4</v>
      </c>
    </row>
    <row r="17" spans="2:71" ht="18.5" customHeight="1">
      <c r="B17" s="21"/>
      <c r="E17" s="26" t="s">
        <v>35</v>
      </c>
      <c r="AK17" s="28" t="s">
        <v>30</v>
      </c>
      <c r="AN17" s="26" t="s">
        <v>28</v>
      </c>
      <c r="AR17" s="21"/>
      <c r="BE17" s="271"/>
      <c r="BS17" s="18" t="s">
        <v>36</v>
      </c>
    </row>
    <row r="18" spans="2:71" ht="6.9" customHeight="1">
      <c r="B18" s="21"/>
      <c r="AR18" s="21"/>
      <c r="BE18" s="271"/>
      <c r="BS18" s="18" t="s">
        <v>6</v>
      </c>
    </row>
    <row r="19" spans="2:71" ht="12" customHeight="1">
      <c r="B19" s="21"/>
      <c r="D19" s="28" t="s">
        <v>37</v>
      </c>
      <c r="AK19" s="28" t="s">
        <v>27</v>
      </c>
      <c r="AN19" s="26" t="s">
        <v>38</v>
      </c>
      <c r="AR19" s="21"/>
      <c r="BE19" s="271"/>
      <c r="BS19" s="18" t="s">
        <v>6</v>
      </c>
    </row>
    <row r="20" spans="2:71" ht="18.5" customHeight="1">
      <c r="B20" s="21"/>
      <c r="E20" s="26" t="s">
        <v>39</v>
      </c>
      <c r="AK20" s="28" t="s">
        <v>30</v>
      </c>
      <c r="AN20" s="26" t="s">
        <v>28</v>
      </c>
      <c r="AR20" s="21"/>
      <c r="BE20" s="271"/>
      <c r="BS20" s="18" t="s">
        <v>4</v>
      </c>
    </row>
    <row r="21" spans="2:57" ht="6.9" customHeight="1">
      <c r="B21" s="21"/>
      <c r="AR21" s="21"/>
      <c r="BE21" s="271"/>
    </row>
    <row r="22" spans="2:57" ht="12" customHeight="1">
      <c r="B22" s="21"/>
      <c r="D22" s="28" t="s">
        <v>40</v>
      </c>
      <c r="AR22" s="21"/>
      <c r="BE22" s="271"/>
    </row>
    <row r="23" spans="2:57" ht="77.25" customHeight="1">
      <c r="B23" s="21"/>
      <c r="E23" s="278" t="s">
        <v>41</v>
      </c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R23" s="21"/>
      <c r="BE23" s="271"/>
    </row>
    <row r="24" spans="2:57" ht="6.9" customHeight="1">
      <c r="B24" s="21"/>
      <c r="AR24" s="21"/>
      <c r="BE24" s="271"/>
    </row>
    <row r="25" spans="2:57" ht="6.9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71"/>
    </row>
    <row r="26" spans="2:57" s="1" customFormat="1" ht="25.85" customHeight="1">
      <c r="B26" s="33"/>
      <c r="D26" s="34" t="s">
        <v>42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79">
        <f>ROUND(AG54,2)</f>
        <v>75000</v>
      </c>
      <c r="AL26" s="280"/>
      <c r="AM26" s="280"/>
      <c r="AN26" s="280"/>
      <c r="AO26" s="280"/>
      <c r="AR26" s="33"/>
      <c r="BE26" s="271"/>
    </row>
    <row r="27" spans="2:57" s="1" customFormat="1" ht="6.9" customHeight="1">
      <c r="B27" s="33"/>
      <c r="AR27" s="33"/>
      <c r="BE27" s="271"/>
    </row>
    <row r="28" spans="2:57" s="1" customFormat="1" ht="12.45">
      <c r="B28" s="33"/>
      <c r="L28" s="281" t="s">
        <v>43</v>
      </c>
      <c r="M28" s="281"/>
      <c r="N28" s="281"/>
      <c r="O28" s="281"/>
      <c r="P28" s="281"/>
      <c r="W28" s="281" t="s">
        <v>44</v>
      </c>
      <c r="X28" s="281"/>
      <c r="Y28" s="281"/>
      <c r="Z28" s="281"/>
      <c r="AA28" s="281"/>
      <c r="AB28" s="281"/>
      <c r="AC28" s="281"/>
      <c r="AD28" s="281"/>
      <c r="AE28" s="281"/>
      <c r="AK28" s="281" t="s">
        <v>45</v>
      </c>
      <c r="AL28" s="281"/>
      <c r="AM28" s="281"/>
      <c r="AN28" s="281"/>
      <c r="AO28" s="281"/>
      <c r="AR28" s="33"/>
      <c r="BE28" s="271"/>
    </row>
    <row r="29" spans="2:57" s="2" customFormat="1" ht="14.4" customHeight="1">
      <c r="B29" s="37"/>
      <c r="D29" s="28" t="s">
        <v>46</v>
      </c>
      <c r="F29" s="28" t="s">
        <v>47</v>
      </c>
      <c r="L29" s="284">
        <v>0.21</v>
      </c>
      <c r="M29" s="283"/>
      <c r="N29" s="283"/>
      <c r="O29" s="283"/>
      <c r="P29" s="283"/>
      <c r="W29" s="282">
        <f>ROUND(AZ54,2)</f>
        <v>75000</v>
      </c>
      <c r="X29" s="283"/>
      <c r="Y29" s="283"/>
      <c r="Z29" s="283"/>
      <c r="AA29" s="283"/>
      <c r="AB29" s="283"/>
      <c r="AC29" s="283"/>
      <c r="AD29" s="283"/>
      <c r="AE29" s="283"/>
      <c r="AK29" s="282">
        <f>ROUND(AV54,2)</f>
        <v>15750</v>
      </c>
      <c r="AL29" s="283"/>
      <c r="AM29" s="283"/>
      <c r="AN29" s="283"/>
      <c r="AO29" s="283"/>
      <c r="AR29" s="37"/>
      <c r="BE29" s="272"/>
    </row>
    <row r="30" spans="2:57" s="2" customFormat="1" ht="14.4" customHeight="1">
      <c r="B30" s="37"/>
      <c r="F30" s="28" t="s">
        <v>48</v>
      </c>
      <c r="L30" s="284">
        <v>0.15</v>
      </c>
      <c r="M30" s="283"/>
      <c r="N30" s="283"/>
      <c r="O30" s="283"/>
      <c r="P30" s="283"/>
      <c r="W30" s="282">
        <f>ROUND(BA54,2)</f>
        <v>0</v>
      </c>
      <c r="X30" s="283"/>
      <c r="Y30" s="283"/>
      <c r="Z30" s="283"/>
      <c r="AA30" s="283"/>
      <c r="AB30" s="283"/>
      <c r="AC30" s="283"/>
      <c r="AD30" s="283"/>
      <c r="AE30" s="283"/>
      <c r="AK30" s="282">
        <f>ROUND(AW54,2)</f>
        <v>0</v>
      </c>
      <c r="AL30" s="283"/>
      <c r="AM30" s="283"/>
      <c r="AN30" s="283"/>
      <c r="AO30" s="283"/>
      <c r="AR30" s="37"/>
      <c r="BE30" s="272"/>
    </row>
    <row r="31" spans="2:57" s="2" customFormat="1" ht="14.4" customHeight="1" hidden="1">
      <c r="B31" s="37"/>
      <c r="F31" s="28" t="s">
        <v>49</v>
      </c>
      <c r="L31" s="284">
        <v>0.21</v>
      </c>
      <c r="M31" s="283"/>
      <c r="N31" s="283"/>
      <c r="O31" s="283"/>
      <c r="P31" s="283"/>
      <c r="W31" s="282">
        <f>ROUND(BB54,2)</f>
        <v>0</v>
      </c>
      <c r="X31" s="283"/>
      <c r="Y31" s="283"/>
      <c r="Z31" s="283"/>
      <c r="AA31" s="283"/>
      <c r="AB31" s="283"/>
      <c r="AC31" s="283"/>
      <c r="AD31" s="283"/>
      <c r="AE31" s="283"/>
      <c r="AK31" s="282">
        <v>0</v>
      </c>
      <c r="AL31" s="283"/>
      <c r="AM31" s="283"/>
      <c r="AN31" s="283"/>
      <c r="AO31" s="283"/>
      <c r="AR31" s="37"/>
      <c r="BE31" s="272"/>
    </row>
    <row r="32" spans="2:57" s="2" customFormat="1" ht="14.4" customHeight="1" hidden="1">
      <c r="B32" s="37"/>
      <c r="F32" s="28" t="s">
        <v>50</v>
      </c>
      <c r="L32" s="284">
        <v>0.15</v>
      </c>
      <c r="M32" s="283"/>
      <c r="N32" s="283"/>
      <c r="O32" s="283"/>
      <c r="P32" s="283"/>
      <c r="W32" s="282">
        <f>ROUND(BC54,2)</f>
        <v>0</v>
      </c>
      <c r="X32" s="283"/>
      <c r="Y32" s="283"/>
      <c r="Z32" s="283"/>
      <c r="AA32" s="283"/>
      <c r="AB32" s="283"/>
      <c r="AC32" s="283"/>
      <c r="AD32" s="283"/>
      <c r="AE32" s="283"/>
      <c r="AK32" s="282">
        <v>0</v>
      </c>
      <c r="AL32" s="283"/>
      <c r="AM32" s="283"/>
      <c r="AN32" s="283"/>
      <c r="AO32" s="283"/>
      <c r="AR32" s="37"/>
      <c r="BE32" s="272"/>
    </row>
    <row r="33" spans="2:44" s="2" customFormat="1" ht="14.4" customHeight="1" hidden="1">
      <c r="B33" s="37"/>
      <c r="F33" s="28" t="s">
        <v>51</v>
      </c>
      <c r="L33" s="284">
        <v>0</v>
      </c>
      <c r="M33" s="283"/>
      <c r="N33" s="283"/>
      <c r="O33" s="283"/>
      <c r="P33" s="283"/>
      <c r="W33" s="282">
        <f>ROUND(BD54,2)</f>
        <v>0</v>
      </c>
      <c r="X33" s="283"/>
      <c r="Y33" s="283"/>
      <c r="Z33" s="283"/>
      <c r="AA33" s="283"/>
      <c r="AB33" s="283"/>
      <c r="AC33" s="283"/>
      <c r="AD33" s="283"/>
      <c r="AE33" s="283"/>
      <c r="AK33" s="282">
        <v>0</v>
      </c>
      <c r="AL33" s="283"/>
      <c r="AM33" s="283"/>
      <c r="AN33" s="283"/>
      <c r="AO33" s="283"/>
      <c r="AR33" s="37"/>
    </row>
    <row r="34" spans="2:44" s="1" customFormat="1" ht="6.9" customHeight="1">
      <c r="B34" s="33"/>
      <c r="AR34" s="33"/>
    </row>
    <row r="35" spans="2:44" s="1" customFormat="1" ht="25.85" customHeight="1">
      <c r="B35" s="33"/>
      <c r="C35" s="38"/>
      <c r="D35" s="39" t="s">
        <v>52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53</v>
      </c>
      <c r="U35" s="40"/>
      <c r="V35" s="40"/>
      <c r="W35" s="40"/>
      <c r="X35" s="285" t="s">
        <v>54</v>
      </c>
      <c r="Y35" s="286"/>
      <c r="Z35" s="286"/>
      <c r="AA35" s="286"/>
      <c r="AB35" s="286"/>
      <c r="AC35" s="40"/>
      <c r="AD35" s="40"/>
      <c r="AE35" s="40"/>
      <c r="AF35" s="40"/>
      <c r="AG35" s="40"/>
      <c r="AH35" s="40"/>
      <c r="AI35" s="40"/>
      <c r="AJ35" s="40"/>
      <c r="AK35" s="287">
        <f>SUM(AK26:AK33)</f>
        <v>90750</v>
      </c>
      <c r="AL35" s="286"/>
      <c r="AM35" s="286"/>
      <c r="AN35" s="286"/>
      <c r="AO35" s="288"/>
      <c r="AP35" s="38"/>
      <c r="AQ35" s="38"/>
      <c r="AR35" s="33"/>
    </row>
    <row r="36" spans="2:44" s="1" customFormat="1" ht="6.9" customHeight="1">
      <c r="B36" s="33"/>
      <c r="AR36" s="33"/>
    </row>
    <row r="37" spans="2:44" s="1" customFormat="1" ht="6.9" customHeight="1"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33"/>
    </row>
    <row r="41" spans="2:44" s="1" customFormat="1" ht="6.9" customHeight="1"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33"/>
    </row>
    <row r="42" spans="2:44" s="1" customFormat="1" ht="24.9" customHeight="1">
      <c r="B42" s="33"/>
      <c r="C42" s="22" t="s">
        <v>55</v>
      </c>
      <c r="AR42" s="33"/>
    </row>
    <row r="43" spans="2:44" s="1" customFormat="1" ht="6.9" customHeight="1">
      <c r="B43" s="33"/>
      <c r="AR43" s="33"/>
    </row>
    <row r="44" spans="2:44" s="3" customFormat="1" ht="12" customHeight="1">
      <c r="B44" s="46"/>
      <c r="C44" s="28" t="s">
        <v>13</v>
      </c>
      <c r="L44" s="3" t="str">
        <f>K5</f>
        <v>Se2020-005c</v>
      </c>
      <c r="AR44" s="46"/>
    </row>
    <row r="45" spans="2:44" s="4" customFormat="1" ht="37" customHeight="1">
      <c r="B45" s="47"/>
      <c r="C45" s="48" t="s">
        <v>16</v>
      </c>
      <c r="L45" s="289" t="str">
        <f>K6</f>
        <v>Obnova povrchu vozovky v ul.17.listopadu - Chomutov</v>
      </c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90"/>
      <c r="AJ45" s="290"/>
      <c r="AK45" s="290"/>
      <c r="AL45" s="290"/>
      <c r="AM45" s="290"/>
      <c r="AN45" s="290"/>
      <c r="AO45" s="290"/>
      <c r="AR45" s="47"/>
    </row>
    <row r="46" spans="2:44" s="1" customFormat="1" ht="6.9" customHeight="1">
      <c r="B46" s="33"/>
      <c r="AR46" s="33"/>
    </row>
    <row r="47" spans="2:44" s="1" customFormat="1" ht="12" customHeight="1">
      <c r="B47" s="33"/>
      <c r="C47" s="28" t="s">
        <v>22</v>
      </c>
      <c r="L47" s="49" t="str">
        <f>IF(K8="","",K8)</f>
        <v>Chomutov</v>
      </c>
      <c r="AI47" s="28" t="s">
        <v>24</v>
      </c>
      <c r="AM47" s="291" t="str">
        <f>IF(AN8="","",AN8)</f>
        <v>18. 4. 2023</v>
      </c>
      <c r="AN47" s="291"/>
      <c r="AR47" s="33"/>
    </row>
    <row r="48" spans="2:44" s="1" customFormat="1" ht="6.9" customHeight="1">
      <c r="B48" s="33"/>
      <c r="AR48" s="33"/>
    </row>
    <row r="49" spans="2:56" s="1" customFormat="1" ht="14.75" customHeight="1">
      <c r="B49" s="33"/>
      <c r="C49" s="28" t="s">
        <v>26</v>
      </c>
      <c r="L49" s="3" t="str">
        <f>IF(E11="","",E11)</f>
        <v>Statutární město Chomutov</v>
      </c>
      <c r="AI49" s="28" t="s">
        <v>33</v>
      </c>
      <c r="AM49" s="292" t="str">
        <f>IF(E17="","",E17)</f>
        <v>ing.Břetislav Sedláček</v>
      </c>
      <c r="AN49" s="293"/>
      <c r="AO49" s="293"/>
      <c r="AP49" s="293"/>
      <c r="AR49" s="33"/>
      <c r="AS49" s="294" t="s">
        <v>56</v>
      </c>
      <c r="AT49" s="295"/>
      <c r="AU49" s="51"/>
      <c r="AV49" s="51"/>
      <c r="AW49" s="51"/>
      <c r="AX49" s="51"/>
      <c r="AY49" s="51"/>
      <c r="AZ49" s="51"/>
      <c r="BA49" s="51"/>
      <c r="BB49" s="51"/>
      <c r="BC49" s="51"/>
      <c r="BD49" s="52"/>
    </row>
    <row r="50" spans="2:56" s="1" customFormat="1" ht="14.75" customHeight="1">
      <c r="B50" s="33"/>
      <c r="C50" s="28" t="s">
        <v>31</v>
      </c>
      <c r="L50" s="3" t="str">
        <f>IF(E14="Vyplň údaj","",E14)</f>
        <v/>
      </c>
      <c r="AI50" s="28" t="s">
        <v>37</v>
      </c>
      <c r="AM50" s="292" t="str">
        <f>IF(E20="","",E20)</f>
        <v>Švandrlík Milan</v>
      </c>
      <c r="AN50" s="293"/>
      <c r="AO50" s="293"/>
      <c r="AP50" s="293"/>
      <c r="AR50" s="33"/>
      <c r="AS50" s="296"/>
      <c r="AT50" s="297"/>
      <c r="BD50" s="54"/>
    </row>
    <row r="51" spans="2:56" s="1" customFormat="1" ht="10.8" customHeight="1">
      <c r="B51" s="33"/>
      <c r="AR51" s="33"/>
      <c r="AS51" s="296"/>
      <c r="AT51" s="297"/>
      <c r="BD51" s="54"/>
    </row>
    <row r="52" spans="2:56" s="1" customFormat="1" ht="29.3" customHeight="1">
      <c r="B52" s="33"/>
      <c r="C52" s="298" t="s">
        <v>57</v>
      </c>
      <c r="D52" s="299"/>
      <c r="E52" s="299"/>
      <c r="F52" s="299"/>
      <c r="G52" s="299"/>
      <c r="H52" s="55"/>
      <c r="I52" s="300" t="s">
        <v>58</v>
      </c>
      <c r="J52" s="299"/>
      <c r="K52" s="299"/>
      <c r="L52" s="299"/>
      <c r="M52" s="299"/>
      <c r="N52" s="299"/>
      <c r="O52" s="299"/>
      <c r="P52" s="299"/>
      <c r="Q52" s="299"/>
      <c r="R52" s="299"/>
      <c r="S52" s="299"/>
      <c r="T52" s="299"/>
      <c r="U52" s="299"/>
      <c r="V52" s="299"/>
      <c r="W52" s="299"/>
      <c r="X52" s="299"/>
      <c r="Y52" s="299"/>
      <c r="Z52" s="299"/>
      <c r="AA52" s="299"/>
      <c r="AB52" s="299"/>
      <c r="AC52" s="299"/>
      <c r="AD52" s="299"/>
      <c r="AE52" s="299"/>
      <c r="AF52" s="299"/>
      <c r="AG52" s="301" t="s">
        <v>59</v>
      </c>
      <c r="AH52" s="299"/>
      <c r="AI52" s="299"/>
      <c r="AJ52" s="299"/>
      <c r="AK52" s="299"/>
      <c r="AL52" s="299"/>
      <c r="AM52" s="299"/>
      <c r="AN52" s="300" t="s">
        <v>60</v>
      </c>
      <c r="AO52" s="299"/>
      <c r="AP52" s="299"/>
      <c r="AQ52" s="56" t="s">
        <v>61</v>
      </c>
      <c r="AR52" s="33"/>
      <c r="AS52" s="57" t="s">
        <v>62</v>
      </c>
      <c r="AT52" s="58" t="s">
        <v>63</v>
      </c>
      <c r="AU52" s="58" t="s">
        <v>64</v>
      </c>
      <c r="AV52" s="58" t="s">
        <v>65</v>
      </c>
      <c r="AW52" s="58" t="s">
        <v>66</v>
      </c>
      <c r="AX52" s="58" t="s">
        <v>67</v>
      </c>
      <c r="AY52" s="58" t="s">
        <v>68</v>
      </c>
      <c r="AZ52" s="58" t="s">
        <v>69</v>
      </c>
      <c r="BA52" s="58" t="s">
        <v>70</v>
      </c>
      <c r="BB52" s="58" t="s">
        <v>71</v>
      </c>
      <c r="BC52" s="58" t="s">
        <v>72</v>
      </c>
      <c r="BD52" s="59" t="s">
        <v>73</v>
      </c>
    </row>
    <row r="53" spans="2:56" s="1" customFormat="1" ht="10.8" customHeight="1">
      <c r="B53" s="33"/>
      <c r="AR53" s="33"/>
      <c r="AS53" s="60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2"/>
    </row>
    <row r="54" spans="2:90" s="5" customFormat="1" ht="32.4" customHeight="1">
      <c r="B54" s="61"/>
      <c r="C54" s="62" t="s">
        <v>74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305">
        <f>ROUND(AG55,2)</f>
        <v>75000</v>
      </c>
      <c r="AH54" s="305"/>
      <c r="AI54" s="305"/>
      <c r="AJ54" s="305"/>
      <c r="AK54" s="305"/>
      <c r="AL54" s="305"/>
      <c r="AM54" s="305"/>
      <c r="AN54" s="306">
        <f>SUM(AG54,AT54)</f>
        <v>90750</v>
      </c>
      <c r="AO54" s="306"/>
      <c r="AP54" s="306"/>
      <c r="AQ54" s="65" t="s">
        <v>28</v>
      </c>
      <c r="AR54" s="61"/>
      <c r="AS54" s="66">
        <f>ROUND(AS55,2)</f>
        <v>0</v>
      </c>
      <c r="AT54" s="67">
        <f>ROUND(SUM(AV54:AW54),2)</f>
        <v>15750</v>
      </c>
      <c r="AU54" s="68">
        <f>ROUND(AU55,5)</f>
        <v>0</v>
      </c>
      <c r="AV54" s="67">
        <f>ROUND(AZ54*L29,2)</f>
        <v>15750</v>
      </c>
      <c r="AW54" s="67">
        <f>ROUND(BA54*L30,2)</f>
        <v>0</v>
      </c>
      <c r="AX54" s="67">
        <f>ROUND(BB54*L29,2)</f>
        <v>0</v>
      </c>
      <c r="AY54" s="67">
        <f>ROUND(BC54*L30,2)</f>
        <v>0</v>
      </c>
      <c r="AZ54" s="67">
        <f>ROUND(AZ55,2)</f>
        <v>75000</v>
      </c>
      <c r="BA54" s="67">
        <f>ROUND(BA55,2)</f>
        <v>0</v>
      </c>
      <c r="BB54" s="67">
        <f>ROUND(BB55,2)</f>
        <v>0</v>
      </c>
      <c r="BC54" s="67">
        <f>ROUND(BC55,2)</f>
        <v>0</v>
      </c>
      <c r="BD54" s="69">
        <f>ROUND(BD55,2)</f>
        <v>0</v>
      </c>
      <c r="BS54" s="70" t="s">
        <v>75</v>
      </c>
      <c r="BT54" s="70" t="s">
        <v>76</v>
      </c>
      <c r="BU54" s="71" t="s">
        <v>77</v>
      </c>
      <c r="BV54" s="70" t="s">
        <v>78</v>
      </c>
      <c r="BW54" s="70" t="s">
        <v>5</v>
      </c>
      <c r="BX54" s="70" t="s">
        <v>79</v>
      </c>
      <c r="CL54" s="70" t="s">
        <v>19</v>
      </c>
    </row>
    <row r="55" spans="1:91" s="6" customFormat="1" ht="15.75" customHeight="1">
      <c r="A55" s="72" t="s">
        <v>80</v>
      </c>
      <c r="B55" s="73"/>
      <c r="C55" s="74"/>
      <c r="D55" s="304" t="s">
        <v>81</v>
      </c>
      <c r="E55" s="304"/>
      <c r="F55" s="304"/>
      <c r="G55" s="304"/>
      <c r="H55" s="304"/>
      <c r="I55" s="75"/>
      <c r="J55" s="304" t="s">
        <v>82</v>
      </c>
      <c r="K55" s="304"/>
      <c r="L55" s="304"/>
      <c r="M55" s="304"/>
      <c r="N55" s="304"/>
      <c r="O55" s="304"/>
      <c r="P55" s="304"/>
      <c r="Q55" s="304"/>
      <c r="R55" s="304"/>
      <c r="S55" s="304"/>
      <c r="T55" s="304"/>
      <c r="U55" s="304"/>
      <c r="V55" s="304"/>
      <c r="W55" s="304"/>
      <c r="X55" s="304"/>
      <c r="Y55" s="304"/>
      <c r="Z55" s="304"/>
      <c r="AA55" s="304"/>
      <c r="AB55" s="304"/>
      <c r="AC55" s="304"/>
      <c r="AD55" s="304"/>
      <c r="AE55" s="304"/>
      <c r="AF55" s="304"/>
      <c r="AG55" s="302">
        <f>'D.1.1. - SO 02 - Obnova p...'!J30</f>
        <v>75000</v>
      </c>
      <c r="AH55" s="303"/>
      <c r="AI55" s="303"/>
      <c r="AJ55" s="303"/>
      <c r="AK55" s="303"/>
      <c r="AL55" s="303"/>
      <c r="AM55" s="303"/>
      <c r="AN55" s="302">
        <f>SUM(AG55,AT55)</f>
        <v>90750</v>
      </c>
      <c r="AO55" s="303"/>
      <c r="AP55" s="303"/>
      <c r="AQ55" s="76" t="s">
        <v>83</v>
      </c>
      <c r="AR55" s="73"/>
      <c r="AS55" s="77">
        <v>0</v>
      </c>
      <c r="AT55" s="78">
        <f>ROUND(SUM(AV55:AW55),2)</f>
        <v>15750</v>
      </c>
      <c r="AU55" s="79">
        <f>'D.1.1. - SO 02 - Obnova p...'!P93</f>
        <v>0</v>
      </c>
      <c r="AV55" s="78">
        <f>'D.1.1. - SO 02 - Obnova p...'!J33</f>
        <v>15750</v>
      </c>
      <c r="AW55" s="78">
        <f>'D.1.1. - SO 02 - Obnova p...'!J34</f>
        <v>0</v>
      </c>
      <c r="AX55" s="78">
        <f>'D.1.1. - SO 02 - Obnova p...'!J35</f>
        <v>0</v>
      </c>
      <c r="AY55" s="78">
        <f>'D.1.1. - SO 02 - Obnova p...'!J36</f>
        <v>0</v>
      </c>
      <c r="AZ55" s="78">
        <f>'D.1.1. - SO 02 - Obnova p...'!F33</f>
        <v>75000</v>
      </c>
      <c r="BA55" s="78">
        <f>'D.1.1. - SO 02 - Obnova p...'!F34</f>
        <v>0</v>
      </c>
      <c r="BB55" s="78">
        <f>'D.1.1. - SO 02 - Obnova p...'!F35</f>
        <v>0</v>
      </c>
      <c r="BC55" s="78">
        <f>'D.1.1. - SO 02 - Obnova p...'!F36</f>
        <v>0</v>
      </c>
      <c r="BD55" s="80">
        <f>'D.1.1. - SO 02 - Obnova p...'!F37</f>
        <v>0</v>
      </c>
      <c r="BT55" s="81" t="s">
        <v>84</v>
      </c>
      <c r="BV55" s="81" t="s">
        <v>78</v>
      </c>
      <c r="BW55" s="81" t="s">
        <v>85</v>
      </c>
      <c r="BX55" s="81" t="s">
        <v>5</v>
      </c>
      <c r="CL55" s="81" t="s">
        <v>19</v>
      </c>
      <c r="CM55" s="81" t="s">
        <v>86</v>
      </c>
    </row>
    <row r="56" spans="2:44" s="1" customFormat="1" ht="30" customHeight="1">
      <c r="B56" s="33"/>
      <c r="AR56" s="33"/>
    </row>
    <row r="57" spans="2:44" s="1" customFormat="1" ht="6.9" customHeight="1"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33"/>
    </row>
  </sheetData>
  <sheetProtection algorithmName="SHA-512" hashValue="jbuBn6eVwTNgBh+cKESjnb+Lgbo0/SI+uvBqqR5Eym4rPudWLlg05j8pcdWAmGUQme5A6fABYXx4XIywL+/S2g==" saltValue="nN81yMVX2bXaJkQiKt1F7Od43PW1Vf3/QNJcVcMGCcgzkadPRDORhFTLDNEyqthb2eX9hJzpMBk5MIMxrrtiFg==" spinCount="100000" sheet="1" objects="1" scenarios="1" formatColumns="0" formatRows="0"/>
  <mergeCells count="42">
    <mergeCell ref="AR2:BE2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D.1.1. - SO 02 - Obnova p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631"/>
  <sheetViews>
    <sheetView showGridLines="0" workbookViewId="0" topLeftCell="A1">
      <selection activeCell="E9" sqref="E9:H9"/>
    </sheetView>
  </sheetViews>
  <sheetFormatPr defaultColWidth="9.140625" defaultRowHeight="12"/>
  <cols>
    <col min="1" max="1" width="8.140625" style="0" customWidth="1"/>
    <col min="2" max="2" width="1.1484375" style="0" customWidth="1"/>
    <col min="3" max="3" width="4.140625" style="0" customWidth="1"/>
    <col min="4" max="4" width="4.28125" style="0" customWidth="1"/>
    <col min="5" max="5" width="16.8515625" style="0" customWidth="1"/>
    <col min="6" max="6" width="99.00390625" style="0" customWidth="1"/>
    <col min="7" max="7" width="7.28125" style="0" customWidth="1"/>
    <col min="8" max="8" width="13.7109375" style="0" customWidth="1"/>
    <col min="9" max="9" width="15.421875" style="0" customWidth="1"/>
    <col min="10" max="10" width="21.8515625" style="0" customWidth="1"/>
    <col min="11" max="11" width="21.8515625" style="0" hidden="1" customWidth="1"/>
    <col min="12" max="12" width="9.140625" style="0" customWidth="1"/>
    <col min="13" max="13" width="10.57421875" style="0" hidden="1" customWidth="1"/>
    <col min="14" max="14" width="9.140625" style="0" hidden="1" customWidth="1"/>
    <col min="15" max="20" width="13.8515625" style="0" hidden="1" customWidth="1"/>
    <col min="21" max="21" width="16.00390625" style="0" hidden="1" customWidth="1"/>
    <col min="22" max="22" width="12.140625" style="0" customWidth="1"/>
    <col min="23" max="23" width="16.00390625" style="0" customWidth="1"/>
    <col min="24" max="24" width="12.140625" style="0" customWidth="1"/>
    <col min="25" max="25" width="14.7109375" style="0" customWidth="1"/>
    <col min="26" max="26" width="10.8515625" style="0" customWidth="1"/>
    <col min="27" max="27" width="14.7109375" style="0" customWidth="1"/>
    <col min="28" max="28" width="16.00390625" style="0" customWidth="1"/>
    <col min="29" max="29" width="10.8515625" style="0" customWidth="1"/>
    <col min="30" max="30" width="14.7109375" style="0" customWidth="1"/>
    <col min="31" max="31" width="16.00390625" style="0" customWidth="1"/>
    <col min="44" max="65" width="9.140625" style="0" hidden="1" customWidth="1"/>
  </cols>
  <sheetData>
    <row r="2" spans="12:46" ht="37" customHeight="1"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AT2" s="18" t="s">
        <v>85</v>
      </c>
    </row>
    <row r="3" spans="2:46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ht="24.9" customHeight="1">
      <c r="B4" s="21"/>
      <c r="D4" s="22" t="s">
        <v>87</v>
      </c>
      <c r="L4" s="21"/>
      <c r="M4" s="82" t="s">
        <v>10</v>
      </c>
      <c r="AT4" s="18" t="s">
        <v>4</v>
      </c>
    </row>
    <row r="5" spans="2:12" ht="6.9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5.75" customHeight="1">
      <c r="B7" s="21"/>
      <c r="E7" s="307" t="str">
        <f>'Rekapitulace stavby'!K6</f>
        <v>Obnova povrchu vozovky v ul.17.listopadu - Chomutov</v>
      </c>
      <c r="F7" s="308"/>
      <c r="G7" s="308"/>
      <c r="H7" s="308"/>
      <c r="L7" s="21"/>
    </row>
    <row r="8" spans="2:12" s="1" customFormat="1" ht="12" customHeight="1">
      <c r="B8" s="33"/>
      <c r="D8" s="28" t="s">
        <v>88</v>
      </c>
      <c r="L8" s="33"/>
    </row>
    <row r="9" spans="2:12" s="1" customFormat="1" ht="15.75" customHeight="1">
      <c r="B9" s="33"/>
      <c r="E9" s="289" t="s">
        <v>89</v>
      </c>
      <c r="F9" s="309"/>
      <c r="G9" s="309"/>
      <c r="H9" s="309"/>
      <c r="L9" s="33"/>
    </row>
    <row r="10" spans="2:12" s="1" customFormat="1" ht="10.5">
      <c r="B10" s="33"/>
      <c r="L10" s="33"/>
    </row>
    <row r="11" spans="2:12" s="1" customFormat="1" ht="12" customHeight="1">
      <c r="B11" s="33"/>
      <c r="D11" s="28" t="s">
        <v>18</v>
      </c>
      <c r="F11" s="26" t="s">
        <v>19</v>
      </c>
      <c r="I11" s="28" t="s">
        <v>20</v>
      </c>
      <c r="J11" s="26" t="s">
        <v>21</v>
      </c>
      <c r="L11" s="33"/>
    </row>
    <row r="12" spans="2:12" s="1" customFormat="1" ht="12" customHeight="1">
      <c r="B12" s="33"/>
      <c r="D12" s="28" t="s">
        <v>22</v>
      </c>
      <c r="F12" s="26" t="s">
        <v>23</v>
      </c>
      <c r="I12" s="28" t="s">
        <v>24</v>
      </c>
      <c r="J12" s="50" t="str">
        <f>'Rekapitulace stavby'!AN8</f>
        <v>18. 4. 2023</v>
      </c>
      <c r="L12" s="33"/>
    </row>
    <row r="13" spans="2:12" s="1" customFormat="1" ht="10.8" customHeight="1">
      <c r="B13" s="33"/>
      <c r="L13" s="33"/>
    </row>
    <row r="14" spans="2:12" s="1" customFormat="1" ht="12" customHeight="1">
      <c r="B14" s="33"/>
      <c r="D14" s="28" t="s">
        <v>26</v>
      </c>
      <c r="I14" s="28" t="s">
        <v>27</v>
      </c>
      <c r="J14" s="26" t="s">
        <v>28</v>
      </c>
      <c r="L14" s="33"/>
    </row>
    <row r="15" spans="2:12" s="1" customFormat="1" ht="18" customHeight="1">
      <c r="B15" s="33"/>
      <c r="E15" s="26" t="s">
        <v>29</v>
      </c>
      <c r="I15" s="28" t="s">
        <v>30</v>
      </c>
      <c r="J15" s="26" t="s">
        <v>28</v>
      </c>
      <c r="L15" s="33"/>
    </row>
    <row r="16" spans="2:12" s="1" customFormat="1" ht="6.9" customHeight="1">
      <c r="B16" s="33"/>
      <c r="L16" s="33"/>
    </row>
    <row r="17" spans="2:12" s="1" customFormat="1" ht="12" customHeight="1">
      <c r="B17" s="33"/>
      <c r="D17" s="28" t="s">
        <v>31</v>
      </c>
      <c r="I17" s="28" t="s">
        <v>27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310" t="str">
        <f>'Rekapitulace stavby'!E14</f>
        <v>Vyplň údaj</v>
      </c>
      <c r="F18" s="273"/>
      <c r="G18" s="273"/>
      <c r="H18" s="273"/>
      <c r="I18" s="28" t="s">
        <v>30</v>
      </c>
      <c r="J18" s="29" t="str">
        <f>'Rekapitulace stavby'!AN14</f>
        <v>Vyplň údaj</v>
      </c>
      <c r="L18" s="33"/>
    </row>
    <row r="19" spans="2:12" s="1" customFormat="1" ht="6.9" customHeight="1">
      <c r="B19" s="33"/>
      <c r="L19" s="33"/>
    </row>
    <row r="20" spans="2:12" s="1" customFormat="1" ht="12" customHeight="1">
      <c r="B20" s="33"/>
      <c r="D20" s="28" t="s">
        <v>33</v>
      </c>
      <c r="I20" s="28" t="s">
        <v>27</v>
      </c>
      <c r="J20" s="26" t="s">
        <v>34</v>
      </c>
      <c r="L20" s="33"/>
    </row>
    <row r="21" spans="2:12" s="1" customFormat="1" ht="18" customHeight="1">
      <c r="B21" s="33"/>
      <c r="E21" s="26" t="s">
        <v>35</v>
      </c>
      <c r="I21" s="28" t="s">
        <v>30</v>
      </c>
      <c r="J21" s="26" t="s">
        <v>28</v>
      </c>
      <c r="L21" s="33"/>
    </row>
    <row r="22" spans="2:12" s="1" customFormat="1" ht="6.9" customHeight="1">
      <c r="B22" s="33"/>
      <c r="L22" s="33"/>
    </row>
    <row r="23" spans="2:12" s="1" customFormat="1" ht="12" customHeight="1">
      <c r="B23" s="33"/>
      <c r="D23" s="28" t="s">
        <v>37</v>
      </c>
      <c r="I23" s="28" t="s">
        <v>27</v>
      </c>
      <c r="J23" s="26" t="s">
        <v>38</v>
      </c>
      <c r="L23" s="33"/>
    </row>
    <row r="24" spans="2:12" s="1" customFormat="1" ht="18" customHeight="1">
      <c r="B24" s="33"/>
      <c r="E24" s="26" t="s">
        <v>39</v>
      </c>
      <c r="I24" s="28" t="s">
        <v>30</v>
      </c>
      <c r="J24" s="26" t="s">
        <v>28</v>
      </c>
      <c r="L24" s="33"/>
    </row>
    <row r="25" spans="2:12" s="1" customFormat="1" ht="6.9" customHeight="1">
      <c r="B25" s="33"/>
      <c r="L25" s="33"/>
    </row>
    <row r="26" spans="2:12" s="1" customFormat="1" ht="12" customHeight="1">
      <c r="B26" s="33"/>
      <c r="D26" s="28" t="s">
        <v>40</v>
      </c>
      <c r="L26" s="33"/>
    </row>
    <row r="27" spans="2:12" s="7" customFormat="1" ht="77.25" customHeight="1">
      <c r="B27" s="83"/>
      <c r="E27" s="278" t="s">
        <v>90</v>
      </c>
      <c r="F27" s="278"/>
      <c r="G27" s="278"/>
      <c r="H27" s="278"/>
      <c r="L27" s="83"/>
    </row>
    <row r="28" spans="2:12" s="1" customFormat="1" ht="6.9" customHeight="1">
      <c r="B28" s="33"/>
      <c r="L28" s="33"/>
    </row>
    <row r="29" spans="2:12" s="1" customFormat="1" ht="6.9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4" customHeight="1">
      <c r="B30" s="33"/>
      <c r="D30" s="84" t="s">
        <v>42</v>
      </c>
      <c r="J30" s="64">
        <f>ROUND(J93,2)</f>
        <v>75000</v>
      </c>
      <c r="L30" s="33"/>
    </row>
    <row r="31" spans="2:12" s="1" customFormat="1" ht="6.9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" customHeight="1">
      <c r="B32" s="33"/>
      <c r="F32" s="36" t="s">
        <v>44</v>
      </c>
      <c r="I32" s="36" t="s">
        <v>43</v>
      </c>
      <c r="J32" s="36" t="s">
        <v>45</v>
      </c>
      <c r="L32" s="33"/>
    </row>
    <row r="33" spans="2:12" s="1" customFormat="1" ht="14.4" customHeight="1">
      <c r="B33" s="33"/>
      <c r="D33" s="53" t="s">
        <v>46</v>
      </c>
      <c r="E33" s="28" t="s">
        <v>47</v>
      </c>
      <c r="F33" s="85">
        <f>ROUND((SUM(BE93:BE630)),2)</f>
        <v>75000</v>
      </c>
      <c r="I33" s="86">
        <v>0.21</v>
      </c>
      <c r="J33" s="85">
        <f>ROUND(((SUM(BE93:BE630))*I33),2)</f>
        <v>15750</v>
      </c>
      <c r="L33" s="33"/>
    </row>
    <row r="34" spans="2:12" s="1" customFormat="1" ht="14.4" customHeight="1">
      <c r="B34" s="33"/>
      <c r="E34" s="28" t="s">
        <v>48</v>
      </c>
      <c r="F34" s="85">
        <f>ROUND((SUM(BF93:BF630)),2)</f>
        <v>0</v>
      </c>
      <c r="I34" s="86">
        <v>0.15</v>
      </c>
      <c r="J34" s="85">
        <f>ROUND(((SUM(BF93:BF630))*I34),2)</f>
        <v>0</v>
      </c>
      <c r="L34" s="33"/>
    </row>
    <row r="35" spans="2:12" s="1" customFormat="1" ht="14.4" customHeight="1" hidden="1">
      <c r="B35" s="33"/>
      <c r="E35" s="28" t="s">
        <v>49</v>
      </c>
      <c r="F35" s="85">
        <f>ROUND((SUM(BG93:BG630)),2)</f>
        <v>0</v>
      </c>
      <c r="I35" s="86">
        <v>0.21</v>
      </c>
      <c r="J35" s="85">
        <f>0</f>
        <v>0</v>
      </c>
      <c r="L35" s="33"/>
    </row>
    <row r="36" spans="2:12" s="1" customFormat="1" ht="14.4" customHeight="1" hidden="1">
      <c r="B36" s="33"/>
      <c r="E36" s="28" t="s">
        <v>50</v>
      </c>
      <c r="F36" s="85">
        <f>ROUND((SUM(BH93:BH630)),2)</f>
        <v>0</v>
      </c>
      <c r="I36" s="86">
        <v>0.15</v>
      </c>
      <c r="J36" s="85">
        <f>0</f>
        <v>0</v>
      </c>
      <c r="L36" s="33"/>
    </row>
    <row r="37" spans="2:12" s="1" customFormat="1" ht="14.4" customHeight="1" hidden="1">
      <c r="B37" s="33"/>
      <c r="E37" s="28" t="s">
        <v>51</v>
      </c>
      <c r="F37" s="85">
        <f>ROUND((SUM(BI93:BI630)),2)</f>
        <v>0</v>
      </c>
      <c r="I37" s="86">
        <v>0</v>
      </c>
      <c r="J37" s="85">
        <f>0</f>
        <v>0</v>
      </c>
      <c r="L37" s="33"/>
    </row>
    <row r="38" spans="2:12" s="1" customFormat="1" ht="6.9" customHeight="1">
      <c r="B38" s="33"/>
      <c r="L38" s="33"/>
    </row>
    <row r="39" spans="2:12" s="1" customFormat="1" ht="25.4" customHeight="1">
      <c r="B39" s="33"/>
      <c r="C39" s="87"/>
      <c r="D39" s="88" t="s">
        <v>52</v>
      </c>
      <c r="E39" s="55"/>
      <c r="F39" s="55"/>
      <c r="G39" s="89" t="s">
        <v>53</v>
      </c>
      <c r="H39" s="90" t="s">
        <v>54</v>
      </c>
      <c r="I39" s="55"/>
      <c r="J39" s="91">
        <f>SUM(J30:J37)</f>
        <v>90750</v>
      </c>
      <c r="K39" s="92"/>
      <c r="L39" s="33"/>
    </row>
    <row r="40" spans="2:12" s="1" customFormat="1" ht="14.4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" customHeight="1">
      <c r="B45" s="33"/>
      <c r="C45" s="22" t="s">
        <v>91</v>
      </c>
      <c r="L45" s="33"/>
    </row>
    <row r="46" spans="2:12" s="1" customFormat="1" ht="6.9" customHeight="1">
      <c r="B46" s="33"/>
      <c r="L46" s="33"/>
    </row>
    <row r="47" spans="2:12" s="1" customFormat="1" ht="12" customHeight="1">
      <c r="B47" s="33"/>
      <c r="C47" s="28" t="s">
        <v>16</v>
      </c>
      <c r="L47" s="33"/>
    </row>
    <row r="48" spans="2:12" s="1" customFormat="1" ht="15.75" customHeight="1">
      <c r="B48" s="33"/>
      <c r="E48" s="307" t="str">
        <f>E7</f>
        <v>Obnova povrchu vozovky v ul.17.listopadu - Chomutov</v>
      </c>
      <c r="F48" s="308"/>
      <c r="G48" s="308"/>
      <c r="H48" s="308"/>
      <c r="L48" s="33"/>
    </row>
    <row r="49" spans="2:12" s="1" customFormat="1" ht="12" customHeight="1">
      <c r="B49" s="33"/>
      <c r="C49" s="28" t="s">
        <v>88</v>
      </c>
      <c r="L49" s="33"/>
    </row>
    <row r="50" spans="2:12" s="1" customFormat="1" ht="15.75" customHeight="1">
      <c r="B50" s="33"/>
      <c r="E50" s="289" t="str">
        <f>E9</f>
        <v>D.1.1. - SO 02 - Obnova povrchu vozovky</v>
      </c>
      <c r="F50" s="309"/>
      <c r="G50" s="309"/>
      <c r="H50" s="309"/>
      <c r="L50" s="33"/>
    </row>
    <row r="51" spans="2:12" s="1" customFormat="1" ht="6.9" customHeight="1">
      <c r="B51" s="33"/>
      <c r="L51" s="33"/>
    </row>
    <row r="52" spans="2:12" s="1" customFormat="1" ht="12" customHeight="1">
      <c r="B52" s="33"/>
      <c r="C52" s="28" t="s">
        <v>22</v>
      </c>
      <c r="F52" s="26" t="str">
        <f>F12</f>
        <v>Chomutov</v>
      </c>
      <c r="I52" s="28" t="s">
        <v>24</v>
      </c>
      <c r="J52" s="50" t="str">
        <f>IF(J12="","",J12)</f>
        <v>18. 4. 2023</v>
      </c>
      <c r="L52" s="33"/>
    </row>
    <row r="53" spans="2:12" s="1" customFormat="1" ht="6.9" customHeight="1">
      <c r="B53" s="33"/>
      <c r="L53" s="33"/>
    </row>
    <row r="54" spans="2:12" s="1" customFormat="1" ht="14.75" customHeight="1">
      <c r="B54" s="33"/>
      <c r="C54" s="28" t="s">
        <v>26</v>
      </c>
      <c r="F54" s="26" t="str">
        <f>E15</f>
        <v>Statutární město Chomutov</v>
      </c>
      <c r="I54" s="28" t="s">
        <v>33</v>
      </c>
      <c r="J54" s="31" t="str">
        <f>E21</f>
        <v>ing.Břetislav Sedláček</v>
      </c>
      <c r="L54" s="33"/>
    </row>
    <row r="55" spans="2:12" s="1" customFormat="1" ht="14.75" customHeight="1">
      <c r="B55" s="33"/>
      <c r="C55" s="28" t="s">
        <v>31</v>
      </c>
      <c r="F55" s="26" t="str">
        <f>IF(E18="","",E18)</f>
        <v>Vyplň údaj</v>
      </c>
      <c r="I55" s="28" t="s">
        <v>37</v>
      </c>
      <c r="J55" s="31" t="str">
        <f>E24</f>
        <v>Švandrlík Milan</v>
      </c>
      <c r="L55" s="33"/>
    </row>
    <row r="56" spans="2:12" s="1" customFormat="1" ht="10.35" customHeight="1">
      <c r="B56" s="33"/>
      <c r="L56" s="33"/>
    </row>
    <row r="57" spans="2:12" s="1" customFormat="1" ht="29.3" customHeight="1">
      <c r="B57" s="33"/>
      <c r="C57" s="93" t="s">
        <v>92</v>
      </c>
      <c r="D57" s="87"/>
      <c r="E57" s="87"/>
      <c r="F57" s="87"/>
      <c r="G57" s="87"/>
      <c r="H57" s="87"/>
      <c r="I57" s="87"/>
      <c r="J57" s="94" t="s">
        <v>93</v>
      </c>
      <c r="K57" s="87"/>
      <c r="L57" s="33"/>
    </row>
    <row r="58" spans="2:12" s="1" customFormat="1" ht="10.35" customHeight="1">
      <c r="B58" s="33"/>
      <c r="L58" s="33"/>
    </row>
    <row r="59" spans="2:47" s="1" customFormat="1" ht="22.75" customHeight="1">
      <c r="B59" s="33"/>
      <c r="C59" s="95" t="s">
        <v>74</v>
      </c>
      <c r="J59" s="64">
        <f>J93</f>
        <v>75000</v>
      </c>
      <c r="L59" s="33"/>
      <c r="AU59" s="18" t="s">
        <v>94</v>
      </c>
    </row>
    <row r="60" spans="2:12" s="8" customFormat="1" ht="24.9" customHeight="1">
      <c r="B60" s="96"/>
      <c r="D60" s="97" t="s">
        <v>95</v>
      </c>
      <c r="E60" s="98"/>
      <c r="F60" s="98"/>
      <c r="G60" s="98"/>
      <c r="H60" s="98"/>
      <c r="I60" s="98"/>
      <c r="J60" s="99">
        <f>J94</f>
        <v>0</v>
      </c>
      <c r="L60" s="96"/>
    </row>
    <row r="61" spans="2:12" s="9" customFormat="1" ht="20" customHeight="1">
      <c r="B61" s="100"/>
      <c r="D61" s="101" t="s">
        <v>96</v>
      </c>
      <c r="E61" s="102"/>
      <c r="F61" s="102"/>
      <c r="G61" s="102"/>
      <c r="H61" s="102"/>
      <c r="I61" s="102"/>
      <c r="J61" s="103">
        <f>J95</f>
        <v>0</v>
      </c>
      <c r="L61" s="100"/>
    </row>
    <row r="62" spans="2:12" s="9" customFormat="1" ht="20" customHeight="1">
      <c r="B62" s="100"/>
      <c r="D62" s="101" t="s">
        <v>97</v>
      </c>
      <c r="E62" s="102"/>
      <c r="F62" s="102"/>
      <c r="G62" s="102"/>
      <c r="H62" s="102"/>
      <c r="I62" s="102"/>
      <c r="J62" s="103">
        <f>J208</f>
        <v>0</v>
      </c>
      <c r="L62" s="100"/>
    </row>
    <row r="63" spans="2:12" s="9" customFormat="1" ht="20" customHeight="1">
      <c r="B63" s="100"/>
      <c r="D63" s="101" t="s">
        <v>98</v>
      </c>
      <c r="E63" s="102"/>
      <c r="F63" s="102"/>
      <c r="G63" s="102"/>
      <c r="H63" s="102"/>
      <c r="I63" s="102"/>
      <c r="J63" s="103">
        <f>J212</f>
        <v>0</v>
      </c>
      <c r="L63" s="100"/>
    </row>
    <row r="64" spans="2:12" s="9" customFormat="1" ht="20" customHeight="1">
      <c r="B64" s="100"/>
      <c r="D64" s="101" t="s">
        <v>99</v>
      </c>
      <c r="E64" s="102"/>
      <c r="F64" s="102"/>
      <c r="G64" s="102"/>
      <c r="H64" s="102"/>
      <c r="I64" s="102"/>
      <c r="J64" s="103">
        <f>J330</f>
        <v>0</v>
      </c>
      <c r="L64" s="100"/>
    </row>
    <row r="65" spans="2:12" s="9" customFormat="1" ht="20" customHeight="1">
      <c r="B65" s="100"/>
      <c r="D65" s="101" t="s">
        <v>100</v>
      </c>
      <c r="E65" s="102"/>
      <c r="F65" s="102"/>
      <c r="G65" s="102"/>
      <c r="H65" s="102"/>
      <c r="I65" s="102"/>
      <c r="J65" s="103">
        <f>J376</f>
        <v>0</v>
      </c>
      <c r="L65" s="100"/>
    </row>
    <row r="66" spans="2:12" s="9" customFormat="1" ht="20" customHeight="1">
      <c r="B66" s="100"/>
      <c r="D66" s="101" t="s">
        <v>101</v>
      </c>
      <c r="E66" s="102"/>
      <c r="F66" s="102"/>
      <c r="G66" s="102"/>
      <c r="H66" s="102"/>
      <c r="I66" s="102"/>
      <c r="J66" s="103">
        <f>J498</f>
        <v>0</v>
      </c>
      <c r="L66" s="100"/>
    </row>
    <row r="67" spans="2:12" s="9" customFormat="1" ht="20" customHeight="1">
      <c r="B67" s="100"/>
      <c r="D67" s="101" t="s">
        <v>102</v>
      </c>
      <c r="E67" s="102"/>
      <c r="F67" s="102"/>
      <c r="G67" s="102"/>
      <c r="H67" s="102"/>
      <c r="I67" s="102"/>
      <c r="J67" s="103">
        <f>J563</f>
        <v>0</v>
      </c>
      <c r="L67" s="100"/>
    </row>
    <row r="68" spans="2:12" s="8" customFormat="1" ht="24.9" customHeight="1">
      <c r="B68" s="96"/>
      <c r="D68" s="97" t="s">
        <v>103</v>
      </c>
      <c r="E68" s="98"/>
      <c r="F68" s="98"/>
      <c r="G68" s="98"/>
      <c r="H68" s="98"/>
      <c r="I68" s="98"/>
      <c r="J68" s="99">
        <f>J566</f>
        <v>0</v>
      </c>
      <c r="L68" s="96"/>
    </row>
    <row r="69" spans="2:12" s="9" customFormat="1" ht="20" customHeight="1">
      <c r="B69" s="100"/>
      <c r="D69" s="101" t="s">
        <v>104</v>
      </c>
      <c r="E69" s="102"/>
      <c r="F69" s="102"/>
      <c r="G69" s="102"/>
      <c r="H69" s="102"/>
      <c r="I69" s="102"/>
      <c r="J69" s="103">
        <f>J567</f>
        <v>0</v>
      </c>
      <c r="L69" s="100"/>
    </row>
    <row r="70" spans="2:12" s="8" customFormat="1" ht="24.9" customHeight="1">
      <c r="B70" s="96"/>
      <c r="D70" s="97" t="s">
        <v>105</v>
      </c>
      <c r="E70" s="98"/>
      <c r="F70" s="98"/>
      <c r="G70" s="98"/>
      <c r="H70" s="98"/>
      <c r="I70" s="98"/>
      <c r="J70" s="99">
        <f>J606</f>
        <v>75000</v>
      </c>
      <c r="L70" s="96"/>
    </row>
    <row r="71" spans="2:12" s="9" customFormat="1" ht="20" customHeight="1">
      <c r="B71" s="100"/>
      <c r="D71" s="101" t="s">
        <v>106</v>
      </c>
      <c r="E71" s="102"/>
      <c r="F71" s="102"/>
      <c r="G71" s="102"/>
      <c r="H71" s="102"/>
      <c r="I71" s="102"/>
      <c r="J71" s="103">
        <f>J607</f>
        <v>0</v>
      </c>
      <c r="L71" s="100"/>
    </row>
    <row r="72" spans="2:12" s="9" customFormat="1" ht="20" customHeight="1">
      <c r="B72" s="100"/>
      <c r="D72" s="101" t="s">
        <v>107</v>
      </c>
      <c r="E72" s="102"/>
      <c r="F72" s="102"/>
      <c r="G72" s="102"/>
      <c r="H72" s="102"/>
      <c r="I72" s="102"/>
      <c r="J72" s="103">
        <f>J614</f>
        <v>75000</v>
      </c>
      <c r="L72" s="100"/>
    </row>
    <row r="73" spans="2:12" s="9" customFormat="1" ht="20" customHeight="1">
      <c r="B73" s="100"/>
      <c r="D73" s="101" t="s">
        <v>108</v>
      </c>
      <c r="E73" s="102"/>
      <c r="F73" s="102"/>
      <c r="G73" s="102"/>
      <c r="H73" s="102"/>
      <c r="I73" s="102"/>
      <c r="J73" s="103">
        <f>J622</f>
        <v>0</v>
      </c>
      <c r="L73" s="100"/>
    </row>
    <row r="74" spans="2:12" s="1" customFormat="1" ht="21.8" customHeight="1">
      <c r="B74" s="33"/>
      <c r="L74" s="33"/>
    </row>
    <row r="75" spans="2:12" s="1" customFormat="1" ht="6.9" customHeight="1">
      <c r="B75" s="42"/>
      <c r="C75" s="43"/>
      <c r="D75" s="43"/>
      <c r="E75" s="43"/>
      <c r="F75" s="43"/>
      <c r="G75" s="43"/>
      <c r="H75" s="43"/>
      <c r="I75" s="43"/>
      <c r="J75" s="43"/>
      <c r="K75" s="43"/>
      <c r="L75" s="33"/>
    </row>
    <row r="79" spans="2:12" s="1" customFormat="1" ht="6.9" customHeight="1">
      <c r="B79" s="44"/>
      <c r="C79" s="45"/>
      <c r="D79" s="45"/>
      <c r="E79" s="45"/>
      <c r="F79" s="45"/>
      <c r="G79" s="45"/>
      <c r="H79" s="45"/>
      <c r="I79" s="45"/>
      <c r="J79" s="45"/>
      <c r="K79" s="45"/>
      <c r="L79" s="33"/>
    </row>
    <row r="80" spans="2:12" s="1" customFormat="1" ht="24.9" customHeight="1">
      <c r="B80" s="33"/>
      <c r="C80" s="22" t="s">
        <v>109</v>
      </c>
      <c r="L80" s="33"/>
    </row>
    <row r="81" spans="2:12" s="1" customFormat="1" ht="6.9" customHeight="1">
      <c r="B81" s="33"/>
      <c r="L81" s="33"/>
    </row>
    <row r="82" spans="2:12" s="1" customFormat="1" ht="12" customHeight="1">
      <c r="B82" s="33"/>
      <c r="C82" s="28" t="s">
        <v>16</v>
      </c>
      <c r="L82" s="33"/>
    </row>
    <row r="83" spans="2:12" s="1" customFormat="1" ht="15.75" customHeight="1">
      <c r="B83" s="33"/>
      <c r="E83" s="307" t="str">
        <f>E7</f>
        <v>Obnova povrchu vozovky v ul.17.listopadu - Chomutov</v>
      </c>
      <c r="F83" s="308"/>
      <c r="G83" s="308"/>
      <c r="H83" s="308"/>
      <c r="L83" s="33"/>
    </row>
    <row r="84" spans="2:12" s="1" customFormat="1" ht="12" customHeight="1">
      <c r="B84" s="33"/>
      <c r="C84" s="28" t="s">
        <v>88</v>
      </c>
      <c r="L84" s="33"/>
    </row>
    <row r="85" spans="2:12" s="1" customFormat="1" ht="15.75" customHeight="1">
      <c r="B85" s="33"/>
      <c r="E85" s="289" t="str">
        <f>E9</f>
        <v>D.1.1. - SO 02 - Obnova povrchu vozovky</v>
      </c>
      <c r="F85" s="309"/>
      <c r="G85" s="309"/>
      <c r="H85" s="309"/>
      <c r="L85" s="33"/>
    </row>
    <row r="86" spans="2:12" s="1" customFormat="1" ht="6.9" customHeight="1">
      <c r="B86" s="33"/>
      <c r="L86" s="33"/>
    </row>
    <row r="87" spans="2:12" s="1" customFormat="1" ht="12" customHeight="1">
      <c r="B87" s="33"/>
      <c r="C87" s="28" t="s">
        <v>22</v>
      </c>
      <c r="F87" s="26" t="str">
        <f>F12</f>
        <v>Chomutov</v>
      </c>
      <c r="I87" s="28" t="s">
        <v>24</v>
      </c>
      <c r="J87" s="50" t="str">
        <f>IF(J12="","",J12)</f>
        <v>18. 4. 2023</v>
      </c>
      <c r="L87" s="33"/>
    </row>
    <row r="88" spans="2:12" s="1" customFormat="1" ht="6.9" customHeight="1">
      <c r="B88" s="33"/>
      <c r="L88" s="33"/>
    </row>
    <row r="89" spans="2:12" s="1" customFormat="1" ht="14.75" customHeight="1">
      <c r="B89" s="33"/>
      <c r="C89" s="28" t="s">
        <v>26</v>
      </c>
      <c r="F89" s="26" t="str">
        <f>E15</f>
        <v>Statutární město Chomutov</v>
      </c>
      <c r="I89" s="28" t="s">
        <v>33</v>
      </c>
      <c r="J89" s="31" t="str">
        <f>E21</f>
        <v>ing.Břetislav Sedláček</v>
      </c>
      <c r="L89" s="33"/>
    </row>
    <row r="90" spans="2:12" s="1" customFormat="1" ht="14.75" customHeight="1">
      <c r="B90" s="33"/>
      <c r="C90" s="28" t="s">
        <v>31</v>
      </c>
      <c r="F90" s="26" t="str">
        <f>IF(E18="","",E18)</f>
        <v>Vyplň údaj</v>
      </c>
      <c r="I90" s="28" t="s">
        <v>37</v>
      </c>
      <c r="J90" s="31" t="str">
        <f>E24</f>
        <v>Švandrlík Milan</v>
      </c>
      <c r="L90" s="33"/>
    </row>
    <row r="91" spans="2:12" s="1" customFormat="1" ht="10.35" customHeight="1">
      <c r="B91" s="33"/>
      <c r="L91" s="33"/>
    </row>
    <row r="92" spans="2:20" s="10" customFormat="1" ht="29.3" customHeight="1">
      <c r="B92" s="104"/>
      <c r="C92" s="105" t="s">
        <v>110</v>
      </c>
      <c r="D92" s="106" t="s">
        <v>61</v>
      </c>
      <c r="E92" s="106" t="s">
        <v>57</v>
      </c>
      <c r="F92" s="106" t="s">
        <v>58</v>
      </c>
      <c r="G92" s="106" t="s">
        <v>111</v>
      </c>
      <c r="H92" s="106" t="s">
        <v>112</v>
      </c>
      <c r="I92" s="106" t="s">
        <v>113</v>
      </c>
      <c r="J92" s="107" t="s">
        <v>93</v>
      </c>
      <c r="K92" s="108" t="s">
        <v>114</v>
      </c>
      <c r="L92" s="104"/>
      <c r="M92" s="57" t="s">
        <v>28</v>
      </c>
      <c r="N92" s="58" t="s">
        <v>46</v>
      </c>
      <c r="O92" s="58" t="s">
        <v>115</v>
      </c>
      <c r="P92" s="58" t="s">
        <v>116</v>
      </c>
      <c r="Q92" s="58" t="s">
        <v>117</v>
      </c>
      <c r="R92" s="58" t="s">
        <v>118</v>
      </c>
      <c r="S92" s="58" t="s">
        <v>119</v>
      </c>
      <c r="T92" s="59" t="s">
        <v>120</v>
      </c>
    </row>
    <row r="93" spans="2:63" s="1" customFormat="1" ht="22.75" customHeight="1">
      <c r="B93" s="33"/>
      <c r="C93" s="62" t="s">
        <v>121</v>
      </c>
      <c r="J93" s="109">
        <f>BK93</f>
        <v>75000</v>
      </c>
      <c r="L93" s="33"/>
      <c r="M93" s="60"/>
      <c r="N93" s="51"/>
      <c r="O93" s="51"/>
      <c r="P93" s="110">
        <f>P94+P566+P606</f>
        <v>0</v>
      </c>
      <c r="Q93" s="51"/>
      <c r="R93" s="110">
        <f>R94+R566+R606</f>
        <v>177.99825828000004</v>
      </c>
      <c r="S93" s="51"/>
      <c r="T93" s="111">
        <f>T94+T566+T606</f>
        <v>2355.0924999999997</v>
      </c>
      <c r="AT93" s="18" t="s">
        <v>75</v>
      </c>
      <c r="AU93" s="18" t="s">
        <v>94</v>
      </c>
      <c r="BK93" s="112">
        <f>BK94+BK566+BK606</f>
        <v>75000</v>
      </c>
    </row>
    <row r="94" spans="2:63" s="11" customFormat="1" ht="25.85" customHeight="1">
      <c r="B94" s="113"/>
      <c r="D94" s="114" t="s">
        <v>75</v>
      </c>
      <c r="E94" s="115" t="s">
        <v>122</v>
      </c>
      <c r="F94" s="115" t="s">
        <v>123</v>
      </c>
      <c r="I94" s="116"/>
      <c r="J94" s="117">
        <f>BK94</f>
        <v>0</v>
      </c>
      <c r="L94" s="113"/>
      <c r="M94" s="118"/>
      <c r="P94" s="119">
        <f>P95+P208+P212+P330+P376+P498+P563</f>
        <v>0</v>
      </c>
      <c r="R94" s="119">
        <f>R95+R208+R212+R330+R376+R498+R563</f>
        <v>177.45599948000003</v>
      </c>
      <c r="T94" s="120">
        <f>T95+T208+T212+T330+T376+T498+T563</f>
        <v>2355.0924999999997</v>
      </c>
      <c r="AR94" s="114" t="s">
        <v>84</v>
      </c>
      <c r="AT94" s="121" t="s">
        <v>75</v>
      </c>
      <c r="AU94" s="121" t="s">
        <v>76</v>
      </c>
      <c r="AY94" s="114" t="s">
        <v>124</v>
      </c>
      <c r="BK94" s="122">
        <f>BK95+BK208+BK212+BK330+BK376+BK498+BK563</f>
        <v>0</v>
      </c>
    </row>
    <row r="95" spans="2:63" s="11" customFormat="1" ht="22.75" customHeight="1">
      <c r="B95" s="113"/>
      <c r="D95" s="114" t="s">
        <v>75</v>
      </c>
      <c r="E95" s="123" t="s">
        <v>84</v>
      </c>
      <c r="F95" s="123" t="s">
        <v>125</v>
      </c>
      <c r="I95" s="116"/>
      <c r="J95" s="124">
        <f>BK95</f>
        <v>0</v>
      </c>
      <c r="L95" s="113"/>
      <c r="M95" s="118"/>
      <c r="P95" s="119">
        <f>SUM(P96:P207)</f>
        <v>0</v>
      </c>
      <c r="R95" s="119">
        <f>SUM(R96:R207)</f>
        <v>6.1830647999999995</v>
      </c>
      <c r="T95" s="120">
        <f>SUM(T96:T207)</f>
        <v>2353.7504999999996</v>
      </c>
      <c r="AR95" s="114" t="s">
        <v>84</v>
      </c>
      <c r="AT95" s="121" t="s">
        <v>75</v>
      </c>
      <c r="AU95" s="121" t="s">
        <v>84</v>
      </c>
      <c r="AY95" s="114" t="s">
        <v>124</v>
      </c>
      <c r="BK95" s="122">
        <f>SUM(BK96:BK207)</f>
        <v>0</v>
      </c>
    </row>
    <row r="96" spans="2:65" s="1" customFormat="1" ht="24.75" customHeight="1">
      <c r="B96" s="33"/>
      <c r="C96" s="125" t="s">
        <v>84</v>
      </c>
      <c r="D96" s="125" t="s">
        <v>126</v>
      </c>
      <c r="E96" s="126" t="s">
        <v>127</v>
      </c>
      <c r="F96" s="127" t="s">
        <v>128</v>
      </c>
      <c r="G96" s="128" t="s">
        <v>129</v>
      </c>
      <c r="H96" s="129">
        <v>246.33</v>
      </c>
      <c r="I96" s="130"/>
      <c r="J96" s="131">
        <f>ROUND(I96*H96,2)</f>
        <v>0</v>
      </c>
      <c r="K96" s="132"/>
      <c r="L96" s="33"/>
      <c r="M96" s="133" t="s">
        <v>28</v>
      </c>
      <c r="N96" s="134" t="s">
        <v>47</v>
      </c>
      <c r="P96" s="135">
        <f>O96*H96</f>
        <v>0</v>
      </c>
      <c r="Q96" s="135">
        <v>0</v>
      </c>
      <c r="R96" s="135">
        <f>Q96*H96</f>
        <v>0</v>
      </c>
      <c r="S96" s="135">
        <v>0.45</v>
      </c>
      <c r="T96" s="136">
        <f>S96*H96</f>
        <v>110.8485</v>
      </c>
      <c r="AR96" s="137" t="s">
        <v>130</v>
      </c>
      <c r="AT96" s="137" t="s">
        <v>126</v>
      </c>
      <c r="AU96" s="137" t="s">
        <v>86</v>
      </c>
      <c r="AY96" s="18" t="s">
        <v>124</v>
      </c>
      <c r="BE96" s="138">
        <f>IF(N96="základní",J96,0)</f>
        <v>0</v>
      </c>
      <c r="BF96" s="138">
        <f>IF(N96="snížená",J96,0)</f>
        <v>0</v>
      </c>
      <c r="BG96" s="138">
        <f>IF(N96="zákl. přenesená",J96,0)</f>
        <v>0</v>
      </c>
      <c r="BH96" s="138">
        <f>IF(N96="sníž. přenesená",J96,0)</f>
        <v>0</v>
      </c>
      <c r="BI96" s="138">
        <f>IF(N96="nulová",J96,0)</f>
        <v>0</v>
      </c>
      <c r="BJ96" s="18" t="s">
        <v>84</v>
      </c>
      <c r="BK96" s="138">
        <f>ROUND(I96*H96,2)</f>
        <v>0</v>
      </c>
      <c r="BL96" s="18" t="s">
        <v>130</v>
      </c>
      <c r="BM96" s="137" t="s">
        <v>131</v>
      </c>
    </row>
    <row r="97" spans="2:47" s="1" customFormat="1" ht="10.5">
      <c r="B97" s="33"/>
      <c r="D97" s="139" t="s">
        <v>132</v>
      </c>
      <c r="F97" s="140" t="s">
        <v>133</v>
      </c>
      <c r="I97" s="141"/>
      <c r="L97" s="33"/>
      <c r="M97" s="142"/>
      <c r="T97" s="54"/>
      <c r="AT97" s="18" t="s">
        <v>132</v>
      </c>
      <c r="AU97" s="18" t="s">
        <v>86</v>
      </c>
    </row>
    <row r="98" spans="2:51" s="12" customFormat="1" ht="10.5">
      <c r="B98" s="143"/>
      <c r="D98" s="144" t="s">
        <v>134</v>
      </c>
      <c r="E98" s="145" t="s">
        <v>28</v>
      </c>
      <c r="F98" s="146" t="s">
        <v>135</v>
      </c>
      <c r="H98" s="145" t="s">
        <v>28</v>
      </c>
      <c r="I98" s="147"/>
      <c r="L98" s="143"/>
      <c r="M98" s="148"/>
      <c r="T98" s="149"/>
      <c r="AT98" s="145" t="s">
        <v>134</v>
      </c>
      <c r="AU98" s="145" t="s">
        <v>86</v>
      </c>
      <c r="AV98" s="12" t="s">
        <v>84</v>
      </c>
      <c r="AW98" s="12" t="s">
        <v>36</v>
      </c>
      <c r="AX98" s="12" t="s">
        <v>76</v>
      </c>
      <c r="AY98" s="145" t="s">
        <v>124</v>
      </c>
    </row>
    <row r="99" spans="2:51" s="13" customFormat="1" ht="10.5">
      <c r="B99" s="150"/>
      <c r="D99" s="144" t="s">
        <v>134</v>
      </c>
      <c r="E99" s="151" t="s">
        <v>28</v>
      </c>
      <c r="F99" s="152" t="s">
        <v>136</v>
      </c>
      <c r="H99" s="153">
        <v>246.33</v>
      </c>
      <c r="I99" s="154"/>
      <c r="L99" s="150"/>
      <c r="M99" s="155"/>
      <c r="T99" s="156"/>
      <c r="AT99" s="151" t="s">
        <v>134</v>
      </c>
      <c r="AU99" s="151" t="s">
        <v>86</v>
      </c>
      <c r="AV99" s="13" t="s">
        <v>86</v>
      </c>
      <c r="AW99" s="13" t="s">
        <v>36</v>
      </c>
      <c r="AX99" s="13" t="s">
        <v>84</v>
      </c>
      <c r="AY99" s="151" t="s">
        <v>124</v>
      </c>
    </row>
    <row r="100" spans="2:65" s="1" customFormat="1" ht="38.15" customHeight="1">
      <c r="B100" s="33"/>
      <c r="C100" s="125" t="s">
        <v>86</v>
      </c>
      <c r="D100" s="125" t="s">
        <v>126</v>
      </c>
      <c r="E100" s="126" t="s">
        <v>137</v>
      </c>
      <c r="F100" s="127" t="s">
        <v>138</v>
      </c>
      <c r="G100" s="128" t="s">
        <v>129</v>
      </c>
      <c r="H100" s="129">
        <v>134.7</v>
      </c>
      <c r="I100" s="130"/>
      <c r="J100" s="131">
        <f>ROUND(I100*H100,2)</f>
        <v>0</v>
      </c>
      <c r="K100" s="132"/>
      <c r="L100" s="33"/>
      <c r="M100" s="133" t="s">
        <v>28</v>
      </c>
      <c r="N100" s="134" t="s">
        <v>47</v>
      </c>
      <c r="P100" s="135">
        <f>O100*H100</f>
        <v>0</v>
      </c>
      <c r="Q100" s="135">
        <v>0</v>
      </c>
      <c r="R100" s="135">
        <f>Q100*H100</f>
        <v>0</v>
      </c>
      <c r="S100" s="135">
        <v>0.29</v>
      </c>
      <c r="T100" s="136">
        <f>S100*H100</f>
        <v>39.062999999999995</v>
      </c>
      <c r="AR100" s="137" t="s">
        <v>130</v>
      </c>
      <c r="AT100" s="137" t="s">
        <v>126</v>
      </c>
      <c r="AU100" s="137" t="s">
        <v>86</v>
      </c>
      <c r="AY100" s="18" t="s">
        <v>124</v>
      </c>
      <c r="BE100" s="138">
        <f>IF(N100="základní",J100,0)</f>
        <v>0</v>
      </c>
      <c r="BF100" s="138">
        <f>IF(N100="snížená",J100,0)</f>
        <v>0</v>
      </c>
      <c r="BG100" s="138">
        <f>IF(N100="zákl. přenesená",J100,0)</f>
        <v>0</v>
      </c>
      <c r="BH100" s="138">
        <f>IF(N100="sníž. přenesená",J100,0)</f>
        <v>0</v>
      </c>
      <c r="BI100" s="138">
        <f>IF(N100="nulová",J100,0)</f>
        <v>0</v>
      </c>
      <c r="BJ100" s="18" t="s">
        <v>84</v>
      </c>
      <c r="BK100" s="138">
        <f>ROUND(I100*H100,2)</f>
        <v>0</v>
      </c>
      <c r="BL100" s="18" t="s">
        <v>130</v>
      </c>
      <c r="BM100" s="137" t="s">
        <v>139</v>
      </c>
    </row>
    <row r="101" spans="2:47" s="1" customFormat="1" ht="10.5">
      <c r="B101" s="33"/>
      <c r="D101" s="139" t="s">
        <v>132</v>
      </c>
      <c r="F101" s="140" t="s">
        <v>140</v>
      </c>
      <c r="I101" s="141"/>
      <c r="L101" s="33"/>
      <c r="M101" s="142"/>
      <c r="T101" s="54"/>
      <c r="AT101" s="18" t="s">
        <v>132</v>
      </c>
      <c r="AU101" s="18" t="s">
        <v>86</v>
      </c>
    </row>
    <row r="102" spans="2:51" s="13" customFormat="1" ht="10.5">
      <c r="B102" s="150"/>
      <c r="D102" s="144" t="s">
        <v>134</v>
      </c>
      <c r="E102" s="151" t="s">
        <v>28</v>
      </c>
      <c r="F102" s="152" t="s">
        <v>141</v>
      </c>
      <c r="H102" s="153">
        <v>127.65</v>
      </c>
      <c r="I102" s="154"/>
      <c r="L102" s="150"/>
      <c r="M102" s="155"/>
      <c r="T102" s="156"/>
      <c r="AT102" s="151" t="s">
        <v>134</v>
      </c>
      <c r="AU102" s="151" t="s">
        <v>86</v>
      </c>
      <c r="AV102" s="13" t="s">
        <v>86</v>
      </c>
      <c r="AW102" s="13" t="s">
        <v>36</v>
      </c>
      <c r="AX102" s="13" t="s">
        <v>76</v>
      </c>
      <c r="AY102" s="151" t="s">
        <v>124</v>
      </c>
    </row>
    <row r="103" spans="2:51" s="12" customFormat="1" ht="10.5">
      <c r="B103" s="143"/>
      <c r="D103" s="144" t="s">
        <v>134</v>
      </c>
      <c r="E103" s="145" t="s">
        <v>28</v>
      </c>
      <c r="F103" s="146" t="s">
        <v>142</v>
      </c>
      <c r="H103" s="145" t="s">
        <v>28</v>
      </c>
      <c r="I103" s="147"/>
      <c r="L103" s="143"/>
      <c r="M103" s="148"/>
      <c r="T103" s="149"/>
      <c r="AT103" s="145" t="s">
        <v>134</v>
      </c>
      <c r="AU103" s="145" t="s">
        <v>86</v>
      </c>
      <c r="AV103" s="12" t="s">
        <v>84</v>
      </c>
      <c r="AW103" s="12" t="s">
        <v>36</v>
      </c>
      <c r="AX103" s="12" t="s">
        <v>76</v>
      </c>
      <c r="AY103" s="145" t="s">
        <v>124</v>
      </c>
    </row>
    <row r="104" spans="2:51" s="13" customFormat="1" ht="10.5">
      <c r="B104" s="150"/>
      <c r="D104" s="144" t="s">
        <v>134</v>
      </c>
      <c r="E104" s="151" t="s">
        <v>28</v>
      </c>
      <c r="F104" s="152" t="s">
        <v>143</v>
      </c>
      <c r="H104" s="153">
        <v>7.05</v>
      </c>
      <c r="I104" s="154"/>
      <c r="L104" s="150"/>
      <c r="M104" s="155"/>
      <c r="T104" s="156"/>
      <c r="AT104" s="151" t="s">
        <v>134</v>
      </c>
      <c r="AU104" s="151" t="s">
        <v>86</v>
      </c>
      <c r="AV104" s="13" t="s">
        <v>86</v>
      </c>
      <c r="AW104" s="13" t="s">
        <v>36</v>
      </c>
      <c r="AX104" s="13" t="s">
        <v>76</v>
      </c>
      <c r="AY104" s="151" t="s">
        <v>124</v>
      </c>
    </row>
    <row r="105" spans="2:51" s="14" customFormat="1" ht="10.5">
      <c r="B105" s="157"/>
      <c r="D105" s="144" t="s">
        <v>134</v>
      </c>
      <c r="E105" s="158" t="s">
        <v>28</v>
      </c>
      <c r="F105" s="159" t="s">
        <v>144</v>
      </c>
      <c r="H105" s="160">
        <v>134.7</v>
      </c>
      <c r="I105" s="161"/>
      <c r="L105" s="157"/>
      <c r="M105" s="162"/>
      <c r="T105" s="163"/>
      <c r="AT105" s="158" t="s">
        <v>134</v>
      </c>
      <c r="AU105" s="158" t="s">
        <v>86</v>
      </c>
      <c r="AV105" s="14" t="s">
        <v>130</v>
      </c>
      <c r="AW105" s="14" t="s">
        <v>36</v>
      </c>
      <c r="AX105" s="14" t="s">
        <v>84</v>
      </c>
      <c r="AY105" s="158" t="s">
        <v>124</v>
      </c>
    </row>
    <row r="106" spans="2:65" s="1" customFormat="1" ht="38.15" customHeight="1">
      <c r="B106" s="33"/>
      <c r="C106" s="125" t="s">
        <v>145</v>
      </c>
      <c r="D106" s="125" t="s">
        <v>126</v>
      </c>
      <c r="E106" s="126" t="s">
        <v>146</v>
      </c>
      <c r="F106" s="127" t="s">
        <v>147</v>
      </c>
      <c r="G106" s="128" t="s">
        <v>129</v>
      </c>
      <c r="H106" s="129">
        <v>134.7</v>
      </c>
      <c r="I106" s="130"/>
      <c r="J106" s="131">
        <f>ROUND(I106*H106,2)</f>
        <v>0</v>
      </c>
      <c r="K106" s="132"/>
      <c r="L106" s="33"/>
      <c r="M106" s="133" t="s">
        <v>28</v>
      </c>
      <c r="N106" s="134" t="s">
        <v>47</v>
      </c>
      <c r="P106" s="135">
        <f>O106*H106</f>
        <v>0</v>
      </c>
      <c r="Q106" s="135">
        <v>0</v>
      </c>
      <c r="R106" s="135">
        <f>Q106*H106</f>
        <v>0</v>
      </c>
      <c r="S106" s="135">
        <v>0.22</v>
      </c>
      <c r="T106" s="136">
        <f>S106*H106</f>
        <v>29.633999999999997</v>
      </c>
      <c r="AR106" s="137" t="s">
        <v>130</v>
      </c>
      <c r="AT106" s="137" t="s">
        <v>126</v>
      </c>
      <c r="AU106" s="137" t="s">
        <v>86</v>
      </c>
      <c r="AY106" s="18" t="s">
        <v>124</v>
      </c>
      <c r="BE106" s="138">
        <f>IF(N106="základní",J106,0)</f>
        <v>0</v>
      </c>
      <c r="BF106" s="138">
        <f>IF(N106="snížená",J106,0)</f>
        <v>0</v>
      </c>
      <c r="BG106" s="138">
        <f>IF(N106="zákl. přenesená",J106,0)</f>
        <v>0</v>
      </c>
      <c r="BH106" s="138">
        <f>IF(N106="sníž. přenesená",J106,0)</f>
        <v>0</v>
      </c>
      <c r="BI106" s="138">
        <f>IF(N106="nulová",J106,0)</f>
        <v>0</v>
      </c>
      <c r="BJ106" s="18" t="s">
        <v>84</v>
      </c>
      <c r="BK106" s="138">
        <f>ROUND(I106*H106,2)</f>
        <v>0</v>
      </c>
      <c r="BL106" s="18" t="s">
        <v>130</v>
      </c>
      <c r="BM106" s="137" t="s">
        <v>148</v>
      </c>
    </row>
    <row r="107" spans="2:47" s="1" customFormat="1" ht="10.5">
      <c r="B107" s="33"/>
      <c r="D107" s="139" t="s">
        <v>132</v>
      </c>
      <c r="F107" s="140" t="s">
        <v>149</v>
      </c>
      <c r="I107" s="141"/>
      <c r="L107" s="33"/>
      <c r="M107" s="142"/>
      <c r="T107" s="54"/>
      <c r="AT107" s="18" t="s">
        <v>132</v>
      </c>
      <c r="AU107" s="18" t="s">
        <v>86</v>
      </c>
    </row>
    <row r="108" spans="2:51" s="13" customFormat="1" ht="10.5">
      <c r="B108" s="150"/>
      <c r="D108" s="144" t="s">
        <v>134</v>
      </c>
      <c r="E108" s="151" t="s">
        <v>28</v>
      </c>
      <c r="F108" s="152" t="s">
        <v>141</v>
      </c>
      <c r="H108" s="153">
        <v>127.65</v>
      </c>
      <c r="I108" s="154"/>
      <c r="L108" s="150"/>
      <c r="M108" s="155"/>
      <c r="T108" s="156"/>
      <c r="AT108" s="151" t="s">
        <v>134</v>
      </c>
      <c r="AU108" s="151" t="s">
        <v>86</v>
      </c>
      <c r="AV108" s="13" t="s">
        <v>86</v>
      </c>
      <c r="AW108" s="13" t="s">
        <v>36</v>
      </c>
      <c r="AX108" s="13" t="s">
        <v>76</v>
      </c>
      <c r="AY108" s="151" t="s">
        <v>124</v>
      </c>
    </row>
    <row r="109" spans="2:51" s="12" customFormat="1" ht="10.5">
      <c r="B109" s="143"/>
      <c r="D109" s="144" t="s">
        <v>134</v>
      </c>
      <c r="E109" s="145" t="s">
        <v>28</v>
      </c>
      <c r="F109" s="146" t="s">
        <v>142</v>
      </c>
      <c r="H109" s="145" t="s">
        <v>28</v>
      </c>
      <c r="I109" s="147"/>
      <c r="L109" s="143"/>
      <c r="M109" s="148"/>
      <c r="T109" s="149"/>
      <c r="AT109" s="145" t="s">
        <v>134</v>
      </c>
      <c r="AU109" s="145" t="s">
        <v>86</v>
      </c>
      <c r="AV109" s="12" t="s">
        <v>84</v>
      </c>
      <c r="AW109" s="12" t="s">
        <v>36</v>
      </c>
      <c r="AX109" s="12" t="s">
        <v>76</v>
      </c>
      <c r="AY109" s="145" t="s">
        <v>124</v>
      </c>
    </row>
    <row r="110" spans="2:51" s="13" customFormat="1" ht="10.5">
      <c r="B110" s="150"/>
      <c r="D110" s="144" t="s">
        <v>134</v>
      </c>
      <c r="E110" s="151" t="s">
        <v>28</v>
      </c>
      <c r="F110" s="152" t="s">
        <v>143</v>
      </c>
      <c r="H110" s="153">
        <v>7.05</v>
      </c>
      <c r="I110" s="154"/>
      <c r="L110" s="150"/>
      <c r="M110" s="155"/>
      <c r="T110" s="156"/>
      <c r="AT110" s="151" t="s">
        <v>134</v>
      </c>
      <c r="AU110" s="151" t="s">
        <v>86</v>
      </c>
      <c r="AV110" s="13" t="s">
        <v>86</v>
      </c>
      <c r="AW110" s="13" t="s">
        <v>36</v>
      </c>
      <c r="AX110" s="13" t="s">
        <v>76</v>
      </c>
      <c r="AY110" s="151" t="s">
        <v>124</v>
      </c>
    </row>
    <row r="111" spans="2:51" s="14" customFormat="1" ht="10.5">
      <c r="B111" s="157"/>
      <c r="D111" s="144" t="s">
        <v>134</v>
      </c>
      <c r="E111" s="158" t="s">
        <v>28</v>
      </c>
      <c r="F111" s="159" t="s">
        <v>144</v>
      </c>
      <c r="H111" s="160">
        <v>134.7</v>
      </c>
      <c r="I111" s="161"/>
      <c r="L111" s="157"/>
      <c r="M111" s="162"/>
      <c r="T111" s="163"/>
      <c r="AT111" s="158" t="s">
        <v>134</v>
      </c>
      <c r="AU111" s="158" t="s">
        <v>86</v>
      </c>
      <c r="AV111" s="14" t="s">
        <v>130</v>
      </c>
      <c r="AW111" s="14" t="s">
        <v>36</v>
      </c>
      <c r="AX111" s="14" t="s">
        <v>84</v>
      </c>
      <c r="AY111" s="158" t="s">
        <v>124</v>
      </c>
    </row>
    <row r="112" spans="2:65" s="1" customFormat="1" ht="38.15" customHeight="1">
      <c r="B112" s="33"/>
      <c r="C112" s="125" t="s">
        <v>130</v>
      </c>
      <c r="D112" s="125" t="s">
        <v>126</v>
      </c>
      <c r="E112" s="126" t="s">
        <v>150</v>
      </c>
      <c r="F112" s="127" t="s">
        <v>151</v>
      </c>
      <c r="G112" s="128" t="s">
        <v>129</v>
      </c>
      <c r="H112" s="129">
        <v>1807.61</v>
      </c>
      <c r="I112" s="130"/>
      <c r="J112" s="131">
        <f>ROUND(I112*H112,2)</f>
        <v>0</v>
      </c>
      <c r="K112" s="132"/>
      <c r="L112" s="33"/>
      <c r="M112" s="133" t="s">
        <v>28</v>
      </c>
      <c r="N112" s="134" t="s">
        <v>47</v>
      </c>
      <c r="P112" s="135">
        <f>O112*H112</f>
        <v>0</v>
      </c>
      <c r="Q112" s="135">
        <v>0</v>
      </c>
      <c r="R112" s="135">
        <f>Q112*H112</f>
        <v>0</v>
      </c>
      <c r="S112" s="135">
        <v>0.58</v>
      </c>
      <c r="T112" s="136">
        <f>S112*H112</f>
        <v>1048.4137999999998</v>
      </c>
      <c r="AR112" s="137" t="s">
        <v>130</v>
      </c>
      <c r="AT112" s="137" t="s">
        <v>126</v>
      </c>
      <c r="AU112" s="137" t="s">
        <v>86</v>
      </c>
      <c r="AY112" s="18" t="s">
        <v>124</v>
      </c>
      <c r="BE112" s="138">
        <f>IF(N112="základní",J112,0)</f>
        <v>0</v>
      </c>
      <c r="BF112" s="138">
        <f>IF(N112="snížená",J112,0)</f>
        <v>0</v>
      </c>
      <c r="BG112" s="138">
        <f>IF(N112="zákl. přenesená",J112,0)</f>
        <v>0</v>
      </c>
      <c r="BH112" s="138">
        <f>IF(N112="sníž. přenesená",J112,0)</f>
        <v>0</v>
      </c>
      <c r="BI112" s="138">
        <f>IF(N112="nulová",J112,0)</f>
        <v>0</v>
      </c>
      <c r="BJ112" s="18" t="s">
        <v>84</v>
      </c>
      <c r="BK112" s="138">
        <f>ROUND(I112*H112,2)</f>
        <v>0</v>
      </c>
      <c r="BL112" s="18" t="s">
        <v>130</v>
      </c>
      <c r="BM112" s="137" t="s">
        <v>152</v>
      </c>
    </row>
    <row r="113" spans="2:47" s="1" customFormat="1" ht="10.5">
      <c r="B113" s="33"/>
      <c r="D113" s="139" t="s">
        <v>132</v>
      </c>
      <c r="F113" s="140" t="s">
        <v>153</v>
      </c>
      <c r="I113" s="141"/>
      <c r="L113" s="33"/>
      <c r="M113" s="142"/>
      <c r="T113" s="54"/>
      <c r="AT113" s="18" t="s">
        <v>132</v>
      </c>
      <c r="AU113" s="18" t="s">
        <v>86</v>
      </c>
    </row>
    <row r="114" spans="2:51" s="12" customFormat="1" ht="21">
      <c r="B114" s="143"/>
      <c r="D114" s="144" t="s">
        <v>134</v>
      </c>
      <c r="E114" s="145" t="s">
        <v>28</v>
      </c>
      <c r="F114" s="146" t="s">
        <v>154</v>
      </c>
      <c r="H114" s="145" t="s">
        <v>28</v>
      </c>
      <c r="I114" s="147"/>
      <c r="L114" s="143"/>
      <c r="M114" s="148"/>
      <c r="T114" s="149"/>
      <c r="AT114" s="145" t="s">
        <v>134</v>
      </c>
      <c r="AU114" s="145" t="s">
        <v>86</v>
      </c>
      <c r="AV114" s="12" t="s">
        <v>84</v>
      </c>
      <c r="AW114" s="12" t="s">
        <v>36</v>
      </c>
      <c r="AX114" s="12" t="s">
        <v>76</v>
      </c>
      <c r="AY114" s="145" t="s">
        <v>124</v>
      </c>
    </row>
    <row r="115" spans="2:51" s="12" customFormat="1" ht="10.5">
      <c r="B115" s="143"/>
      <c r="D115" s="144" t="s">
        <v>134</v>
      </c>
      <c r="E115" s="145" t="s">
        <v>28</v>
      </c>
      <c r="F115" s="146" t="s">
        <v>155</v>
      </c>
      <c r="H115" s="145" t="s">
        <v>28</v>
      </c>
      <c r="I115" s="147"/>
      <c r="L115" s="143"/>
      <c r="M115" s="148"/>
      <c r="T115" s="149"/>
      <c r="AT115" s="145" t="s">
        <v>134</v>
      </c>
      <c r="AU115" s="145" t="s">
        <v>86</v>
      </c>
      <c r="AV115" s="12" t="s">
        <v>84</v>
      </c>
      <c r="AW115" s="12" t="s">
        <v>36</v>
      </c>
      <c r="AX115" s="12" t="s">
        <v>76</v>
      </c>
      <c r="AY115" s="145" t="s">
        <v>124</v>
      </c>
    </row>
    <row r="116" spans="2:51" s="13" customFormat="1" ht="10.5">
      <c r="B116" s="150"/>
      <c r="D116" s="144" t="s">
        <v>134</v>
      </c>
      <c r="E116" s="151" t="s">
        <v>28</v>
      </c>
      <c r="F116" s="152" t="s">
        <v>156</v>
      </c>
      <c r="H116" s="153">
        <v>1549.31</v>
      </c>
      <c r="I116" s="154"/>
      <c r="L116" s="150"/>
      <c r="M116" s="155"/>
      <c r="T116" s="156"/>
      <c r="AT116" s="151" t="s">
        <v>134</v>
      </c>
      <c r="AU116" s="151" t="s">
        <v>86</v>
      </c>
      <c r="AV116" s="13" t="s">
        <v>86</v>
      </c>
      <c r="AW116" s="13" t="s">
        <v>36</v>
      </c>
      <c r="AX116" s="13" t="s">
        <v>76</v>
      </c>
      <c r="AY116" s="151" t="s">
        <v>124</v>
      </c>
    </row>
    <row r="117" spans="2:51" s="12" customFormat="1" ht="10.5">
      <c r="B117" s="143"/>
      <c r="D117" s="144" t="s">
        <v>134</v>
      </c>
      <c r="E117" s="145" t="s">
        <v>28</v>
      </c>
      <c r="F117" s="146" t="s">
        <v>157</v>
      </c>
      <c r="H117" s="145" t="s">
        <v>28</v>
      </c>
      <c r="I117" s="147"/>
      <c r="L117" s="143"/>
      <c r="M117" s="148"/>
      <c r="T117" s="149"/>
      <c r="AT117" s="145" t="s">
        <v>134</v>
      </c>
      <c r="AU117" s="145" t="s">
        <v>86</v>
      </c>
      <c r="AV117" s="12" t="s">
        <v>84</v>
      </c>
      <c r="AW117" s="12" t="s">
        <v>36</v>
      </c>
      <c r="AX117" s="12" t="s">
        <v>76</v>
      </c>
      <c r="AY117" s="145" t="s">
        <v>124</v>
      </c>
    </row>
    <row r="118" spans="2:51" s="13" customFormat="1" ht="10.5">
      <c r="B118" s="150"/>
      <c r="D118" s="144" t="s">
        <v>134</v>
      </c>
      <c r="E118" s="151" t="s">
        <v>28</v>
      </c>
      <c r="F118" s="152" t="s">
        <v>158</v>
      </c>
      <c r="H118" s="153">
        <v>236.7</v>
      </c>
      <c r="I118" s="154"/>
      <c r="L118" s="150"/>
      <c r="M118" s="155"/>
      <c r="T118" s="156"/>
      <c r="AT118" s="151" t="s">
        <v>134</v>
      </c>
      <c r="AU118" s="151" t="s">
        <v>86</v>
      </c>
      <c r="AV118" s="13" t="s">
        <v>86</v>
      </c>
      <c r="AW118" s="13" t="s">
        <v>36</v>
      </c>
      <c r="AX118" s="13" t="s">
        <v>76</v>
      </c>
      <c r="AY118" s="151" t="s">
        <v>124</v>
      </c>
    </row>
    <row r="119" spans="2:51" s="12" customFormat="1" ht="10.5">
      <c r="B119" s="143"/>
      <c r="D119" s="144" t="s">
        <v>134</v>
      </c>
      <c r="E119" s="145" t="s">
        <v>28</v>
      </c>
      <c r="F119" s="146" t="s">
        <v>159</v>
      </c>
      <c r="H119" s="145" t="s">
        <v>28</v>
      </c>
      <c r="I119" s="147"/>
      <c r="L119" s="143"/>
      <c r="M119" s="148"/>
      <c r="T119" s="149"/>
      <c r="AT119" s="145" t="s">
        <v>134</v>
      </c>
      <c r="AU119" s="145" t="s">
        <v>86</v>
      </c>
      <c r="AV119" s="12" t="s">
        <v>84</v>
      </c>
      <c r="AW119" s="12" t="s">
        <v>36</v>
      </c>
      <c r="AX119" s="12" t="s">
        <v>76</v>
      </c>
      <c r="AY119" s="145" t="s">
        <v>124</v>
      </c>
    </row>
    <row r="120" spans="2:51" s="13" customFormat="1" ht="10.5">
      <c r="B120" s="150"/>
      <c r="D120" s="144" t="s">
        <v>134</v>
      </c>
      <c r="E120" s="151" t="s">
        <v>28</v>
      </c>
      <c r="F120" s="152" t="s">
        <v>160</v>
      </c>
      <c r="H120" s="153">
        <v>21.6</v>
      </c>
      <c r="I120" s="154"/>
      <c r="L120" s="150"/>
      <c r="M120" s="155"/>
      <c r="T120" s="156"/>
      <c r="AT120" s="151" t="s">
        <v>134</v>
      </c>
      <c r="AU120" s="151" t="s">
        <v>86</v>
      </c>
      <c r="AV120" s="13" t="s">
        <v>86</v>
      </c>
      <c r="AW120" s="13" t="s">
        <v>36</v>
      </c>
      <c r="AX120" s="13" t="s">
        <v>76</v>
      </c>
      <c r="AY120" s="151" t="s">
        <v>124</v>
      </c>
    </row>
    <row r="121" spans="2:51" s="14" customFormat="1" ht="10.5">
      <c r="B121" s="157"/>
      <c r="D121" s="144" t="s">
        <v>134</v>
      </c>
      <c r="E121" s="158" t="s">
        <v>28</v>
      </c>
      <c r="F121" s="159" t="s">
        <v>144</v>
      </c>
      <c r="H121" s="160">
        <v>1807.61</v>
      </c>
      <c r="I121" s="161"/>
      <c r="L121" s="157"/>
      <c r="M121" s="162"/>
      <c r="T121" s="163"/>
      <c r="AT121" s="158" t="s">
        <v>134</v>
      </c>
      <c r="AU121" s="158" t="s">
        <v>86</v>
      </c>
      <c r="AV121" s="14" t="s">
        <v>130</v>
      </c>
      <c r="AW121" s="14" t="s">
        <v>36</v>
      </c>
      <c r="AX121" s="14" t="s">
        <v>84</v>
      </c>
      <c r="AY121" s="158" t="s">
        <v>124</v>
      </c>
    </row>
    <row r="122" spans="2:65" s="1" customFormat="1" ht="33.4" customHeight="1">
      <c r="B122" s="33"/>
      <c r="C122" s="125" t="s">
        <v>161</v>
      </c>
      <c r="D122" s="125" t="s">
        <v>126</v>
      </c>
      <c r="E122" s="126" t="s">
        <v>162</v>
      </c>
      <c r="F122" s="127" t="s">
        <v>163</v>
      </c>
      <c r="G122" s="128" t="s">
        <v>129</v>
      </c>
      <c r="H122" s="129">
        <v>2216.97</v>
      </c>
      <c r="I122" s="130"/>
      <c r="J122" s="131">
        <f>ROUND(I122*H122,2)</f>
        <v>0</v>
      </c>
      <c r="K122" s="132"/>
      <c r="L122" s="33"/>
      <c r="M122" s="133" t="s">
        <v>28</v>
      </c>
      <c r="N122" s="134" t="s">
        <v>47</v>
      </c>
      <c r="P122" s="135">
        <f>O122*H122</f>
        <v>0</v>
      </c>
      <c r="Q122" s="135">
        <v>0.00024</v>
      </c>
      <c r="R122" s="135">
        <f>Q122*H122</f>
        <v>0.5320728</v>
      </c>
      <c r="S122" s="135">
        <v>0.46</v>
      </c>
      <c r="T122" s="136">
        <f>S122*H122</f>
        <v>1019.8062</v>
      </c>
      <c r="AR122" s="137" t="s">
        <v>130</v>
      </c>
      <c r="AT122" s="137" t="s">
        <v>126</v>
      </c>
      <c r="AU122" s="137" t="s">
        <v>86</v>
      </c>
      <c r="AY122" s="18" t="s">
        <v>124</v>
      </c>
      <c r="BE122" s="138">
        <f>IF(N122="základní",J122,0)</f>
        <v>0</v>
      </c>
      <c r="BF122" s="138">
        <f>IF(N122="snížená",J122,0)</f>
        <v>0</v>
      </c>
      <c r="BG122" s="138">
        <f>IF(N122="zákl. přenesená",J122,0)</f>
        <v>0</v>
      </c>
      <c r="BH122" s="138">
        <f>IF(N122="sníž. přenesená",J122,0)</f>
        <v>0</v>
      </c>
      <c r="BI122" s="138">
        <f>IF(N122="nulová",J122,0)</f>
        <v>0</v>
      </c>
      <c r="BJ122" s="18" t="s">
        <v>84</v>
      </c>
      <c r="BK122" s="138">
        <f>ROUND(I122*H122,2)</f>
        <v>0</v>
      </c>
      <c r="BL122" s="18" t="s">
        <v>130</v>
      </c>
      <c r="BM122" s="137" t="s">
        <v>164</v>
      </c>
    </row>
    <row r="123" spans="2:47" s="1" customFormat="1" ht="10.5">
      <c r="B123" s="33"/>
      <c r="D123" s="139" t="s">
        <v>132</v>
      </c>
      <c r="F123" s="140" t="s">
        <v>165</v>
      </c>
      <c r="I123" s="141"/>
      <c r="L123" s="33"/>
      <c r="M123" s="142"/>
      <c r="T123" s="54"/>
      <c r="AT123" s="18" t="s">
        <v>132</v>
      </c>
      <c r="AU123" s="18" t="s">
        <v>86</v>
      </c>
    </row>
    <row r="124" spans="2:51" s="12" customFormat="1" ht="10.5">
      <c r="B124" s="143"/>
      <c r="D124" s="144" t="s">
        <v>134</v>
      </c>
      <c r="E124" s="145" t="s">
        <v>28</v>
      </c>
      <c r="F124" s="146" t="s">
        <v>166</v>
      </c>
      <c r="H124" s="145" t="s">
        <v>28</v>
      </c>
      <c r="I124" s="147"/>
      <c r="L124" s="143"/>
      <c r="M124" s="148"/>
      <c r="T124" s="149"/>
      <c r="AT124" s="145" t="s">
        <v>134</v>
      </c>
      <c r="AU124" s="145" t="s">
        <v>86</v>
      </c>
      <c r="AV124" s="12" t="s">
        <v>84</v>
      </c>
      <c r="AW124" s="12" t="s">
        <v>36</v>
      </c>
      <c r="AX124" s="12" t="s">
        <v>76</v>
      </c>
      <c r="AY124" s="145" t="s">
        <v>124</v>
      </c>
    </row>
    <row r="125" spans="2:51" s="13" customFormat="1" ht="10.5">
      <c r="B125" s="150"/>
      <c r="D125" s="144" t="s">
        <v>134</v>
      </c>
      <c r="E125" s="151" t="s">
        <v>28</v>
      </c>
      <c r="F125" s="152" t="s">
        <v>167</v>
      </c>
      <c r="H125" s="153">
        <v>2216.97</v>
      </c>
      <c r="I125" s="154"/>
      <c r="L125" s="150"/>
      <c r="M125" s="155"/>
      <c r="T125" s="156"/>
      <c r="AT125" s="151" t="s">
        <v>134</v>
      </c>
      <c r="AU125" s="151" t="s">
        <v>86</v>
      </c>
      <c r="AV125" s="13" t="s">
        <v>86</v>
      </c>
      <c r="AW125" s="13" t="s">
        <v>36</v>
      </c>
      <c r="AX125" s="13" t="s">
        <v>84</v>
      </c>
      <c r="AY125" s="151" t="s">
        <v>124</v>
      </c>
    </row>
    <row r="126" spans="2:65" s="1" customFormat="1" ht="24.75" customHeight="1">
      <c r="B126" s="33"/>
      <c r="C126" s="125" t="s">
        <v>168</v>
      </c>
      <c r="D126" s="125" t="s">
        <v>126</v>
      </c>
      <c r="E126" s="126" t="s">
        <v>169</v>
      </c>
      <c r="F126" s="127" t="s">
        <v>170</v>
      </c>
      <c r="G126" s="128" t="s">
        <v>171</v>
      </c>
      <c r="H126" s="129">
        <v>517</v>
      </c>
      <c r="I126" s="130"/>
      <c r="J126" s="131">
        <f>ROUND(I126*H126,2)</f>
        <v>0</v>
      </c>
      <c r="K126" s="132"/>
      <c r="L126" s="33"/>
      <c r="M126" s="133" t="s">
        <v>28</v>
      </c>
      <c r="N126" s="134" t="s">
        <v>47</v>
      </c>
      <c r="P126" s="135">
        <f>O126*H126</f>
        <v>0</v>
      </c>
      <c r="Q126" s="135">
        <v>0</v>
      </c>
      <c r="R126" s="135">
        <f>Q126*H126</f>
        <v>0</v>
      </c>
      <c r="S126" s="135">
        <v>0.205</v>
      </c>
      <c r="T126" s="136">
        <f>S126*H126</f>
        <v>105.985</v>
      </c>
      <c r="AR126" s="137" t="s">
        <v>130</v>
      </c>
      <c r="AT126" s="137" t="s">
        <v>126</v>
      </c>
      <c r="AU126" s="137" t="s">
        <v>86</v>
      </c>
      <c r="AY126" s="18" t="s">
        <v>124</v>
      </c>
      <c r="BE126" s="138">
        <f>IF(N126="základní",J126,0)</f>
        <v>0</v>
      </c>
      <c r="BF126" s="138">
        <f>IF(N126="snížená",J126,0)</f>
        <v>0</v>
      </c>
      <c r="BG126" s="138">
        <f>IF(N126="zákl. přenesená",J126,0)</f>
        <v>0</v>
      </c>
      <c r="BH126" s="138">
        <f>IF(N126="sníž. přenesená",J126,0)</f>
        <v>0</v>
      </c>
      <c r="BI126" s="138">
        <f>IF(N126="nulová",J126,0)</f>
        <v>0</v>
      </c>
      <c r="BJ126" s="18" t="s">
        <v>84</v>
      </c>
      <c r="BK126" s="138">
        <f>ROUND(I126*H126,2)</f>
        <v>0</v>
      </c>
      <c r="BL126" s="18" t="s">
        <v>130</v>
      </c>
      <c r="BM126" s="137" t="s">
        <v>172</v>
      </c>
    </row>
    <row r="127" spans="2:47" s="1" customFormat="1" ht="10.5">
      <c r="B127" s="33"/>
      <c r="D127" s="139" t="s">
        <v>132</v>
      </c>
      <c r="F127" s="140" t="s">
        <v>173</v>
      </c>
      <c r="I127" s="141"/>
      <c r="L127" s="33"/>
      <c r="M127" s="142"/>
      <c r="T127" s="54"/>
      <c r="AT127" s="18" t="s">
        <v>132</v>
      </c>
      <c r="AU127" s="18" t="s">
        <v>86</v>
      </c>
    </row>
    <row r="128" spans="2:51" s="13" customFormat="1" ht="10.5">
      <c r="B128" s="150"/>
      <c r="D128" s="144" t="s">
        <v>134</v>
      </c>
      <c r="E128" s="151" t="s">
        <v>28</v>
      </c>
      <c r="F128" s="152" t="s">
        <v>174</v>
      </c>
      <c r="H128" s="153">
        <v>117</v>
      </c>
      <c r="I128" s="154"/>
      <c r="L128" s="150"/>
      <c r="M128" s="155"/>
      <c r="T128" s="156"/>
      <c r="AT128" s="151" t="s">
        <v>134</v>
      </c>
      <c r="AU128" s="151" t="s">
        <v>86</v>
      </c>
      <c r="AV128" s="13" t="s">
        <v>86</v>
      </c>
      <c r="AW128" s="13" t="s">
        <v>36</v>
      </c>
      <c r="AX128" s="13" t="s">
        <v>76</v>
      </c>
      <c r="AY128" s="151" t="s">
        <v>124</v>
      </c>
    </row>
    <row r="129" spans="2:51" s="12" customFormat="1" ht="10.5">
      <c r="B129" s="143"/>
      <c r="D129" s="144" t="s">
        <v>134</v>
      </c>
      <c r="E129" s="145" t="s">
        <v>28</v>
      </c>
      <c r="F129" s="146" t="s">
        <v>175</v>
      </c>
      <c r="H129" s="145" t="s">
        <v>28</v>
      </c>
      <c r="I129" s="147"/>
      <c r="L129" s="143"/>
      <c r="M129" s="148"/>
      <c r="T129" s="149"/>
      <c r="AT129" s="145" t="s">
        <v>134</v>
      </c>
      <c r="AU129" s="145" t="s">
        <v>86</v>
      </c>
      <c r="AV129" s="12" t="s">
        <v>84</v>
      </c>
      <c r="AW129" s="12" t="s">
        <v>36</v>
      </c>
      <c r="AX129" s="12" t="s">
        <v>76</v>
      </c>
      <c r="AY129" s="145" t="s">
        <v>124</v>
      </c>
    </row>
    <row r="130" spans="2:51" s="13" customFormat="1" ht="10.5">
      <c r="B130" s="150"/>
      <c r="D130" s="144" t="s">
        <v>134</v>
      </c>
      <c r="E130" s="151" t="s">
        <v>28</v>
      </c>
      <c r="F130" s="152" t="s">
        <v>176</v>
      </c>
      <c r="H130" s="153">
        <v>400</v>
      </c>
      <c r="I130" s="154"/>
      <c r="L130" s="150"/>
      <c r="M130" s="155"/>
      <c r="T130" s="156"/>
      <c r="AT130" s="151" t="s">
        <v>134</v>
      </c>
      <c r="AU130" s="151" t="s">
        <v>86</v>
      </c>
      <c r="AV130" s="13" t="s">
        <v>86</v>
      </c>
      <c r="AW130" s="13" t="s">
        <v>36</v>
      </c>
      <c r="AX130" s="13" t="s">
        <v>76</v>
      </c>
      <c r="AY130" s="151" t="s">
        <v>124</v>
      </c>
    </row>
    <row r="131" spans="2:51" s="14" customFormat="1" ht="10.5">
      <c r="B131" s="157"/>
      <c r="D131" s="144" t="s">
        <v>134</v>
      </c>
      <c r="E131" s="158" t="s">
        <v>28</v>
      </c>
      <c r="F131" s="159" t="s">
        <v>144</v>
      </c>
      <c r="H131" s="160">
        <v>517</v>
      </c>
      <c r="I131" s="161"/>
      <c r="L131" s="157"/>
      <c r="M131" s="162"/>
      <c r="T131" s="163"/>
      <c r="AT131" s="158" t="s">
        <v>134</v>
      </c>
      <c r="AU131" s="158" t="s">
        <v>86</v>
      </c>
      <c r="AV131" s="14" t="s">
        <v>130</v>
      </c>
      <c r="AW131" s="14" t="s">
        <v>36</v>
      </c>
      <c r="AX131" s="14" t="s">
        <v>84</v>
      </c>
      <c r="AY131" s="158" t="s">
        <v>124</v>
      </c>
    </row>
    <row r="132" spans="2:65" s="1" customFormat="1" ht="15.75" customHeight="1">
      <c r="B132" s="33"/>
      <c r="C132" s="125" t="s">
        <v>177</v>
      </c>
      <c r="D132" s="125" t="s">
        <v>126</v>
      </c>
      <c r="E132" s="126" t="s">
        <v>178</v>
      </c>
      <c r="F132" s="127" t="s">
        <v>179</v>
      </c>
      <c r="G132" s="128" t="s">
        <v>129</v>
      </c>
      <c r="H132" s="129">
        <v>4.25</v>
      </c>
      <c r="I132" s="130"/>
      <c r="J132" s="131">
        <f>ROUND(I132*H132,2)</f>
        <v>0</v>
      </c>
      <c r="K132" s="132"/>
      <c r="L132" s="33"/>
      <c r="M132" s="133" t="s">
        <v>28</v>
      </c>
      <c r="N132" s="134" t="s">
        <v>47</v>
      </c>
      <c r="P132" s="135">
        <f>O132*H132</f>
        <v>0</v>
      </c>
      <c r="Q132" s="135">
        <v>0</v>
      </c>
      <c r="R132" s="135">
        <f>Q132*H132</f>
        <v>0</v>
      </c>
      <c r="S132" s="135">
        <v>0</v>
      </c>
      <c r="T132" s="136">
        <f>S132*H132</f>
        <v>0</v>
      </c>
      <c r="AR132" s="137" t="s">
        <v>130</v>
      </c>
      <c r="AT132" s="137" t="s">
        <v>126</v>
      </c>
      <c r="AU132" s="137" t="s">
        <v>86</v>
      </c>
      <c r="AY132" s="18" t="s">
        <v>124</v>
      </c>
      <c r="BE132" s="138">
        <f>IF(N132="základní",J132,0)</f>
        <v>0</v>
      </c>
      <c r="BF132" s="138">
        <f>IF(N132="snížená",J132,0)</f>
        <v>0</v>
      </c>
      <c r="BG132" s="138">
        <f>IF(N132="zákl. přenesená",J132,0)</f>
        <v>0</v>
      </c>
      <c r="BH132" s="138">
        <f>IF(N132="sníž. přenesená",J132,0)</f>
        <v>0</v>
      </c>
      <c r="BI132" s="138">
        <f>IF(N132="nulová",J132,0)</f>
        <v>0</v>
      </c>
      <c r="BJ132" s="18" t="s">
        <v>84</v>
      </c>
      <c r="BK132" s="138">
        <f>ROUND(I132*H132,2)</f>
        <v>0</v>
      </c>
      <c r="BL132" s="18" t="s">
        <v>130</v>
      </c>
      <c r="BM132" s="137" t="s">
        <v>180</v>
      </c>
    </row>
    <row r="133" spans="2:47" s="1" customFormat="1" ht="10.5">
      <c r="B133" s="33"/>
      <c r="D133" s="139" t="s">
        <v>132</v>
      </c>
      <c r="F133" s="140" t="s">
        <v>181</v>
      </c>
      <c r="I133" s="141"/>
      <c r="L133" s="33"/>
      <c r="M133" s="142"/>
      <c r="T133" s="54"/>
      <c r="AT133" s="18" t="s">
        <v>132</v>
      </c>
      <c r="AU133" s="18" t="s">
        <v>86</v>
      </c>
    </row>
    <row r="134" spans="2:51" s="12" customFormat="1" ht="10.5">
      <c r="B134" s="143"/>
      <c r="D134" s="144" t="s">
        <v>134</v>
      </c>
      <c r="E134" s="145" t="s">
        <v>28</v>
      </c>
      <c r="F134" s="146" t="s">
        <v>182</v>
      </c>
      <c r="H134" s="145" t="s">
        <v>28</v>
      </c>
      <c r="I134" s="147"/>
      <c r="L134" s="143"/>
      <c r="M134" s="148"/>
      <c r="T134" s="149"/>
      <c r="AT134" s="145" t="s">
        <v>134</v>
      </c>
      <c r="AU134" s="145" t="s">
        <v>86</v>
      </c>
      <c r="AV134" s="12" t="s">
        <v>84</v>
      </c>
      <c r="AW134" s="12" t="s">
        <v>36</v>
      </c>
      <c r="AX134" s="12" t="s">
        <v>76</v>
      </c>
      <c r="AY134" s="145" t="s">
        <v>124</v>
      </c>
    </row>
    <row r="135" spans="2:51" s="13" customFormat="1" ht="10.5">
      <c r="B135" s="150"/>
      <c r="D135" s="144" t="s">
        <v>134</v>
      </c>
      <c r="E135" s="151" t="s">
        <v>28</v>
      </c>
      <c r="F135" s="152" t="s">
        <v>183</v>
      </c>
      <c r="H135" s="153">
        <v>4.25</v>
      </c>
      <c r="I135" s="154"/>
      <c r="L135" s="150"/>
      <c r="M135" s="155"/>
      <c r="T135" s="156"/>
      <c r="AT135" s="151" t="s">
        <v>134</v>
      </c>
      <c r="AU135" s="151" t="s">
        <v>86</v>
      </c>
      <c r="AV135" s="13" t="s">
        <v>86</v>
      </c>
      <c r="AW135" s="13" t="s">
        <v>36</v>
      </c>
      <c r="AX135" s="13" t="s">
        <v>76</v>
      </c>
      <c r="AY135" s="151" t="s">
        <v>124</v>
      </c>
    </row>
    <row r="136" spans="2:51" s="14" customFormat="1" ht="10.5">
      <c r="B136" s="157"/>
      <c r="D136" s="144" t="s">
        <v>134</v>
      </c>
      <c r="E136" s="158" t="s">
        <v>28</v>
      </c>
      <c r="F136" s="159" t="s">
        <v>144</v>
      </c>
      <c r="H136" s="160">
        <v>4.25</v>
      </c>
      <c r="I136" s="161"/>
      <c r="L136" s="157"/>
      <c r="M136" s="162"/>
      <c r="T136" s="163"/>
      <c r="AT136" s="158" t="s">
        <v>134</v>
      </c>
      <c r="AU136" s="158" t="s">
        <v>86</v>
      </c>
      <c r="AV136" s="14" t="s">
        <v>130</v>
      </c>
      <c r="AW136" s="14" t="s">
        <v>36</v>
      </c>
      <c r="AX136" s="14" t="s">
        <v>84</v>
      </c>
      <c r="AY136" s="158" t="s">
        <v>124</v>
      </c>
    </row>
    <row r="137" spans="2:65" s="1" customFormat="1" ht="24.75" customHeight="1">
      <c r="B137" s="33"/>
      <c r="C137" s="125" t="s">
        <v>184</v>
      </c>
      <c r="D137" s="125" t="s">
        <v>126</v>
      </c>
      <c r="E137" s="126" t="s">
        <v>185</v>
      </c>
      <c r="F137" s="127" t="s">
        <v>186</v>
      </c>
      <c r="G137" s="128" t="s">
        <v>187</v>
      </c>
      <c r="H137" s="129">
        <v>6.72</v>
      </c>
      <c r="I137" s="130"/>
      <c r="J137" s="131">
        <f>ROUND(I137*H137,2)</f>
        <v>0</v>
      </c>
      <c r="K137" s="132"/>
      <c r="L137" s="33"/>
      <c r="M137" s="133" t="s">
        <v>28</v>
      </c>
      <c r="N137" s="134" t="s">
        <v>47</v>
      </c>
      <c r="P137" s="135">
        <f>O137*H137</f>
        <v>0</v>
      </c>
      <c r="Q137" s="135">
        <v>0</v>
      </c>
      <c r="R137" s="135">
        <f>Q137*H137</f>
        <v>0</v>
      </c>
      <c r="S137" s="135">
        <v>0</v>
      </c>
      <c r="T137" s="136">
        <f>S137*H137</f>
        <v>0</v>
      </c>
      <c r="AR137" s="137" t="s">
        <v>130</v>
      </c>
      <c r="AT137" s="137" t="s">
        <v>126</v>
      </c>
      <c r="AU137" s="137" t="s">
        <v>86</v>
      </c>
      <c r="AY137" s="18" t="s">
        <v>124</v>
      </c>
      <c r="BE137" s="138">
        <f>IF(N137="základní",J137,0)</f>
        <v>0</v>
      </c>
      <c r="BF137" s="138">
        <f>IF(N137="snížená",J137,0)</f>
        <v>0</v>
      </c>
      <c r="BG137" s="138">
        <f>IF(N137="zákl. přenesená",J137,0)</f>
        <v>0</v>
      </c>
      <c r="BH137" s="138">
        <f>IF(N137="sníž. přenesená",J137,0)</f>
        <v>0</v>
      </c>
      <c r="BI137" s="138">
        <f>IF(N137="nulová",J137,0)</f>
        <v>0</v>
      </c>
      <c r="BJ137" s="18" t="s">
        <v>84</v>
      </c>
      <c r="BK137" s="138">
        <f>ROUND(I137*H137,2)</f>
        <v>0</v>
      </c>
      <c r="BL137" s="18" t="s">
        <v>130</v>
      </c>
      <c r="BM137" s="137" t="s">
        <v>188</v>
      </c>
    </row>
    <row r="138" spans="2:47" s="1" customFormat="1" ht="10.5">
      <c r="B138" s="33"/>
      <c r="D138" s="139" t="s">
        <v>132</v>
      </c>
      <c r="F138" s="140" t="s">
        <v>189</v>
      </c>
      <c r="I138" s="141"/>
      <c r="L138" s="33"/>
      <c r="M138" s="142"/>
      <c r="T138" s="54"/>
      <c r="AT138" s="18" t="s">
        <v>132</v>
      </c>
      <c r="AU138" s="18" t="s">
        <v>86</v>
      </c>
    </row>
    <row r="139" spans="2:51" s="12" customFormat="1" ht="10.5">
      <c r="B139" s="143"/>
      <c r="D139" s="144" t="s">
        <v>134</v>
      </c>
      <c r="E139" s="145" t="s">
        <v>28</v>
      </c>
      <c r="F139" s="146" t="s">
        <v>190</v>
      </c>
      <c r="H139" s="145" t="s">
        <v>28</v>
      </c>
      <c r="I139" s="147"/>
      <c r="L139" s="143"/>
      <c r="M139" s="148"/>
      <c r="T139" s="149"/>
      <c r="AT139" s="145" t="s">
        <v>134</v>
      </c>
      <c r="AU139" s="145" t="s">
        <v>86</v>
      </c>
      <c r="AV139" s="12" t="s">
        <v>84</v>
      </c>
      <c r="AW139" s="12" t="s">
        <v>36</v>
      </c>
      <c r="AX139" s="12" t="s">
        <v>76</v>
      </c>
      <c r="AY139" s="145" t="s">
        <v>124</v>
      </c>
    </row>
    <row r="140" spans="2:51" s="13" customFormat="1" ht="10.5">
      <c r="B140" s="150"/>
      <c r="D140" s="144" t="s">
        <v>134</v>
      </c>
      <c r="E140" s="151" t="s">
        <v>28</v>
      </c>
      <c r="F140" s="152" t="s">
        <v>191</v>
      </c>
      <c r="H140" s="153">
        <v>6.72</v>
      </c>
      <c r="I140" s="154"/>
      <c r="L140" s="150"/>
      <c r="M140" s="155"/>
      <c r="T140" s="156"/>
      <c r="AT140" s="151" t="s">
        <v>134</v>
      </c>
      <c r="AU140" s="151" t="s">
        <v>86</v>
      </c>
      <c r="AV140" s="13" t="s">
        <v>86</v>
      </c>
      <c r="AW140" s="13" t="s">
        <v>36</v>
      </c>
      <c r="AX140" s="13" t="s">
        <v>76</v>
      </c>
      <c r="AY140" s="151" t="s">
        <v>124</v>
      </c>
    </row>
    <row r="141" spans="2:51" s="14" customFormat="1" ht="10.5">
      <c r="B141" s="157"/>
      <c r="D141" s="144" t="s">
        <v>134</v>
      </c>
      <c r="E141" s="158" t="s">
        <v>28</v>
      </c>
      <c r="F141" s="159" t="s">
        <v>144</v>
      </c>
      <c r="H141" s="160">
        <v>6.72</v>
      </c>
      <c r="I141" s="161"/>
      <c r="L141" s="157"/>
      <c r="M141" s="162"/>
      <c r="T141" s="163"/>
      <c r="AT141" s="158" t="s">
        <v>134</v>
      </c>
      <c r="AU141" s="158" t="s">
        <v>86</v>
      </c>
      <c r="AV141" s="14" t="s">
        <v>130</v>
      </c>
      <c r="AW141" s="14" t="s">
        <v>36</v>
      </c>
      <c r="AX141" s="14" t="s">
        <v>84</v>
      </c>
      <c r="AY141" s="158" t="s">
        <v>124</v>
      </c>
    </row>
    <row r="142" spans="2:65" s="1" customFormat="1" ht="15.75" customHeight="1">
      <c r="B142" s="33"/>
      <c r="C142" s="125" t="s">
        <v>192</v>
      </c>
      <c r="D142" s="125" t="s">
        <v>126</v>
      </c>
      <c r="E142" s="126" t="s">
        <v>193</v>
      </c>
      <c r="F142" s="127" t="s">
        <v>194</v>
      </c>
      <c r="G142" s="128" t="s">
        <v>129</v>
      </c>
      <c r="H142" s="129">
        <v>16.8</v>
      </c>
      <c r="I142" s="130"/>
      <c r="J142" s="131">
        <f>ROUND(I142*H142,2)</f>
        <v>0</v>
      </c>
      <c r="K142" s="132"/>
      <c r="L142" s="33"/>
      <c r="M142" s="133" t="s">
        <v>28</v>
      </c>
      <c r="N142" s="134" t="s">
        <v>47</v>
      </c>
      <c r="P142" s="135">
        <f>O142*H142</f>
        <v>0</v>
      </c>
      <c r="Q142" s="135">
        <v>0.00199</v>
      </c>
      <c r="R142" s="135">
        <f>Q142*H142</f>
        <v>0.033432</v>
      </c>
      <c r="S142" s="135">
        <v>0</v>
      </c>
      <c r="T142" s="136">
        <f>S142*H142</f>
        <v>0</v>
      </c>
      <c r="AR142" s="137" t="s">
        <v>130</v>
      </c>
      <c r="AT142" s="137" t="s">
        <v>126</v>
      </c>
      <c r="AU142" s="137" t="s">
        <v>86</v>
      </c>
      <c r="AY142" s="18" t="s">
        <v>124</v>
      </c>
      <c r="BE142" s="138">
        <f>IF(N142="základní",J142,0)</f>
        <v>0</v>
      </c>
      <c r="BF142" s="138">
        <f>IF(N142="snížená",J142,0)</f>
        <v>0</v>
      </c>
      <c r="BG142" s="138">
        <f>IF(N142="zákl. přenesená",J142,0)</f>
        <v>0</v>
      </c>
      <c r="BH142" s="138">
        <f>IF(N142="sníž. přenesená",J142,0)</f>
        <v>0</v>
      </c>
      <c r="BI142" s="138">
        <f>IF(N142="nulová",J142,0)</f>
        <v>0</v>
      </c>
      <c r="BJ142" s="18" t="s">
        <v>84</v>
      </c>
      <c r="BK142" s="138">
        <f>ROUND(I142*H142,2)</f>
        <v>0</v>
      </c>
      <c r="BL142" s="18" t="s">
        <v>130</v>
      </c>
      <c r="BM142" s="137" t="s">
        <v>195</v>
      </c>
    </row>
    <row r="143" spans="2:47" s="1" customFormat="1" ht="10.5">
      <c r="B143" s="33"/>
      <c r="D143" s="139" t="s">
        <v>132</v>
      </c>
      <c r="F143" s="140" t="s">
        <v>196</v>
      </c>
      <c r="I143" s="141"/>
      <c r="L143" s="33"/>
      <c r="M143" s="142"/>
      <c r="T143" s="54"/>
      <c r="AT143" s="18" t="s">
        <v>132</v>
      </c>
      <c r="AU143" s="18" t="s">
        <v>86</v>
      </c>
    </row>
    <row r="144" spans="2:51" s="13" customFormat="1" ht="10.5">
      <c r="B144" s="150"/>
      <c r="D144" s="144" t="s">
        <v>134</v>
      </c>
      <c r="E144" s="151" t="s">
        <v>28</v>
      </c>
      <c r="F144" s="152" t="s">
        <v>197</v>
      </c>
      <c r="H144" s="153">
        <v>16.8</v>
      </c>
      <c r="I144" s="154"/>
      <c r="L144" s="150"/>
      <c r="M144" s="155"/>
      <c r="T144" s="156"/>
      <c r="AT144" s="151" t="s">
        <v>134</v>
      </c>
      <c r="AU144" s="151" t="s">
        <v>86</v>
      </c>
      <c r="AV144" s="13" t="s">
        <v>86</v>
      </c>
      <c r="AW144" s="13" t="s">
        <v>36</v>
      </c>
      <c r="AX144" s="13" t="s">
        <v>84</v>
      </c>
      <c r="AY144" s="151" t="s">
        <v>124</v>
      </c>
    </row>
    <row r="145" spans="2:65" s="1" customFormat="1" ht="24.75" customHeight="1">
      <c r="B145" s="33"/>
      <c r="C145" s="125" t="s">
        <v>198</v>
      </c>
      <c r="D145" s="125" t="s">
        <v>126</v>
      </c>
      <c r="E145" s="126" t="s">
        <v>199</v>
      </c>
      <c r="F145" s="127" t="s">
        <v>200</v>
      </c>
      <c r="G145" s="128" t="s">
        <v>129</v>
      </c>
      <c r="H145" s="129">
        <v>16.8</v>
      </c>
      <c r="I145" s="130"/>
      <c r="J145" s="131">
        <f>ROUND(I145*H145,2)</f>
        <v>0</v>
      </c>
      <c r="K145" s="132"/>
      <c r="L145" s="33"/>
      <c r="M145" s="133" t="s">
        <v>28</v>
      </c>
      <c r="N145" s="134" t="s">
        <v>47</v>
      </c>
      <c r="P145" s="135">
        <f>O145*H145</f>
        <v>0</v>
      </c>
      <c r="Q145" s="135">
        <v>0</v>
      </c>
      <c r="R145" s="135">
        <f>Q145*H145</f>
        <v>0</v>
      </c>
      <c r="S145" s="135">
        <v>0</v>
      </c>
      <c r="T145" s="136">
        <f>S145*H145</f>
        <v>0</v>
      </c>
      <c r="AR145" s="137" t="s">
        <v>130</v>
      </c>
      <c r="AT145" s="137" t="s">
        <v>126</v>
      </c>
      <c r="AU145" s="137" t="s">
        <v>86</v>
      </c>
      <c r="AY145" s="18" t="s">
        <v>124</v>
      </c>
      <c r="BE145" s="138">
        <f>IF(N145="základní",J145,0)</f>
        <v>0</v>
      </c>
      <c r="BF145" s="138">
        <f>IF(N145="snížená",J145,0)</f>
        <v>0</v>
      </c>
      <c r="BG145" s="138">
        <f>IF(N145="zákl. přenesená",J145,0)</f>
        <v>0</v>
      </c>
      <c r="BH145" s="138">
        <f>IF(N145="sníž. přenesená",J145,0)</f>
        <v>0</v>
      </c>
      <c r="BI145" s="138">
        <f>IF(N145="nulová",J145,0)</f>
        <v>0</v>
      </c>
      <c r="BJ145" s="18" t="s">
        <v>84</v>
      </c>
      <c r="BK145" s="138">
        <f>ROUND(I145*H145,2)</f>
        <v>0</v>
      </c>
      <c r="BL145" s="18" t="s">
        <v>130</v>
      </c>
      <c r="BM145" s="137" t="s">
        <v>201</v>
      </c>
    </row>
    <row r="146" spans="2:47" s="1" customFormat="1" ht="10.5">
      <c r="B146" s="33"/>
      <c r="D146" s="139" t="s">
        <v>132</v>
      </c>
      <c r="F146" s="140" t="s">
        <v>202</v>
      </c>
      <c r="I146" s="141"/>
      <c r="L146" s="33"/>
      <c r="M146" s="142"/>
      <c r="T146" s="54"/>
      <c r="AT146" s="18" t="s">
        <v>132</v>
      </c>
      <c r="AU146" s="18" t="s">
        <v>86</v>
      </c>
    </row>
    <row r="147" spans="2:51" s="13" customFormat="1" ht="10.5">
      <c r="B147" s="150"/>
      <c r="D147" s="144" t="s">
        <v>134</v>
      </c>
      <c r="E147" s="151" t="s">
        <v>28</v>
      </c>
      <c r="F147" s="152" t="s">
        <v>203</v>
      </c>
      <c r="H147" s="153">
        <v>16.8</v>
      </c>
      <c r="I147" s="154"/>
      <c r="L147" s="150"/>
      <c r="M147" s="155"/>
      <c r="T147" s="156"/>
      <c r="AT147" s="151" t="s">
        <v>134</v>
      </c>
      <c r="AU147" s="151" t="s">
        <v>86</v>
      </c>
      <c r="AV147" s="13" t="s">
        <v>86</v>
      </c>
      <c r="AW147" s="13" t="s">
        <v>36</v>
      </c>
      <c r="AX147" s="13" t="s">
        <v>84</v>
      </c>
      <c r="AY147" s="151" t="s">
        <v>124</v>
      </c>
    </row>
    <row r="148" spans="2:65" s="1" customFormat="1" ht="38.15" customHeight="1">
      <c r="B148" s="33"/>
      <c r="C148" s="125" t="s">
        <v>204</v>
      </c>
      <c r="D148" s="125" t="s">
        <v>126</v>
      </c>
      <c r="E148" s="126" t="s">
        <v>205</v>
      </c>
      <c r="F148" s="127" t="s">
        <v>206</v>
      </c>
      <c r="G148" s="128" t="s">
        <v>187</v>
      </c>
      <c r="H148" s="129">
        <v>4.9</v>
      </c>
      <c r="I148" s="130"/>
      <c r="J148" s="131">
        <f>ROUND(I148*H148,2)</f>
        <v>0</v>
      </c>
      <c r="K148" s="132"/>
      <c r="L148" s="33"/>
      <c r="M148" s="133" t="s">
        <v>28</v>
      </c>
      <c r="N148" s="134" t="s">
        <v>47</v>
      </c>
      <c r="P148" s="135">
        <f>O148*H148</f>
        <v>0</v>
      </c>
      <c r="Q148" s="135">
        <v>0</v>
      </c>
      <c r="R148" s="135">
        <f>Q148*H148</f>
        <v>0</v>
      </c>
      <c r="S148" s="135">
        <v>0</v>
      </c>
      <c r="T148" s="136">
        <f>S148*H148</f>
        <v>0</v>
      </c>
      <c r="AR148" s="137" t="s">
        <v>130</v>
      </c>
      <c r="AT148" s="137" t="s">
        <v>126</v>
      </c>
      <c r="AU148" s="137" t="s">
        <v>86</v>
      </c>
      <c r="AY148" s="18" t="s">
        <v>124</v>
      </c>
      <c r="BE148" s="138">
        <f>IF(N148="základní",J148,0)</f>
        <v>0</v>
      </c>
      <c r="BF148" s="138">
        <f>IF(N148="snížená",J148,0)</f>
        <v>0</v>
      </c>
      <c r="BG148" s="138">
        <f>IF(N148="zákl. přenesená",J148,0)</f>
        <v>0</v>
      </c>
      <c r="BH148" s="138">
        <f>IF(N148="sníž. přenesená",J148,0)</f>
        <v>0</v>
      </c>
      <c r="BI148" s="138">
        <f>IF(N148="nulová",J148,0)</f>
        <v>0</v>
      </c>
      <c r="BJ148" s="18" t="s">
        <v>84</v>
      </c>
      <c r="BK148" s="138">
        <f>ROUND(I148*H148,2)</f>
        <v>0</v>
      </c>
      <c r="BL148" s="18" t="s">
        <v>130</v>
      </c>
      <c r="BM148" s="137" t="s">
        <v>207</v>
      </c>
    </row>
    <row r="149" spans="2:47" s="1" customFormat="1" ht="10.5">
      <c r="B149" s="33"/>
      <c r="D149" s="139" t="s">
        <v>132</v>
      </c>
      <c r="F149" s="140" t="s">
        <v>208</v>
      </c>
      <c r="I149" s="141"/>
      <c r="L149" s="33"/>
      <c r="M149" s="142"/>
      <c r="T149" s="54"/>
      <c r="AT149" s="18" t="s">
        <v>132</v>
      </c>
      <c r="AU149" s="18" t="s">
        <v>86</v>
      </c>
    </row>
    <row r="150" spans="2:51" s="12" customFormat="1" ht="10.5">
      <c r="B150" s="143"/>
      <c r="D150" s="144" t="s">
        <v>134</v>
      </c>
      <c r="E150" s="145" t="s">
        <v>28</v>
      </c>
      <c r="F150" s="146" t="s">
        <v>209</v>
      </c>
      <c r="H150" s="145" t="s">
        <v>28</v>
      </c>
      <c r="I150" s="147"/>
      <c r="L150" s="143"/>
      <c r="M150" s="148"/>
      <c r="T150" s="149"/>
      <c r="AT150" s="145" t="s">
        <v>134</v>
      </c>
      <c r="AU150" s="145" t="s">
        <v>86</v>
      </c>
      <c r="AV150" s="12" t="s">
        <v>84</v>
      </c>
      <c r="AW150" s="12" t="s">
        <v>36</v>
      </c>
      <c r="AX150" s="12" t="s">
        <v>76</v>
      </c>
      <c r="AY150" s="145" t="s">
        <v>124</v>
      </c>
    </row>
    <row r="151" spans="2:51" s="13" customFormat="1" ht="10.5">
      <c r="B151" s="150"/>
      <c r="D151" s="144" t="s">
        <v>134</v>
      </c>
      <c r="E151" s="151" t="s">
        <v>28</v>
      </c>
      <c r="F151" s="152" t="s">
        <v>210</v>
      </c>
      <c r="H151" s="153">
        <v>4.9</v>
      </c>
      <c r="I151" s="154"/>
      <c r="L151" s="150"/>
      <c r="M151" s="155"/>
      <c r="T151" s="156"/>
      <c r="AT151" s="151" t="s">
        <v>134</v>
      </c>
      <c r="AU151" s="151" t="s">
        <v>86</v>
      </c>
      <c r="AV151" s="13" t="s">
        <v>86</v>
      </c>
      <c r="AW151" s="13" t="s">
        <v>36</v>
      </c>
      <c r="AX151" s="13" t="s">
        <v>84</v>
      </c>
      <c r="AY151" s="151" t="s">
        <v>124</v>
      </c>
    </row>
    <row r="152" spans="2:65" s="1" customFormat="1" ht="24.75" customHeight="1">
      <c r="B152" s="33"/>
      <c r="C152" s="125" t="s">
        <v>211</v>
      </c>
      <c r="D152" s="125" t="s">
        <v>126</v>
      </c>
      <c r="E152" s="126" t="s">
        <v>212</v>
      </c>
      <c r="F152" s="127" t="s">
        <v>213</v>
      </c>
      <c r="G152" s="128" t="s">
        <v>214</v>
      </c>
      <c r="H152" s="129">
        <v>9.8</v>
      </c>
      <c r="I152" s="130"/>
      <c r="J152" s="131">
        <f>ROUND(I152*H152,2)</f>
        <v>0</v>
      </c>
      <c r="K152" s="132"/>
      <c r="L152" s="33"/>
      <c r="M152" s="133" t="s">
        <v>28</v>
      </c>
      <c r="N152" s="134" t="s">
        <v>47</v>
      </c>
      <c r="P152" s="135">
        <f>O152*H152</f>
        <v>0</v>
      </c>
      <c r="Q152" s="135">
        <v>0</v>
      </c>
      <c r="R152" s="135">
        <f>Q152*H152</f>
        <v>0</v>
      </c>
      <c r="S152" s="135">
        <v>0</v>
      </c>
      <c r="T152" s="136">
        <f>S152*H152</f>
        <v>0</v>
      </c>
      <c r="AR152" s="137" t="s">
        <v>130</v>
      </c>
      <c r="AT152" s="137" t="s">
        <v>126</v>
      </c>
      <c r="AU152" s="137" t="s">
        <v>86</v>
      </c>
      <c r="AY152" s="18" t="s">
        <v>124</v>
      </c>
      <c r="BE152" s="138">
        <f>IF(N152="základní",J152,0)</f>
        <v>0</v>
      </c>
      <c r="BF152" s="138">
        <f>IF(N152="snížená",J152,0)</f>
        <v>0</v>
      </c>
      <c r="BG152" s="138">
        <f>IF(N152="zákl. přenesená",J152,0)</f>
        <v>0</v>
      </c>
      <c r="BH152" s="138">
        <f>IF(N152="sníž. přenesená",J152,0)</f>
        <v>0</v>
      </c>
      <c r="BI152" s="138">
        <f>IF(N152="nulová",J152,0)</f>
        <v>0</v>
      </c>
      <c r="BJ152" s="18" t="s">
        <v>84</v>
      </c>
      <c r="BK152" s="138">
        <f>ROUND(I152*H152,2)</f>
        <v>0</v>
      </c>
      <c r="BL152" s="18" t="s">
        <v>130</v>
      </c>
      <c r="BM152" s="137" t="s">
        <v>215</v>
      </c>
    </row>
    <row r="153" spans="2:51" s="13" customFormat="1" ht="10.5">
      <c r="B153" s="150"/>
      <c r="D153" s="144" t="s">
        <v>134</v>
      </c>
      <c r="E153" s="151" t="s">
        <v>28</v>
      </c>
      <c r="F153" s="152" t="s">
        <v>216</v>
      </c>
      <c r="H153" s="153">
        <v>9.8</v>
      </c>
      <c r="I153" s="154"/>
      <c r="L153" s="150"/>
      <c r="M153" s="155"/>
      <c r="T153" s="156"/>
      <c r="AT153" s="151" t="s">
        <v>134</v>
      </c>
      <c r="AU153" s="151" t="s">
        <v>86</v>
      </c>
      <c r="AV153" s="13" t="s">
        <v>86</v>
      </c>
      <c r="AW153" s="13" t="s">
        <v>36</v>
      </c>
      <c r="AX153" s="13" t="s">
        <v>84</v>
      </c>
      <c r="AY153" s="151" t="s">
        <v>124</v>
      </c>
    </row>
    <row r="154" spans="2:65" s="1" customFormat="1" ht="24.75" customHeight="1">
      <c r="B154" s="33"/>
      <c r="C154" s="125" t="s">
        <v>217</v>
      </c>
      <c r="D154" s="125" t="s">
        <v>126</v>
      </c>
      <c r="E154" s="126" t="s">
        <v>218</v>
      </c>
      <c r="F154" s="127" t="s">
        <v>219</v>
      </c>
      <c r="G154" s="128" t="s">
        <v>187</v>
      </c>
      <c r="H154" s="129">
        <v>4.9</v>
      </c>
      <c r="I154" s="130"/>
      <c r="J154" s="131">
        <f>ROUND(I154*H154,2)</f>
        <v>0</v>
      </c>
      <c r="K154" s="132"/>
      <c r="L154" s="33"/>
      <c r="M154" s="133" t="s">
        <v>28</v>
      </c>
      <c r="N154" s="134" t="s">
        <v>47</v>
      </c>
      <c r="P154" s="135">
        <f>O154*H154</f>
        <v>0</v>
      </c>
      <c r="Q154" s="135">
        <v>0</v>
      </c>
      <c r="R154" s="135">
        <f>Q154*H154</f>
        <v>0</v>
      </c>
      <c r="S154" s="135">
        <v>0</v>
      </c>
      <c r="T154" s="136">
        <f>S154*H154</f>
        <v>0</v>
      </c>
      <c r="AR154" s="137" t="s">
        <v>130</v>
      </c>
      <c r="AT154" s="137" t="s">
        <v>126</v>
      </c>
      <c r="AU154" s="137" t="s">
        <v>86</v>
      </c>
      <c r="AY154" s="18" t="s">
        <v>124</v>
      </c>
      <c r="BE154" s="138">
        <f>IF(N154="základní",J154,0)</f>
        <v>0</v>
      </c>
      <c r="BF154" s="138">
        <f>IF(N154="snížená",J154,0)</f>
        <v>0</v>
      </c>
      <c r="BG154" s="138">
        <f>IF(N154="zákl. přenesená",J154,0)</f>
        <v>0</v>
      </c>
      <c r="BH154" s="138">
        <f>IF(N154="sníž. přenesená",J154,0)</f>
        <v>0</v>
      </c>
      <c r="BI154" s="138">
        <f>IF(N154="nulová",J154,0)</f>
        <v>0</v>
      </c>
      <c r="BJ154" s="18" t="s">
        <v>84</v>
      </c>
      <c r="BK154" s="138">
        <f>ROUND(I154*H154,2)</f>
        <v>0</v>
      </c>
      <c r="BL154" s="18" t="s">
        <v>130</v>
      </c>
      <c r="BM154" s="137" t="s">
        <v>220</v>
      </c>
    </row>
    <row r="155" spans="2:47" s="1" customFormat="1" ht="10.5">
      <c r="B155" s="33"/>
      <c r="D155" s="139" t="s">
        <v>132</v>
      </c>
      <c r="F155" s="140" t="s">
        <v>221</v>
      </c>
      <c r="I155" s="141"/>
      <c r="L155" s="33"/>
      <c r="M155" s="142"/>
      <c r="T155" s="54"/>
      <c r="AT155" s="18" t="s">
        <v>132</v>
      </c>
      <c r="AU155" s="18" t="s">
        <v>86</v>
      </c>
    </row>
    <row r="156" spans="2:51" s="13" customFormat="1" ht="10.5">
      <c r="B156" s="150"/>
      <c r="D156" s="144" t="s">
        <v>134</v>
      </c>
      <c r="E156" s="151" t="s">
        <v>28</v>
      </c>
      <c r="F156" s="152" t="s">
        <v>222</v>
      </c>
      <c r="H156" s="153">
        <v>4.9</v>
      </c>
      <c r="I156" s="154"/>
      <c r="L156" s="150"/>
      <c r="M156" s="155"/>
      <c r="T156" s="156"/>
      <c r="AT156" s="151" t="s">
        <v>134</v>
      </c>
      <c r="AU156" s="151" t="s">
        <v>86</v>
      </c>
      <c r="AV156" s="13" t="s">
        <v>86</v>
      </c>
      <c r="AW156" s="13" t="s">
        <v>36</v>
      </c>
      <c r="AX156" s="13" t="s">
        <v>84</v>
      </c>
      <c r="AY156" s="151" t="s">
        <v>124</v>
      </c>
    </row>
    <row r="157" spans="2:65" s="1" customFormat="1" ht="24.75" customHeight="1">
      <c r="B157" s="33"/>
      <c r="C157" s="125" t="s">
        <v>223</v>
      </c>
      <c r="D157" s="125" t="s">
        <v>126</v>
      </c>
      <c r="E157" s="126" t="s">
        <v>224</v>
      </c>
      <c r="F157" s="127" t="s">
        <v>225</v>
      </c>
      <c r="G157" s="128" t="s">
        <v>187</v>
      </c>
      <c r="H157" s="129">
        <v>3.64</v>
      </c>
      <c r="I157" s="130"/>
      <c r="J157" s="131">
        <f>ROUND(I157*H157,2)</f>
        <v>0</v>
      </c>
      <c r="K157" s="132"/>
      <c r="L157" s="33"/>
      <c r="M157" s="133" t="s">
        <v>28</v>
      </c>
      <c r="N157" s="134" t="s">
        <v>47</v>
      </c>
      <c r="P157" s="135">
        <f>O157*H157</f>
        <v>0</v>
      </c>
      <c r="Q157" s="135">
        <v>0</v>
      </c>
      <c r="R157" s="135">
        <f>Q157*H157</f>
        <v>0</v>
      </c>
      <c r="S157" s="135">
        <v>0</v>
      </c>
      <c r="T157" s="136">
        <f>S157*H157</f>
        <v>0</v>
      </c>
      <c r="AR157" s="137" t="s">
        <v>130</v>
      </c>
      <c r="AT157" s="137" t="s">
        <v>126</v>
      </c>
      <c r="AU157" s="137" t="s">
        <v>86</v>
      </c>
      <c r="AY157" s="18" t="s">
        <v>124</v>
      </c>
      <c r="BE157" s="138">
        <f>IF(N157="základní",J157,0)</f>
        <v>0</v>
      </c>
      <c r="BF157" s="138">
        <f>IF(N157="snížená",J157,0)</f>
        <v>0</v>
      </c>
      <c r="BG157" s="138">
        <f>IF(N157="zákl. přenesená",J157,0)</f>
        <v>0</v>
      </c>
      <c r="BH157" s="138">
        <f>IF(N157="sníž. přenesená",J157,0)</f>
        <v>0</v>
      </c>
      <c r="BI157" s="138">
        <f>IF(N157="nulová",J157,0)</f>
        <v>0</v>
      </c>
      <c r="BJ157" s="18" t="s">
        <v>84</v>
      </c>
      <c r="BK157" s="138">
        <f>ROUND(I157*H157,2)</f>
        <v>0</v>
      </c>
      <c r="BL157" s="18" t="s">
        <v>130</v>
      </c>
      <c r="BM157" s="137" t="s">
        <v>226</v>
      </c>
    </row>
    <row r="158" spans="2:47" s="1" customFormat="1" ht="10.5">
      <c r="B158" s="33"/>
      <c r="D158" s="139" t="s">
        <v>132</v>
      </c>
      <c r="F158" s="140" t="s">
        <v>227</v>
      </c>
      <c r="I158" s="141"/>
      <c r="L158" s="33"/>
      <c r="M158" s="142"/>
      <c r="T158" s="54"/>
      <c r="AT158" s="18" t="s">
        <v>132</v>
      </c>
      <c r="AU158" s="18" t="s">
        <v>86</v>
      </c>
    </row>
    <row r="159" spans="2:51" s="12" customFormat="1" ht="10.5">
      <c r="B159" s="143"/>
      <c r="D159" s="144" t="s">
        <v>134</v>
      </c>
      <c r="E159" s="145" t="s">
        <v>28</v>
      </c>
      <c r="F159" s="146" t="s">
        <v>228</v>
      </c>
      <c r="H159" s="145" t="s">
        <v>28</v>
      </c>
      <c r="I159" s="147"/>
      <c r="L159" s="143"/>
      <c r="M159" s="148"/>
      <c r="T159" s="149"/>
      <c r="AT159" s="145" t="s">
        <v>134</v>
      </c>
      <c r="AU159" s="145" t="s">
        <v>86</v>
      </c>
      <c r="AV159" s="12" t="s">
        <v>84</v>
      </c>
      <c r="AW159" s="12" t="s">
        <v>36</v>
      </c>
      <c r="AX159" s="12" t="s">
        <v>76</v>
      </c>
      <c r="AY159" s="145" t="s">
        <v>124</v>
      </c>
    </row>
    <row r="160" spans="2:51" s="13" customFormat="1" ht="10.5">
      <c r="B160" s="150"/>
      <c r="D160" s="144" t="s">
        <v>134</v>
      </c>
      <c r="E160" s="151" t="s">
        <v>28</v>
      </c>
      <c r="F160" s="152" t="s">
        <v>229</v>
      </c>
      <c r="H160" s="153">
        <v>1.82</v>
      </c>
      <c r="I160" s="154"/>
      <c r="L160" s="150"/>
      <c r="M160" s="155"/>
      <c r="T160" s="156"/>
      <c r="AT160" s="151" t="s">
        <v>134</v>
      </c>
      <c r="AU160" s="151" t="s">
        <v>86</v>
      </c>
      <c r="AV160" s="13" t="s">
        <v>86</v>
      </c>
      <c r="AW160" s="13" t="s">
        <v>36</v>
      </c>
      <c r="AX160" s="13" t="s">
        <v>76</v>
      </c>
      <c r="AY160" s="151" t="s">
        <v>124</v>
      </c>
    </row>
    <row r="161" spans="2:51" s="15" customFormat="1" ht="10.5">
      <c r="B161" s="164"/>
      <c r="D161" s="144" t="s">
        <v>134</v>
      </c>
      <c r="E161" s="165" t="s">
        <v>28</v>
      </c>
      <c r="F161" s="166" t="s">
        <v>230</v>
      </c>
      <c r="H161" s="167">
        <v>1.82</v>
      </c>
      <c r="I161" s="168"/>
      <c r="L161" s="164"/>
      <c r="M161" s="169"/>
      <c r="T161" s="170"/>
      <c r="AT161" s="165" t="s">
        <v>134</v>
      </c>
      <c r="AU161" s="165" t="s">
        <v>86</v>
      </c>
      <c r="AV161" s="15" t="s">
        <v>145</v>
      </c>
      <c r="AW161" s="15" t="s">
        <v>36</v>
      </c>
      <c r="AX161" s="15" t="s">
        <v>76</v>
      </c>
      <c r="AY161" s="165" t="s">
        <v>124</v>
      </c>
    </row>
    <row r="162" spans="2:51" s="12" customFormat="1" ht="10.5">
      <c r="B162" s="143"/>
      <c r="D162" s="144" t="s">
        <v>134</v>
      </c>
      <c r="E162" s="145" t="s">
        <v>28</v>
      </c>
      <c r="F162" s="146" t="s">
        <v>231</v>
      </c>
      <c r="H162" s="145" t="s">
        <v>28</v>
      </c>
      <c r="I162" s="147"/>
      <c r="L162" s="143"/>
      <c r="M162" s="148"/>
      <c r="T162" s="149"/>
      <c r="AT162" s="145" t="s">
        <v>134</v>
      </c>
      <c r="AU162" s="145" t="s">
        <v>86</v>
      </c>
      <c r="AV162" s="12" t="s">
        <v>84</v>
      </c>
      <c r="AW162" s="12" t="s">
        <v>36</v>
      </c>
      <c r="AX162" s="12" t="s">
        <v>76</v>
      </c>
      <c r="AY162" s="145" t="s">
        <v>124</v>
      </c>
    </row>
    <row r="163" spans="2:51" s="13" customFormat="1" ht="10.5">
      <c r="B163" s="150"/>
      <c r="D163" s="144" t="s">
        <v>134</v>
      </c>
      <c r="E163" s="151" t="s">
        <v>28</v>
      </c>
      <c r="F163" s="152" t="s">
        <v>229</v>
      </c>
      <c r="H163" s="153">
        <v>1.82</v>
      </c>
      <c r="I163" s="154"/>
      <c r="L163" s="150"/>
      <c r="M163" s="155"/>
      <c r="T163" s="156"/>
      <c r="AT163" s="151" t="s">
        <v>134</v>
      </c>
      <c r="AU163" s="151" t="s">
        <v>86</v>
      </c>
      <c r="AV163" s="13" t="s">
        <v>86</v>
      </c>
      <c r="AW163" s="13" t="s">
        <v>36</v>
      </c>
      <c r="AX163" s="13" t="s">
        <v>76</v>
      </c>
      <c r="AY163" s="151" t="s">
        <v>124</v>
      </c>
    </row>
    <row r="164" spans="2:51" s="15" customFormat="1" ht="10.5">
      <c r="B164" s="164"/>
      <c r="D164" s="144" t="s">
        <v>134</v>
      </c>
      <c r="E164" s="165" t="s">
        <v>28</v>
      </c>
      <c r="F164" s="166" t="s">
        <v>230</v>
      </c>
      <c r="H164" s="167">
        <v>1.82</v>
      </c>
      <c r="I164" s="168"/>
      <c r="L164" s="164"/>
      <c r="M164" s="169"/>
      <c r="T164" s="170"/>
      <c r="AT164" s="165" t="s">
        <v>134</v>
      </c>
      <c r="AU164" s="165" t="s">
        <v>86</v>
      </c>
      <c r="AV164" s="15" t="s">
        <v>145</v>
      </c>
      <c r="AW164" s="15" t="s">
        <v>36</v>
      </c>
      <c r="AX164" s="15" t="s">
        <v>76</v>
      </c>
      <c r="AY164" s="165" t="s">
        <v>124</v>
      </c>
    </row>
    <row r="165" spans="2:51" s="14" customFormat="1" ht="10.5">
      <c r="B165" s="157"/>
      <c r="D165" s="144" t="s">
        <v>134</v>
      </c>
      <c r="E165" s="158" t="s">
        <v>28</v>
      </c>
      <c r="F165" s="159" t="s">
        <v>144</v>
      </c>
      <c r="H165" s="160">
        <v>3.64</v>
      </c>
      <c r="I165" s="161"/>
      <c r="L165" s="157"/>
      <c r="M165" s="162"/>
      <c r="T165" s="163"/>
      <c r="AT165" s="158" t="s">
        <v>134</v>
      </c>
      <c r="AU165" s="158" t="s">
        <v>86</v>
      </c>
      <c r="AV165" s="14" t="s">
        <v>130</v>
      </c>
      <c r="AW165" s="14" t="s">
        <v>36</v>
      </c>
      <c r="AX165" s="14" t="s">
        <v>84</v>
      </c>
      <c r="AY165" s="158" t="s">
        <v>124</v>
      </c>
    </row>
    <row r="166" spans="2:65" s="1" customFormat="1" ht="15.75" customHeight="1">
      <c r="B166" s="33"/>
      <c r="C166" s="125" t="s">
        <v>8</v>
      </c>
      <c r="D166" s="125" t="s">
        <v>126</v>
      </c>
      <c r="E166" s="126" t="s">
        <v>232</v>
      </c>
      <c r="F166" s="127" t="s">
        <v>233</v>
      </c>
      <c r="G166" s="128" t="s">
        <v>187</v>
      </c>
      <c r="H166" s="129">
        <v>1.82</v>
      </c>
      <c r="I166" s="130"/>
      <c r="J166" s="131">
        <f>ROUND(I166*H166,2)</f>
        <v>0</v>
      </c>
      <c r="K166" s="132"/>
      <c r="L166" s="33"/>
      <c r="M166" s="133" t="s">
        <v>28</v>
      </c>
      <c r="N166" s="134" t="s">
        <v>47</v>
      </c>
      <c r="P166" s="135">
        <f>O166*H166</f>
        <v>0</v>
      </c>
      <c r="Q166" s="135">
        <v>0</v>
      </c>
      <c r="R166" s="135">
        <f>Q166*H166</f>
        <v>0</v>
      </c>
      <c r="S166" s="135">
        <v>0</v>
      </c>
      <c r="T166" s="136">
        <f>S166*H166</f>
        <v>0</v>
      </c>
      <c r="AR166" s="137" t="s">
        <v>130</v>
      </c>
      <c r="AT166" s="137" t="s">
        <v>126</v>
      </c>
      <c r="AU166" s="137" t="s">
        <v>86</v>
      </c>
      <c r="AY166" s="18" t="s">
        <v>124</v>
      </c>
      <c r="BE166" s="138">
        <f>IF(N166="základní",J166,0)</f>
        <v>0</v>
      </c>
      <c r="BF166" s="138">
        <f>IF(N166="snížená",J166,0)</f>
        <v>0</v>
      </c>
      <c r="BG166" s="138">
        <f>IF(N166="zákl. přenesená",J166,0)</f>
        <v>0</v>
      </c>
      <c r="BH166" s="138">
        <f>IF(N166="sníž. přenesená",J166,0)</f>
        <v>0</v>
      </c>
      <c r="BI166" s="138">
        <f>IF(N166="nulová",J166,0)</f>
        <v>0</v>
      </c>
      <c r="BJ166" s="18" t="s">
        <v>84</v>
      </c>
      <c r="BK166" s="138">
        <f>ROUND(I166*H166,2)</f>
        <v>0</v>
      </c>
      <c r="BL166" s="18" t="s">
        <v>130</v>
      </c>
      <c r="BM166" s="137" t="s">
        <v>234</v>
      </c>
    </row>
    <row r="167" spans="2:51" s="13" customFormat="1" ht="10.5">
      <c r="B167" s="150"/>
      <c r="D167" s="144" t="s">
        <v>134</v>
      </c>
      <c r="E167" s="151" t="s">
        <v>28</v>
      </c>
      <c r="F167" s="152" t="s">
        <v>235</v>
      </c>
      <c r="H167" s="153">
        <v>1.82</v>
      </c>
      <c r="I167" s="154"/>
      <c r="L167" s="150"/>
      <c r="M167" s="155"/>
      <c r="T167" s="156"/>
      <c r="AT167" s="151" t="s">
        <v>134</v>
      </c>
      <c r="AU167" s="151" t="s">
        <v>86</v>
      </c>
      <c r="AV167" s="13" t="s">
        <v>86</v>
      </c>
      <c r="AW167" s="13" t="s">
        <v>36</v>
      </c>
      <c r="AX167" s="13" t="s">
        <v>84</v>
      </c>
      <c r="AY167" s="151" t="s">
        <v>124</v>
      </c>
    </row>
    <row r="168" spans="2:65" s="1" customFormat="1" ht="15.75" customHeight="1">
      <c r="B168" s="33"/>
      <c r="C168" s="171" t="s">
        <v>236</v>
      </c>
      <c r="D168" s="171" t="s">
        <v>237</v>
      </c>
      <c r="E168" s="172" t="s">
        <v>238</v>
      </c>
      <c r="F168" s="173" t="s">
        <v>239</v>
      </c>
      <c r="G168" s="174" t="s">
        <v>214</v>
      </c>
      <c r="H168" s="175">
        <v>3.276</v>
      </c>
      <c r="I168" s="176"/>
      <c r="J168" s="177">
        <f>ROUND(I168*H168,2)</f>
        <v>0</v>
      </c>
      <c r="K168" s="178"/>
      <c r="L168" s="179"/>
      <c r="M168" s="180" t="s">
        <v>28</v>
      </c>
      <c r="N168" s="181" t="s">
        <v>47</v>
      </c>
      <c r="P168" s="135">
        <f>O168*H168</f>
        <v>0</v>
      </c>
      <c r="Q168" s="135">
        <v>0</v>
      </c>
      <c r="R168" s="135">
        <f>Q168*H168</f>
        <v>0</v>
      </c>
      <c r="S168" s="135">
        <v>0</v>
      </c>
      <c r="T168" s="136">
        <f>S168*H168</f>
        <v>0</v>
      </c>
      <c r="AR168" s="137" t="s">
        <v>184</v>
      </c>
      <c r="AT168" s="137" t="s">
        <v>237</v>
      </c>
      <c r="AU168" s="137" t="s">
        <v>86</v>
      </c>
      <c r="AY168" s="18" t="s">
        <v>124</v>
      </c>
      <c r="BE168" s="138">
        <f>IF(N168="základní",J168,0)</f>
        <v>0</v>
      </c>
      <c r="BF168" s="138">
        <f>IF(N168="snížená",J168,0)</f>
        <v>0</v>
      </c>
      <c r="BG168" s="138">
        <f>IF(N168="zákl. přenesená",J168,0)</f>
        <v>0</v>
      </c>
      <c r="BH168" s="138">
        <f>IF(N168="sníž. přenesená",J168,0)</f>
        <v>0</v>
      </c>
      <c r="BI168" s="138">
        <f>IF(N168="nulová",J168,0)</f>
        <v>0</v>
      </c>
      <c r="BJ168" s="18" t="s">
        <v>84</v>
      </c>
      <c r="BK168" s="138">
        <f>ROUND(I168*H168,2)</f>
        <v>0</v>
      </c>
      <c r="BL168" s="18" t="s">
        <v>130</v>
      </c>
      <c r="BM168" s="137" t="s">
        <v>240</v>
      </c>
    </row>
    <row r="169" spans="2:51" s="13" customFormat="1" ht="10.5">
      <c r="B169" s="150"/>
      <c r="D169" s="144" t="s">
        <v>134</v>
      </c>
      <c r="E169" s="151" t="s">
        <v>28</v>
      </c>
      <c r="F169" s="152" t="s">
        <v>241</v>
      </c>
      <c r="H169" s="153">
        <v>3.276</v>
      </c>
      <c r="I169" s="154"/>
      <c r="L169" s="150"/>
      <c r="M169" s="155"/>
      <c r="T169" s="156"/>
      <c r="AT169" s="151" t="s">
        <v>134</v>
      </c>
      <c r="AU169" s="151" t="s">
        <v>86</v>
      </c>
      <c r="AV169" s="13" t="s">
        <v>86</v>
      </c>
      <c r="AW169" s="13" t="s">
        <v>36</v>
      </c>
      <c r="AX169" s="13" t="s">
        <v>76</v>
      </c>
      <c r="AY169" s="151" t="s">
        <v>124</v>
      </c>
    </row>
    <row r="170" spans="2:51" s="14" customFormat="1" ht="10.5">
      <c r="B170" s="157"/>
      <c r="D170" s="144" t="s">
        <v>134</v>
      </c>
      <c r="E170" s="158" t="s">
        <v>28</v>
      </c>
      <c r="F170" s="159" t="s">
        <v>144</v>
      </c>
      <c r="H170" s="160">
        <v>3.276</v>
      </c>
      <c r="I170" s="161"/>
      <c r="L170" s="157"/>
      <c r="M170" s="162"/>
      <c r="T170" s="163"/>
      <c r="AT170" s="158" t="s">
        <v>134</v>
      </c>
      <c r="AU170" s="158" t="s">
        <v>86</v>
      </c>
      <c r="AV170" s="14" t="s">
        <v>130</v>
      </c>
      <c r="AW170" s="14" t="s">
        <v>36</v>
      </c>
      <c r="AX170" s="14" t="s">
        <v>84</v>
      </c>
      <c r="AY170" s="158" t="s">
        <v>124</v>
      </c>
    </row>
    <row r="171" spans="2:65" s="1" customFormat="1" ht="38.15" customHeight="1">
      <c r="B171" s="33"/>
      <c r="C171" s="125" t="s">
        <v>242</v>
      </c>
      <c r="D171" s="125" t="s">
        <v>126</v>
      </c>
      <c r="E171" s="126" t="s">
        <v>243</v>
      </c>
      <c r="F171" s="127" t="s">
        <v>244</v>
      </c>
      <c r="G171" s="128" t="s">
        <v>187</v>
      </c>
      <c r="H171" s="129">
        <v>2.52</v>
      </c>
      <c r="I171" s="130"/>
      <c r="J171" s="131">
        <f>ROUND(I171*H171,2)</f>
        <v>0</v>
      </c>
      <c r="K171" s="132"/>
      <c r="L171" s="33"/>
      <c r="M171" s="133" t="s">
        <v>28</v>
      </c>
      <c r="N171" s="134" t="s">
        <v>47</v>
      </c>
      <c r="P171" s="135">
        <f>O171*H171</f>
        <v>0</v>
      </c>
      <c r="Q171" s="135">
        <v>0</v>
      </c>
      <c r="R171" s="135">
        <f>Q171*H171</f>
        <v>0</v>
      </c>
      <c r="S171" s="135">
        <v>0</v>
      </c>
      <c r="T171" s="136">
        <f>S171*H171</f>
        <v>0</v>
      </c>
      <c r="AR171" s="137" t="s">
        <v>130</v>
      </c>
      <c r="AT171" s="137" t="s">
        <v>126</v>
      </c>
      <c r="AU171" s="137" t="s">
        <v>86</v>
      </c>
      <c r="AY171" s="18" t="s">
        <v>124</v>
      </c>
      <c r="BE171" s="138">
        <f>IF(N171="základní",J171,0)</f>
        <v>0</v>
      </c>
      <c r="BF171" s="138">
        <f>IF(N171="snížená",J171,0)</f>
        <v>0</v>
      </c>
      <c r="BG171" s="138">
        <f>IF(N171="zákl. přenesená",J171,0)</f>
        <v>0</v>
      </c>
      <c r="BH171" s="138">
        <f>IF(N171="sníž. přenesená",J171,0)</f>
        <v>0</v>
      </c>
      <c r="BI171" s="138">
        <f>IF(N171="nulová",J171,0)</f>
        <v>0</v>
      </c>
      <c r="BJ171" s="18" t="s">
        <v>84</v>
      </c>
      <c r="BK171" s="138">
        <f>ROUND(I171*H171,2)</f>
        <v>0</v>
      </c>
      <c r="BL171" s="18" t="s">
        <v>130</v>
      </c>
      <c r="BM171" s="137" t="s">
        <v>245</v>
      </c>
    </row>
    <row r="172" spans="2:47" s="1" customFormat="1" ht="10.5">
      <c r="B172" s="33"/>
      <c r="D172" s="139" t="s">
        <v>132</v>
      </c>
      <c r="F172" s="140" t="s">
        <v>246</v>
      </c>
      <c r="I172" s="141"/>
      <c r="L172" s="33"/>
      <c r="M172" s="142"/>
      <c r="T172" s="54"/>
      <c r="AT172" s="18" t="s">
        <v>132</v>
      </c>
      <c r="AU172" s="18" t="s">
        <v>86</v>
      </c>
    </row>
    <row r="173" spans="2:51" s="13" customFormat="1" ht="10.5">
      <c r="B173" s="150"/>
      <c r="D173" s="144" t="s">
        <v>134</v>
      </c>
      <c r="E173" s="151" t="s">
        <v>28</v>
      </c>
      <c r="F173" s="152" t="s">
        <v>247</v>
      </c>
      <c r="H173" s="153">
        <v>2.52</v>
      </c>
      <c r="I173" s="154"/>
      <c r="L173" s="150"/>
      <c r="M173" s="155"/>
      <c r="T173" s="156"/>
      <c r="AT173" s="151" t="s">
        <v>134</v>
      </c>
      <c r="AU173" s="151" t="s">
        <v>86</v>
      </c>
      <c r="AV173" s="13" t="s">
        <v>86</v>
      </c>
      <c r="AW173" s="13" t="s">
        <v>36</v>
      </c>
      <c r="AX173" s="13" t="s">
        <v>84</v>
      </c>
      <c r="AY173" s="151" t="s">
        <v>124</v>
      </c>
    </row>
    <row r="174" spans="2:65" s="1" customFormat="1" ht="15.75" customHeight="1">
      <c r="B174" s="33"/>
      <c r="C174" s="171" t="s">
        <v>248</v>
      </c>
      <c r="D174" s="171" t="s">
        <v>237</v>
      </c>
      <c r="E174" s="172" t="s">
        <v>249</v>
      </c>
      <c r="F174" s="173" t="s">
        <v>250</v>
      </c>
      <c r="G174" s="174" t="s">
        <v>214</v>
      </c>
      <c r="H174" s="175">
        <v>4.536</v>
      </c>
      <c r="I174" s="176"/>
      <c r="J174" s="177">
        <f>ROUND(I174*H174,2)</f>
        <v>0</v>
      </c>
      <c r="K174" s="178"/>
      <c r="L174" s="179"/>
      <c r="M174" s="180" t="s">
        <v>28</v>
      </c>
      <c r="N174" s="181" t="s">
        <v>47</v>
      </c>
      <c r="P174" s="135">
        <f>O174*H174</f>
        <v>0</v>
      </c>
      <c r="Q174" s="135">
        <v>0</v>
      </c>
      <c r="R174" s="135">
        <f>Q174*H174</f>
        <v>0</v>
      </c>
      <c r="S174" s="135">
        <v>0</v>
      </c>
      <c r="T174" s="136">
        <f>S174*H174</f>
        <v>0</v>
      </c>
      <c r="AR174" s="137" t="s">
        <v>184</v>
      </c>
      <c r="AT174" s="137" t="s">
        <v>237</v>
      </c>
      <c r="AU174" s="137" t="s">
        <v>86</v>
      </c>
      <c r="AY174" s="18" t="s">
        <v>124</v>
      </c>
      <c r="BE174" s="138">
        <f>IF(N174="základní",J174,0)</f>
        <v>0</v>
      </c>
      <c r="BF174" s="138">
        <f>IF(N174="snížená",J174,0)</f>
        <v>0</v>
      </c>
      <c r="BG174" s="138">
        <f>IF(N174="zákl. přenesená",J174,0)</f>
        <v>0</v>
      </c>
      <c r="BH174" s="138">
        <f>IF(N174="sníž. přenesená",J174,0)</f>
        <v>0</v>
      </c>
      <c r="BI174" s="138">
        <f>IF(N174="nulová",J174,0)</f>
        <v>0</v>
      </c>
      <c r="BJ174" s="18" t="s">
        <v>84</v>
      </c>
      <c r="BK174" s="138">
        <f>ROUND(I174*H174,2)</f>
        <v>0</v>
      </c>
      <c r="BL174" s="18" t="s">
        <v>130</v>
      </c>
      <c r="BM174" s="137" t="s">
        <v>251</v>
      </c>
    </row>
    <row r="175" spans="2:51" s="13" customFormat="1" ht="10.5">
      <c r="B175" s="150"/>
      <c r="D175" s="144" t="s">
        <v>134</v>
      </c>
      <c r="E175" s="151" t="s">
        <v>28</v>
      </c>
      <c r="F175" s="152" t="s">
        <v>252</v>
      </c>
      <c r="H175" s="153">
        <v>4.536</v>
      </c>
      <c r="I175" s="154"/>
      <c r="L175" s="150"/>
      <c r="M175" s="155"/>
      <c r="T175" s="156"/>
      <c r="AT175" s="151" t="s">
        <v>134</v>
      </c>
      <c r="AU175" s="151" t="s">
        <v>86</v>
      </c>
      <c r="AV175" s="13" t="s">
        <v>86</v>
      </c>
      <c r="AW175" s="13" t="s">
        <v>36</v>
      </c>
      <c r="AX175" s="13" t="s">
        <v>76</v>
      </c>
      <c r="AY175" s="151" t="s">
        <v>124</v>
      </c>
    </row>
    <row r="176" spans="2:51" s="14" customFormat="1" ht="10.5">
      <c r="B176" s="157"/>
      <c r="D176" s="144" t="s">
        <v>134</v>
      </c>
      <c r="E176" s="158" t="s">
        <v>28</v>
      </c>
      <c r="F176" s="159" t="s">
        <v>144</v>
      </c>
      <c r="H176" s="160">
        <v>4.536</v>
      </c>
      <c r="I176" s="161"/>
      <c r="L176" s="157"/>
      <c r="M176" s="162"/>
      <c r="T176" s="163"/>
      <c r="AT176" s="158" t="s">
        <v>134</v>
      </c>
      <c r="AU176" s="158" t="s">
        <v>86</v>
      </c>
      <c r="AV176" s="14" t="s">
        <v>130</v>
      </c>
      <c r="AW176" s="14" t="s">
        <v>36</v>
      </c>
      <c r="AX176" s="14" t="s">
        <v>84</v>
      </c>
      <c r="AY176" s="158" t="s">
        <v>124</v>
      </c>
    </row>
    <row r="177" spans="2:65" s="1" customFormat="1" ht="15.75" customHeight="1">
      <c r="B177" s="33"/>
      <c r="C177" s="125" t="s">
        <v>253</v>
      </c>
      <c r="D177" s="125" t="s">
        <v>126</v>
      </c>
      <c r="E177" s="126" t="s">
        <v>254</v>
      </c>
      <c r="F177" s="127" t="s">
        <v>255</v>
      </c>
      <c r="G177" s="128" t="s">
        <v>129</v>
      </c>
      <c r="H177" s="129">
        <v>2552.8</v>
      </c>
      <c r="I177" s="130"/>
      <c r="J177" s="131">
        <f>ROUND(I177*H177,2)</f>
        <v>0</v>
      </c>
      <c r="K177" s="132"/>
      <c r="L177" s="33"/>
      <c r="M177" s="133" t="s">
        <v>28</v>
      </c>
      <c r="N177" s="134" t="s">
        <v>47</v>
      </c>
      <c r="P177" s="135">
        <f>O177*H177</f>
        <v>0</v>
      </c>
      <c r="Q177" s="135">
        <v>0</v>
      </c>
      <c r="R177" s="135">
        <f>Q177*H177</f>
        <v>0</v>
      </c>
      <c r="S177" s="135">
        <v>0</v>
      </c>
      <c r="T177" s="136">
        <f>S177*H177</f>
        <v>0</v>
      </c>
      <c r="AR177" s="137" t="s">
        <v>130</v>
      </c>
      <c r="AT177" s="137" t="s">
        <v>126</v>
      </c>
      <c r="AU177" s="137" t="s">
        <v>86</v>
      </c>
      <c r="AY177" s="18" t="s">
        <v>124</v>
      </c>
      <c r="BE177" s="138">
        <f>IF(N177="základní",J177,0)</f>
        <v>0</v>
      </c>
      <c r="BF177" s="138">
        <f>IF(N177="snížená",J177,0)</f>
        <v>0</v>
      </c>
      <c r="BG177" s="138">
        <f>IF(N177="zákl. přenesená",J177,0)</f>
        <v>0</v>
      </c>
      <c r="BH177" s="138">
        <f>IF(N177="sníž. přenesená",J177,0)</f>
        <v>0</v>
      </c>
      <c r="BI177" s="138">
        <f>IF(N177="nulová",J177,0)</f>
        <v>0</v>
      </c>
      <c r="BJ177" s="18" t="s">
        <v>84</v>
      </c>
      <c r="BK177" s="138">
        <f>ROUND(I177*H177,2)</f>
        <v>0</v>
      </c>
      <c r="BL177" s="18" t="s">
        <v>130</v>
      </c>
      <c r="BM177" s="137" t="s">
        <v>256</v>
      </c>
    </row>
    <row r="178" spans="2:47" s="1" customFormat="1" ht="10.5">
      <c r="B178" s="33"/>
      <c r="D178" s="139" t="s">
        <v>132</v>
      </c>
      <c r="F178" s="140" t="s">
        <v>257</v>
      </c>
      <c r="I178" s="141"/>
      <c r="L178" s="33"/>
      <c r="M178" s="142"/>
      <c r="T178" s="54"/>
      <c r="AT178" s="18" t="s">
        <v>132</v>
      </c>
      <c r="AU178" s="18" t="s">
        <v>86</v>
      </c>
    </row>
    <row r="179" spans="2:51" s="12" customFormat="1" ht="10.5">
      <c r="B179" s="143"/>
      <c r="D179" s="144" t="s">
        <v>134</v>
      </c>
      <c r="E179" s="145" t="s">
        <v>28</v>
      </c>
      <c r="F179" s="146" t="s">
        <v>258</v>
      </c>
      <c r="H179" s="145" t="s">
        <v>28</v>
      </c>
      <c r="I179" s="147"/>
      <c r="L179" s="143"/>
      <c r="M179" s="148"/>
      <c r="T179" s="149"/>
      <c r="AT179" s="145" t="s">
        <v>134</v>
      </c>
      <c r="AU179" s="145" t="s">
        <v>86</v>
      </c>
      <c r="AV179" s="12" t="s">
        <v>84</v>
      </c>
      <c r="AW179" s="12" t="s">
        <v>36</v>
      </c>
      <c r="AX179" s="12" t="s">
        <v>76</v>
      </c>
      <c r="AY179" s="145" t="s">
        <v>124</v>
      </c>
    </row>
    <row r="180" spans="2:51" s="13" customFormat="1" ht="10.5">
      <c r="B180" s="150"/>
      <c r="D180" s="144" t="s">
        <v>134</v>
      </c>
      <c r="E180" s="151" t="s">
        <v>28</v>
      </c>
      <c r="F180" s="152" t="s">
        <v>259</v>
      </c>
      <c r="H180" s="153">
        <v>2213.3</v>
      </c>
      <c r="I180" s="154"/>
      <c r="L180" s="150"/>
      <c r="M180" s="155"/>
      <c r="T180" s="156"/>
      <c r="AT180" s="151" t="s">
        <v>134</v>
      </c>
      <c r="AU180" s="151" t="s">
        <v>86</v>
      </c>
      <c r="AV180" s="13" t="s">
        <v>86</v>
      </c>
      <c r="AW180" s="13" t="s">
        <v>36</v>
      </c>
      <c r="AX180" s="13" t="s">
        <v>76</v>
      </c>
      <c r="AY180" s="151" t="s">
        <v>124</v>
      </c>
    </row>
    <row r="181" spans="2:51" s="12" customFormat="1" ht="10.5">
      <c r="B181" s="143"/>
      <c r="D181" s="144" t="s">
        <v>134</v>
      </c>
      <c r="E181" s="145" t="s">
        <v>28</v>
      </c>
      <c r="F181" s="146" t="s">
        <v>260</v>
      </c>
      <c r="H181" s="145" t="s">
        <v>28</v>
      </c>
      <c r="I181" s="147"/>
      <c r="L181" s="143"/>
      <c r="M181" s="148"/>
      <c r="T181" s="149"/>
      <c r="AT181" s="145" t="s">
        <v>134</v>
      </c>
      <c r="AU181" s="145" t="s">
        <v>86</v>
      </c>
      <c r="AV181" s="12" t="s">
        <v>84</v>
      </c>
      <c r="AW181" s="12" t="s">
        <v>36</v>
      </c>
      <c r="AX181" s="12" t="s">
        <v>76</v>
      </c>
      <c r="AY181" s="145" t="s">
        <v>124</v>
      </c>
    </row>
    <row r="182" spans="2:51" s="13" customFormat="1" ht="10.5">
      <c r="B182" s="150"/>
      <c r="D182" s="144" t="s">
        <v>134</v>
      </c>
      <c r="E182" s="151" t="s">
        <v>28</v>
      </c>
      <c r="F182" s="152" t="s">
        <v>261</v>
      </c>
      <c r="H182" s="153">
        <v>68.1</v>
      </c>
      <c r="I182" s="154"/>
      <c r="L182" s="150"/>
      <c r="M182" s="155"/>
      <c r="T182" s="156"/>
      <c r="AT182" s="151" t="s">
        <v>134</v>
      </c>
      <c r="AU182" s="151" t="s">
        <v>86</v>
      </c>
      <c r="AV182" s="13" t="s">
        <v>86</v>
      </c>
      <c r="AW182" s="13" t="s">
        <v>36</v>
      </c>
      <c r="AX182" s="13" t="s">
        <v>76</v>
      </c>
      <c r="AY182" s="151" t="s">
        <v>124</v>
      </c>
    </row>
    <row r="183" spans="2:51" s="12" customFormat="1" ht="10.5">
      <c r="B183" s="143"/>
      <c r="D183" s="144" t="s">
        <v>134</v>
      </c>
      <c r="E183" s="145" t="s">
        <v>28</v>
      </c>
      <c r="F183" s="146" t="s">
        <v>262</v>
      </c>
      <c r="H183" s="145" t="s">
        <v>28</v>
      </c>
      <c r="I183" s="147"/>
      <c r="L183" s="143"/>
      <c r="M183" s="148"/>
      <c r="T183" s="149"/>
      <c r="AT183" s="145" t="s">
        <v>134</v>
      </c>
      <c r="AU183" s="145" t="s">
        <v>86</v>
      </c>
      <c r="AV183" s="12" t="s">
        <v>84</v>
      </c>
      <c r="AW183" s="12" t="s">
        <v>36</v>
      </c>
      <c r="AX183" s="12" t="s">
        <v>76</v>
      </c>
      <c r="AY183" s="145" t="s">
        <v>124</v>
      </c>
    </row>
    <row r="184" spans="2:51" s="13" customFormat="1" ht="10.5">
      <c r="B184" s="150"/>
      <c r="D184" s="144" t="s">
        <v>134</v>
      </c>
      <c r="E184" s="151" t="s">
        <v>28</v>
      </c>
      <c r="F184" s="152" t="s">
        <v>263</v>
      </c>
      <c r="H184" s="153">
        <v>34.7</v>
      </c>
      <c r="I184" s="154"/>
      <c r="L184" s="150"/>
      <c r="M184" s="155"/>
      <c r="T184" s="156"/>
      <c r="AT184" s="151" t="s">
        <v>134</v>
      </c>
      <c r="AU184" s="151" t="s">
        <v>86</v>
      </c>
      <c r="AV184" s="13" t="s">
        <v>86</v>
      </c>
      <c r="AW184" s="13" t="s">
        <v>36</v>
      </c>
      <c r="AX184" s="13" t="s">
        <v>76</v>
      </c>
      <c r="AY184" s="151" t="s">
        <v>124</v>
      </c>
    </row>
    <row r="185" spans="2:51" s="12" customFormat="1" ht="10.5">
      <c r="B185" s="143"/>
      <c r="D185" s="144" t="s">
        <v>134</v>
      </c>
      <c r="E185" s="145" t="s">
        <v>28</v>
      </c>
      <c r="F185" s="146" t="s">
        <v>264</v>
      </c>
      <c r="H185" s="145" t="s">
        <v>28</v>
      </c>
      <c r="I185" s="147"/>
      <c r="L185" s="143"/>
      <c r="M185" s="148"/>
      <c r="T185" s="149"/>
      <c r="AT185" s="145" t="s">
        <v>134</v>
      </c>
      <c r="AU185" s="145" t="s">
        <v>86</v>
      </c>
      <c r="AV185" s="12" t="s">
        <v>84</v>
      </c>
      <c r="AW185" s="12" t="s">
        <v>36</v>
      </c>
      <c r="AX185" s="12" t="s">
        <v>76</v>
      </c>
      <c r="AY185" s="145" t="s">
        <v>124</v>
      </c>
    </row>
    <row r="186" spans="2:51" s="13" customFormat="1" ht="10.5">
      <c r="B186" s="150"/>
      <c r="D186" s="144" t="s">
        <v>134</v>
      </c>
      <c r="E186" s="151" t="s">
        <v>28</v>
      </c>
      <c r="F186" s="152" t="s">
        <v>265</v>
      </c>
      <c r="H186" s="153">
        <v>230.3</v>
      </c>
      <c r="I186" s="154"/>
      <c r="L186" s="150"/>
      <c r="M186" s="155"/>
      <c r="T186" s="156"/>
      <c r="AT186" s="151" t="s">
        <v>134</v>
      </c>
      <c r="AU186" s="151" t="s">
        <v>86</v>
      </c>
      <c r="AV186" s="13" t="s">
        <v>86</v>
      </c>
      <c r="AW186" s="13" t="s">
        <v>36</v>
      </c>
      <c r="AX186" s="13" t="s">
        <v>76</v>
      </c>
      <c r="AY186" s="151" t="s">
        <v>124</v>
      </c>
    </row>
    <row r="187" spans="2:51" s="12" customFormat="1" ht="10.5">
      <c r="B187" s="143"/>
      <c r="D187" s="144" t="s">
        <v>134</v>
      </c>
      <c r="E187" s="145" t="s">
        <v>28</v>
      </c>
      <c r="F187" s="146" t="s">
        <v>266</v>
      </c>
      <c r="H187" s="145" t="s">
        <v>28</v>
      </c>
      <c r="I187" s="147"/>
      <c r="L187" s="143"/>
      <c r="M187" s="148"/>
      <c r="T187" s="149"/>
      <c r="AT187" s="145" t="s">
        <v>134</v>
      </c>
      <c r="AU187" s="145" t="s">
        <v>86</v>
      </c>
      <c r="AV187" s="12" t="s">
        <v>84</v>
      </c>
      <c r="AW187" s="12" t="s">
        <v>36</v>
      </c>
      <c r="AX187" s="12" t="s">
        <v>76</v>
      </c>
      <c r="AY187" s="145" t="s">
        <v>124</v>
      </c>
    </row>
    <row r="188" spans="2:51" s="13" customFormat="1" ht="10.5">
      <c r="B188" s="150"/>
      <c r="D188" s="144" t="s">
        <v>134</v>
      </c>
      <c r="E188" s="151" t="s">
        <v>28</v>
      </c>
      <c r="F188" s="152" t="s">
        <v>267</v>
      </c>
      <c r="H188" s="153">
        <v>6.4</v>
      </c>
      <c r="I188" s="154"/>
      <c r="L188" s="150"/>
      <c r="M188" s="155"/>
      <c r="T188" s="156"/>
      <c r="AT188" s="151" t="s">
        <v>134</v>
      </c>
      <c r="AU188" s="151" t="s">
        <v>86</v>
      </c>
      <c r="AV188" s="13" t="s">
        <v>86</v>
      </c>
      <c r="AW188" s="13" t="s">
        <v>36</v>
      </c>
      <c r="AX188" s="13" t="s">
        <v>76</v>
      </c>
      <c r="AY188" s="151" t="s">
        <v>124</v>
      </c>
    </row>
    <row r="189" spans="2:51" s="14" customFormat="1" ht="10.5">
      <c r="B189" s="157"/>
      <c r="D189" s="144" t="s">
        <v>134</v>
      </c>
      <c r="E189" s="158" t="s">
        <v>28</v>
      </c>
      <c r="F189" s="159" t="s">
        <v>144</v>
      </c>
      <c r="H189" s="160">
        <v>2552.8</v>
      </c>
      <c r="I189" s="161"/>
      <c r="L189" s="157"/>
      <c r="M189" s="162"/>
      <c r="T189" s="163"/>
      <c r="AT189" s="158" t="s">
        <v>134</v>
      </c>
      <c r="AU189" s="158" t="s">
        <v>86</v>
      </c>
      <c r="AV189" s="14" t="s">
        <v>130</v>
      </c>
      <c r="AW189" s="14" t="s">
        <v>36</v>
      </c>
      <c r="AX189" s="14" t="s">
        <v>84</v>
      </c>
      <c r="AY189" s="158" t="s">
        <v>124</v>
      </c>
    </row>
    <row r="190" spans="2:65" s="1" customFormat="1" ht="24.75" customHeight="1">
      <c r="B190" s="33"/>
      <c r="C190" s="125" t="s">
        <v>268</v>
      </c>
      <c r="D190" s="125" t="s">
        <v>126</v>
      </c>
      <c r="E190" s="126" t="s">
        <v>269</v>
      </c>
      <c r="F190" s="127" t="s">
        <v>270</v>
      </c>
      <c r="G190" s="128" t="s">
        <v>129</v>
      </c>
      <c r="H190" s="129">
        <v>31.2</v>
      </c>
      <c r="I190" s="130"/>
      <c r="J190" s="131">
        <f>ROUND(I190*H190,2)</f>
        <v>0</v>
      </c>
      <c r="K190" s="132"/>
      <c r="L190" s="33"/>
      <c r="M190" s="133" t="s">
        <v>28</v>
      </c>
      <c r="N190" s="134" t="s">
        <v>47</v>
      </c>
      <c r="P190" s="135">
        <f>O190*H190</f>
        <v>0</v>
      </c>
      <c r="Q190" s="135">
        <v>0</v>
      </c>
      <c r="R190" s="135">
        <f>Q190*H190</f>
        <v>0</v>
      </c>
      <c r="S190" s="135">
        <v>0</v>
      </c>
      <c r="T190" s="136">
        <f>S190*H190</f>
        <v>0</v>
      </c>
      <c r="AR190" s="137" t="s">
        <v>130</v>
      </c>
      <c r="AT190" s="137" t="s">
        <v>126</v>
      </c>
      <c r="AU190" s="137" t="s">
        <v>86</v>
      </c>
      <c r="AY190" s="18" t="s">
        <v>124</v>
      </c>
      <c r="BE190" s="138">
        <f>IF(N190="základní",J190,0)</f>
        <v>0</v>
      </c>
      <c r="BF190" s="138">
        <f>IF(N190="snížená",J190,0)</f>
        <v>0</v>
      </c>
      <c r="BG190" s="138">
        <f>IF(N190="zákl. přenesená",J190,0)</f>
        <v>0</v>
      </c>
      <c r="BH190" s="138">
        <f>IF(N190="sníž. přenesená",J190,0)</f>
        <v>0</v>
      </c>
      <c r="BI190" s="138">
        <f>IF(N190="nulová",J190,0)</f>
        <v>0</v>
      </c>
      <c r="BJ190" s="18" t="s">
        <v>84</v>
      </c>
      <c r="BK190" s="138">
        <f>ROUND(I190*H190,2)</f>
        <v>0</v>
      </c>
      <c r="BL190" s="18" t="s">
        <v>130</v>
      </c>
      <c r="BM190" s="137" t="s">
        <v>271</v>
      </c>
    </row>
    <row r="191" spans="2:47" s="1" customFormat="1" ht="10.5">
      <c r="B191" s="33"/>
      <c r="D191" s="139" t="s">
        <v>132</v>
      </c>
      <c r="F191" s="140" t="s">
        <v>272</v>
      </c>
      <c r="I191" s="141"/>
      <c r="L191" s="33"/>
      <c r="M191" s="142"/>
      <c r="T191" s="54"/>
      <c r="AT191" s="18" t="s">
        <v>132</v>
      </c>
      <c r="AU191" s="18" t="s">
        <v>86</v>
      </c>
    </row>
    <row r="192" spans="2:51" s="13" customFormat="1" ht="10.5">
      <c r="B192" s="150"/>
      <c r="D192" s="144" t="s">
        <v>134</v>
      </c>
      <c r="E192" s="151" t="s">
        <v>28</v>
      </c>
      <c r="F192" s="152" t="s">
        <v>273</v>
      </c>
      <c r="H192" s="153">
        <v>6.2</v>
      </c>
      <c r="I192" s="154"/>
      <c r="L192" s="150"/>
      <c r="M192" s="155"/>
      <c r="T192" s="156"/>
      <c r="AT192" s="151" t="s">
        <v>134</v>
      </c>
      <c r="AU192" s="151" t="s">
        <v>86</v>
      </c>
      <c r="AV192" s="13" t="s">
        <v>86</v>
      </c>
      <c r="AW192" s="13" t="s">
        <v>36</v>
      </c>
      <c r="AX192" s="13" t="s">
        <v>76</v>
      </c>
      <c r="AY192" s="151" t="s">
        <v>124</v>
      </c>
    </row>
    <row r="193" spans="2:51" s="12" customFormat="1" ht="10.5">
      <c r="B193" s="143"/>
      <c r="D193" s="144" t="s">
        <v>134</v>
      </c>
      <c r="E193" s="145" t="s">
        <v>28</v>
      </c>
      <c r="F193" s="146" t="s">
        <v>274</v>
      </c>
      <c r="H193" s="145" t="s">
        <v>28</v>
      </c>
      <c r="I193" s="147"/>
      <c r="L193" s="143"/>
      <c r="M193" s="148"/>
      <c r="T193" s="149"/>
      <c r="AT193" s="145" t="s">
        <v>134</v>
      </c>
      <c r="AU193" s="145" t="s">
        <v>86</v>
      </c>
      <c r="AV193" s="12" t="s">
        <v>84</v>
      </c>
      <c r="AW193" s="12" t="s">
        <v>36</v>
      </c>
      <c r="AX193" s="12" t="s">
        <v>76</v>
      </c>
      <c r="AY193" s="145" t="s">
        <v>124</v>
      </c>
    </row>
    <row r="194" spans="2:51" s="13" customFormat="1" ht="10.5">
      <c r="B194" s="150"/>
      <c r="D194" s="144" t="s">
        <v>134</v>
      </c>
      <c r="E194" s="151" t="s">
        <v>28</v>
      </c>
      <c r="F194" s="152" t="s">
        <v>275</v>
      </c>
      <c r="H194" s="153">
        <v>25</v>
      </c>
      <c r="I194" s="154"/>
      <c r="L194" s="150"/>
      <c r="M194" s="155"/>
      <c r="T194" s="156"/>
      <c r="AT194" s="151" t="s">
        <v>134</v>
      </c>
      <c r="AU194" s="151" t="s">
        <v>86</v>
      </c>
      <c r="AV194" s="13" t="s">
        <v>86</v>
      </c>
      <c r="AW194" s="13" t="s">
        <v>36</v>
      </c>
      <c r="AX194" s="13" t="s">
        <v>76</v>
      </c>
      <c r="AY194" s="151" t="s">
        <v>124</v>
      </c>
    </row>
    <row r="195" spans="2:51" s="14" customFormat="1" ht="10.5">
      <c r="B195" s="157"/>
      <c r="D195" s="144" t="s">
        <v>134</v>
      </c>
      <c r="E195" s="158" t="s">
        <v>28</v>
      </c>
      <c r="F195" s="159" t="s">
        <v>144</v>
      </c>
      <c r="H195" s="160">
        <v>31.2</v>
      </c>
      <c r="I195" s="161"/>
      <c r="L195" s="157"/>
      <c r="M195" s="162"/>
      <c r="T195" s="163"/>
      <c r="AT195" s="158" t="s">
        <v>134</v>
      </c>
      <c r="AU195" s="158" t="s">
        <v>86</v>
      </c>
      <c r="AV195" s="14" t="s">
        <v>130</v>
      </c>
      <c r="AW195" s="14" t="s">
        <v>36</v>
      </c>
      <c r="AX195" s="14" t="s">
        <v>84</v>
      </c>
      <c r="AY195" s="158" t="s">
        <v>124</v>
      </c>
    </row>
    <row r="196" spans="2:65" s="1" customFormat="1" ht="15.75" customHeight="1">
      <c r="B196" s="33"/>
      <c r="C196" s="171" t="s">
        <v>7</v>
      </c>
      <c r="D196" s="171" t="s">
        <v>237</v>
      </c>
      <c r="E196" s="172" t="s">
        <v>276</v>
      </c>
      <c r="F196" s="173" t="s">
        <v>277</v>
      </c>
      <c r="G196" s="174" t="s">
        <v>214</v>
      </c>
      <c r="H196" s="175">
        <v>5.616</v>
      </c>
      <c r="I196" s="176"/>
      <c r="J196" s="177">
        <f>ROUND(I196*H196,2)</f>
        <v>0</v>
      </c>
      <c r="K196" s="178"/>
      <c r="L196" s="179"/>
      <c r="M196" s="180" t="s">
        <v>28</v>
      </c>
      <c r="N196" s="181" t="s">
        <v>47</v>
      </c>
      <c r="P196" s="135">
        <f>O196*H196</f>
        <v>0</v>
      </c>
      <c r="Q196" s="135">
        <v>1</v>
      </c>
      <c r="R196" s="135">
        <f>Q196*H196</f>
        <v>5.616</v>
      </c>
      <c r="S196" s="135">
        <v>0</v>
      </c>
      <c r="T196" s="136">
        <f>S196*H196</f>
        <v>0</v>
      </c>
      <c r="AR196" s="137" t="s">
        <v>184</v>
      </c>
      <c r="AT196" s="137" t="s">
        <v>237</v>
      </c>
      <c r="AU196" s="137" t="s">
        <v>86</v>
      </c>
      <c r="AY196" s="18" t="s">
        <v>124</v>
      </c>
      <c r="BE196" s="138">
        <f>IF(N196="základní",J196,0)</f>
        <v>0</v>
      </c>
      <c r="BF196" s="138">
        <f>IF(N196="snížená",J196,0)</f>
        <v>0</v>
      </c>
      <c r="BG196" s="138">
        <f>IF(N196="zákl. přenesená",J196,0)</f>
        <v>0</v>
      </c>
      <c r="BH196" s="138">
        <f>IF(N196="sníž. přenesená",J196,0)</f>
        <v>0</v>
      </c>
      <c r="BI196" s="138">
        <f>IF(N196="nulová",J196,0)</f>
        <v>0</v>
      </c>
      <c r="BJ196" s="18" t="s">
        <v>84</v>
      </c>
      <c r="BK196" s="138">
        <f>ROUND(I196*H196,2)</f>
        <v>0</v>
      </c>
      <c r="BL196" s="18" t="s">
        <v>130</v>
      </c>
      <c r="BM196" s="137" t="s">
        <v>278</v>
      </c>
    </row>
    <row r="197" spans="2:51" s="13" customFormat="1" ht="10.5">
      <c r="B197" s="150"/>
      <c r="D197" s="144" t="s">
        <v>134</v>
      </c>
      <c r="E197" s="151" t="s">
        <v>28</v>
      </c>
      <c r="F197" s="152" t="s">
        <v>279</v>
      </c>
      <c r="H197" s="153">
        <v>5.616</v>
      </c>
      <c r="I197" s="154"/>
      <c r="L197" s="150"/>
      <c r="M197" s="155"/>
      <c r="T197" s="156"/>
      <c r="AT197" s="151" t="s">
        <v>134</v>
      </c>
      <c r="AU197" s="151" t="s">
        <v>86</v>
      </c>
      <c r="AV197" s="13" t="s">
        <v>86</v>
      </c>
      <c r="AW197" s="13" t="s">
        <v>36</v>
      </c>
      <c r="AX197" s="13" t="s">
        <v>84</v>
      </c>
      <c r="AY197" s="151" t="s">
        <v>124</v>
      </c>
    </row>
    <row r="198" spans="2:65" s="1" customFormat="1" ht="24.75" customHeight="1">
      <c r="B198" s="33"/>
      <c r="C198" s="125" t="s">
        <v>280</v>
      </c>
      <c r="D198" s="125" t="s">
        <v>126</v>
      </c>
      <c r="E198" s="126" t="s">
        <v>281</v>
      </c>
      <c r="F198" s="127" t="s">
        <v>282</v>
      </c>
      <c r="G198" s="128" t="s">
        <v>129</v>
      </c>
      <c r="H198" s="129">
        <v>4.25</v>
      </c>
      <c r="I198" s="130"/>
      <c r="J198" s="131">
        <f>ROUND(I198*H198,2)</f>
        <v>0</v>
      </c>
      <c r="K198" s="132"/>
      <c r="L198" s="33"/>
      <c r="M198" s="133" t="s">
        <v>28</v>
      </c>
      <c r="N198" s="134" t="s">
        <v>47</v>
      </c>
      <c r="P198" s="135">
        <f>O198*H198</f>
        <v>0</v>
      </c>
      <c r="Q198" s="135">
        <v>0</v>
      </c>
      <c r="R198" s="135">
        <f>Q198*H198</f>
        <v>0</v>
      </c>
      <c r="S198" s="135">
        <v>0</v>
      </c>
      <c r="T198" s="136">
        <f>S198*H198</f>
        <v>0</v>
      </c>
      <c r="AR198" s="137" t="s">
        <v>130</v>
      </c>
      <c r="AT198" s="137" t="s">
        <v>126</v>
      </c>
      <c r="AU198" s="137" t="s">
        <v>86</v>
      </c>
      <c r="AY198" s="18" t="s">
        <v>124</v>
      </c>
      <c r="BE198" s="138">
        <f>IF(N198="základní",J198,0)</f>
        <v>0</v>
      </c>
      <c r="BF198" s="138">
        <f>IF(N198="snížená",J198,0)</f>
        <v>0</v>
      </c>
      <c r="BG198" s="138">
        <f>IF(N198="zákl. přenesená",J198,0)</f>
        <v>0</v>
      </c>
      <c r="BH198" s="138">
        <f>IF(N198="sníž. přenesená",J198,0)</f>
        <v>0</v>
      </c>
      <c r="BI198" s="138">
        <f>IF(N198="nulová",J198,0)</f>
        <v>0</v>
      </c>
      <c r="BJ198" s="18" t="s">
        <v>84</v>
      </c>
      <c r="BK198" s="138">
        <f>ROUND(I198*H198,2)</f>
        <v>0</v>
      </c>
      <c r="BL198" s="18" t="s">
        <v>130</v>
      </c>
      <c r="BM198" s="137" t="s">
        <v>283</v>
      </c>
    </row>
    <row r="199" spans="2:47" s="1" customFormat="1" ht="10.5">
      <c r="B199" s="33"/>
      <c r="D199" s="139" t="s">
        <v>132</v>
      </c>
      <c r="F199" s="140" t="s">
        <v>284</v>
      </c>
      <c r="I199" s="141"/>
      <c r="L199" s="33"/>
      <c r="M199" s="142"/>
      <c r="T199" s="54"/>
      <c r="AT199" s="18" t="s">
        <v>132</v>
      </c>
      <c r="AU199" s="18" t="s">
        <v>86</v>
      </c>
    </row>
    <row r="200" spans="2:51" s="12" customFormat="1" ht="10.5">
      <c r="B200" s="143"/>
      <c r="D200" s="144" t="s">
        <v>134</v>
      </c>
      <c r="E200" s="145" t="s">
        <v>28</v>
      </c>
      <c r="F200" s="146" t="s">
        <v>182</v>
      </c>
      <c r="H200" s="145" t="s">
        <v>28</v>
      </c>
      <c r="I200" s="147"/>
      <c r="L200" s="143"/>
      <c r="M200" s="148"/>
      <c r="T200" s="149"/>
      <c r="AT200" s="145" t="s">
        <v>134</v>
      </c>
      <c r="AU200" s="145" t="s">
        <v>86</v>
      </c>
      <c r="AV200" s="12" t="s">
        <v>84</v>
      </c>
      <c r="AW200" s="12" t="s">
        <v>36</v>
      </c>
      <c r="AX200" s="12" t="s">
        <v>76</v>
      </c>
      <c r="AY200" s="145" t="s">
        <v>124</v>
      </c>
    </row>
    <row r="201" spans="2:51" s="13" customFormat="1" ht="10.5">
      <c r="B201" s="150"/>
      <c r="D201" s="144" t="s">
        <v>134</v>
      </c>
      <c r="E201" s="151" t="s">
        <v>28</v>
      </c>
      <c r="F201" s="152" t="s">
        <v>183</v>
      </c>
      <c r="H201" s="153">
        <v>4.25</v>
      </c>
      <c r="I201" s="154"/>
      <c r="L201" s="150"/>
      <c r="M201" s="155"/>
      <c r="T201" s="156"/>
      <c r="AT201" s="151" t="s">
        <v>134</v>
      </c>
      <c r="AU201" s="151" t="s">
        <v>86</v>
      </c>
      <c r="AV201" s="13" t="s">
        <v>86</v>
      </c>
      <c r="AW201" s="13" t="s">
        <v>36</v>
      </c>
      <c r="AX201" s="13" t="s">
        <v>76</v>
      </c>
      <c r="AY201" s="151" t="s">
        <v>124</v>
      </c>
    </row>
    <row r="202" spans="2:51" s="14" customFormat="1" ht="10.5">
      <c r="B202" s="157"/>
      <c r="D202" s="144" t="s">
        <v>134</v>
      </c>
      <c r="E202" s="158" t="s">
        <v>28</v>
      </c>
      <c r="F202" s="159" t="s">
        <v>144</v>
      </c>
      <c r="H202" s="160">
        <v>4.25</v>
      </c>
      <c r="I202" s="161"/>
      <c r="L202" s="157"/>
      <c r="M202" s="162"/>
      <c r="T202" s="163"/>
      <c r="AT202" s="158" t="s">
        <v>134</v>
      </c>
      <c r="AU202" s="158" t="s">
        <v>86</v>
      </c>
      <c r="AV202" s="14" t="s">
        <v>130</v>
      </c>
      <c r="AW202" s="14" t="s">
        <v>36</v>
      </c>
      <c r="AX202" s="14" t="s">
        <v>84</v>
      </c>
      <c r="AY202" s="158" t="s">
        <v>124</v>
      </c>
    </row>
    <row r="203" spans="2:65" s="1" customFormat="1" ht="24.75" customHeight="1">
      <c r="B203" s="33"/>
      <c r="C203" s="125" t="s">
        <v>285</v>
      </c>
      <c r="D203" s="125" t="s">
        <v>126</v>
      </c>
      <c r="E203" s="126" t="s">
        <v>286</v>
      </c>
      <c r="F203" s="127" t="s">
        <v>287</v>
      </c>
      <c r="G203" s="128" t="s">
        <v>129</v>
      </c>
      <c r="H203" s="129">
        <v>31.2</v>
      </c>
      <c r="I203" s="130"/>
      <c r="J203" s="131">
        <f>ROUND(I203*H203,2)</f>
        <v>0</v>
      </c>
      <c r="K203" s="132"/>
      <c r="L203" s="33"/>
      <c r="M203" s="133" t="s">
        <v>28</v>
      </c>
      <c r="N203" s="134" t="s">
        <v>47</v>
      </c>
      <c r="P203" s="135">
        <f>O203*H203</f>
        <v>0</v>
      </c>
      <c r="Q203" s="135">
        <v>0</v>
      </c>
      <c r="R203" s="135">
        <f>Q203*H203</f>
        <v>0</v>
      </c>
      <c r="S203" s="135">
        <v>0</v>
      </c>
      <c r="T203" s="136">
        <f>S203*H203</f>
        <v>0</v>
      </c>
      <c r="AR203" s="137" t="s">
        <v>130</v>
      </c>
      <c r="AT203" s="137" t="s">
        <v>126</v>
      </c>
      <c r="AU203" s="137" t="s">
        <v>86</v>
      </c>
      <c r="AY203" s="18" t="s">
        <v>124</v>
      </c>
      <c r="BE203" s="138">
        <f>IF(N203="základní",J203,0)</f>
        <v>0</v>
      </c>
      <c r="BF203" s="138">
        <f>IF(N203="snížená",J203,0)</f>
        <v>0</v>
      </c>
      <c r="BG203" s="138">
        <f>IF(N203="zákl. přenesená",J203,0)</f>
        <v>0</v>
      </c>
      <c r="BH203" s="138">
        <f>IF(N203="sníž. přenesená",J203,0)</f>
        <v>0</v>
      </c>
      <c r="BI203" s="138">
        <f>IF(N203="nulová",J203,0)</f>
        <v>0</v>
      </c>
      <c r="BJ203" s="18" t="s">
        <v>84</v>
      </c>
      <c r="BK203" s="138">
        <f>ROUND(I203*H203,2)</f>
        <v>0</v>
      </c>
      <c r="BL203" s="18" t="s">
        <v>130</v>
      </c>
      <c r="BM203" s="137" t="s">
        <v>288</v>
      </c>
    </row>
    <row r="204" spans="2:47" s="1" customFormat="1" ht="10.5">
      <c r="B204" s="33"/>
      <c r="D204" s="139" t="s">
        <v>132</v>
      </c>
      <c r="F204" s="140" t="s">
        <v>289</v>
      </c>
      <c r="I204" s="141"/>
      <c r="L204" s="33"/>
      <c r="M204" s="142"/>
      <c r="T204" s="54"/>
      <c r="AT204" s="18" t="s">
        <v>132</v>
      </c>
      <c r="AU204" s="18" t="s">
        <v>86</v>
      </c>
    </row>
    <row r="205" spans="2:51" s="13" customFormat="1" ht="10.5">
      <c r="B205" s="150"/>
      <c r="D205" s="144" t="s">
        <v>134</v>
      </c>
      <c r="E205" s="151" t="s">
        <v>28</v>
      </c>
      <c r="F205" s="152" t="s">
        <v>290</v>
      </c>
      <c r="H205" s="153">
        <v>31.2</v>
      </c>
      <c r="I205" s="154"/>
      <c r="L205" s="150"/>
      <c r="M205" s="155"/>
      <c r="T205" s="156"/>
      <c r="AT205" s="151" t="s">
        <v>134</v>
      </c>
      <c r="AU205" s="151" t="s">
        <v>86</v>
      </c>
      <c r="AV205" s="13" t="s">
        <v>86</v>
      </c>
      <c r="AW205" s="13" t="s">
        <v>36</v>
      </c>
      <c r="AX205" s="13" t="s">
        <v>84</v>
      </c>
      <c r="AY205" s="151" t="s">
        <v>124</v>
      </c>
    </row>
    <row r="206" spans="2:65" s="1" customFormat="1" ht="15.75" customHeight="1">
      <c r="B206" s="33"/>
      <c r="C206" s="171" t="s">
        <v>291</v>
      </c>
      <c r="D206" s="171" t="s">
        <v>237</v>
      </c>
      <c r="E206" s="172" t="s">
        <v>292</v>
      </c>
      <c r="F206" s="173" t="s">
        <v>293</v>
      </c>
      <c r="G206" s="174" t="s">
        <v>294</v>
      </c>
      <c r="H206" s="175">
        <v>1.56</v>
      </c>
      <c r="I206" s="176"/>
      <c r="J206" s="177">
        <f>ROUND(I206*H206,2)</f>
        <v>0</v>
      </c>
      <c r="K206" s="178"/>
      <c r="L206" s="179"/>
      <c r="M206" s="180" t="s">
        <v>28</v>
      </c>
      <c r="N206" s="181" t="s">
        <v>47</v>
      </c>
      <c r="P206" s="135">
        <f>O206*H206</f>
        <v>0</v>
      </c>
      <c r="Q206" s="135">
        <v>0.001</v>
      </c>
      <c r="R206" s="135">
        <f>Q206*H206</f>
        <v>0.0015600000000000002</v>
      </c>
      <c r="S206" s="135">
        <v>0</v>
      </c>
      <c r="T206" s="136">
        <f>S206*H206</f>
        <v>0</v>
      </c>
      <c r="AR206" s="137" t="s">
        <v>184</v>
      </c>
      <c r="AT206" s="137" t="s">
        <v>237</v>
      </c>
      <c r="AU206" s="137" t="s">
        <v>86</v>
      </c>
      <c r="AY206" s="18" t="s">
        <v>124</v>
      </c>
      <c r="BE206" s="138">
        <f>IF(N206="základní",J206,0)</f>
        <v>0</v>
      </c>
      <c r="BF206" s="138">
        <f>IF(N206="snížená",J206,0)</f>
        <v>0</v>
      </c>
      <c r="BG206" s="138">
        <f>IF(N206="zákl. přenesená",J206,0)</f>
        <v>0</v>
      </c>
      <c r="BH206" s="138">
        <f>IF(N206="sníž. přenesená",J206,0)</f>
        <v>0</v>
      </c>
      <c r="BI206" s="138">
        <f>IF(N206="nulová",J206,0)</f>
        <v>0</v>
      </c>
      <c r="BJ206" s="18" t="s">
        <v>84</v>
      </c>
      <c r="BK206" s="138">
        <f>ROUND(I206*H206,2)</f>
        <v>0</v>
      </c>
      <c r="BL206" s="18" t="s">
        <v>130</v>
      </c>
      <c r="BM206" s="137" t="s">
        <v>295</v>
      </c>
    </row>
    <row r="207" spans="2:51" s="13" customFormat="1" ht="10.5">
      <c r="B207" s="150"/>
      <c r="D207" s="144" t="s">
        <v>134</v>
      </c>
      <c r="E207" s="151" t="s">
        <v>28</v>
      </c>
      <c r="F207" s="152" t="s">
        <v>296</v>
      </c>
      <c r="H207" s="153">
        <v>1.56</v>
      </c>
      <c r="I207" s="154"/>
      <c r="L207" s="150"/>
      <c r="M207" s="155"/>
      <c r="T207" s="156"/>
      <c r="AT207" s="151" t="s">
        <v>134</v>
      </c>
      <c r="AU207" s="151" t="s">
        <v>86</v>
      </c>
      <c r="AV207" s="13" t="s">
        <v>86</v>
      </c>
      <c r="AW207" s="13" t="s">
        <v>36</v>
      </c>
      <c r="AX207" s="13" t="s">
        <v>84</v>
      </c>
      <c r="AY207" s="151" t="s">
        <v>124</v>
      </c>
    </row>
    <row r="208" spans="2:63" s="11" customFormat="1" ht="22.75" customHeight="1">
      <c r="B208" s="113"/>
      <c r="D208" s="114" t="s">
        <v>75</v>
      </c>
      <c r="E208" s="123" t="s">
        <v>130</v>
      </c>
      <c r="F208" s="123" t="s">
        <v>297</v>
      </c>
      <c r="I208" s="116"/>
      <c r="J208" s="124">
        <f>BK208</f>
        <v>0</v>
      </c>
      <c r="L208" s="113"/>
      <c r="M208" s="118"/>
      <c r="P208" s="119">
        <f>SUM(P209:P211)</f>
        <v>0</v>
      </c>
      <c r="R208" s="119">
        <f>SUM(R209:R211)</f>
        <v>0</v>
      </c>
      <c r="T208" s="120">
        <f>SUM(T209:T211)</f>
        <v>0</v>
      </c>
      <c r="AR208" s="114" t="s">
        <v>84</v>
      </c>
      <c r="AT208" s="121" t="s">
        <v>75</v>
      </c>
      <c r="AU208" s="121" t="s">
        <v>84</v>
      </c>
      <c r="AY208" s="114" t="s">
        <v>124</v>
      </c>
      <c r="BK208" s="122">
        <f>SUM(BK209:BK211)</f>
        <v>0</v>
      </c>
    </row>
    <row r="209" spans="2:65" s="1" customFormat="1" ht="22.25" customHeight="1">
      <c r="B209" s="33"/>
      <c r="C209" s="125" t="s">
        <v>298</v>
      </c>
      <c r="D209" s="125" t="s">
        <v>126</v>
      </c>
      <c r="E209" s="126" t="s">
        <v>299</v>
      </c>
      <c r="F209" s="127" t="s">
        <v>300</v>
      </c>
      <c r="G209" s="128" t="s">
        <v>187</v>
      </c>
      <c r="H209" s="129">
        <v>0.56</v>
      </c>
      <c r="I209" s="130"/>
      <c r="J209" s="131">
        <f>ROUND(I209*H209,2)</f>
        <v>0</v>
      </c>
      <c r="K209" s="132"/>
      <c r="L209" s="33"/>
      <c r="M209" s="133" t="s">
        <v>28</v>
      </c>
      <c r="N209" s="134" t="s">
        <v>47</v>
      </c>
      <c r="P209" s="135">
        <f>O209*H209</f>
        <v>0</v>
      </c>
      <c r="Q209" s="135">
        <v>0</v>
      </c>
      <c r="R209" s="135">
        <f>Q209*H209</f>
        <v>0</v>
      </c>
      <c r="S209" s="135">
        <v>0</v>
      </c>
      <c r="T209" s="136">
        <f>S209*H209</f>
        <v>0</v>
      </c>
      <c r="AR209" s="137" t="s">
        <v>130</v>
      </c>
      <c r="AT209" s="137" t="s">
        <v>126</v>
      </c>
      <c r="AU209" s="137" t="s">
        <v>86</v>
      </c>
      <c r="AY209" s="18" t="s">
        <v>124</v>
      </c>
      <c r="BE209" s="138">
        <f>IF(N209="základní",J209,0)</f>
        <v>0</v>
      </c>
      <c r="BF209" s="138">
        <f>IF(N209="snížená",J209,0)</f>
        <v>0</v>
      </c>
      <c r="BG209" s="138">
        <f>IF(N209="zákl. přenesená",J209,0)</f>
        <v>0</v>
      </c>
      <c r="BH209" s="138">
        <f>IF(N209="sníž. přenesená",J209,0)</f>
        <v>0</v>
      </c>
      <c r="BI209" s="138">
        <f>IF(N209="nulová",J209,0)</f>
        <v>0</v>
      </c>
      <c r="BJ209" s="18" t="s">
        <v>84</v>
      </c>
      <c r="BK209" s="138">
        <f>ROUND(I209*H209,2)</f>
        <v>0</v>
      </c>
      <c r="BL209" s="18" t="s">
        <v>130</v>
      </c>
      <c r="BM209" s="137" t="s">
        <v>301</v>
      </c>
    </row>
    <row r="210" spans="2:47" s="1" customFormat="1" ht="10.5">
      <c r="B210" s="33"/>
      <c r="D210" s="139" t="s">
        <v>132</v>
      </c>
      <c r="F210" s="140" t="s">
        <v>302</v>
      </c>
      <c r="I210" s="141"/>
      <c r="L210" s="33"/>
      <c r="M210" s="142"/>
      <c r="T210" s="54"/>
      <c r="AT210" s="18" t="s">
        <v>132</v>
      </c>
      <c r="AU210" s="18" t="s">
        <v>86</v>
      </c>
    </row>
    <row r="211" spans="2:51" s="13" customFormat="1" ht="10.5">
      <c r="B211" s="150"/>
      <c r="D211" s="144" t="s">
        <v>134</v>
      </c>
      <c r="E211" s="151" t="s">
        <v>28</v>
      </c>
      <c r="F211" s="152" t="s">
        <v>303</v>
      </c>
      <c r="H211" s="153">
        <v>0.56</v>
      </c>
      <c r="I211" s="154"/>
      <c r="L211" s="150"/>
      <c r="M211" s="155"/>
      <c r="T211" s="156"/>
      <c r="AT211" s="151" t="s">
        <v>134</v>
      </c>
      <c r="AU211" s="151" t="s">
        <v>86</v>
      </c>
      <c r="AV211" s="13" t="s">
        <v>86</v>
      </c>
      <c r="AW211" s="13" t="s">
        <v>36</v>
      </c>
      <c r="AX211" s="13" t="s">
        <v>84</v>
      </c>
      <c r="AY211" s="151" t="s">
        <v>124</v>
      </c>
    </row>
    <row r="212" spans="2:63" s="11" customFormat="1" ht="22.75" customHeight="1">
      <c r="B212" s="113"/>
      <c r="D212" s="114" t="s">
        <v>75</v>
      </c>
      <c r="E212" s="123" t="s">
        <v>161</v>
      </c>
      <c r="F212" s="123" t="s">
        <v>304</v>
      </c>
      <c r="I212" s="116"/>
      <c r="J212" s="124">
        <f>BK212</f>
        <v>0</v>
      </c>
      <c r="L212" s="113"/>
      <c r="M212" s="118"/>
      <c r="P212" s="119">
        <f>SUM(P213:P329)</f>
        <v>0</v>
      </c>
      <c r="R212" s="119">
        <f>SUM(R213:R329)</f>
        <v>11.723797000000001</v>
      </c>
      <c r="T212" s="120">
        <f>SUM(T213:T329)</f>
        <v>0</v>
      </c>
      <c r="AR212" s="114" t="s">
        <v>84</v>
      </c>
      <c r="AT212" s="121" t="s">
        <v>75</v>
      </c>
      <c r="AU212" s="121" t="s">
        <v>84</v>
      </c>
      <c r="AY212" s="114" t="s">
        <v>124</v>
      </c>
      <c r="BK212" s="122">
        <f>SUM(BK213:BK329)</f>
        <v>0</v>
      </c>
    </row>
    <row r="213" spans="2:65" s="1" customFormat="1" ht="22.25" customHeight="1">
      <c r="B213" s="33"/>
      <c r="C213" s="125" t="s">
        <v>305</v>
      </c>
      <c r="D213" s="125" t="s">
        <v>126</v>
      </c>
      <c r="E213" s="126" t="s">
        <v>306</v>
      </c>
      <c r="F213" s="127" t="s">
        <v>307</v>
      </c>
      <c r="G213" s="128" t="s">
        <v>129</v>
      </c>
      <c r="H213" s="129">
        <v>1549.31</v>
      </c>
      <c r="I213" s="130"/>
      <c r="J213" s="131">
        <f>ROUND(I213*H213,2)</f>
        <v>0</v>
      </c>
      <c r="K213" s="132"/>
      <c r="L213" s="33"/>
      <c r="M213" s="133" t="s">
        <v>28</v>
      </c>
      <c r="N213" s="134" t="s">
        <v>47</v>
      </c>
      <c r="P213" s="135">
        <f>O213*H213</f>
        <v>0</v>
      </c>
      <c r="Q213" s="135">
        <v>0</v>
      </c>
      <c r="R213" s="135">
        <f>Q213*H213</f>
        <v>0</v>
      </c>
      <c r="S213" s="135">
        <v>0</v>
      </c>
      <c r="T213" s="136">
        <f>S213*H213</f>
        <v>0</v>
      </c>
      <c r="AR213" s="137" t="s">
        <v>130</v>
      </c>
      <c r="AT213" s="137" t="s">
        <v>126</v>
      </c>
      <c r="AU213" s="137" t="s">
        <v>86</v>
      </c>
      <c r="AY213" s="18" t="s">
        <v>124</v>
      </c>
      <c r="BE213" s="138">
        <f>IF(N213="základní",J213,0)</f>
        <v>0</v>
      </c>
      <c r="BF213" s="138">
        <f>IF(N213="snížená",J213,0)</f>
        <v>0</v>
      </c>
      <c r="BG213" s="138">
        <f>IF(N213="zákl. přenesená",J213,0)</f>
        <v>0</v>
      </c>
      <c r="BH213" s="138">
        <f>IF(N213="sníž. přenesená",J213,0)</f>
        <v>0</v>
      </c>
      <c r="BI213" s="138">
        <f>IF(N213="nulová",J213,0)</f>
        <v>0</v>
      </c>
      <c r="BJ213" s="18" t="s">
        <v>84</v>
      </c>
      <c r="BK213" s="138">
        <f>ROUND(I213*H213,2)</f>
        <v>0</v>
      </c>
      <c r="BL213" s="18" t="s">
        <v>130</v>
      </c>
      <c r="BM213" s="137" t="s">
        <v>308</v>
      </c>
    </row>
    <row r="214" spans="2:47" s="1" customFormat="1" ht="10.5">
      <c r="B214" s="33"/>
      <c r="D214" s="139" t="s">
        <v>132</v>
      </c>
      <c r="F214" s="140" t="s">
        <v>309</v>
      </c>
      <c r="I214" s="141"/>
      <c r="L214" s="33"/>
      <c r="M214" s="142"/>
      <c r="T214" s="54"/>
      <c r="AT214" s="18" t="s">
        <v>132</v>
      </c>
      <c r="AU214" s="18" t="s">
        <v>86</v>
      </c>
    </row>
    <row r="215" spans="2:51" s="12" customFormat="1" ht="21">
      <c r="B215" s="143"/>
      <c r="D215" s="144" t="s">
        <v>134</v>
      </c>
      <c r="E215" s="145" t="s">
        <v>28</v>
      </c>
      <c r="F215" s="146" t="s">
        <v>154</v>
      </c>
      <c r="H215" s="145" t="s">
        <v>28</v>
      </c>
      <c r="I215" s="147"/>
      <c r="L215" s="143"/>
      <c r="M215" s="148"/>
      <c r="T215" s="149"/>
      <c r="AT215" s="145" t="s">
        <v>134</v>
      </c>
      <c r="AU215" s="145" t="s">
        <v>86</v>
      </c>
      <c r="AV215" s="12" t="s">
        <v>84</v>
      </c>
      <c r="AW215" s="12" t="s">
        <v>36</v>
      </c>
      <c r="AX215" s="12" t="s">
        <v>76</v>
      </c>
      <c r="AY215" s="145" t="s">
        <v>124</v>
      </c>
    </row>
    <row r="216" spans="2:51" s="12" customFormat="1" ht="10.5">
      <c r="B216" s="143"/>
      <c r="D216" s="144" t="s">
        <v>134</v>
      </c>
      <c r="E216" s="145" t="s">
        <v>28</v>
      </c>
      <c r="F216" s="146" t="s">
        <v>310</v>
      </c>
      <c r="H216" s="145" t="s">
        <v>28</v>
      </c>
      <c r="I216" s="147"/>
      <c r="L216" s="143"/>
      <c r="M216" s="148"/>
      <c r="T216" s="149"/>
      <c r="AT216" s="145" t="s">
        <v>134</v>
      </c>
      <c r="AU216" s="145" t="s">
        <v>86</v>
      </c>
      <c r="AV216" s="12" t="s">
        <v>84</v>
      </c>
      <c r="AW216" s="12" t="s">
        <v>36</v>
      </c>
      <c r="AX216" s="12" t="s">
        <v>76</v>
      </c>
      <c r="AY216" s="145" t="s">
        <v>124</v>
      </c>
    </row>
    <row r="217" spans="2:51" s="13" customFormat="1" ht="10.5">
      <c r="B217" s="150"/>
      <c r="D217" s="144" t="s">
        <v>134</v>
      </c>
      <c r="E217" s="151" t="s">
        <v>28</v>
      </c>
      <c r="F217" s="152" t="s">
        <v>156</v>
      </c>
      <c r="H217" s="153">
        <v>1549.31</v>
      </c>
      <c r="I217" s="154"/>
      <c r="L217" s="150"/>
      <c r="M217" s="155"/>
      <c r="T217" s="156"/>
      <c r="AT217" s="151" t="s">
        <v>134</v>
      </c>
      <c r="AU217" s="151" t="s">
        <v>86</v>
      </c>
      <c r="AV217" s="13" t="s">
        <v>86</v>
      </c>
      <c r="AW217" s="13" t="s">
        <v>36</v>
      </c>
      <c r="AX217" s="13" t="s">
        <v>84</v>
      </c>
      <c r="AY217" s="151" t="s">
        <v>124</v>
      </c>
    </row>
    <row r="218" spans="2:65" s="1" customFormat="1" ht="22.25" customHeight="1">
      <c r="B218" s="33"/>
      <c r="C218" s="125" t="s">
        <v>311</v>
      </c>
      <c r="D218" s="125" t="s">
        <v>126</v>
      </c>
      <c r="E218" s="126" t="s">
        <v>312</v>
      </c>
      <c r="F218" s="127" t="s">
        <v>313</v>
      </c>
      <c r="G218" s="128" t="s">
        <v>129</v>
      </c>
      <c r="H218" s="129">
        <v>109</v>
      </c>
      <c r="I218" s="130"/>
      <c r="J218" s="131">
        <f>ROUND(I218*H218,2)</f>
        <v>0</v>
      </c>
      <c r="K218" s="132"/>
      <c r="L218" s="33"/>
      <c r="M218" s="133" t="s">
        <v>28</v>
      </c>
      <c r="N218" s="134" t="s">
        <v>47</v>
      </c>
      <c r="P218" s="135">
        <f>O218*H218</f>
        <v>0</v>
      </c>
      <c r="Q218" s="135">
        <v>0</v>
      </c>
      <c r="R218" s="135">
        <f>Q218*H218</f>
        <v>0</v>
      </c>
      <c r="S218" s="135">
        <v>0</v>
      </c>
      <c r="T218" s="136">
        <f>S218*H218</f>
        <v>0</v>
      </c>
      <c r="AR218" s="137" t="s">
        <v>130</v>
      </c>
      <c r="AT218" s="137" t="s">
        <v>126</v>
      </c>
      <c r="AU218" s="137" t="s">
        <v>86</v>
      </c>
      <c r="AY218" s="18" t="s">
        <v>124</v>
      </c>
      <c r="BE218" s="138">
        <f>IF(N218="základní",J218,0)</f>
        <v>0</v>
      </c>
      <c r="BF218" s="138">
        <f>IF(N218="snížená",J218,0)</f>
        <v>0</v>
      </c>
      <c r="BG218" s="138">
        <f>IF(N218="zákl. přenesená",J218,0)</f>
        <v>0</v>
      </c>
      <c r="BH218" s="138">
        <f>IF(N218="sníž. přenesená",J218,0)</f>
        <v>0</v>
      </c>
      <c r="BI218" s="138">
        <f>IF(N218="nulová",J218,0)</f>
        <v>0</v>
      </c>
      <c r="BJ218" s="18" t="s">
        <v>84</v>
      </c>
      <c r="BK218" s="138">
        <f>ROUND(I218*H218,2)</f>
        <v>0</v>
      </c>
      <c r="BL218" s="18" t="s">
        <v>130</v>
      </c>
      <c r="BM218" s="137" t="s">
        <v>314</v>
      </c>
    </row>
    <row r="219" spans="2:47" s="1" customFormat="1" ht="10.5">
      <c r="B219" s="33"/>
      <c r="D219" s="139" t="s">
        <v>132</v>
      </c>
      <c r="F219" s="140" t="s">
        <v>315</v>
      </c>
      <c r="I219" s="141"/>
      <c r="L219" s="33"/>
      <c r="M219" s="142"/>
      <c r="T219" s="54"/>
      <c r="AT219" s="18" t="s">
        <v>132</v>
      </c>
      <c r="AU219" s="18" t="s">
        <v>86</v>
      </c>
    </row>
    <row r="220" spans="2:51" s="12" customFormat="1" ht="10.5">
      <c r="B220" s="143"/>
      <c r="D220" s="144" t="s">
        <v>134</v>
      </c>
      <c r="E220" s="145" t="s">
        <v>28</v>
      </c>
      <c r="F220" s="146" t="s">
        <v>316</v>
      </c>
      <c r="H220" s="145" t="s">
        <v>28</v>
      </c>
      <c r="I220" s="147"/>
      <c r="L220" s="143"/>
      <c r="M220" s="148"/>
      <c r="T220" s="149"/>
      <c r="AT220" s="145" t="s">
        <v>134</v>
      </c>
      <c r="AU220" s="145" t="s">
        <v>86</v>
      </c>
      <c r="AV220" s="12" t="s">
        <v>84</v>
      </c>
      <c r="AW220" s="12" t="s">
        <v>36</v>
      </c>
      <c r="AX220" s="12" t="s">
        <v>76</v>
      </c>
      <c r="AY220" s="145" t="s">
        <v>124</v>
      </c>
    </row>
    <row r="221" spans="2:51" s="13" customFormat="1" ht="10.5">
      <c r="B221" s="150"/>
      <c r="D221" s="144" t="s">
        <v>134</v>
      </c>
      <c r="E221" s="151" t="s">
        <v>28</v>
      </c>
      <c r="F221" s="152" t="s">
        <v>317</v>
      </c>
      <c r="H221" s="153">
        <v>68.1</v>
      </c>
      <c r="I221" s="154"/>
      <c r="L221" s="150"/>
      <c r="M221" s="155"/>
      <c r="T221" s="156"/>
      <c r="AT221" s="151" t="s">
        <v>134</v>
      </c>
      <c r="AU221" s="151" t="s">
        <v>86</v>
      </c>
      <c r="AV221" s="13" t="s">
        <v>86</v>
      </c>
      <c r="AW221" s="13" t="s">
        <v>36</v>
      </c>
      <c r="AX221" s="13" t="s">
        <v>76</v>
      </c>
      <c r="AY221" s="151" t="s">
        <v>124</v>
      </c>
    </row>
    <row r="222" spans="2:51" s="15" customFormat="1" ht="10.5">
      <c r="B222" s="164"/>
      <c r="D222" s="144" t="s">
        <v>134</v>
      </c>
      <c r="E222" s="165" t="s">
        <v>28</v>
      </c>
      <c r="F222" s="166" t="s">
        <v>230</v>
      </c>
      <c r="H222" s="167">
        <v>68.1</v>
      </c>
      <c r="I222" s="168"/>
      <c r="L222" s="164"/>
      <c r="M222" s="169"/>
      <c r="T222" s="170"/>
      <c r="AT222" s="165" t="s">
        <v>134</v>
      </c>
      <c r="AU222" s="165" t="s">
        <v>86</v>
      </c>
      <c r="AV222" s="15" t="s">
        <v>145</v>
      </c>
      <c r="AW222" s="15" t="s">
        <v>36</v>
      </c>
      <c r="AX222" s="15" t="s">
        <v>76</v>
      </c>
      <c r="AY222" s="165" t="s">
        <v>124</v>
      </c>
    </row>
    <row r="223" spans="2:51" s="12" customFormat="1" ht="10.5">
      <c r="B223" s="143"/>
      <c r="D223" s="144" t="s">
        <v>134</v>
      </c>
      <c r="E223" s="145" t="s">
        <v>28</v>
      </c>
      <c r="F223" s="146" t="s">
        <v>318</v>
      </c>
      <c r="H223" s="145" t="s">
        <v>28</v>
      </c>
      <c r="I223" s="147"/>
      <c r="L223" s="143"/>
      <c r="M223" s="148"/>
      <c r="T223" s="149"/>
      <c r="AT223" s="145" t="s">
        <v>134</v>
      </c>
      <c r="AU223" s="145" t="s">
        <v>86</v>
      </c>
      <c r="AV223" s="12" t="s">
        <v>84</v>
      </c>
      <c r="AW223" s="12" t="s">
        <v>36</v>
      </c>
      <c r="AX223" s="12" t="s">
        <v>76</v>
      </c>
      <c r="AY223" s="145" t="s">
        <v>124</v>
      </c>
    </row>
    <row r="224" spans="2:51" s="12" customFormat="1" ht="10.5">
      <c r="B224" s="143"/>
      <c r="D224" s="144" t="s">
        <v>134</v>
      </c>
      <c r="E224" s="145" t="s">
        <v>28</v>
      </c>
      <c r="F224" s="146" t="s">
        <v>319</v>
      </c>
      <c r="H224" s="145" t="s">
        <v>28</v>
      </c>
      <c r="I224" s="147"/>
      <c r="L224" s="143"/>
      <c r="M224" s="148"/>
      <c r="T224" s="149"/>
      <c r="AT224" s="145" t="s">
        <v>134</v>
      </c>
      <c r="AU224" s="145" t="s">
        <v>86</v>
      </c>
      <c r="AV224" s="12" t="s">
        <v>84</v>
      </c>
      <c r="AW224" s="12" t="s">
        <v>36</v>
      </c>
      <c r="AX224" s="12" t="s">
        <v>76</v>
      </c>
      <c r="AY224" s="145" t="s">
        <v>124</v>
      </c>
    </row>
    <row r="225" spans="2:51" s="13" customFormat="1" ht="10.5">
      <c r="B225" s="150"/>
      <c r="D225" s="144" t="s">
        <v>134</v>
      </c>
      <c r="E225" s="151" t="s">
        <v>28</v>
      </c>
      <c r="F225" s="152" t="s">
        <v>320</v>
      </c>
      <c r="H225" s="153">
        <v>13.1</v>
      </c>
      <c r="I225" s="154"/>
      <c r="L225" s="150"/>
      <c r="M225" s="155"/>
      <c r="T225" s="156"/>
      <c r="AT225" s="151" t="s">
        <v>134</v>
      </c>
      <c r="AU225" s="151" t="s">
        <v>86</v>
      </c>
      <c r="AV225" s="13" t="s">
        <v>86</v>
      </c>
      <c r="AW225" s="13" t="s">
        <v>36</v>
      </c>
      <c r="AX225" s="13" t="s">
        <v>76</v>
      </c>
      <c r="AY225" s="151" t="s">
        <v>124</v>
      </c>
    </row>
    <row r="226" spans="2:51" s="12" customFormat="1" ht="10.5">
      <c r="B226" s="143"/>
      <c r="D226" s="144" t="s">
        <v>134</v>
      </c>
      <c r="E226" s="145" t="s">
        <v>28</v>
      </c>
      <c r="F226" s="146" t="s">
        <v>321</v>
      </c>
      <c r="H226" s="145" t="s">
        <v>28</v>
      </c>
      <c r="I226" s="147"/>
      <c r="L226" s="143"/>
      <c r="M226" s="148"/>
      <c r="T226" s="149"/>
      <c r="AT226" s="145" t="s">
        <v>134</v>
      </c>
      <c r="AU226" s="145" t="s">
        <v>86</v>
      </c>
      <c r="AV226" s="12" t="s">
        <v>84</v>
      </c>
      <c r="AW226" s="12" t="s">
        <v>36</v>
      </c>
      <c r="AX226" s="12" t="s">
        <v>76</v>
      </c>
      <c r="AY226" s="145" t="s">
        <v>124</v>
      </c>
    </row>
    <row r="227" spans="2:51" s="13" customFormat="1" ht="10.5">
      <c r="B227" s="150"/>
      <c r="D227" s="144" t="s">
        <v>134</v>
      </c>
      <c r="E227" s="151" t="s">
        <v>28</v>
      </c>
      <c r="F227" s="152" t="s">
        <v>322</v>
      </c>
      <c r="H227" s="153">
        <v>21.6</v>
      </c>
      <c r="I227" s="154"/>
      <c r="L227" s="150"/>
      <c r="M227" s="155"/>
      <c r="T227" s="156"/>
      <c r="AT227" s="151" t="s">
        <v>134</v>
      </c>
      <c r="AU227" s="151" t="s">
        <v>86</v>
      </c>
      <c r="AV227" s="13" t="s">
        <v>86</v>
      </c>
      <c r="AW227" s="13" t="s">
        <v>36</v>
      </c>
      <c r="AX227" s="13" t="s">
        <v>76</v>
      </c>
      <c r="AY227" s="151" t="s">
        <v>124</v>
      </c>
    </row>
    <row r="228" spans="2:51" s="15" customFormat="1" ht="10.5">
      <c r="B228" s="164"/>
      <c r="D228" s="144" t="s">
        <v>134</v>
      </c>
      <c r="E228" s="165" t="s">
        <v>28</v>
      </c>
      <c r="F228" s="166" t="s">
        <v>230</v>
      </c>
      <c r="H228" s="167">
        <v>34.7</v>
      </c>
      <c r="I228" s="168"/>
      <c r="L228" s="164"/>
      <c r="M228" s="169"/>
      <c r="T228" s="170"/>
      <c r="AT228" s="165" t="s">
        <v>134</v>
      </c>
      <c r="AU228" s="165" t="s">
        <v>86</v>
      </c>
      <c r="AV228" s="15" t="s">
        <v>145</v>
      </c>
      <c r="AW228" s="15" t="s">
        <v>36</v>
      </c>
      <c r="AX228" s="15" t="s">
        <v>76</v>
      </c>
      <c r="AY228" s="165" t="s">
        <v>124</v>
      </c>
    </row>
    <row r="229" spans="2:51" s="12" customFormat="1" ht="10.5">
      <c r="B229" s="143"/>
      <c r="D229" s="144" t="s">
        <v>134</v>
      </c>
      <c r="E229" s="145" t="s">
        <v>28</v>
      </c>
      <c r="F229" s="146" t="s">
        <v>142</v>
      </c>
      <c r="H229" s="145" t="s">
        <v>28</v>
      </c>
      <c r="I229" s="147"/>
      <c r="L229" s="143"/>
      <c r="M229" s="148"/>
      <c r="T229" s="149"/>
      <c r="AT229" s="145" t="s">
        <v>134</v>
      </c>
      <c r="AU229" s="145" t="s">
        <v>86</v>
      </c>
      <c r="AV229" s="12" t="s">
        <v>84</v>
      </c>
      <c r="AW229" s="12" t="s">
        <v>36</v>
      </c>
      <c r="AX229" s="12" t="s">
        <v>76</v>
      </c>
      <c r="AY229" s="145" t="s">
        <v>124</v>
      </c>
    </row>
    <row r="230" spans="2:51" s="13" customFormat="1" ht="10.5">
      <c r="B230" s="150"/>
      <c r="D230" s="144" t="s">
        <v>134</v>
      </c>
      <c r="E230" s="151" t="s">
        <v>28</v>
      </c>
      <c r="F230" s="152" t="s">
        <v>323</v>
      </c>
      <c r="H230" s="153">
        <v>6.2</v>
      </c>
      <c r="I230" s="154"/>
      <c r="L230" s="150"/>
      <c r="M230" s="155"/>
      <c r="T230" s="156"/>
      <c r="AT230" s="151" t="s">
        <v>134</v>
      </c>
      <c r="AU230" s="151" t="s">
        <v>86</v>
      </c>
      <c r="AV230" s="13" t="s">
        <v>86</v>
      </c>
      <c r="AW230" s="13" t="s">
        <v>36</v>
      </c>
      <c r="AX230" s="13" t="s">
        <v>76</v>
      </c>
      <c r="AY230" s="151" t="s">
        <v>124</v>
      </c>
    </row>
    <row r="231" spans="2:51" s="15" customFormat="1" ht="10.5">
      <c r="B231" s="164"/>
      <c r="D231" s="144" t="s">
        <v>134</v>
      </c>
      <c r="E231" s="165" t="s">
        <v>28</v>
      </c>
      <c r="F231" s="166" t="s">
        <v>230</v>
      </c>
      <c r="H231" s="167">
        <v>6.2</v>
      </c>
      <c r="I231" s="168"/>
      <c r="L231" s="164"/>
      <c r="M231" s="169"/>
      <c r="T231" s="170"/>
      <c r="AT231" s="165" t="s">
        <v>134</v>
      </c>
      <c r="AU231" s="165" t="s">
        <v>86</v>
      </c>
      <c r="AV231" s="15" t="s">
        <v>145</v>
      </c>
      <c r="AW231" s="15" t="s">
        <v>36</v>
      </c>
      <c r="AX231" s="15" t="s">
        <v>76</v>
      </c>
      <c r="AY231" s="165" t="s">
        <v>124</v>
      </c>
    </row>
    <row r="232" spans="2:51" s="14" customFormat="1" ht="10.5">
      <c r="B232" s="157"/>
      <c r="D232" s="144" t="s">
        <v>134</v>
      </c>
      <c r="E232" s="158" t="s">
        <v>28</v>
      </c>
      <c r="F232" s="159" t="s">
        <v>144</v>
      </c>
      <c r="H232" s="160">
        <v>109</v>
      </c>
      <c r="I232" s="161"/>
      <c r="L232" s="157"/>
      <c r="M232" s="162"/>
      <c r="T232" s="163"/>
      <c r="AT232" s="158" t="s">
        <v>134</v>
      </c>
      <c r="AU232" s="158" t="s">
        <v>86</v>
      </c>
      <c r="AV232" s="14" t="s">
        <v>130</v>
      </c>
      <c r="AW232" s="14" t="s">
        <v>36</v>
      </c>
      <c r="AX232" s="14" t="s">
        <v>84</v>
      </c>
      <c r="AY232" s="158" t="s">
        <v>124</v>
      </c>
    </row>
    <row r="233" spans="2:65" s="1" customFormat="1" ht="22.25" customHeight="1">
      <c r="B233" s="33"/>
      <c r="C233" s="125" t="s">
        <v>324</v>
      </c>
      <c r="D233" s="125" t="s">
        <v>126</v>
      </c>
      <c r="E233" s="126" t="s">
        <v>325</v>
      </c>
      <c r="F233" s="127" t="s">
        <v>326</v>
      </c>
      <c r="G233" s="128" t="s">
        <v>129</v>
      </c>
      <c r="H233" s="129">
        <v>1786.01</v>
      </c>
      <c r="I233" s="130"/>
      <c r="J233" s="131">
        <f>ROUND(I233*H233,2)</f>
        <v>0</v>
      </c>
      <c r="K233" s="132"/>
      <c r="L233" s="33"/>
      <c r="M233" s="133" t="s">
        <v>28</v>
      </c>
      <c r="N233" s="134" t="s">
        <v>47</v>
      </c>
      <c r="P233" s="135">
        <f>O233*H233</f>
        <v>0</v>
      </c>
      <c r="Q233" s="135">
        <v>0</v>
      </c>
      <c r="R233" s="135">
        <f>Q233*H233</f>
        <v>0</v>
      </c>
      <c r="S233" s="135">
        <v>0</v>
      </c>
      <c r="T233" s="136">
        <f>S233*H233</f>
        <v>0</v>
      </c>
      <c r="AR233" s="137" t="s">
        <v>130</v>
      </c>
      <c r="AT233" s="137" t="s">
        <v>126</v>
      </c>
      <c r="AU233" s="137" t="s">
        <v>86</v>
      </c>
      <c r="AY233" s="18" t="s">
        <v>124</v>
      </c>
      <c r="BE233" s="138">
        <f>IF(N233="základní",J233,0)</f>
        <v>0</v>
      </c>
      <c r="BF233" s="138">
        <f>IF(N233="snížená",J233,0)</f>
        <v>0</v>
      </c>
      <c r="BG233" s="138">
        <f>IF(N233="zákl. přenesená",J233,0)</f>
        <v>0</v>
      </c>
      <c r="BH233" s="138">
        <f>IF(N233="sníž. přenesená",J233,0)</f>
        <v>0</v>
      </c>
      <c r="BI233" s="138">
        <f>IF(N233="nulová",J233,0)</f>
        <v>0</v>
      </c>
      <c r="BJ233" s="18" t="s">
        <v>84</v>
      </c>
      <c r="BK233" s="138">
        <f>ROUND(I233*H233,2)</f>
        <v>0</v>
      </c>
      <c r="BL233" s="18" t="s">
        <v>130</v>
      </c>
      <c r="BM233" s="137" t="s">
        <v>327</v>
      </c>
    </row>
    <row r="234" spans="2:47" s="1" customFormat="1" ht="10.5">
      <c r="B234" s="33"/>
      <c r="D234" s="139" t="s">
        <v>132</v>
      </c>
      <c r="F234" s="140" t="s">
        <v>328</v>
      </c>
      <c r="I234" s="141"/>
      <c r="L234" s="33"/>
      <c r="M234" s="142"/>
      <c r="T234" s="54"/>
      <c r="AT234" s="18" t="s">
        <v>132</v>
      </c>
      <c r="AU234" s="18" t="s">
        <v>86</v>
      </c>
    </row>
    <row r="235" spans="2:51" s="12" customFormat="1" ht="10.5">
      <c r="B235" s="143"/>
      <c r="D235" s="144" t="s">
        <v>134</v>
      </c>
      <c r="E235" s="145" t="s">
        <v>28</v>
      </c>
      <c r="F235" s="146" t="s">
        <v>329</v>
      </c>
      <c r="H235" s="145" t="s">
        <v>28</v>
      </c>
      <c r="I235" s="147"/>
      <c r="L235" s="143"/>
      <c r="M235" s="148"/>
      <c r="T235" s="149"/>
      <c r="AT235" s="145" t="s">
        <v>134</v>
      </c>
      <c r="AU235" s="145" t="s">
        <v>86</v>
      </c>
      <c r="AV235" s="12" t="s">
        <v>84</v>
      </c>
      <c r="AW235" s="12" t="s">
        <v>36</v>
      </c>
      <c r="AX235" s="12" t="s">
        <v>76</v>
      </c>
      <c r="AY235" s="145" t="s">
        <v>124</v>
      </c>
    </row>
    <row r="236" spans="2:51" s="13" customFormat="1" ht="10.5">
      <c r="B236" s="150"/>
      <c r="D236" s="144" t="s">
        <v>134</v>
      </c>
      <c r="E236" s="151" t="s">
        <v>28</v>
      </c>
      <c r="F236" s="152" t="s">
        <v>330</v>
      </c>
      <c r="H236" s="153">
        <v>230.3</v>
      </c>
      <c r="I236" s="154"/>
      <c r="L236" s="150"/>
      <c r="M236" s="155"/>
      <c r="T236" s="156"/>
      <c r="AT236" s="151" t="s">
        <v>134</v>
      </c>
      <c r="AU236" s="151" t="s">
        <v>86</v>
      </c>
      <c r="AV236" s="13" t="s">
        <v>86</v>
      </c>
      <c r="AW236" s="13" t="s">
        <v>36</v>
      </c>
      <c r="AX236" s="13" t="s">
        <v>76</v>
      </c>
      <c r="AY236" s="151" t="s">
        <v>124</v>
      </c>
    </row>
    <row r="237" spans="2:51" s="12" customFormat="1" ht="10.5">
      <c r="B237" s="143"/>
      <c r="D237" s="144" t="s">
        <v>134</v>
      </c>
      <c r="E237" s="145" t="s">
        <v>28</v>
      </c>
      <c r="F237" s="146" t="s">
        <v>331</v>
      </c>
      <c r="H237" s="145" t="s">
        <v>28</v>
      </c>
      <c r="I237" s="147"/>
      <c r="L237" s="143"/>
      <c r="M237" s="148"/>
      <c r="T237" s="149"/>
      <c r="AT237" s="145" t="s">
        <v>134</v>
      </c>
      <c r="AU237" s="145" t="s">
        <v>86</v>
      </c>
      <c r="AV237" s="12" t="s">
        <v>84</v>
      </c>
      <c r="AW237" s="12" t="s">
        <v>36</v>
      </c>
      <c r="AX237" s="12" t="s">
        <v>76</v>
      </c>
      <c r="AY237" s="145" t="s">
        <v>124</v>
      </c>
    </row>
    <row r="238" spans="2:51" s="13" customFormat="1" ht="10.5">
      <c r="B238" s="150"/>
      <c r="D238" s="144" t="s">
        <v>134</v>
      </c>
      <c r="E238" s="151" t="s">
        <v>28</v>
      </c>
      <c r="F238" s="152" t="s">
        <v>332</v>
      </c>
      <c r="H238" s="153">
        <v>6.4</v>
      </c>
      <c r="I238" s="154"/>
      <c r="L238" s="150"/>
      <c r="M238" s="155"/>
      <c r="T238" s="156"/>
      <c r="AT238" s="151" t="s">
        <v>134</v>
      </c>
      <c r="AU238" s="151" t="s">
        <v>86</v>
      </c>
      <c r="AV238" s="13" t="s">
        <v>86</v>
      </c>
      <c r="AW238" s="13" t="s">
        <v>36</v>
      </c>
      <c r="AX238" s="13" t="s">
        <v>76</v>
      </c>
      <c r="AY238" s="151" t="s">
        <v>124</v>
      </c>
    </row>
    <row r="239" spans="2:51" s="12" customFormat="1" ht="21">
      <c r="B239" s="143"/>
      <c r="D239" s="144" t="s">
        <v>134</v>
      </c>
      <c r="E239" s="145" t="s">
        <v>28</v>
      </c>
      <c r="F239" s="146" t="s">
        <v>154</v>
      </c>
      <c r="H239" s="145" t="s">
        <v>28</v>
      </c>
      <c r="I239" s="147"/>
      <c r="L239" s="143"/>
      <c r="M239" s="148"/>
      <c r="T239" s="149"/>
      <c r="AT239" s="145" t="s">
        <v>134</v>
      </c>
      <c r="AU239" s="145" t="s">
        <v>86</v>
      </c>
      <c r="AV239" s="12" t="s">
        <v>84</v>
      </c>
      <c r="AW239" s="12" t="s">
        <v>36</v>
      </c>
      <c r="AX239" s="12" t="s">
        <v>76</v>
      </c>
      <c r="AY239" s="145" t="s">
        <v>124</v>
      </c>
    </row>
    <row r="240" spans="2:51" s="12" customFormat="1" ht="10.5">
      <c r="B240" s="143"/>
      <c r="D240" s="144" t="s">
        <v>134</v>
      </c>
      <c r="E240" s="145" t="s">
        <v>28</v>
      </c>
      <c r="F240" s="146" t="s">
        <v>333</v>
      </c>
      <c r="H240" s="145" t="s">
        <v>28</v>
      </c>
      <c r="I240" s="147"/>
      <c r="L240" s="143"/>
      <c r="M240" s="148"/>
      <c r="T240" s="149"/>
      <c r="AT240" s="145" t="s">
        <v>134</v>
      </c>
      <c r="AU240" s="145" t="s">
        <v>86</v>
      </c>
      <c r="AV240" s="12" t="s">
        <v>84</v>
      </c>
      <c r="AW240" s="12" t="s">
        <v>36</v>
      </c>
      <c r="AX240" s="12" t="s">
        <v>76</v>
      </c>
      <c r="AY240" s="145" t="s">
        <v>124</v>
      </c>
    </row>
    <row r="241" spans="2:51" s="13" customFormat="1" ht="10.5">
      <c r="B241" s="150"/>
      <c r="D241" s="144" t="s">
        <v>134</v>
      </c>
      <c r="E241" s="151" t="s">
        <v>28</v>
      </c>
      <c r="F241" s="152" t="s">
        <v>156</v>
      </c>
      <c r="H241" s="153">
        <v>1549.31</v>
      </c>
      <c r="I241" s="154"/>
      <c r="L241" s="150"/>
      <c r="M241" s="155"/>
      <c r="T241" s="156"/>
      <c r="AT241" s="151" t="s">
        <v>134</v>
      </c>
      <c r="AU241" s="151" t="s">
        <v>86</v>
      </c>
      <c r="AV241" s="13" t="s">
        <v>86</v>
      </c>
      <c r="AW241" s="13" t="s">
        <v>36</v>
      </c>
      <c r="AX241" s="13" t="s">
        <v>76</v>
      </c>
      <c r="AY241" s="151" t="s">
        <v>124</v>
      </c>
    </row>
    <row r="242" spans="2:51" s="14" customFormat="1" ht="10.5">
      <c r="B242" s="157"/>
      <c r="D242" s="144" t="s">
        <v>134</v>
      </c>
      <c r="E242" s="158" t="s">
        <v>28</v>
      </c>
      <c r="F242" s="159" t="s">
        <v>144</v>
      </c>
      <c r="H242" s="160">
        <v>1786.01</v>
      </c>
      <c r="I242" s="161"/>
      <c r="L242" s="157"/>
      <c r="M242" s="162"/>
      <c r="T242" s="163"/>
      <c r="AT242" s="158" t="s">
        <v>134</v>
      </c>
      <c r="AU242" s="158" t="s">
        <v>86</v>
      </c>
      <c r="AV242" s="14" t="s">
        <v>130</v>
      </c>
      <c r="AW242" s="14" t="s">
        <v>36</v>
      </c>
      <c r="AX242" s="14" t="s">
        <v>84</v>
      </c>
      <c r="AY242" s="158" t="s">
        <v>124</v>
      </c>
    </row>
    <row r="243" spans="2:65" s="1" customFormat="1" ht="22.25" customHeight="1">
      <c r="B243" s="33"/>
      <c r="C243" s="125" t="s">
        <v>334</v>
      </c>
      <c r="D243" s="125" t="s">
        <v>126</v>
      </c>
      <c r="E243" s="126" t="s">
        <v>335</v>
      </c>
      <c r="F243" s="127" t="s">
        <v>336</v>
      </c>
      <c r="G243" s="128" t="s">
        <v>129</v>
      </c>
      <c r="H243" s="129">
        <v>2213.3</v>
      </c>
      <c r="I243" s="130"/>
      <c r="J243" s="131">
        <f>ROUND(I243*H243,2)</f>
        <v>0</v>
      </c>
      <c r="K243" s="132"/>
      <c r="L243" s="33"/>
      <c r="M243" s="133" t="s">
        <v>28</v>
      </c>
      <c r="N243" s="134" t="s">
        <v>47</v>
      </c>
      <c r="P243" s="135">
        <f>O243*H243</f>
        <v>0</v>
      </c>
      <c r="Q243" s="135">
        <v>0</v>
      </c>
      <c r="R243" s="135">
        <f>Q243*H243</f>
        <v>0</v>
      </c>
      <c r="S243" s="135">
        <v>0</v>
      </c>
      <c r="T243" s="136">
        <f>S243*H243</f>
        <v>0</v>
      </c>
      <c r="AR243" s="137" t="s">
        <v>130</v>
      </c>
      <c r="AT243" s="137" t="s">
        <v>126</v>
      </c>
      <c r="AU243" s="137" t="s">
        <v>86</v>
      </c>
      <c r="AY243" s="18" t="s">
        <v>124</v>
      </c>
      <c r="BE243" s="138">
        <f>IF(N243="základní",J243,0)</f>
        <v>0</v>
      </c>
      <c r="BF243" s="138">
        <f>IF(N243="snížená",J243,0)</f>
        <v>0</v>
      </c>
      <c r="BG243" s="138">
        <f>IF(N243="zákl. přenesená",J243,0)</f>
        <v>0</v>
      </c>
      <c r="BH243" s="138">
        <f>IF(N243="sníž. přenesená",J243,0)</f>
        <v>0</v>
      </c>
      <c r="BI243" s="138">
        <f>IF(N243="nulová",J243,0)</f>
        <v>0</v>
      </c>
      <c r="BJ243" s="18" t="s">
        <v>84</v>
      </c>
      <c r="BK243" s="138">
        <f>ROUND(I243*H243,2)</f>
        <v>0</v>
      </c>
      <c r="BL243" s="18" t="s">
        <v>130</v>
      </c>
      <c r="BM243" s="137" t="s">
        <v>337</v>
      </c>
    </row>
    <row r="244" spans="2:51" s="12" customFormat="1" ht="10.5">
      <c r="B244" s="143"/>
      <c r="D244" s="144" t="s">
        <v>134</v>
      </c>
      <c r="E244" s="145" t="s">
        <v>28</v>
      </c>
      <c r="F244" s="146" t="s">
        <v>258</v>
      </c>
      <c r="H244" s="145" t="s">
        <v>28</v>
      </c>
      <c r="I244" s="147"/>
      <c r="L244" s="143"/>
      <c r="M244" s="148"/>
      <c r="T244" s="149"/>
      <c r="AT244" s="145" t="s">
        <v>134</v>
      </c>
      <c r="AU244" s="145" t="s">
        <v>86</v>
      </c>
      <c r="AV244" s="12" t="s">
        <v>84</v>
      </c>
      <c r="AW244" s="12" t="s">
        <v>36</v>
      </c>
      <c r="AX244" s="12" t="s">
        <v>76</v>
      </c>
      <c r="AY244" s="145" t="s">
        <v>124</v>
      </c>
    </row>
    <row r="245" spans="2:51" s="13" customFormat="1" ht="10.5">
      <c r="B245" s="150"/>
      <c r="D245" s="144" t="s">
        <v>134</v>
      </c>
      <c r="E245" s="151" t="s">
        <v>28</v>
      </c>
      <c r="F245" s="152" t="s">
        <v>259</v>
      </c>
      <c r="H245" s="153">
        <v>2213.3</v>
      </c>
      <c r="I245" s="154"/>
      <c r="L245" s="150"/>
      <c r="M245" s="155"/>
      <c r="T245" s="156"/>
      <c r="AT245" s="151" t="s">
        <v>134</v>
      </c>
      <c r="AU245" s="151" t="s">
        <v>86</v>
      </c>
      <c r="AV245" s="13" t="s">
        <v>86</v>
      </c>
      <c r="AW245" s="13" t="s">
        <v>36</v>
      </c>
      <c r="AX245" s="13" t="s">
        <v>84</v>
      </c>
      <c r="AY245" s="151" t="s">
        <v>124</v>
      </c>
    </row>
    <row r="246" spans="2:65" s="1" customFormat="1" ht="24.75" customHeight="1">
      <c r="B246" s="33"/>
      <c r="C246" s="125" t="s">
        <v>338</v>
      </c>
      <c r="D246" s="125" t="s">
        <v>126</v>
      </c>
      <c r="E246" s="126" t="s">
        <v>339</v>
      </c>
      <c r="F246" s="127" t="s">
        <v>340</v>
      </c>
      <c r="G246" s="128" t="s">
        <v>129</v>
      </c>
      <c r="H246" s="129">
        <v>89.3</v>
      </c>
      <c r="I246" s="130"/>
      <c r="J246" s="131">
        <f>ROUND(I246*H246,2)</f>
        <v>0</v>
      </c>
      <c r="K246" s="132"/>
      <c r="L246" s="33"/>
      <c r="M246" s="133" t="s">
        <v>28</v>
      </c>
      <c r="N246" s="134" t="s">
        <v>47</v>
      </c>
      <c r="P246" s="135">
        <f>O246*H246</f>
        <v>0</v>
      </c>
      <c r="Q246" s="135">
        <v>0</v>
      </c>
      <c r="R246" s="135">
        <f>Q246*H246</f>
        <v>0</v>
      </c>
      <c r="S246" s="135">
        <v>0</v>
      </c>
      <c r="T246" s="136">
        <f>S246*H246</f>
        <v>0</v>
      </c>
      <c r="AR246" s="137" t="s">
        <v>130</v>
      </c>
      <c r="AT246" s="137" t="s">
        <v>126</v>
      </c>
      <c r="AU246" s="137" t="s">
        <v>86</v>
      </c>
      <c r="AY246" s="18" t="s">
        <v>124</v>
      </c>
      <c r="BE246" s="138">
        <f>IF(N246="základní",J246,0)</f>
        <v>0</v>
      </c>
      <c r="BF246" s="138">
        <f>IF(N246="snížená",J246,0)</f>
        <v>0</v>
      </c>
      <c r="BG246" s="138">
        <f>IF(N246="zákl. přenesená",J246,0)</f>
        <v>0</v>
      </c>
      <c r="BH246" s="138">
        <f>IF(N246="sníž. přenesená",J246,0)</f>
        <v>0</v>
      </c>
      <c r="BI246" s="138">
        <f>IF(N246="nulová",J246,0)</f>
        <v>0</v>
      </c>
      <c r="BJ246" s="18" t="s">
        <v>84</v>
      </c>
      <c r="BK246" s="138">
        <f>ROUND(I246*H246,2)</f>
        <v>0</v>
      </c>
      <c r="BL246" s="18" t="s">
        <v>130</v>
      </c>
      <c r="BM246" s="137" t="s">
        <v>341</v>
      </c>
    </row>
    <row r="247" spans="2:47" s="1" customFormat="1" ht="10.5">
      <c r="B247" s="33"/>
      <c r="D247" s="139" t="s">
        <v>132</v>
      </c>
      <c r="F247" s="140" t="s">
        <v>342</v>
      </c>
      <c r="I247" s="141"/>
      <c r="L247" s="33"/>
      <c r="M247" s="142"/>
      <c r="T247" s="54"/>
      <c r="AT247" s="18" t="s">
        <v>132</v>
      </c>
      <c r="AU247" s="18" t="s">
        <v>86</v>
      </c>
    </row>
    <row r="248" spans="2:51" s="12" customFormat="1" ht="10.5">
      <c r="B248" s="143"/>
      <c r="D248" s="144" t="s">
        <v>134</v>
      </c>
      <c r="E248" s="145" t="s">
        <v>28</v>
      </c>
      <c r="F248" s="146" t="s">
        <v>260</v>
      </c>
      <c r="H248" s="145" t="s">
        <v>28</v>
      </c>
      <c r="I248" s="147"/>
      <c r="L248" s="143"/>
      <c r="M248" s="148"/>
      <c r="T248" s="149"/>
      <c r="AT248" s="145" t="s">
        <v>134</v>
      </c>
      <c r="AU248" s="145" t="s">
        <v>86</v>
      </c>
      <c r="AV248" s="12" t="s">
        <v>84</v>
      </c>
      <c r="AW248" s="12" t="s">
        <v>36</v>
      </c>
      <c r="AX248" s="12" t="s">
        <v>76</v>
      </c>
      <c r="AY248" s="145" t="s">
        <v>124</v>
      </c>
    </row>
    <row r="249" spans="2:51" s="13" customFormat="1" ht="10.5">
      <c r="B249" s="150"/>
      <c r="D249" s="144" t="s">
        <v>134</v>
      </c>
      <c r="E249" s="151" t="s">
        <v>28</v>
      </c>
      <c r="F249" s="152" t="s">
        <v>317</v>
      </c>
      <c r="H249" s="153">
        <v>68.1</v>
      </c>
      <c r="I249" s="154"/>
      <c r="L249" s="150"/>
      <c r="M249" s="155"/>
      <c r="T249" s="156"/>
      <c r="AT249" s="151" t="s">
        <v>134</v>
      </c>
      <c r="AU249" s="151" t="s">
        <v>86</v>
      </c>
      <c r="AV249" s="13" t="s">
        <v>86</v>
      </c>
      <c r="AW249" s="13" t="s">
        <v>36</v>
      </c>
      <c r="AX249" s="13" t="s">
        <v>76</v>
      </c>
      <c r="AY249" s="151" t="s">
        <v>124</v>
      </c>
    </row>
    <row r="250" spans="2:51" s="12" customFormat="1" ht="10.5">
      <c r="B250" s="143"/>
      <c r="D250" s="144" t="s">
        <v>134</v>
      </c>
      <c r="E250" s="145" t="s">
        <v>28</v>
      </c>
      <c r="F250" s="146" t="s">
        <v>142</v>
      </c>
      <c r="H250" s="145" t="s">
        <v>28</v>
      </c>
      <c r="I250" s="147"/>
      <c r="L250" s="143"/>
      <c r="M250" s="148"/>
      <c r="T250" s="149"/>
      <c r="AT250" s="145" t="s">
        <v>134</v>
      </c>
      <c r="AU250" s="145" t="s">
        <v>86</v>
      </c>
      <c r="AV250" s="12" t="s">
        <v>84</v>
      </c>
      <c r="AW250" s="12" t="s">
        <v>36</v>
      </c>
      <c r="AX250" s="12" t="s">
        <v>76</v>
      </c>
      <c r="AY250" s="145" t="s">
        <v>124</v>
      </c>
    </row>
    <row r="251" spans="2:51" s="13" customFormat="1" ht="10.5">
      <c r="B251" s="150"/>
      <c r="D251" s="144" t="s">
        <v>134</v>
      </c>
      <c r="E251" s="151" t="s">
        <v>28</v>
      </c>
      <c r="F251" s="152" t="s">
        <v>323</v>
      </c>
      <c r="H251" s="153">
        <v>6.2</v>
      </c>
      <c r="I251" s="154"/>
      <c r="L251" s="150"/>
      <c r="M251" s="155"/>
      <c r="T251" s="156"/>
      <c r="AT251" s="151" t="s">
        <v>134</v>
      </c>
      <c r="AU251" s="151" t="s">
        <v>86</v>
      </c>
      <c r="AV251" s="13" t="s">
        <v>86</v>
      </c>
      <c r="AW251" s="13" t="s">
        <v>36</v>
      </c>
      <c r="AX251" s="13" t="s">
        <v>76</v>
      </c>
      <c r="AY251" s="151" t="s">
        <v>124</v>
      </c>
    </row>
    <row r="252" spans="2:51" s="12" customFormat="1" ht="10.5">
      <c r="B252" s="143"/>
      <c r="D252" s="144" t="s">
        <v>134</v>
      </c>
      <c r="E252" s="145" t="s">
        <v>28</v>
      </c>
      <c r="F252" s="146" t="s">
        <v>343</v>
      </c>
      <c r="H252" s="145" t="s">
        <v>28</v>
      </c>
      <c r="I252" s="147"/>
      <c r="L252" s="143"/>
      <c r="M252" s="148"/>
      <c r="T252" s="149"/>
      <c r="AT252" s="145" t="s">
        <v>134</v>
      </c>
      <c r="AU252" s="145" t="s">
        <v>86</v>
      </c>
      <c r="AV252" s="12" t="s">
        <v>84</v>
      </c>
      <c r="AW252" s="12" t="s">
        <v>36</v>
      </c>
      <c r="AX252" s="12" t="s">
        <v>76</v>
      </c>
      <c r="AY252" s="145" t="s">
        <v>124</v>
      </c>
    </row>
    <row r="253" spans="2:51" s="13" customFormat="1" ht="10.5">
      <c r="B253" s="150"/>
      <c r="D253" s="144" t="s">
        <v>134</v>
      </c>
      <c r="E253" s="151" t="s">
        <v>28</v>
      </c>
      <c r="F253" s="152" t="s">
        <v>344</v>
      </c>
      <c r="H253" s="153">
        <v>15</v>
      </c>
      <c r="I253" s="154"/>
      <c r="L253" s="150"/>
      <c r="M253" s="155"/>
      <c r="T253" s="156"/>
      <c r="AT253" s="151" t="s">
        <v>134</v>
      </c>
      <c r="AU253" s="151" t="s">
        <v>86</v>
      </c>
      <c r="AV253" s="13" t="s">
        <v>86</v>
      </c>
      <c r="AW253" s="13" t="s">
        <v>36</v>
      </c>
      <c r="AX253" s="13" t="s">
        <v>76</v>
      </c>
      <c r="AY253" s="151" t="s">
        <v>124</v>
      </c>
    </row>
    <row r="254" spans="2:51" s="14" customFormat="1" ht="10.5">
      <c r="B254" s="157"/>
      <c r="D254" s="144" t="s">
        <v>134</v>
      </c>
      <c r="E254" s="158" t="s">
        <v>28</v>
      </c>
      <c r="F254" s="159" t="s">
        <v>144</v>
      </c>
      <c r="H254" s="160">
        <v>89.3</v>
      </c>
      <c r="I254" s="161"/>
      <c r="L254" s="157"/>
      <c r="M254" s="162"/>
      <c r="T254" s="163"/>
      <c r="AT254" s="158" t="s">
        <v>134</v>
      </c>
      <c r="AU254" s="158" t="s">
        <v>86</v>
      </c>
      <c r="AV254" s="14" t="s">
        <v>130</v>
      </c>
      <c r="AW254" s="14" t="s">
        <v>36</v>
      </c>
      <c r="AX254" s="14" t="s">
        <v>84</v>
      </c>
      <c r="AY254" s="158" t="s">
        <v>124</v>
      </c>
    </row>
    <row r="255" spans="2:65" s="1" customFormat="1" ht="24.75" customHeight="1">
      <c r="B255" s="33"/>
      <c r="C255" s="125" t="s">
        <v>345</v>
      </c>
      <c r="D255" s="125" t="s">
        <v>126</v>
      </c>
      <c r="E255" s="126" t="s">
        <v>346</v>
      </c>
      <c r="F255" s="127" t="s">
        <v>347</v>
      </c>
      <c r="G255" s="128" t="s">
        <v>129</v>
      </c>
      <c r="H255" s="129">
        <v>2213.3</v>
      </c>
      <c r="I255" s="130"/>
      <c r="J255" s="131">
        <f>ROUND(I255*H255,2)</f>
        <v>0</v>
      </c>
      <c r="K255" s="132"/>
      <c r="L255" s="33"/>
      <c r="M255" s="133" t="s">
        <v>28</v>
      </c>
      <c r="N255" s="134" t="s">
        <v>47</v>
      </c>
      <c r="P255" s="135">
        <f>O255*H255</f>
        <v>0</v>
      </c>
      <c r="Q255" s="135">
        <v>0</v>
      </c>
      <c r="R255" s="135">
        <f>Q255*H255</f>
        <v>0</v>
      </c>
      <c r="S255" s="135">
        <v>0</v>
      </c>
      <c r="T255" s="136">
        <f>S255*H255</f>
        <v>0</v>
      </c>
      <c r="AR255" s="137" t="s">
        <v>130</v>
      </c>
      <c r="AT255" s="137" t="s">
        <v>126</v>
      </c>
      <c r="AU255" s="137" t="s">
        <v>86</v>
      </c>
      <c r="AY255" s="18" t="s">
        <v>124</v>
      </c>
      <c r="BE255" s="138">
        <f>IF(N255="základní",J255,0)</f>
        <v>0</v>
      </c>
      <c r="BF255" s="138">
        <f>IF(N255="snížená",J255,0)</f>
        <v>0</v>
      </c>
      <c r="BG255" s="138">
        <f>IF(N255="zákl. přenesená",J255,0)</f>
        <v>0</v>
      </c>
      <c r="BH255" s="138">
        <f>IF(N255="sníž. přenesená",J255,0)</f>
        <v>0</v>
      </c>
      <c r="BI255" s="138">
        <f>IF(N255="nulová",J255,0)</f>
        <v>0</v>
      </c>
      <c r="BJ255" s="18" t="s">
        <v>84</v>
      </c>
      <c r="BK255" s="138">
        <f>ROUND(I255*H255,2)</f>
        <v>0</v>
      </c>
      <c r="BL255" s="18" t="s">
        <v>130</v>
      </c>
      <c r="BM255" s="137" t="s">
        <v>348</v>
      </c>
    </row>
    <row r="256" spans="2:47" s="1" customFormat="1" ht="10.5">
      <c r="B256" s="33"/>
      <c r="D256" s="139" t="s">
        <v>132</v>
      </c>
      <c r="F256" s="140" t="s">
        <v>349</v>
      </c>
      <c r="I256" s="141"/>
      <c r="L256" s="33"/>
      <c r="M256" s="142"/>
      <c r="T256" s="54"/>
      <c r="AT256" s="18" t="s">
        <v>132</v>
      </c>
      <c r="AU256" s="18" t="s">
        <v>86</v>
      </c>
    </row>
    <row r="257" spans="2:51" s="12" customFormat="1" ht="10.5">
      <c r="B257" s="143"/>
      <c r="D257" s="144" t="s">
        <v>134</v>
      </c>
      <c r="E257" s="145" t="s">
        <v>28</v>
      </c>
      <c r="F257" s="146" t="s">
        <v>258</v>
      </c>
      <c r="H257" s="145" t="s">
        <v>28</v>
      </c>
      <c r="I257" s="147"/>
      <c r="L257" s="143"/>
      <c r="M257" s="148"/>
      <c r="T257" s="149"/>
      <c r="AT257" s="145" t="s">
        <v>134</v>
      </c>
      <c r="AU257" s="145" t="s">
        <v>86</v>
      </c>
      <c r="AV257" s="12" t="s">
        <v>84</v>
      </c>
      <c r="AW257" s="12" t="s">
        <v>36</v>
      </c>
      <c r="AX257" s="12" t="s">
        <v>76</v>
      </c>
      <c r="AY257" s="145" t="s">
        <v>124</v>
      </c>
    </row>
    <row r="258" spans="2:51" s="13" customFormat="1" ht="10.5">
      <c r="B258" s="150"/>
      <c r="D258" s="144" t="s">
        <v>134</v>
      </c>
      <c r="E258" s="151" t="s">
        <v>28</v>
      </c>
      <c r="F258" s="152" t="s">
        <v>259</v>
      </c>
      <c r="H258" s="153">
        <v>2213.3</v>
      </c>
      <c r="I258" s="154"/>
      <c r="L258" s="150"/>
      <c r="M258" s="155"/>
      <c r="T258" s="156"/>
      <c r="AT258" s="151" t="s">
        <v>134</v>
      </c>
      <c r="AU258" s="151" t="s">
        <v>86</v>
      </c>
      <c r="AV258" s="13" t="s">
        <v>86</v>
      </c>
      <c r="AW258" s="13" t="s">
        <v>36</v>
      </c>
      <c r="AX258" s="13" t="s">
        <v>84</v>
      </c>
      <c r="AY258" s="151" t="s">
        <v>124</v>
      </c>
    </row>
    <row r="259" spans="2:65" s="1" customFormat="1" ht="24.75" customHeight="1">
      <c r="B259" s="33"/>
      <c r="C259" s="125" t="s">
        <v>350</v>
      </c>
      <c r="D259" s="125" t="s">
        <v>126</v>
      </c>
      <c r="E259" s="126" t="s">
        <v>351</v>
      </c>
      <c r="F259" s="127" t="s">
        <v>352</v>
      </c>
      <c r="G259" s="128" t="s">
        <v>129</v>
      </c>
      <c r="H259" s="129">
        <v>67.85</v>
      </c>
      <c r="I259" s="130"/>
      <c r="J259" s="131">
        <f>ROUND(I259*H259,2)</f>
        <v>0</v>
      </c>
      <c r="K259" s="132"/>
      <c r="L259" s="33"/>
      <c r="M259" s="133" t="s">
        <v>28</v>
      </c>
      <c r="N259" s="134" t="s">
        <v>47</v>
      </c>
      <c r="P259" s="135">
        <f>O259*H259</f>
        <v>0</v>
      </c>
      <c r="Q259" s="135">
        <v>0</v>
      </c>
      <c r="R259" s="135">
        <f>Q259*H259</f>
        <v>0</v>
      </c>
      <c r="S259" s="135">
        <v>0</v>
      </c>
      <c r="T259" s="136">
        <f>S259*H259</f>
        <v>0</v>
      </c>
      <c r="AR259" s="137" t="s">
        <v>130</v>
      </c>
      <c r="AT259" s="137" t="s">
        <v>126</v>
      </c>
      <c r="AU259" s="137" t="s">
        <v>86</v>
      </c>
      <c r="AY259" s="18" t="s">
        <v>124</v>
      </c>
      <c r="BE259" s="138">
        <f>IF(N259="základní",J259,0)</f>
        <v>0</v>
      </c>
      <c r="BF259" s="138">
        <f>IF(N259="snížená",J259,0)</f>
        <v>0</v>
      </c>
      <c r="BG259" s="138">
        <f>IF(N259="zákl. přenesená",J259,0)</f>
        <v>0</v>
      </c>
      <c r="BH259" s="138">
        <f>IF(N259="sníž. přenesená",J259,0)</f>
        <v>0</v>
      </c>
      <c r="BI259" s="138">
        <f>IF(N259="nulová",J259,0)</f>
        <v>0</v>
      </c>
      <c r="BJ259" s="18" t="s">
        <v>84</v>
      </c>
      <c r="BK259" s="138">
        <f>ROUND(I259*H259,2)</f>
        <v>0</v>
      </c>
      <c r="BL259" s="18" t="s">
        <v>130</v>
      </c>
      <c r="BM259" s="137" t="s">
        <v>353</v>
      </c>
    </row>
    <row r="260" spans="2:47" s="1" customFormat="1" ht="10.5">
      <c r="B260" s="33"/>
      <c r="D260" s="139" t="s">
        <v>132</v>
      </c>
      <c r="F260" s="140" t="s">
        <v>354</v>
      </c>
      <c r="I260" s="141"/>
      <c r="L260" s="33"/>
      <c r="M260" s="142"/>
      <c r="T260" s="54"/>
      <c r="AT260" s="18" t="s">
        <v>132</v>
      </c>
      <c r="AU260" s="18" t="s">
        <v>86</v>
      </c>
    </row>
    <row r="261" spans="2:51" s="12" customFormat="1" ht="10.5">
      <c r="B261" s="143"/>
      <c r="D261" s="144" t="s">
        <v>134</v>
      </c>
      <c r="E261" s="145" t="s">
        <v>28</v>
      </c>
      <c r="F261" s="146" t="s">
        <v>274</v>
      </c>
      <c r="H261" s="145" t="s">
        <v>28</v>
      </c>
      <c r="I261" s="147"/>
      <c r="L261" s="143"/>
      <c r="M261" s="148"/>
      <c r="T261" s="149"/>
      <c r="AT261" s="145" t="s">
        <v>134</v>
      </c>
      <c r="AU261" s="145" t="s">
        <v>86</v>
      </c>
      <c r="AV261" s="12" t="s">
        <v>84</v>
      </c>
      <c r="AW261" s="12" t="s">
        <v>36</v>
      </c>
      <c r="AX261" s="12" t="s">
        <v>76</v>
      </c>
      <c r="AY261" s="145" t="s">
        <v>124</v>
      </c>
    </row>
    <row r="262" spans="2:51" s="13" customFormat="1" ht="10.5">
      <c r="B262" s="150"/>
      <c r="D262" s="144" t="s">
        <v>134</v>
      </c>
      <c r="E262" s="151" t="s">
        <v>28</v>
      </c>
      <c r="F262" s="152" t="s">
        <v>355</v>
      </c>
      <c r="H262" s="153">
        <v>40</v>
      </c>
      <c r="I262" s="154"/>
      <c r="L262" s="150"/>
      <c r="M262" s="155"/>
      <c r="T262" s="156"/>
      <c r="AT262" s="151" t="s">
        <v>134</v>
      </c>
      <c r="AU262" s="151" t="s">
        <v>86</v>
      </c>
      <c r="AV262" s="13" t="s">
        <v>86</v>
      </c>
      <c r="AW262" s="13" t="s">
        <v>36</v>
      </c>
      <c r="AX262" s="13" t="s">
        <v>76</v>
      </c>
      <c r="AY262" s="151" t="s">
        <v>124</v>
      </c>
    </row>
    <row r="263" spans="2:51" s="12" customFormat="1" ht="10.5">
      <c r="B263" s="143"/>
      <c r="D263" s="144" t="s">
        <v>134</v>
      </c>
      <c r="E263" s="145" t="s">
        <v>28</v>
      </c>
      <c r="F263" s="146" t="s">
        <v>356</v>
      </c>
      <c r="H263" s="145" t="s">
        <v>28</v>
      </c>
      <c r="I263" s="147"/>
      <c r="L263" s="143"/>
      <c r="M263" s="148"/>
      <c r="T263" s="149"/>
      <c r="AT263" s="145" t="s">
        <v>134</v>
      </c>
      <c r="AU263" s="145" t="s">
        <v>86</v>
      </c>
      <c r="AV263" s="12" t="s">
        <v>84</v>
      </c>
      <c r="AW263" s="12" t="s">
        <v>36</v>
      </c>
      <c r="AX263" s="12" t="s">
        <v>76</v>
      </c>
      <c r="AY263" s="145" t="s">
        <v>124</v>
      </c>
    </row>
    <row r="264" spans="2:51" s="13" customFormat="1" ht="10.5">
      <c r="B264" s="150"/>
      <c r="D264" s="144" t="s">
        <v>134</v>
      </c>
      <c r="E264" s="151" t="s">
        <v>28</v>
      </c>
      <c r="F264" s="152" t="s">
        <v>357</v>
      </c>
      <c r="H264" s="153">
        <v>27.85</v>
      </c>
      <c r="I264" s="154"/>
      <c r="L264" s="150"/>
      <c r="M264" s="155"/>
      <c r="T264" s="156"/>
      <c r="AT264" s="151" t="s">
        <v>134</v>
      </c>
      <c r="AU264" s="151" t="s">
        <v>86</v>
      </c>
      <c r="AV264" s="13" t="s">
        <v>86</v>
      </c>
      <c r="AW264" s="13" t="s">
        <v>36</v>
      </c>
      <c r="AX264" s="13" t="s">
        <v>76</v>
      </c>
      <c r="AY264" s="151" t="s">
        <v>124</v>
      </c>
    </row>
    <row r="265" spans="2:51" s="14" customFormat="1" ht="10.5">
      <c r="B265" s="157"/>
      <c r="D265" s="144" t="s">
        <v>134</v>
      </c>
      <c r="E265" s="158" t="s">
        <v>28</v>
      </c>
      <c r="F265" s="159" t="s">
        <v>144</v>
      </c>
      <c r="H265" s="160">
        <v>67.85</v>
      </c>
      <c r="I265" s="161"/>
      <c r="L265" s="157"/>
      <c r="M265" s="162"/>
      <c r="T265" s="163"/>
      <c r="AT265" s="158" t="s">
        <v>134</v>
      </c>
      <c r="AU265" s="158" t="s">
        <v>86</v>
      </c>
      <c r="AV265" s="14" t="s">
        <v>130</v>
      </c>
      <c r="AW265" s="14" t="s">
        <v>36</v>
      </c>
      <c r="AX265" s="14" t="s">
        <v>84</v>
      </c>
      <c r="AY265" s="158" t="s">
        <v>124</v>
      </c>
    </row>
    <row r="266" spans="2:65" s="1" customFormat="1" ht="24.75" customHeight="1">
      <c r="B266" s="33"/>
      <c r="C266" s="125" t="s">
        <v>358</v>
      </c>
      <c r="D266" s="125" t="s">
        <v>126</v>
      </c>
      <c r="E266" s="126" t="s">
        <v>359</v>
      </c>
      <c r="F266" s="127" t="s">
        <v>360</v>
      </c>
      <c r="G266" s="128" t="s">
        <v>129</v>
      </c>
      <c r="H266" s="129">
        <v>230.3</v>
      </c>
      <c r="I266" s="130"/>
      <c r="J266" s="131">
        <f>ROUND(I266*H266,2)</f>
        <v>0</v>
      </c>
      <c r="K266" s="132"/>
      <c r="L266" s="33"/>
      <c r="M266" s="133" t="s">
        <v>28</v>
      </c>
      <c r="N266" s="134" t="s">
        <v>47</v>
      </c>
      <c r="P266" s="135">
        <f>O266*H266</f>
        <v>0</v>
      </c>
      <c r="Q266" s="135">
        <v>0</v>
      </c>
      <c r="R266" s="135">
        <f>Q266*H266</f>
        <v>0</v>
      </c>
      <c r="S266" s="135">
        <v>0</v>
      </c>
      <c r="T266" s="136">
        <f>S266*H266</f>
        <v>0</v>
      </c>
      <c r="AR266" s="137" t="s">
        <v>130</v>
      </c>
      <c r="AT266" s="137" t="s">
        <v>126</v>
      </c>
      <c r="AU266" s="137" t="s">
        <v>86</v>
      </c>
      <c r="AY266" s="18" t="s">
        <v>124</v>
      </c>
      <c r="BE266" s="138">
        <f>IF(N266="základní",J266,0)</f>
        <v>0</v>
      </c>
      <c r="BF266" s="138">
        <f>IF(N266="snížená",J266,0)</f>
        <v>0</v>
      </c>
      <c r="BG266" s="138">
        <f>IF(N266="zákl. přenesená",J266,0)</f>
        <v>0</v>
      </c>
      <c r="BH266" s="138">
        <f>IF(N266="sníž. přenesená",J266,0)</f>
        <v>0</v>
      </c>
      <c r="BI266" s="138">
        <f>IF(N266="nulová",J266,0)</f>
        <v>0</v>
      </c>
      <c r="BJ266" s="18" t="s">
        <v>84</v>
      </c>
      <c r="BK266" s="138">
        <f>ROUND(I266*H266,2)</f>
        <v>0</v>
      </c>
      <c r="BL266" s="18" t="s">
        <v>130</v>
      </c>
      <c r="BM266" s="137" t="s">
        <v>361</v>
      </c>
    </row>
    <row r="267" spans="2:47" s="1" customFormat="1" ht="10.5">
      <c r="B267" s="33"/>
      <c r="D267" s="139" t="s">
        <v>132</v>
      </c>
      <c r="F267" s="140" t="s">
        <v>362</v>
      </c>
      <c r="I267" s="141"/>
      <c r="L267" s="33"/>
      <c r="M267" s="142"/>
      <c r="T267" s="54"/>
      <c r="AT267" s="18" t="s">
        <v>132</v>
      </c>
      <c r="AU267" s="18" t="s">
        <v>86</v>
      </c>
    </row>
    <row r="268" spans="2:51" s="12" customFormat="1" ht="10.5">
      <c r="B268" s="143"/>
      <c r="D268" s="144" t="s">
        <v>134</v>
      </c>
      <c r="E268" s="145" t="s">
        <v>28</v>
      </c>
      <c r="F268" s="146" t="s">
        <v>264</v>
      </c>
      <c r="H268" s="145" t="s">
        <v>28</v>
      </c>
      <c r="I268" s="147"/>
      <c r="L268" s="143"/>
      <c r="M268" s="148"/>
      <c r="T268" s="149"/>
      <c r="AT268" s="145" t="s">
        <v>134</v>
      </c>
      <c r="AU268" s="145" t="s">
        <v>86</v>
      </c>
      <c r="AV268" s="12" t="s">
        <v>84</v>
      </c>
      <c r="AW268" s="12" t="s">
        <v>36</v>
      </c>
      <c r="AX268" s="12" t="s">
        <v>76</v>
      </c>
      <c r="AY268" s="145" t="s">
        <v>124</v>
      </c>
    </row>
    <row r="269" spans="2:51" s="13" customFormat="1" ht="10.5">
      <c r="B269" s="150"/>
      <c r="D269" s="144" t="s">
        <v>134</v>
      </c>
      <c r="E269" s="151" t="s">
        <v>28</v>
      </c>
      <c r="F269" s="152" t="s">
        <v>330</v>
      </c>
      <c r="H269" s="153">
        <v>230.3</v>
      </c>
      <c r="I269" s="154"/>
      <c r="L269" s="150"/>
      <c r="M269" s="155"/>
      <c r="T269" s="156"/>
      <c r="AT269" s="151" t="s">
        <v>134</v>
      </c>
      <c r="AU269" s="151" t="s">
        <v>86</v>
      </c>
      <c r="AV269" s="13" t="s">
        <v>86</v>
      </c>
      <c r="AW269" s="13" t="s">
        <v>36</v>
      </c>
      <c r="AX269" s="13" t="s">
        <v>76</v>
      </c>
      <c r="AY269" s="151" t="s">
        <v>124</v>
      </c>
    </row>
    <row r="270" spans="2:51" s="14" customFormat="1" ht="10.5">
      <c r="B270" s="157"/>
      <c r="D270" s="144" t="s">
        <v>134</v>
      </c>
      <c r="E270" s="158" t="s">
        <v>28</v>
      </c>
      <c r="F270" s="159" t="s">
        <v>144</v>
      </c>
      <c r="H270" s="160">
        <v>230.3</v>
      </c>
      <c r="I270" s="161"/>
      <c r="L270" s="157"/>
      <c r="M270" s="162"/>
      <c r="T270" s="163"/>
      <c r="AT270" s="158" t="s">
        <v>134</v>
      </c>
      <c r="AU270" s="158" t="s">
        <v>86</v>
      </c>
      <c r="AV270" s="14" t="s">
        <v>130</v>
      </c>
      <c r="AW270" s="14" t="s">
        <v>36</v>
      </c>
      <c r="AX270" s="14" t="s">
        <v>84</v>
      </c>
      <c r="AY270" s="158" t="s">
        <v>124</v>
      </c>
    </row>
    <row r="271" spans="2:65" s="1" customFormat="1" ht="24.75" customHeight="1">
      <c r="B271" s="33"/>
      <c r="C271" s="125" t="s">
        <v>363</v>
      </c>
      <c r="D271" s="125" t="s">
        <v>126</v>
      </c>
      <c r="E271" s="126" t="s">
        <v>364</v>
      </c>
      <c r="F271" s="127" t="s">
        <v>365</v>
      </c>
      <c r="G271" s="128" t="s">
        <v>129</v>
      </c>
      <c r="H271" s="129">
        <v>6.4</v>
      </c>
      <c r="I271" s="130"/>
      <c r="J271" s="131">
        <f>ROUND(I271*H271,2)</f>
        <v>0</v>
      </c>
      <c r="K271" s="132"/>
      <c r="L271" s="33"/>
      <c r="M271" s="133" t="s">
        <v>28</v>
      </c>
      <c r="N271" s="134" t="s">
        <v>47</v>
      </c>
      <c r="P271" s="135">
        <f>O271*H271</f>
        <v>0</v>
      </c>
      <c r="Q271" s="135">
        <v>0</v>
      </c>
      <c r="R271" s="135">
        <f>Q271*H271</f>
        <v>0</v>
      </c>
      <c r="S271" s="135">
        <v>0</v>
      </c>
      <c r="T271" s="136">
        <f>S271*H271</f>
        <v>0</v>
      </c>
      <c r="AR271" s="137" t="s">
        <v>130</v>
      </c>
      <c r="AT271" s="137" t="s">
        <v>126</v>
      </c>
      <c r="AU271" s="137" t="s">
        <v>86</v>
      </c>
      <c r="AY271" s="18" t="s">
        <v>124</v>
      </c>
      <c r="BE271" s="138">
        <f>IF(N271="základní",J271,0)</f>
        <v>0</v>
      </c>
      <c r="BF271" s="138">
        <f>IF(N271="snížená",J271,0)</f>
        <v>0</v>
      </c>
      <c r="BG271" s="138">
        <f>IF(N271="zákl. přenesená",J271,0)</f>
        <v>0</v>
      </c>
      <c r="BH271" s="138">
        <f>IF(N271="sníž. přenesená",J271,0)</f>
        <v>0</v>
      </c>
      <c r="BI271" s="138">
        <f>IF(N271="nulová",J271,0)</f>
        <v>0</v>
      </c>
      <c r="BJ271" s="18" t="s">
        <v>84</v>
      </c>
      <c r="BK271" s="138">
        <f>ROUND(I271*H271,2)</f>
        <v>0</v>
      </c>
      <c r="BL271" s="18" t="s">
        <v>130</v>
      </c>
      <c r="BM271" s="137" t="s">
        <v>366</v>
      </c>
    </row>
    <row r="272" spans="2:47" s="1" customFormat="1" ht="10.5">
      <c r="B272" s="33"/>
      <c r="D272" s="139" t="s">
        <v>132</v>
      </c>
      <c r="F272" s="140" t="s">
        <v>367</v>
      </c>
      <c r="I272" s="141"/>
      <c r="L272" s="33"/>
      <c r="M272" s="142"/>
      <c r="T272" s="54"/>
      <c r="AT272" s="18" t="s">
        <v>132</v>
      </c>
      <c r="AU272" s="18" t="s">
        <v>86</v>
      </c>
    </row>
    <row r="273" spans="2:51" s="12" customFormat="1" ht="10.5">
      <c r="B273" s="143"/>
      <c r="D273" s="144" t="s">
        <v>134</v>
      </c>
      <c r="E273" s="145" t="s">
        <v>28</v>
      </c>
      <c r="F273" s="146" t="s">
        <v>368</v>
      </c>
      <c r="H273" s="145" t="s">
        <v>28</v>
      </c>
      <c r="I273" s="147"/>
      <c r="L273" s="143"/>
      <c r="M273" s="148"/>
      <c r="T273" s="149"/>
      <c r="AT273" s="145" t="s">
        <v>134</v>
      </c>
      <c r="AU273" s="145" t="s">
        <v>86</v>
      </c>
      <c r="AV273" s="12" t="s">
        <v>84</v>
      </c>
      <c r="AW273" s="12" t="s">
        <v>36</v>
      </c>
      <c r="AX273" s="12" t="s">
        <v>76</v>
      </c>
      <c r="AY273" s="145" t="s">
        <v>124</v>
      </c>
    </row>
    <row r="274" spans="2:51" s="13" customFormat="1" ht="10.5">
      <c r="B274" s="150"/>
      <c r="D274" s="144" t="s">
        <v>134</v>
      </c>
      <c r="E274" s="151" t="s">
        <v>28</v>
      </c>
      <c r="F274" s="152" t="s">
        <v>332</v>
      </c>
      <c r="H274" s="153">
        <v>6.4</v>
      </c>
      <c r="I274" s="154"/>
      <c r="L274" s="150"/>
      <c r="M274" s="155"/>
      <c r="T274" s="156"/>
      <c r="AT274" s="151" t="s">
        <v>134</v>
      </c>
      <c r="AU274" s="151" t="s">
        <v>86</v>
      </c>
      <c r="AV274" s="13" t="s">
        <v>86</v>
      </c>
      <c r="AW274" s="13" t="s">
        <v>36</v>
      </c>
      <c r="AX274" s="13" t="s">
        <v>76</v>
      </c>
      <c r="AY274" s="151" t="s">
        <v>124</v>
      </c>
    </row>
    <row r="275" spans="2:51" s="14" customFormat="1" ht="10.5">
      <c r="B275" s="157"/>
      <c r="D275" s="144" t="s">
        <v>134</v>
      </c>
      <c r="E275" s="158" t="s">
        <v>28</v>
      </c>
      <c r="F275" s="159" t="s">
        <v>144</v>
      </c>
      <c r="H275" s="160">
        <v>6.4</v>
      </c>
      <c r="I275" s="161"/>
      <c r="L275" s="157"/>
      <c r="M275" s="162"/>
      <c r="T275" s="163"/>
      <c r="AT275" s="158" t="s">
        <v>134</v>
      </c>
      <c r="AU275" s="158" t="s">
        <v>86</v>
      </c>
      <c r="AV275" s="14" t="s">
        <v>130</v>
      </c>
      <c r="AW275" s="14" t="s">
        <v>36</v>
      </c>
      <c r="AX275" s="14" t="s">
        <v>84</v>
      </c>
      <c r="AY275" s="158" t="s">
        <v>124</v>
      </c>
    </row>
    <row r="276" spans="2:65" s="1" customFormat="1" ht="15.75" customHeight="1">
      <c r="B276" s="33"/>
      <c r="C276" s="125" t="s">
        <v>369</v>
      </c>
      <c r="D276" s="125" t="s">
        <v>126</v>
      </c>
      <c r="E276" s="126" t="s">
        <v>370</v>
      </c>
      <c r="F276" s="127" t="s">
        <v>371</v>
      </c>
      <c r="G276" s="128" t="s">
        <v>129</v>
      </c>
      <c r="H276" s="129">
        <v>2213.3</v>
      </c>
      <c r="I276" s="130"/>
      <c r="J276" s="131">
        <f>ROUND(I276*H276,2)</f>
        <v>0</v>
      </c>
      <c r="K276" s="132"/>
      <c r="L276" s="33"/>
      <c r="M276" s="133" t="s">
        <v>28</v>
      </c>
      <c r="N276" s="134" t="s">
        <v>47</v>
      </c>
      <c r="P276" s="135">
        <f>O276*H276</f>
        <v>0</v>
      </c>
      <c r="Q276" s="135">
        <v>0</v>
      </c>
      <c r="R276" s="135">
        <f>Q276*H276</f>
        <v>0</v>
      </c>
      <c r="S276" s="135">
        <v>0</v>
      </c>
      <c r="T276" s="136">
        <f>S276*H276</f>
        <v>0</v>
      </c>
      <c r="AR276" s="137" t="s">
        <v>130</v>
      </c>
      <c r="AT276" s="137" t="s">
        <v>126</v>
      </c>
      <c r="AU276" s="137" t="s">
        <v>86</v>
      </c>
      <c r="AY276" s="18" t="s">
        <v>124</v>
      </c>
      <c r="BE276" s="138">
        <f>IF(N276="základní",J276,0)</f>
        <v>0</v>
      </c>
      <c r="BF276" s="138">
        <f>IF(N276="snížená",J276,0)</f>
        <v>0</v>
      </c>
      <c r="BG276" s="138">
        <f>IF(N276="zákl. přenesená",J276,0)</f>
        <v>0</v>
      </c>
      <c r="BH276" s="138">
        <f>IF(N276="sníž. přenesená",J276,0)</f>
        <v>0</v>
      </c>
      <c r="BI276" s="138">
        <f>IF(N276="nulová",J276,0)</f>
        <v>0</v>
      </c>
      <c r="BJ276" s="18" t="s">
        <v>84</v>
      </c>
      <c r="BK276" s="138">
        <f>ROUND(I276*H276,2)</f>
        <v>0</v>
      </c>
      <c r="BL276" s="18" t="s">
        <v>130</v>
      </c>
      <c r="BM276" s="137" t="s">
        <v>372</v>
      </c>
    </row>
    <row r="277" spans="2:47" s="1" customFormat="1" ht="10.5">
      <c r="B277" s="33"/>
      <c r="D277" s="139" t="s">
        <v>132</v>
      </c>
      <c r="F277" s="140" t="s">
        <v>373</v>
      </c>
      <c r="I277" s="141"/>
      <c r="L277" s="33"/>
      <c r="M277" s="142"/>
      <c r="T277" s="54"/>
      <c r="AT277" s="18" t="s">
        <v>132</v>
      </c>
      <c r="AU277" s="18" t="s">
        <v>86</v>
      </c>
    </row>
    <row r="278" spans="2:51" s="12" customFormat="1" ht="10.5">
      <c r="B278" s="143"/>
      <c r="D278" s="144" t="s">
        <v>134</v>
      </c>
      <c r="E278" s="145" t="s">
        <v>28</v>
      </c>
      <c r="F278" s="146" t="s">
        <v>258</v>
      </c>
      <c r="H278" s="145" t="s">
        <v>28</v>
      </c>
      <c r="I278" s="147"/>
      <c r="L278" s="143"/>
      <c r="M278" s="148"/>
      <c r="T278" s="149"/>
      <c r="AT278" s="145" t="s">
        <v>134</v>
      </c>
      <c r="AU278" s="145" t="s">
        <v>86</v>
      </c>
      <c r="AV278" s="12" t="s">
        <v>84</v>
      </c>
      <c r="AW278" s="12" t="s">
        <v>36</v>
      </c>
      <c r="AX278" s="12" t="s">
        <v>76</v>
      </c>
      <c r="AY278" s="145" t="s">
        <v>124</v>
      </c>
    </row>
    <row r="279" spans="2:51" s="13" customFormat="1" ht="10.5">
      <c r="B279" s="150"/>
      <c r="D279" s="144" t="s">
        <v>134</v>
      </c>
      <c r="E279" s="151" t="s">
        <v>28</v>
      </c>
      <c r="F279" s="152" t="s">
        <v>259</v>
      </c>
      <c r="H279" s="153">
        <v>2213.3</v>
      </c>
      <c r="I279" s="154"/>
      <c r="L279" s="150"/>
      <c r="M279" s="155"/>
      <c r="T279" s="156"/>
      <c r="AT279" s="151" t="s">
        <v>134</v>
      </c>
      <c r="AU279" s="151" t="s">
        <v>86</v>
      </c>
      <c r="AV279" s="13" t="s">
        <v>86</v>
      </c>
      <c r="AW279" s="13" t="s">
        <v>36</v>
      </c>
      <c r="AX279" s="13" t="s">
        <v>84</v>
      </c>
      <c r="AY279" s="151" t="s">
        <v>124</v>
      </c>
    </row>
    <row r="280" spans="2:65" s="1" customFormat="1" ht="15.75" customHeight="1">
      <c r="B280" s="33"/>
      <c r="C280" s="125" t="s">
        <v>374</v>
      </c>
      <c r="D280" s="125" t="s">
        <v>126</v>
      </c>
      <c r="E280" s="126" t="s">
        <v>375</v>
      </c>
      <c r="F280" s="127" t="s">
        <v>376</v>
      </c>
      <c r="G280" s="128" t="s">
        <v>129</v>
      </c>
      <c r="H280" s="129">
        <v>89.3</v>
      </c>
      <c r="I280" s="130"/>
      <c r="J280" s="131">
        <f>ROUND(I280*H280,2)</f>
        <v>0</v>
      </c>
      <c r="K280" s="132"/>
      <c r="L280" s="33"/>
      <c r="M280" s="133" t="s">
        <v>28</v>
      </c>
      <c r="N280" s="134" t="s">
        <v>47</v>
      </c>
      <c r="P280" s="135">
        <f>O280*H280</f>
        <v>0</v>
      </c>
      <c r="Q280" s="135">
        <v>0</v>
      </c>
      <c r="R280" s="135">
        <f>Q280*H280</f>
        <v>0</v>
      </c>
      <c r="S280" s="135">
        <v>0</v>
      </c>
      <c r="T280" s="136">
        <f>S280*H280</f>
        <v>0</v>
      </c>
      <c r="AR280" s="137" t="s">
        <v>130</v>
      </c>
      <c r="AT280" s="137" t="s">
        <v>126</v>
      </c>
      <c r="AU280" s="137" t="s">
        <v>86</v>
      </c>
      <c r="AY280" s="18" t="s">
        <v>124</v>
      </c>
      <c r="BE280" s="138">
        <f>IF(N280="základní",J280,0)</f>
        <v>0</v>
      </c>
      <c r="BF280" s="138">
        <f>IF(N280="snížená",J280,0)</f>
        <v>0</v>
      </c>
      <c r="BG280" s="138">
        <f>IF(N280="zákl. přenesená",J280,0)</f>
        <v>0</v>
      </c>
      <c r="BH280" s="138">
        <f>IF(N280="sníž. přenesená",J280,0)</f>
        <v>0</v>
      </c>
      <c r="BI280" s="138">
        <f>IF(N280="nulová",J280,0)</f>
        <v>0</v>
      </c>
      <c r="BJ280" s="18" t="s">
        <v>84</v>
      </c>
      <c r="BK280" s="138">
        <f>ROUND(I280*H280,2)</f>
        <v>0</v>
      </c>
      <c r="BL280" s="18" t="s">
        <v>130</v>
      </c>
      <c r="BM280" s="137" t="s">
        <v>377</v>
      </c>
    </row>
    <row r="281" spans="2:47" s="1" customFormat="1" ht="10.5">
      <c r="B281" s="33"/>
      <c r="D281" s="139" t="s">
        <v>132</v>
      </c>
      <c r="F281" s="140" t="s">
        <v>378</v>
      </c>
      <c r="I281" s="141"/>
      <c r="L281" s="33"/>
      <c r="M281" s="142"/>
      <c r="T281" s="54"/>
      <c r="AT281" s="18" t="s">
        <v>132</v>
      </c>
      <c r="AU281" s="18" t="s">
        <v>86</v>
      </c>
    </row>
    <row r="282" spans="2:51" s="12" customFormat="1" ht="10.5">
      <c r="B282" s="143"/>
      <c r="D282" s="144" t="s">
        <v>134</v>
      </c>
      <c r="E282" s="145" t="s">
        <v>28</v>
      </c>
      <c r="F282" s="146" t="s">
        <v>260</v>
      </c>
      <c r="H282" s="145" t="s">
        <v>28</v>
      </c>
      <c r="I282" s="147"/>
      <c r="L282" s="143"/>
      <c r="M282" s="148"/>
      <c r="T282" s="149"/>
      <c r="AT282" s="145" t="s">
        <v>134</v>
      </c>
      <c r="AU282" s="145" t="s">
        <v>86</v>
      </c>
      <c r="AV282" s="12" t="s">
        <v>84</v>
      </c>
      <c r="AW282" s="12" t="s">
        <v>36</v>
      </c>
      <c r="AX282" s="12" t="s">
        <v>76</v>
      </c>
      <c r="AY282" s="145" t="s">
        <v>124</v>
      </c>
    </row>
    <row r="283" spans="2:51" s="13" customFormat="1" ht="10.5">
      <c r="B283" s="150"/>
      <c r="D283" s="144" t="s">
        <v>134</v>
      </c>
      <c r="E283" s="151" t="s">
        <v>28</v>
      </c>
      <c r="F283" s="152" t="s">
        <v>317</v>
      </c>
      <c r="H283" s="153">
        <v>68.1</v>
      </c>
      <c r="I283" s="154"/>
      <c r="L283" s="150"/>
      <c r="M283" s="155"/>
      <c r="T283" s="156"/>
      <c r="AT283" s="151" t="s">
        <v>134</v>
      </c>
      <c r="AU283" s="151" t="s">
        <v>86</v>
      </c>
      <c r="AV283" s="13" t="s">
        <v>86</v>
      </c>
      <c r="AW283" s="13" t="s">
        <v>36</v>
      </c>
      <c r="AX283" s="13" t="s">
        <v>76</v>
      </c>
      <c r="AY283" s="151" t="s">
        <v>124</v>
      </c>
    </row>
    <row r="284" spans="2:51" s="12" customFormat="1" ht="10.5">
      <c r="B284" s="143"/>
      <c r="D284" s="144" t="s">
        <v>134</v>
      </c>
      <c r="E284" s="145" t="s">
        <v>28</v>
      </c>
      <c r="F284" s="146" t="s">
        <v>142</v>
      </c>
      <c r="H284" s="145" t="s">
        <v>28</v>
      </c>
      <c r="I284" s="147"/>
      <c r="L284" s="143"/>
      <c r="M284" s="148"/>
      <c r="T284" s="149"/>
      <c r="AT284" s="145" t="s">
        <v>134</v>
      </c>
      <c r="AU284" s="145" t="s">
        <v>86</v>
      </c>
      <c r="AV284" s="12" t="s">
        <v>84</v>
      </c>
      <c r="AW284" s="12" t="s">
        <v>36</v>
      </c>
      <c r="AX284" s="12" t="s">
        <v>76</v>
      </c>
      <c r="AY284" s="145" t="s">
        <v>124</v>
      </c>
    </row>
    <row r="285" spans="2:51" s="13" customFormat="1" ht="10.5">
      <c r="B285" s="150"/>
      <c r="D285" s="144" t="s">
        <v>134</v>
      </c>
      <c r="E285" s="151" t="s">
        <v>28</v>
      </c>
      <c r="F285" s="152" t="s">
        <v>323</v>
      </c>
      <c r="H285" s="153">
        <v>6.2</v>
      </c>
      <c r="I285" s="154"/>
      <c r="L285" s="150"/>
      <c r="M285" s="155"/>
      <c r="T285" s="156"/>
      <c r="AT285" s="151" t="s">
        <v>134</v>
      </c>
      <c r="AU285" s="151" t="s">
        <v>86</v>
      </c>
      <c r="AV285" s="13" t="s">
        <v>86</v>
      </c>
      <c r="AW285" s="13" t="s">
        <v>36</v>
      </c>
      <c r="AX285" s="13" t="s">
        <v>76</v>
      </c>
      <c r="AY285" s="151" t="s">
        <v>124</v>
      </c>
    </row>
    <row r="286" spans="2:51" s="12" customFormat="1" ht="10.5">
      <c r="B286" s="143"/>
      <c r="D286" s="144" t="s">
        <v>134</v>
      </c>
      <c r="E286" s="145" t="s">
        <v>28</v>
      </c>
      <c r="F286" s="146" t="s">
        <v>343</v>
      </c>
      <c r="H286" s="145" t="s">
        <v>28</v>
      </c>
      <c r="I286" s="147"/>
      <c r="L286" s="143"/>
      <c r="M286" s="148"/>
      <c r="T286" s="149"/>
      <c r="AT286" s="145" t="s">
        <v>134</v>
      </c>
      <c r="AU286" s="145" t="s">
        <v>86</v>
      </c>
      <c r="AV286" s="12" t="s">
        <v>84</v>
      </c>
      <c r="AW286" s="12" t="s">
        <v>36</v>
      </c>
      <c r="AX286" s="12" t="s">
        <v>76</v>
      </c>
      <c r="AY286" s="145" t="s">
        <v>124</v>
      </c>
    </row>
    <row r="287" spans="2:51" s="13" customFormat="1" ht="10.5">
      <c r="B287" s="150"/>
      <c r="D287" s="144" t="s">
        <v>134</v>
      </c>
      <c r="E287" s="151" t="s">
        <v>28</v>
      </c>
      <c r="F287" s="152" t="s">
        <v>344</v>
      </c>
      <c r="H287" s="153">
        <v>15</v>
      </c>
      <c r="I287" s="154"/>
      <c r="L287" s="150"/>
      <c r="M287" s="155"/>
      <c r="T287" s="156"/>
      <c r="AT287" s="151" t="s">
        <v>134</v>
      </c>
      <c r="AU287" s="151" t="s">
        <v>86</v>
      </c>
      <c r="AV287" s="13" t="s">
        <v>86</v>
      </c>
      <c r="AW287" s="13" t="s">
        <v>36</v>
      </c>
      <c r="AX287" s="13" t="s">
        <v>76</v>
      </c>
      <c r="AY287" s="151" t="s">
        <v>124</v>
      </c>
    </row>
    <row r="288" spans="2:51" s="14" customFormat="1" ht="10.5">
      <c r="B288" s="157"/>
      <c r="D288" s="144" t="s">
        <v>134</v>
      </c>
      <c r="E288" s="158" t="s">
        <v>28</v>
      </c>
      <c r="F288" s="159" t="s">
        <v>144</v>
      </c>
      <c r="H288" s="160">
        <v>89.3</v>
      </c>
      <c r="I288" s="161"/>
      <c r="L288" s="157"/>
      <c r="M288" s="162"/>
      <c r="T288" s="163"/>
      <c r="AT288" s="158" t="s">
        <v>134</v>
      </c>
      <c r="AU288" s="158" t="s">
        <v>86</v>
      </c>
      <c r="AV288" s="14" t="s">
        <v>130</v>
      </c>
      <c r="AW288" s="14" t="s">
        <v>36</v>
      </c>
      <c r="AX288" s="14" t="s">
        <v>84</v>
      </c>
      <c r="AY288" s="158" t="s">
        <v>124</v>
      </c>
    </row>
    <row r="289" spans="2:65" s="1" customFormat="1" ht="15.75" customHeight="1">
      <c r="B289" s="33"/>
      <c r="C289" s="125" t="s">
        <v>379</v>
      </c>
      <c r="D289" s="125" t="s">
        <v>126</v>
      </c>
      <c r="E289" s="126" t="s">
        <v>380</v>
      </c>
      <c r="F289" s="127" t="s">
        <v>381</v>
      </c>
      <c r="G289" s="128" t="s">
        <v>129</v>
      </c>
      <c r="H289" s="129">
        <v>4426.6</v>
      </c>
      <c r="I289" s="130"/>
      <c r="J289" s="131">
        <f>ROUND(I289*H289,2)</f>
        <v>0</v>
      </c>
      <c r="K289" s="132"/>
      <c r="L289" s="33"/>
      <c r="M289" s="133" t="s">
        <v>28</v>
      </c>
      <c r="N289" s="134" t="s">
        <v>47</v>
      </c>
      <c r="P289" s="135">
        <f>O289*H289</f>
        <v>0</v>
      </c>
      <c r="Q289" s="135">
        <v>0</v>
      </c>
      <c r="R289" s="135">
        <f>Q289*H289</f>
        <v>0</v>
      </c>
      <c r="S289" s="135">
        <v>0</v>
      </c>
      <c r="T289" s="136">
        <f>S289*H289</f>
        <v>0</v>
      </c>
      <c r="AR289" s="137" t="s">
        <v>130</v>
      </c>
      <c r="AT289" s="137" t="s">
        <v>126</v>
      </c>
      <c r="AU289" s="137" t="s">
        <v>86</v>
      </c>
      <c r="AY289" s="18" t="s">
        <v>124</v>
      </c>
      <c r="BE289" s="138">
        <f>IF(N289="základní",J289,0)</f>
        <v>0</v>
      </c>
      <c r="BF289" s="138">
        <f>IF(N289="snížená",J289,0)</f>
        <v>0</v>
      </c>
      <c r="BG289" s="138">
        <f>IF(N289="zákl. přenesená",J289,0)</f>
        <v>0</v>
      </c>
      <c r="BH289" s="138">
        <f>IF(N289="sníž. přenesená",J289,0)</f>
        <v>0</v>
      </c>
      <c r="BI289" s="138">
        <f>IF(N289="nulová",J289,0)</f>
        <v>0</v>
      </c>
      <c r="BJ289" s="18" t="s">
        <v>84</v>
      </c>
      <c r="BK289" s="138">
        <f>ROUND(I289*H289,2)</f>
        <v>0</v>
      </c>
      <c r="BL289" s="18" t="s">
        <v>130</v>
      </c>
      <c r="BM289" s="137" t="s">
        <v>382</v>
      </c>
    </row>
    <row r="290" spans="2:47" s="1" customFormat="1" ht="10.5">
      <c r="B290" s="33"/>
      <c r="D290" s="139" t="s">
        <v>132</v>
      </c>
      <c r="F290" s="140" t="s">
        <v>383</v>
      </c>
      <c r="I290" s="141"/>
      <c r="L290" s="33"/>
      <c r="M290" s="142"/>
      <c r="T290" s="54"/>
      <c r="AT290" s="18" t="s">
        <v>132</v>
      </c>
      <c r="AU290" s="18" t="s">
        <v>86</v>
      </c>
    </row>
    <row r="291" spans="2:51" s="12" customFormat="1" ht="10.5">
      <c r="B291" s="143"/>
      <c r="D291" s="144" t="s">
        <v>134</v>
      </c>
      <c r="E291" s="145" t="s">
        <v>28</v>
      </c>
      <c r="F291" s="146" t="s">
        <v>258</v>
      </c>
      <c r="H291" s="145" t="s">
        <v>28</v>
      </c>
      <c r="I291" s="147"/>
      <c r="L291" s="143"/>
      <c r="M291" s="148"/>
      <c r="T291" s="149"/>
      <c r="AT291" s="145" t="s">
        <v>134</v>
      </c>
      <c r="AU291" s="145" t="s">
        <v>86</v>
      </c>
      <c r="AV291" s="12" t="s">
        <v>84</v>
      </c>
      <c r="AW291" s="12" t="s">
        <v>36</v>
      </c>
      <c r="AX291" s="12" t="s">
        <v>76</v>
      </c>
      <c r="AY291" s="145" t="s">
        <v>124</v>
      </c>
    </row>
    <row r="292" spans="2:51" s="13" customFormat="1" ht="10.5">
      <c r="B292" s="150"/>
      <c r="D292" s="144" t="s">
        <v>134</v>
      </c>
      <c r="E292" s="151" t="s">
        <v>28</v>
      </c>
      <c r="F292" s="152" t="s">
        <v>384</v>
      </c>
      <c r="H292" s="153">
        <v>4426.6</v>
      </c>
      <c r="I292" s="154"/>
      <c r="L292" s="150"/>
      <c r="M292" s="155"/>
      <c r="T292" s="156"/>
      <c r="AT292" s="151" t="s">
        <v>134</v>
      </c>
      <c r="AU292" s="151" t="s">
        <v>86</v>
      </c>
      <c r="AV292" s="13" t="s">
        <v>86</v>
      </c>
      <c r="AW292" s="13" t="s">
        <v>36</v>
      </c>
      <c r="AX292" s="13" t="s">
        <v>84</v>
      </c>
      <c r="AY292" s="151" t="s">
        <v>124</v>
      </c>
    </row>
    <row r="293" spans="2:65" s="1" customFormat="1" ht="24.75" customHeight="1">
      <c r="B293" s="33"/>
      <c r="C293" s="125" t="s">
        <v>385</v>
      </c>
      <c r="D293" s="125" t="s">
        <v>126</v>
      </c>
      <c r="E293" s="126" t="s">
        <v>386</v>
      </c>
      <c r="F293" s="127" t="s">
        <v>387</v>
      </c>
      <c r="G293" s="128" t="s">
        <v>129</v>
      </c>
      <c r="H293" s="129">
        <v>89.3</v>
      </c>
      <c r="I293" s="130"/>
      <c r="J293" s="131">
        <f>ROUND(I293*H293,2)</f>
        <v>0</v>
      </c>
      <c r="K293" s="132"/>
      <c r="L293" s="33"/>
      <c r="M293" s="133" t="s">
        <v>28</v>
      </c>
      <c r="N293" s="134" t="s">
        <v>47</v>
      </c>
      <c r="P293" s="135">
        <f>O293*H293</f>
        <v>0</v>
      </c>
      <c r="Q293" s="135">
        <v>0</v>
      </c>
      <c r="R293" s="135">
        <f>Q293*H293</f>
        <v>0</v>
      </c>
      <c r="S293" s="135">
        <v>0</v>
      </c>
      <c r="T293" s="136">
        <f>S293*H293</f>
        <v>0</v>
      </c>
      <c r="AR293" s="137" t="s">
        <v>130</v>
      </c>
      <c r="AT293" s="137" t="s">
        <v>126</v>
      </c>
      <c r="AU293" s="137" t="s">
        <v>86</v>
      </c>
      <c r="AY293" s="18" t="s">
        <v>124</v>
      </c>
      <c r="BE293" s="138">
        <f>IF(N293="základní",J293,0)</f>
        <v>0</v>
      </c>
      <c r="BF293" s="138">
        <f>IF(N293="snížená",J293,0)</f>
        <v>0</v>
      </c>
      <c r="BG293" s="138">
        <f>IF(N293="zákl. přenesená",J293,0)</f>
        <v>0</v>
      </c>
      <c r="BH293" s="138">
        <f>IF(N293="sníž. přenesená",J293,0)</f>
        <v>0</v>
      </c>
      <c r="BI293" s="138">
        <f>IF(N293="nulová",J293,0)</f>
        <v>0</v>
      </c>
      <c r="BJ293" s="18" t="s">
        <v>84</v>
      </c>
      <c r="BK293" s="138">
        <f>ROUND(I293*H293,2)</f>
        <v>0</v>
      </c>
      <c r="BL293" s="18" t="s">
        <v>130</v>
      </c>
      <c r="BM293" s="137" t="s">
        <v>388</v>
      </c>
    </row>
    <row r="294" spans="2:47" s="1" customFormat="1" ht="10.5">
      <c r="B294" s="33"/>
      <c r="D294" s="139" t="s">
        <v>132</v>
      </c>
      <c r="F294" s="140" t="s">
        <v>389</v>
      </c>
      <c r="I294" s="141"/>
      <c r="L294" s="33"/>
      <c r="M294" s="142"/>
      <c r="T294" s="54"/>
      <c r="AT294" s="18" t="s">
        <v>132</v>
      </c>
      <c r="AU294" s="18" t="s">
        <v>86</v>
      </c>
    </row>
    <row r="295" spans="2:51" s="12" customFormat="1" ht="10.5">
      <c r="B295" s="143"/>
      <c r="D295" s="144" t="s">
        <v>134</v>
      </c>
      <c r="E295" s="145" t="s">
        <v>28</v>
      </c>
      <c r="F295" s="146" t="s">
        <v>260</v>
      </c>
      <c r="H295" s="145" t="s">
        <v>28</v>
      </c>
      <c r="I295" s="147"/>
      <c r="L295" s="143"/>
      <c r="M295" s="148"/>
      <c r="T295" s="149"/>
      <c r="AT295" s="145" t="s">
        <v>134</v>
      </c>
      <c r="AU295" s="145" t="s">
        <v>86</v>
      </c>
      <c r="AV295" s="12" t="s">
        <v>84</v>
      </c>
      <c r="AW295" s="12" t="s">
        <v>36</v>
      </c>
      <c r="AX295" s="12" t="s">
        <v>76</v>
      </c>
      <c r="AY295" s="145" t="s">
        <v>124</v>
      </c>
    </row>
    <row r="296" spans="2:51" s="13" customFormat="1" ht="10.5">
      <c r="B296" s="150"/>
      <c r="D296" s="144" t="s">
        <v>134</v>
      </c>
      <c r="E296" s="151" t="s">
        <v>28</v>
      </c>
      <c r="F296" s="152" t="s">
        <v>317</v>
      </c>
      <c r="H296" s="153">
        <v>68.1</v>
      </c>
      <c r="I296" s="154"/>
      <c r="L296" s="150"/>
      <c r="M296" s="155"/>
      <c r="T296" s="156"/>
      <c r="AT296" s="151" t="s">
        <v>134</v>
      </c>
      <c r="AU296" s="151" t="s">
        <v>86</v>
      </c>
      <c r="AV296" s="13" t="s">
        <v>86</v>
      </c>
      <c r="AW296" s="13" t="s">
        <v>36</v>
      </c>
      <c r="AX296" s="13" t="s">
        <v>76</v>
      </c>
      <c r="AY296" s="151" t="s">
        <v>124</v>
      </c>
    </row>
    <row r="297" spans="2:51" s="12" customFormat="1" ht="10.5">
      <c r="B297" s="143"/>
      <c r="D297" s="144" t="s">
        <v>134</v>
      </c>
      <c r="E297" s="145" t="s">
        <v>28</v>
      </c>
      <c r="F297" s="146" t="s">
        <v>142</v>
      </c>
      <c r="H297" s="145" t="s">
        <v>28</v>
      </c>
      <c r="I297" s="147"/>
      <c r="L297" s="143"/>
      <c r="M297" s="148"/>
      <c r="T297" s="149"/>
      <c r="AT297" s="145" t="s">
        <v>134</v>
      </c>
      <c r="AU297" s="145" t="s">
        <v>86</v>
      </c>
      <c r="AV297" s="12" t="s">
        <v>84</v>
      </c>
      <c r="AW297" s="12" t="s">
        <v>36</v>
      </c>
      <c r="AX297" s="12" t="s">
        <v>76</v>
      </c>
      <c r="AY297" s="145" t="s">
        <v>124</v>
      </c>
    </row>
    <row r="298" spans="2:51" s="13" customFormat="1" ht="10.5">
      <c r="B298" s="150"/>
      <c r="D298" s="144" t="s">
        <v>134</v>
      </c>
      <c r="E298" s="151" t="s">
        <v>28</v>
      </c>
      <c r="F298" s="152" t="s">
        <v>323</v>
      </c>
      <c r="H298" s="153">
        <v>6.2</v>
      </c>
      <c r="I298" s="154"/>
      <c r="L298" s="150"/>
      <c r="M298" s="155"/>
      <c r="T298" s="156"/>
      <c r="AT298" s="151" t="s">
        <v>134</v>
      </c>
      <c r="AU298" s="151" t="s">
        <v>86</v>
      </c>
      <c r="AV298" s="13" t="s">
        <v>86</v>
      </c>
      <c r="AW298" s="13" t="s">
        <v>36</v>
      </c>
      <c r="AX298" s="13" t="s">
        <v>76</v>
      </c>
      <c r="AY298" s="151" t="s">
        <v>124</v>
      </c>
    </row>
    <row r="299" spans="2:51" s="12" customFormat="1" ht="10.5">
      <c r="B299" s="143"/>
      <c r="D299" s="144" t="s">
        <v>134</v>
      </c>
      <c r="E299" s="145" t="s">
        <v>28</v>
      </c>
      <c r="F299" s="146" t="s">
        <v>343</v>
      </c>
      <c r="H299" s="145" t="s">
        <v>28</v>
      </c>
      <c r="I299" s="147"/>
      <c r="L299" s="143"/>
      <c r="M299" s="148"/>
      <c r="T299" s="149"/>
      <c r="AT299" s="145" t="s">
        <v>134</v>
      </c>
      <c r="AU299" s="145" t="s">
        <v>86</v>
      </c>
      <c r="AV299" s="12" t="s">
        <v>84</v>
      </c>
      <c r="AW299" s="12" t="s">
        <v>36</v>
      </c>
      <c r="AX299" s="12" t="s">
        <v>76</v>
      </c>
      <c r="AY299" s="145" t="s">
        <v>124</v>
      </c>
    </row>
    <row r="300" spans="2:51" s="13" customFormat="1" ht="10.5">
      <c r="B300" s="150"/>
      <c r="D300" s="144" t="s">
        <v>134</v>
      </c>
      <c r="E300" s="151" t="s">
        <v>28</v>
      </c>
      <c r="F300" s="152" t="s">
        <v>344</v>
      </c>
      <c r="H300" s="153">
        <v>15</v>
      </c>
      <c r="I300" s="154"/>
      <c r="L300" s="150"/>
      <c r="M300" s="155"/>
      <c r="T300" s="156"/>
      <c r="AT300" s="151" t="s">
        <v>134</v>
      </c>
      <c r="AU300" s="151" t="s">
        <v>86</v>
      </c>
      <c r="AV300" s="13" t="s">
        <v>86</v>
      </c>
      <c r="AW300" s="13" t="s">
        <v>36</v>
      </c>
      <c r="AX300" s="13" t="s">
        <v>76</v>
      </c>
      <c r="AY300" s="151" t="s">
        <v>124</v>
      </c>
    </row>
    <row r="301" spans="2:51" s="14" customFormat="1" ht="10.5">
      <c r="B301" s="157"/>
      <c r="D301" s="144" t="s">
        <v>134</v>
      </c>
      <c r="E301" s="158" t="s">
        <v>28</v>
      </c>
      <c r="F301" s="159" t="s">
        <v>144</v>
      </c>
      <c r="H301" s="160">
        <v>89.3</v>
      </c>
      <c r="I301" s="161"/>
      <c r="L301" s="157"/>
      <c r="M301" s="162"/>
      <c r="T301" s="163"/>
      <c r="AT301" s="158" t="s">
        <v>134</v>
      </c>
      <c r="AU301" s="158" t="s">
        <v>86</v>
      </c>
      <c r="AV301" s="14" t="s">
        <v>130</v>
      </c>
      <c r="AW301" s="14" t="s">
        <v>36</v>
      </c>
      <c r="AX301" s="14" t="s">
        <v>84</v>
      </c>
      <c r="AY301" s="158" t="s">
        <v>124</v>
      </c>
    </row>
    <row r="302" spans="2:65" s="1" customFormat="1" ht="24.75" customHeight="1">
      <c r="B302" s="33"/>
      <c r="C302" s="125" t="s">
        <v>390</v>
      </c>
      <c r="D302" s="125" t="s">
        <v>126</v>
      </c>
      <c r="E302" s="126" t="s">
        <v>391</v>
      </c>
      <c r="F302" s="127" t="s">
        <v>392</v>
      </c>
      <c r="G302" s="128" t="s">
        <v>129</v>
      </c>
      <c r="H302" s="129">
        <v>2213.3</v>
      </c>
      <c r="I302" s="130"/>
      <c r="J302" s="131">
        <f>ROUND(I302*H302,2)</f>
        <v>0</v>
      </c>
      <c r="K302" s="132"/>
      <c r="L302" s="33"/>
      <c r="M302" s="133" t="s">
        <v>28</v>
      </c>
      <c r="N302" s="134" t="s">
        <v>47</v>
      </c>
      <c r="P302" s="135">
        <f>O302*H302</f>
        <v>0</v>
      </c>
      <c r="Q302" s="135">
        <v>0</v>
      </c>
      <c r="R302" s="135">
        <f>Q302*H302</f>
        <v>0</v>
      </c>
      <c r="S302" s="135">
        <v>0</v>
      </c>
      <c r="T302" s="136">
        <f>S302*H302</f>
        <v>0</v>
      </c>
      <c r="AR302" s="137" t="s">
        <v>130</v>
      </c>
      <c r="AT302" s="137" t="s">
        <v>126</v>
      </c>
      <c r="AU302" s="137" t="s">
        <v>86</v>
      </c>
      <c r="AY302" s="18" t="s">
        <v>124</v>
      </c>
      <c r="BE302" s="138">
        <f>IF(N302="základní",J302,0)</f>
        <v>0</v>
      </c>
      <c r="BF302" s="138">
        <f>IF(N302="snížená",J302,0)</f>
        <v>0</v>
      </c>
      <c r="BG302" s="138">
        <f>IF(N302="zákl. přenesená",J302,0)</f>
        <v>0</v>
      </c>
      <c r="BH302" s="138">
        <f>IF(N302="sníž. přenesená",J302,0)</f>
        <v>0</v>
      </c>
      <c r="BI302" s="138">
        <f>IF(N302="nulová",J302,0)</f>
        <v>0</v>
      </c>
      <c r="BJ302" s="18" t="s">
        <v>84</v>
      </c>
      <c r="BK302" s="138">
        <f>ROUND(I302*H302,2)</f>
        <v>0</v>
      </c>
      <c r="BL302" s="18" t="s">
        <v>130</v>
      </c>
      <c r="BM302" s="137" t="s">
        <v>393</v>
      </c>
    </row>
    <row r="303" spans="2:47" s="1" customFormat="1" ht="10.5">
      <c r="B303" s="33"/>
      <c r="D303" s="139" t="s">
        <v>132</v>
      </c>
      <c r="F303" s="140" t="s">
        <v>394</v>
      </c>
      <c r="I303" s="141"/>
      <c r="L303" s="33"/>
      <c r="M303" s="142"/>
      <c r="T303" s="54"/>
      <c r="AT303" s="18" t="s">
        <v>132</v>
      </c>
      <c r="AU303" s="18" t="s">
        <v>86</v>
      </c>
    </row>
    <row r="304" spans="2:51" s="12" customFormat="1" ht="10.5">
      <c r="B304" s="143"/>
      <c r="D304" s="144" t="s">
        <v>134</v>
      </c>
      <c r="E304" s="145" t="s">
        <v>28</v>
      </c>
      <c r="F304" s="146" t="s">
        <v>258</v>
      </c>
      <c r="H304" s="145" t="s">
        <v>28</v>
      </c>
      <c r="I304" s="147"/>
      <c r="L304" s="143"/>
      <c r="M304" s="148"/>
      <c r="T304" s="149"/>
      <c r="AT304" s="145" t="s">
        <v>134</v>
      </c>
      <c r="AU304" s="145" t="s">
        <v>86</v>
      </c>
      <c r="AV304" s="12" t="s">
        <v>84</v>
      </c>
      <c r="AW304" s="12" t="s">
        <v>36</v>
      </c>
      <c r="AX304" s="12" t="s">
        <v>76</v>
      </c>
      <c r="AY304" s="145" t="s">
        <v>124</v>
      </c>
    </row>
    <row r="305" spans="2:51" s="13" customFormat="1" ht="10.5">
      <c r="B305" s="150"/>
      <c r="D305" s="144" t="s">
        <v>134</v>
      </c>
      <c r="E305" s="151" t="s">
        <v>28</v>
      </c>
      <c r="F305" s="152" t="s">
        <v>259</v>
      </c>
      <c r="H305" s="153">
        <v>2213.3</v>
      </c>
      <c r="I305" s="154"/>
      <c r="L305" s="150"/>
      <c r="M305" s="155"/>
      <c r="T305" s="156"/>
      <c r="AT305" s="151" t="s">
        <v>134</v>
      </c>
      <c r="AU305" s="151" t="s">
        <v>86</v>
      </c>
      <c r="AV305" s="13" t="s">
        <v>86</v>
      </c>
      <c r="AW305" s="13" t="s">
        <v>36</v>
      </c>
      <c r="AX305" s="13" t="s">
        <v>84</v>
      </c>
      <c r="AY305" s="151" t="s">
        <v>124</v>
      </c>
    </row>
    <row r="306" spans="2:65" s="1" customFormat="1" ht="15.75" customHeight="1">
      <c r="B306" s="33"/>
      <c r="C306" s="125" t="s">
        <v>395</v>
      </c>
      <c r="D306" s="125" t="s">
        <v>126</v>
      </c>
      <c r="E306" s="126" t="s">
        <v>396</v>
      </c>
      <c r="F306" s="127" t="s">
        <v>397</v>
      </c>
      <c r="G306" s="128" t="s">
        <v>129</v>
      </c>
      <c r="H306" s="129">
        <v>230.3</v>
      </c>
      <c r="I306" s="130"/>
      <c r="J306" s="131">
        <f>ROUND(I306*H306,2)</f>
        <v>0</v>
      </c>
      <c r="K306" s="132"/>
      <c r="L306" s="33"/>
      <c r="M306" s="133" t="s">
        <v>28</v>
      </c>
      <c r="N306" s="134" t="s">
        <v>47</v>
      </c>
      <c r="P306" s="135">
        <f>O306*H306</f>
        <v>0</v>
      </c>
      <c r="Q306" s="135">
        <v>0</v>
      </c>
      <c r="R306" s="135">
        <f>Q306*H306</f>
        <v>0</v>
      </c>
      <c r="S306" s="135">
        <v>0</v>
      </c>
      <c r="T306" s="136">
        <f>S306*H306</f>
        <v>0</v>
      </c>
      <c r="AR306" s="137" t="s">
        <v>130</v>
      </c>
      <c r="AT306" s="137" t="s">
        <v>126</v>
      </c>
      <c r="AU306" s="137" t="s">
        <v>86</v>
      </c>
      <c r="AY306" s="18" t="s">
        <v>124</v>
      </c>
      <c r="BE306" s="138">
        <f>IF(N306="základní",J306,0)</f>
        <v>0</v>
      </c>
      <c r="BF306" s="138">
        <f>IF(N306="snížená",J306,0)</f>
        <v>0</v>
      </c>
      <c r="BG306" s="138">
        <f>IF(N306="zákl. přenesená",J306,0)</f>
        <v>0</v>
      </c>
      <c r="BH306" s="138">
        <f>IF(N306="sníž. přenesená",J306,0)</f>
        <v>0</v>
      </c>
      <c r="BI306" s="138">
        <f>IF(N306="nulová",J306,0)</f>
        <v>0</v>
      </c>
      <c r="BJ306" s="18" t="s">
        <v>84</v>
      </c>
      <c r="BK306" s="138">
        <f>ROUND(I306*H306,2)</f>
        <v>0</v>
      </c>
      <c r="BL306" s="18" t="s">
        <v>130</v>
      </c>
      <c r="BM306" s="137" t="s">
        <v>398</v>
      </c>
    </row>
    <row r="307" spans="2:47" s="1" customFormat="1" ht="10.5">
      <c r="B307" s="33"/>
      <c r="D307" s="139" t="s">
        <v>132</v>
      </c>
      <c r="F307" s="140" t="s">
        <v>399</v>
      </c>
      <c r="I307" s="141"/>
      <c r="L307" s="33"/>
      <c r="M307" s="142"/>
      <c r="T307" s="54"/>
      <c r="AT307" s="18" t="s">
        <v>132</v>
      </c>
      <c r="AU307" s="18" t="s">
        <v>86</v>
      </c>
    </row>
    <row r="308" spans="2:51" s="12" customFormat="1" ht="10.5">
      <c r="B308" s="143"/>
      <c r="D308" s="144" t="s">
        <v>134</v>
      </c>
      <c r="E308" s="145" t="s">
        <v>28</v>
      </c>
      <c r="F308" s="146" t="s">
        <v>264</v>
      </c>
      <c r="H308" s="145" t="s">
        <v>28</v>
      </c>
      <c r="I308" s="147"/>
      <c r="L308" s="143"/>
      <c r="M308" s="148"/>
      <c r="T308" s="149"/>
      <c r="AT308" s="145" t="s">
        <v>134</v>
      </c>
      <c r="AU308" s="145" t="s">
        <v>86</v>
      </c>
      <c r="AV308" s="12" t="s">
        <v>84</v>
      </c>
      <c r="AW308" s="12" t="s">
        <v>36</v>
      </c>
      <c r="AX308" s="12" t="s">
        <v>76</v>
      </c>
      <c r="AY308" s="145" t="s">
        <v>124</v>
      </c>
    </row>
    <row r="309" spans="2:51" s="13" customFormat="1" ht="10.5">
      <c r="B309" s="150"/>
      <c r="D309" s="144" t="s">
        <v>134</v>
      </c>
      <c r="E309" s="151" t="s">
        <v>28</v>
      </c>
      <c r="F309" s="152" t="s">
        <v>330</v>
      </c>
      <c r="H309" s="153">
        <v>230.3</v>
      </c>
      <c r="I309" s="154"/>
      <c r="L309" s="150"/>
      <c r="M309" s="155"/>
      <c r="T309" s="156"/>
      <c r="AT309" s="151" t="s">
        <v>134</v>
      </c>
      <c r="AU309" s="151" t="s">
        <v>86</v>
      </c>
      <c r="AV309" s="13" t="s">
        <v>86</v>
      </c>
      <c r="AW309" s="13" t="s">
        <v>36</v>
      </c>
      <c r="AX309" s="13" t="s">
        <v>76</v>
      </c>
      <c r="AY309" s="151" t="s">
        <v>124</v>
      </c>
    </row>
    <row r="310" spans="2:51" s="14" customFormat="1" ht="10.5">
      <c r="B310" s="157"/>
      <c r="D310" s="144" t="s">
        <v>134</v>
      </c>
      <c r="E310" s="158" t="s">
        <v>28</v>
      </c>
      <c r="F310" s="159" t="s">
        <v>144</v>
      </c>
      <c r="H310" s="160">
        <v>230.3</v>
      </c>
      <c r="I310" s="161"/>
      <c r="L310" s="157"/>
      <c r="M310" s="162"/>
      <c r="T310" s="163"/>
      <c r="AT310" s="158" t="s">
        <v>134</v>
      </c>
      <c r="AU310" s="158" t="s">
        <v>86</v>
      </c>
      <c r="AV310" s="14" t="s">
        <v>130</v>
      </c>
      <c r="AW310" s="14" t="s">
        <v>36</v>
      </c>
      <c r="AX310" s="14" t="s">
        <v>84</v>
      </c>
      <c r="AY310" s="158" t="s">
        <v>124</v>
      </c>
    </row>
    <row r="311" spans="2:65" s="1" customFormat="1" ht="33.4" customHeight="1">
      <c r="B311" s="33"/>
      <c r="C311" s="125" t="s">
        <v>400</v>
      </c>
      <c r="D311" s="125" t="s">
        <v>126</v>
      </c>
      <c r="E311" s="126" t="s">
        <v>401</v>
      </c>
      <c r="F311" s="127" t="s">
        <v>402</v>
      </c>
      <c r="G311" s="128" t="s">
        <v>129</v>
      </c>
      <c r="H311" s="129">
        <v>6.4</v>
      </c>
      <c r="I311" s="130"/>
      <c r="J311" s="131">
        <f>ROUND(I311*H311,2)</f>
        <v>0</v>
      </c>
      <c r="K311" s="132"/>
      <c r="L311" s="33"/>
      <c r="M311" s="133" t="s">
        <v>28</v>
      </c>
      <c r="N311" s="134" t="s">
        <v>47</v>
      </c>
      <c r="P311" s="135">
        <f>O311*H311</f>
        <v>0</v>
      </c>
      <c r="Q311" s="135">
        <v>0.19536</v>
      </c>
      <c r="R311" s="135">
        <f>Q311*H311</f>
        <v>1.250304</v>
      </c>
      <c r="S311" s="135">
        <v>0</v>
      </c>
      <c r="T311" s="136">
        <f>S311*H311</f>
        <v>0</v>
      </c>
      <c r="AR311" s="137" t="s">
        <v>130</v>
      </c>
      <c r="AT311" s="137" t="s">
        <v>126</v>
      </c>
      <c r="AU311" s="137" t="s">
        <v>86</v>
      </c>
      <c r="AY311" s="18" t="s">
        <v>124</v>
      </c>
      <c r="BE311" s="138">
        <f>IF(N311="základní",J311,0)</f>
        <v>0</v>
      </c>
      <c r="BF311" s="138">
        <f>IF(N311="snížená",J311,0)</f>
        <v>0</v>
      </c>
      <c r="BG311" s="138">
        <f>IF(N311="zákl. přenesená",J311,0)</f>
        <v>0</v>
      </c>
      <c r="BH311" s="138">
        <f>IF(N311="sníž. přenesená",J311,0)</f>
        <v>0</v>
      </c>
      <c r="BI311" s="138">
        <f>IF(N311="nulová",J311,0)</f>
        <v>0</v>
      </c>
      <c r="BJ311" s="18" t="s">
        <v>84</v>
      </c>
      <c r="BK311" s="138">
        <f>ROUND(I311*H311,2)</f>
        <v>0</v>
      </c>
      <c r="BL311" s="18" t="s">
        <v>130</v>
      </c>
      <c r="BM311" s="137" t="s">
        <v>403</v>
      </c>
    </row>
    <row r="312" spans="2:47" s="1" customFormat="1" ht="10.5">
      <c r="B312" s="33"/>
      <c r="D312" s="139" t="s">
        <v>132</v>
      </c>
      <c r="F312" s="140" t="s">
        <v>404</v>
      </c>
      <c r="I312" s="141"/>
      <c r="L312" s="33"/>
      <c r="M312" s="142"/>
      <c r="T312" s="54"/>
      <c r="AT312" s="18" t="s">
        <v>132</v>
      </c>
      <c r="AU312" s="18" t="s">
        <v>86</v>
      </c>
    </row>
    <row r="313" spans="2:51" s="12" customFormat="1" ht="10.5">
      <c r="B313" s="143"/>
      <c r="D313" s="144" t="s">
        <v>134</v>
      </c>
      <c r="E313" s="145" t="s">
        <v>28</v>
      </c>
      <c r="F313" s="146" t="s">
        <v>368</v>
      </c>
      <c r="H313" s="145" t="s">
        <v>28</v>
      </c>
      <c r="I313" s="147"/>
      <c r="L313" s="143"/>
      <c r="M313" s="148"/>
      <c r="T313" s="149"/>
      <c r="AT313" s="145" t="s">
        <v>134</v>
      </c>
      <c r="AU313" s="145" t="s">
        <v>86</v>
      </c>
      <c r="AV313" s="12" t="s">
        <v>84</v>
      </c>
      <c r="AW313" s="12" t="s">
        <v>36</v>
      </c>
      <c r="AX313" s="12" t="s">
        <v>76</v>
      </c>
      <c r="AY313" s="145" t="s">
        <v>124</v>
      </c>
    </row>
    <row r="314" spans="2:51" s="13" customFormat="1" ht="10.5">
      <c r="B314" s="150"/>
      <c r="D314" s="144" t="s">
        <v>134</v>
      </c>
      <c r="E314" s="151" t="s">
        <v>28</v>
      </c>
      <c r="F314" s="152" t="s">
        <v>332</v>
      </c>
      <c r="H314" s="153">
        <v>6.4</v>
      </c>
      <c r="I314" s="154"/>
      <c r="L314" s="150"/>
      <c r="M314" s="155"/>
      <c r="T314" s="156"/>
      <c r="AT314" s="151" t="s">
        <v>134</v>
      </c>
      <c r="AU314" s="151" t="s">
        <v>86</v>
      </c>
      <c r="AV314" s="13" t="s">
        <v>86</v>
      </c>
      <c r="AW314" s="13" t="s">
        <v>36</v>
      </c>
      <c r="AX314" s="13" t="s">
        <v>76</v>
      </c>
      <c r="AY314" s="151" t="s">
        <v>124</v>
      </c>
    </row>
    <row r="315" spans="2:51" s="14" customFormat="1" ht="10.5">
      <c r="B315" s="157"/>
      <c r="D315" s="144" t="s">
        <v>134</v>
      </c>
      <c r="E315" s="158" t="s">
        <v>28</v>
      </c>
      <c r="F315" s="159" t="s">
        <v>144</v>
      </c>
      <c r="H315" s="160">
        <v>6.4</v>
      </c>
      <c r="I315" s="161"/>
      <c r="L315" s="157"/>
      <c r="M315" s="162"/>
      <c r="T315" s="163"/>
      <c r="AT315" s="158" t="s">
        <v>134</v>
      </c>
      <c r="AU315" s="158" t="s">
        <v>86</v>
      </c>
      <c r="AV315" s="14" t="s">
        <v>130</v>
      </c>
      <c r="AW315" s="14" t="s">
        <v>36</v>
      </c>
      <c r="AX315" s="14" t="s">
        <v>84</v>
      </c>
      <c r="AY315" s="158" t="s">
        <v>124</v>
      </c>
    </row>
    <row r="316" spans="2:65" s="1" customFormat="1" ht="15.75" customHeight="1">
      <c r="B316" s="33"/>
      <c r="C316" s="171" t="s">
        <v>405</v>
      </c>
      <c r="D316" s="171" t="s">
        <v>237</v>
      </c>
      <c r="E316" s="172" t="s">
        <v>406</v>
      </c>
      <c r="F316" s="173" t="s">
        <v>407</v>
      </c>
      <c r="G316" s="174" t="s">
        <v>129</v>
      </c>
      <c r="H316" s="175">
        <v>6.464</v>
      </c>
      <c r="I316" s="176"/>
      <c r="J316" s="177">
        <f>ROUND(I316*H316,2)</f>
        <v>0</v>
      </c>
      <c r="K316" s="178"/>
      <c r="L316" s="179"/>
      <c r="M316" s="180" t="s">
        <v>28</v>
      </c>
      <c r="N316" s="181" t="s">
        <v>47</v>
      </c>
      <c r="P316" s="135">
        <f>O316*H316</f>
        <v>0</v>
      </c>
      <c r="Q316" s="135">
        <v>0.417</v>
      </c>
      <c r="R316" s="135">
        <f>Q316*H316</f>
        <v>2.695488</v>
      </c>
      <c r="S316" s="135">
        <v>0</v>
      </c>
      <c r="T316" s="136">
        <f>S316*H316</f>
        <v>0</v>
      </c>
      <c r="AR316" s="137" t="s">
        <v>184</v>
      </c>
      <c r="AT316" s="137" t="s">
        <v>237</v>
      </c>
      <c r="AU316" s="137" t="s">
        <v>86</v>
      </c>
      <c r="AY316" s="18" t="s">
        <v>124</v>
      </c>
      <c r="BE316" s="138">
        <f>IF(N316="základní",J316,0)</f>
        <v>0</v>
      </c>
      <c r="BF316" s="138">
        <f>IF(N316="snížená",J316,0)</f>
        <v>0</v>
      </c>
      <c r="BG316" s="138">
        <f>IF(N316="zákl. přenesená",J316,0)</f>
        <v>0</v>
      </c>
      <c r="BH316" s="138">
        <f>IF(N316="sníž. přenesená",J316,0)</f>
        <v>0</v>
      </c>
      <c r="BI316" s="138">
        <f>IF(N316="nulová",J316,0)</f>
        <v>0</v>
      </c>
      <c r="BJ316" s="18" t="s">
        <v>84</v>
      </c>
      <c r="BK316" s="138">
        <f>ROUND(I316*H316,2)</f>
        <v>0</v>
      </c>
      <c r="BL316" s="18" t="s">
        <v>130</v>
      </c>
      <c r="BM316" s="137" t="s">
        <v>408</v>
      </c>
    </row>
    <row r="317" spans="2:51" s="13" customFormat="1" ht="10.5">
      <c r="B317" s="150"/>
      <c r="D317" s="144" t="s">
        <v>134</v>
      </c>
      <c r="E317" s="151" t="s">
        <v>28</v>
      </c>
      <c r="F317" s="152" t="s">
        <v>409</v>
      </c>
      <c r="H317" s="153">
        <v>6.464</v>
      </c>
      <c r="I317" s="154"/>
      <c r="L317" s="150"/>
      <c r="M317" s="155"/>
      <c r="T317" s="156"/>
      <c r="AT317" s="151" t="s">
        <v>134</v>
      </c>
      <c r="AU317" s="151" t="s">
        <v>86</v>
      </c>
      <c r="AV317" s="13" t="s">
        <v>86</v>
      </c>
      <c r="AW317" s="13" t="s">
        <v>36</v>
      </c>
      <c r="AX317" s="13" t="s">
        <v>84</v>
      </c>
      <c r="AY317" s="151" t="s">
        <v>124</v>
      </c>
    </row>
    <row r="318" spans="2:65" s="1" customFormat="1" ht="38.15" customHeight="1">
      <c r="B318" s="33"/>
      <c r="C318" s="125" t="s">
        <v>410</v>
      </c>
      <c r="D318" s="125" t="s">
        <v>126</v>
      </c>
      <c r="E318" s="126" t="s">
        <v>411</v>
      </c>
      <c r="F318" s="127" t="s">
        <v>412</v>
      </c>
      <c r="G318" s="128" t="s">
        <v>129</v>
      </c>
      <c r="H318" s="129">
        <v>34.7</v>
      </c>
      <c r="I318" s="130"/>
      <c r="J318" s="131">
        <f>ROUND(I318*H318,2)</f>
        <v>0</v>
      </c>
      <c r="K318" s="132"/>
      <c r="L318" s="33"/>
      <c r="M318" s="133" t="s">
        <v>28</v>
      </c>
      <c r="N318" s="134" t="s">
        <v>47</v>
      </c>
      <c r="P318" s="135">
        <f>O318*H318</f>
        <v>0</v>
      </c>
      <c r="Q318" s="135">
        <v>0.08922</v>
      </c>
      <c r="R318" s="135">
        <f>Q318*H318</f>
        <v>3.095934</v>
      </c>
      <c r="S318" s="135">
        <v>0</v>
      </c>
      <c r="T318" s="136">
        <f>S318*H318</f>
        <v>0</v>
      </c>
      <c r="AR318" s="137" t="s">
        <v>130</v>
      </c>
      <c r="AT318" s="137" t="s">
        <v>126</v>
      </c>
      <c r="AU318" s="137" t="s">
        <v>86</v>
      </c>
      <c r="AY318" s="18" t="s">
        <v>124</v>
      </c>
      <c r="BE318" s="138">
        <f>IF(N318="základní",J318,0)</f>
        <v>0</v>
      </c>
      <c r="BF318" s="138">
        <f>IF(N318="snížená",J318,0)</f>
        <v>0</v>
      </c>
      <c r="BG318" s="138">
        <f>IF(N318="zákl. přenesená",J318,0)</f>
        <v>0</v>
      </c>
      <c r="BH318" s="138">
        <f>IF(N318="sníž. přenesená",J318,0)</f>
        <v>0</v>
      </c>
      <c r="BI318" s="138">
        <f>IF(N318="nulová",J318,0)</f>
        <v>0</v>
      </c>
      <c r="BJ318" s="18" t="s">
        <v>84</v>
      </c>
      <c r="BK318" s="138">
        <f>ROUND(I318*H318,2)</f>
        <v>0</v>
      </c>
      <c r="BL318" s="18" t="s">
        <v>130</v>
      </c>
      <c r="BM318" s="137" t="s">
        <v>413</v>
      </c>
    </row>
    <row r="319" spans="2:47" s="1" customFormat="1" ht="10.5">
      <c r="B319" s="33"/>
      <c r="D319" s="139" t="s">
        <v>132</v>
      </c>
      <c r="F319" s="140" t="s">
        <v>414</v>
      </c>
      <c r="I319" s="141"/>
      <c r="L319" s="33"/>
      <c r="M319" s="142"/>
      <c r="T319" s="54"/>
      <c r="AT319" s="18" t="s">
        <v>132</v>
      </c>
      <c r="AU319" s="18" t="s">
        <v>86</v>
      </c>
    </row>
    <row r="320" spans="2:51" s="12" customFormat="1" ht="10.5">
      <c r="B320" s="143"/>
      <c r="D320" s="144" t="s">
        <v>134</v>
      </c>
      <c r="E320" s="145" t="s">
        <v>28</v>
      </c>
      <c r="F320" s="146" t="s">
        <v>262</v>
      </c>
      <c r="H320" s="145" t="s">
        <v>28</v>
      </c>
      <c r="I320" s="147"/>
      <c r="L320" s="143"/>
      <c r="M320" s="148"/>
      <c r="T320" s="149"/>
      <c r="AT320" s="145" t="s">
        <v>134</v>
      </c>
      <c r="AU320" s="145" t="s">
        <v>86</v>
      </c>
      <c r="AV320" s="12" t="s">
        <v>84</v>
      </c>
      <c r="AW320" s="12" t="s">
        <v>36</v>
      </c>
      <c r="AX320" s="12" t="s">
        <v>76</v>
      </c>
      <c r="AY320" s="145" t="s">
        <v>124</v>
      </c>
    </row>
    <row r="321" spans="2:51" s="12" customFormat="1" ht="10.5">
      <c r="B321" s="143"/>
      <c r="D321" s="144" t="s">
        <v>134</v>
      </c>
      <c r="E321" s="145" t="s">
        <v>28</v>
      </c>
      <c r="F321" s="146" t="s">
        <v>319</v>
      </c>
      <c r="H321" s="145" t="s">
        <v>28</v>
      </c>
      <c r="I321" s="147"/>
      <c r="L321" s="143"/>
      <c r="M321" s="148"/>
      <c r="T321" s="149"/>
      <c r="AT321" s="145" t="s">
        <v>134</v>
      </c>
      <c r="AU321" s="145" t="s">
        <v>86</v>
      </c>
      <c r="AV321" s="12" t="s">
        <v>84</v>
      </c>
      <c r="AW321" s="12" t="s">
        <v>36</v>
      </c>
      <c r="AX321" s="12" t="s">
        <v>76</v>
      </c>
      <c r="AY321" s="145" t="s">
        <v>124</v>
      </c>
    </row>
    <row r="322" spans="2:51" s="13" customFormat="1" ht="10.5">
      <c r="B322" s="150"/>
      <c r="D322" s="144" t="s">
        <v>134</v>
      </c>
      <c r="E322" s="151" t="s">
        <v>28</v>
      </c>
      <c r="F322" s="152" t="s">
        <v>320</v>
      </c>
      <c r="H322" s="153">
        <v>13.1</v>
      </c>
      <c r="I322" s="154"/>
      <c r="L322" s="150"/>
      <c r="M322" s="155"/>
      <c r="T322" s="156"/>
      <c r="AT322" s="151" t="s">
        <v>134</v>
      </c>
      <c r="AU322" s="151" t="s">
        <v>86</v>
      </c>
      <c r="AV322" s="13" t="s">
        <v>86</v>
      </c>
      <c r="AW322" s="13" t="s">
        <v>36</v>
      </c>
      <c r="AX322" s="13" t="s">
        <v>76</v>
      </c>
      <c r="AY322" s="151" t="s">
        <v>124</v>
      </c>
    </row>
    <row r="323" spans="2:51" s="12" customFormat="1" ht="10.5">
      <c r="B323" s="143"/>
      <c r="D323" s="144" t="s">
        <v>134</v>
      </c>
      <c r="E323" s="145" t="s">
        <v>28</v>
      </c>
      <c r="F323" s="146" t="s">
        <v>321</v>
      </c>
      <c r="H323" s="145" t="s">
        <v>28</v>
      </c>
      <c r="I323" s="147"/>
      <c r="L323" s="143"/>
      <c r="M323" s="148"/>
      <c r="T323" s="149"/>
      <c r="AT323" s="145" t="s">
        <v>134</v>
      </c>
      <c r="AU323" s="145" t="s">
        <v>86</v>
      </c>
      <c r="AV323" s="12" t="s">
        <v>84</v>
      </c>
      <c r="AW323" s="12" t="s">
        <v>36</v>
      </c>
      <c r="AX323" s="12" t="s">
        <v>76</v>
      </c>
      <c r="AY323" s="145" t="s">
        <v>124</v>
      </c>
    </row>
    <row r="324" spans="2:51" s="13" customFormat="1" ht="10.5">
      <c r="B324" s="150"/>
      <c r="D324" s="144" t="s">
        <v>134</v>
      </c>
      <c r="E324" s="151" t="s">
        <v>28</v>
      </c>
      <c r="F324" s="152" t="s">
        <v>322</v>
      </c>
      <c r="H324" s="153">
        <v>21.6</v>
      </c>
      <c r="I324" s="154"/>
      <c r="L324" s="150"/>
      <c r="M324" s="155"/>
      <c r="T324" s="156"/>
      <c r="AT324" s="151" t="s">
        <v>134</v>
      </c>
      <c r="AU324" s="151" t="s">
        <v>86</v>
      </c>
      <c r="AV324" s="13" t="s">
        <v>86</v>
      </c>
      <c r="AW324" s="13" t="s">
        <v>36</v>
      </c>
      <c r="AX324" s="13" t="s">
        <v>76</v>
      </c>
      <c r="AY324" s="151" t="s">
        <v>124</v>
      </c>
    </row>
    <row r="325" spans="2:51" s="14" customFormat="1" ht="10.5">
      <c r="B325" s="157"/>
      <c r="D325" s="144" t="s">
        <v>134</v>
      </c>
      <c r="E325" s="158" t="s">
        <v>28</v>
      </c>
      <c r="F325" s="159" t="s">
        <v>144</v>
      </c>
      <c r="H325" s="160">
        <v>34.7</v>
      </c>
      <c r="I325" s="161"/>
      <c r="L325" s="157"/>
      <c r="M325" s="162"/>
      <c r="T325" s="163"/>
      <c r="AT325" s="158" t="s">
        <v>134</v>
      </c>
      <c r="AU325" s="158" t="s">
        <v>86</v>
      </c>
      <c r="AV325" s="14" t="s">
        <v>130</v>
      </c>
      <c r="AW325" s="14" t="s">
        <v>36</v>
      </c>
      <c r="AX325" s="14" t="s">
        <v>84</v>
      </c>
      <c r="AY325" s="158" t="s">
        <v>124</v>
      </c>
    </row>
    <row r="326" spans="2:65" s="1" customFormat="1" ht="15.75" customHeight="1">
      <c r="B326" s="33"/>
      <c r="C326" s="171" t="s">
        <v>415</v>
      </c>
      <c r="D326" s="171" t="s">
        <v>237</v>
      </c>
      <c r="E326" s="172" t="s">
        <v>416</v>
      </c>
      <c r="F326" s="173" t="s">
        <v>417</v>
      </c>
      <c r="G326" s="174" t="s">
        <v>129</v>
      </c>
      <c r="H326" s="175">
        <v>22.248</v>
      </c>
      <c r="I326" s="176"/>
      <c r="J326" s="177">
        <f>ROUND(I326*H326,2)</f>
        <v>0</v>
      </c>
      <c r="K326" s="178"/>
      <c r="L326" s="179"/>
      <c r="M326" s="180" t="s">
        <v>28</v>
      </c>
      <c r="N326" s="181" t="s">
        <v>47</v>
      </c>
      <c r="P326" s="135">
        <f>O326*H326</f>
        <v>0</v>
      </c>
      <c r="Q326" s="135">
        <v>0.131</v>
      </c>
      <c r="R326" s="135">
        <f>Q326*H326</f>
        <v>2.9144880000000004</v>
      </c>
      <c r="S326" s="135">
        <v>0</v>
      </c>
      <c r="T326" s="136">
        <f>S326*H326</f>
        <v>0</v>
      </c>
      <c r="AR326" s="137" t="s">
        <v>184</v>
      </c>
      <c r="AT326" s="137" t="s">
        <v>237</v>
      </c>
      <c r="AU326" s="137" t="s">
        <v>86</v>
      </c>
      <c r="AY326" s="18" t="s">
        <v>124</v>
      </c>
      <c r="BE326" s="138">
        <f>IF(N326="základní",J326,0)</f>
        <v>0</v>
      </c>
      <c r="BF326" s="138">
        <f>IF(N326="snížená",J326,0)</f>
        <v>0</v>
      </c>
      <c r="BG326" s="138">
        <f>IF(N326="zákl. přenesená",J326,0)</f>
        <v>0</v>
      </c>
      <c r="BH326" s="138">
        <f>IF(N326="sníž. přenesená",J326,0)</f>
        <v>0</v>
      </c>
      <c r="BI326" s="138">
        <f>IF(N326="nulová",J326,0)</f>
        <v>0</v>
      </c>
      <c r="BJ326" s="18" t="s">
        <v>84</v>
      </c>
      <c r="BK326" s="138">
        <f>ROUND(I326*H326,2)</f>
        <v>0</v>
      </c>
      <c r="BL326" s="18" t="s">
        <v>130</v>
      </c>
      <c r="BM326" s="137" t="s">
        <v>418</v>
      </c>
    </row>
    <row r="327" spans="2:51" s="13" customFormat="1" ht="10.5">
      <c r="B327" s="150"/>
      <c r="D327" s="144" t="s">
        <v>134</v>
      </c>
      <c r="E327" s="151" t="s">
        <v>28</v>
      </c>
      <c r="F327" s="152" t="s">
        <v>419</v>
      </c>
      <c r="H327" s="153">
        <v>22.248</v>
      </c>
      <c r="I327" s="154"/>
      <c r="L327" s="150"/>
      <c r="M327" s="155"/>
      <c r="T327" s="156"/>
      <c r="AT327" s="151" t="s">
        <v>134</v>
      </c>
      <c r="AU327" s="151" t="s">
        <v>86</v>
      </c>
      <c r="AV327" s="13" t="s">
        <v>86</v>
      </c>
      <c r="AW327" s="13" t="s">
        <v>36</v>
      </c>
      <c r="AX327" s="13" t="s">
        <v>84</v>
      </c>
      <c r="AY327" s="151" t="s">
        <v>124</v>
      </c>
    </row>
    <row r="328" spans="2:65" s="1" customFormat="1" ht="15.75" customHeight="1">
      <c r="B328" s="33"/>
      <c r="C328" s="171" t="s">
        <v>420</v>
      </c>
      <c r="D328" s="171" t="s">
        <v>237</v>
      </c>
      <c r="E328" s="172" t="s">
        <v>421</v>
      </c>
      <c r="F328" s="173" t="s">
        <v>422</v>
      </c>
      <c r="G328" s="174" t="s">
        <v>129</v>
      </c>
      <c r="H328" s="175">
        <v>13.493</v>
      </c>
      <c r="I328" s="176"/>
      <c r="J328" s="177">
        <f>ROUND(I328*H328,2)</f>
        <v>0</v>
      </c>
      <c r="K328" s="178"/>
      <c r="L328" s="179"/>
      <c r="M328" s="180" t="s">
        <v>28</v>
      </c>
      <c r="N328" s="181" t="s">
        <v>47</v>
      </c>
      <c r="P328" s="135">
        <f>O328*H328</f>
        <v>0</v>
      </c>
      <c r="Q328" s="135">
        <v>0.131</v>
      </c>
      <c r="R328" s="135">
        <f>Q328*H328</f>
        <v>1.7675830000000001</v>
      </c>
      <c r="S328" s="135">
        <v>0</v>
      </c>
      <c r="T328" s="136">
        <f>S328*H328</f>
        <v>0</v>
      </c>
      <c r="AR328" s="137" t="s">
        <v>184</v>
      </c>
      <c r="AT328" s="137" t="s">
        <v>237</v>
      </c>
      <c r="AU328" s="137" t="s">
        <v>86</v>
      </c>
      <c r="AY328" s="18" t="s">
        <v>124</v>
      </c>
      <c r="BE328" s="138">
        <f>IF(N328="základní",J328,0)</f>
        <v>0</v>
      </c>
      <c r="BF328" s="138">
        <f>IF(N328="snížená",J328,0)</f>
        <v>0</v>
      </c>
      <c r="BG328" s="138">
        <f>IF(N328="zákl. přenesená",J328,0)</f>
        <v>0</v>
      </c>
      <c r="BH328" s="138">
        <f>IF(N328="sníž. přenesená",J328,0)</f>
        <v>0</v>
      </c>
      <c r="BI328" s="138">
        <f>IF(N328="nulová",J328,0)</f>
        <v>0</v>
      </c>
      <c r="BJ328" s="18" t="s">
        <v>84</v>
      </c>
      <c r="BK328" s="138">
        <f>ROUND(I328*H328,2)</f>
        <v>0</v>
      </c>
      <c r="BL328" s="18" t="s">
        <v>130</v>
      </c>
      <c r="BM328" s="137" t="s">
        <v>423</v>
      </c>
    </row>
    <row r="329" spans="2:51" s="13" customFormat="1" ht="10.5">
      <c r="B329" s="150"/>
      <c r="D329" s="144" t="s">
        <v>134</v>
      </c>
      <c r="E329" s="151" t="s">
        <v>28</v>
      </c>
      <c r="F329" s="152" t="s">
        <v>424</v>
      </c>
      <c r="H329" s="153">
        <v>13.493</v>
      </c>
      <c r="I329" s="154"/>
      <c r="L329" s="150"/>
      <c r="M329" s="155"/>
      <c r="T329" s="156"/>
      <c r="AT329" s="151" t="s">
        <v>134</v>
      </c>
      <c r="AU329" s="151" t="s">
        <v>86</v>
      </c>
      <c r="AV329" s="13" t="s">
        <v>86</v>
      </c>
      <c r="AW329" s="13" t="s">
        <v>36</v>
      </c>
      <c r="AX329" s="13" t="s">
        <v>84</v>
      </c>
      <c r="AY329" s="151" t="s">
        <v>124</v>
      </c>
    </row>
    <row r="330" spans="2:63" s="11" customFormat="1" ht="22.75" customHeight="1">
      <c r="B330" s="113"/>
      <c r="D330" s="114" t="s">
        <v>75</v>
      </c>
      <c r="E330" s="123" t="s">
        <v>184</v>
      </c>
      <c r="F330" s="123" t="s">
        <v>425</v>
      </c>
      <c r="I330" s="116"/>
      <c r="J330" s="124">
        <f>BK330</f>
        <v>0</v>
      </c>
      <c r="L330" s="113"/>
      <c r="M330" s="118"/>
      <c r="P330" s="119">
        <f>SUM(P331:P375)</f>
        <v>0</v>
      </c>
      <c r="R330" s="119">
        <f>SUM(R331:R375)</f>
        <v>5.62058</v>
      </c>
      <c r="T330" s="120">
        <f>SUM(T331:T375)</f>
        <v>1.2600000000000002</v>
      </c>
      <c r="AR330" s="114" t="s">
        <v>84</v>
      </c>
      <c r="AT330" s="121" t="s">
        <v>75</v>
      </c>
      <c r="AU330" s="121" t="s">
        <v>84</v>
      </c>
      <c r="AY330" s="114" t="s">
        <v>124</v>
      </c>
      <c r="BK330" s="122">
        <f>SUM(BK331:BK375)</f>
        <v>0</v>
      </c>
    </row>
    <row r="331" spans="2:65" s="1" customFormat="1" ht="24.75" customHeight="1">
      <c r="B331" s="33"/>
      <c r="C331" s="125" t="s">
        <v>426</v>
      </c>
      <c r="D331" s="125" t="s">
        <v>126</v>
      </c>
      <c r="E331" s="126" t="s">
        <v>427</v>
      </c>
      <c r="F331" s="127" t="s">
        <v>428</v>
      </c>
      <c r="G331" s="128" t="s">
        <v>171</v>
      </c>
      <c r="H331" s="129">
        <v>7</v>
      </c>
      <c r="I331" s="130"/>
      <c r="J331" s="131">
        <f>ROUND(I331*H331,2)</f>
        <v>0</v>
      </c>
      <c r="K331" s="132"/>
      <c r="L331" s="33"/>
      <c r="M331" s="133" t="s">
        <v>28</v>
      </c>
      <c r="N331" s="134" t="s">
        <v>47</v>
      </c>
      <c r="P331" s="135">
        <f>O331*H331</f>
        <v>0</v>
      </c>
      <c r="Q331" s="135">
        <v>0.00746</v>
      </c>
      <c r="R331" s="135">
        <f>Q331*H331</f>
        <v>0.052219999999999996</v>
      </c>
      <c r="S331" s="135">
        <v>0</v>
      </c>
      <c r="T331" s="136">
        <f>S331*H331</f>
        <v>0</v>
      </c>
      <c r="AR331" s="137" t="s">
        <v>130</v>
      </c>
      <c r="AT331" s="137" t="s">
        <v>126</v>
      </c>
      <c r="AU331" s="137" t="s">
        <v>86</v>
      </c>
      <c r="AY331" s="18" t="s">
        <v>124</v>
      </c>
      <c r="BE331" s="138">
        <f>IF(N331="základní",J331,0)</f>
        <v>0</v>
      </c>
      <c r="BF331" s="138">
        <f>IF(N331="snížená",J331,0)</f>
        <v>0</v>
      </c>
      <c r="BG331" s="138">
        <f>IF(N331="zákl. přenesená",J331,0)</f>
        <v>0</v>
      </c>
      <c r="BH331" s="138">
        <f>IF(N331="sníž. přenesená",J331,0)</f>
        <v>0</v>
      </c>
      <c r="BI331" s="138">
        <f>IF(N331="nulová",J331,0)</f>
        <v>0</v>
      </c>
      <c r="BJ331" s="18" t="s">
        <v>84</v>
      </c>
      <c r="BK331" s="138">
        <f>ROUND(I331*H331,2)</f>
        <v>0</v>
      </c>
      <c r="BL331" s="18" t="s">
        <v>130</v>
      </c>
      <c r="BM331" s="137" t="s">
        <v>429</v>
      </c>
    </row>
    <row r="332" spans="2:47" s="1" customFormat="1" ht="10.5">
      <c r="B332" s="33"/>
      <c r="D332" s="139" t="s">
        <v>132</v>
      </c>
      <c r="F332" s="140" t="s">
        <v>430</v>
      </c>
      <c r="I332" s="141"/>
      <c r="L332" s="33"/>
      <c r="M332" s="142"/>
      <c r="T332" s="54"/>
      <c r="AT332" s="18" t="s">
        <v>132</v>
      </c>
      <c r="AU332" s="18" t="s">
        <v>86</v>
      </c>
    </row>
    <row r="333" spans="2:51" s="12" customFormat="1" ht="10.5">
      <c r="B333" s="143"/>
      <c r="D333" s="144" t="s">
        <v>134</v>
      </c>
      <c r="E333" s="145" t="s">
        <v>28</v>
      </c>
      <c r="F333" s="146" t="s">
        <v>431</v>
      </c>
      <c r="H333" s="145" t="s">
        <v>28</v>
      </c>
      <c r="I333" s="147"/>
      <c r="L333" s="143"/>
      <c r="M333" s="148"/>
      <c r="T333" s="149"/>
      <c r="AT333" s="145" t="s">
        <v>134</v>
      </c>
      <c r="AU333" s="145" t="s">
        <v>86</v>
      </c>
      <c r="AV333" s="12" t="s">
        <v>84</v>
      </c>
      <c r="AW333" s="12" t="s">
        <v>36</v>
      </c>
      <c r="AX333" s="12" t="s">
        <v>76</v>
      </c>
      <c r="AY333" s="145" t="s">
        <v>124</v>
      </c>
    </row>
    <row r="334" spans="2:51" s="13" customFormat="1" ht="10.5">
      <c r="B334" s="150"/>
      <c r="D334" s="144" t="s">
        <v>134</v>
      </c>
      <c r="E334" s="151" t="s">
        <v>28</v>
      </c>
      <c r="F334" s="152" t="s">
        <v>432</v>
      </c>
      <c r="H334" s="153">
        <v>7</v>
      </c>
      <c r="I334" s="154"/>
      <c r="L334" s="150"/>
      <c r="M334" s="155"/>
      <c r="T334" s="156"/>
      <c r="AT334" s="151" t="s">
        <v>134</v>
      </c>
      <c r="AU334" s="151" t="s">
        <v>86</v>
      </c>
      <c r="AV334" s="13" t="s">
        <v>86</v>
      </c>
      <c r="AW334" s="13" t="s">
        <v>36</v>
      </c>
      <c r="AX334" s="13" t="s">
        <v>84</v>
      </c>
      <c r="AY334" s="151" t="s">
        <v>124</v>
      </c>
    </row>
    <row r="335" spans="2:65" s="1" customFormat="1" ht="15.75" customHeight="1">
      <c r="B335" s="33"/>
      <c r="C335" s="125" t="s">
        <v>433</v>
      </c>
      <c r="D335" s="125" t="s">
        <v>126</v>
      </c>
      <c r="E335" s="126" t="s">
        <v>434</v>
      </c>
      <c r="F335" s="127" t="s">
        <v>435</v>
      </c>
      <c r="G335" s="128" t="s">
        <v>436</v>
      </c>
      <c r="H335" s="129">
        <v>2</v>
      </c>
      <c r="I335" s="130"/>
      <c r="J335" s="131">
        <f>ROUND(I335*H335,2)</f>
        <v>0</v>
      </c>
      <c r="K335" s="132"/>
      <c r="L335" s="33"/>
      <c r="M335" s="133" t="s">
        <v>28</v>
      </c>
      <c r="N335" s="134" t="s">
        <v>47</v>
      </c>
      <c r="P335" s="135">
        <f>O335*H335</f>
        <v>0</v>
      </c>
      <c r="Q335" s="135">
        <v>0.12422</v>
      </c>
      <c r="R335" s="135">
        <f>Q335*H335</f>
        <v>0.24844</v>
      </c>
      <c r="S335" s="135">
        <v>0</v>
      </c>
      <c r="T335" s="136">
        <f>S335*H335</f>
        <v>0</v>
      </c>
      <c r="AR335" s="137" t="s">
        <v>130</v>
      </c>
      <c r="AT335" s="137" t="s">
        <v>126</v>
      </c>
      <c r="AU335" s="137" t="s">
        <v>86</v>
      </c>
      <c r="AY335" s="18" t="s">
        <v>124</v>
      </c>
      <c r="BE335" s="138">
        <f>IF(N335="základní",J335,0)</f>
        <v>0</v>
      </c>
      <c r="BF335" s="138">
        <f>IF(N335="snížená",J335,0)</f>
        <v>0</v>
      </c>
      <c r="BG335" s="138">
        <f>IF(N335="zákl. přenesená",J335,0)</f>
        <v>0</v>
      </c>
      <c r="BH335" s="138">
        <f>IF(N335="sníž. přenesená",J335,0)</f>
        <v>0</v>
      </c>
      <c r="BI335" s="138">
        <f>IF(N335="nulová",J335,0)</f>
        <v>0</v>
      </c>
      <c r="BJ335" s="18" t="s">
        <v>84</v>
      </c>
      <c r="BK335" s="138">
        <f>ROUND(I335*H335,2)</f>
        <v>0</v>
      </c>
      <c r="BL335" s="18" t="s">
        <v>130</v>
      </c>
      <c r="BM335" s="137" t="s">
        <v>437</v>
      </c>
    </row>
    <row r="336" spans="2:47" s="1" customFormat="1" ht="10.5">
      <c r="B336" s="33"/>
      <c r="D336" s="139" t="s">
        <v>132</v>
      </c>
      <c r="F336" s="140" t="s">
        <v>438</v>
      </c>
      <c r="I336" s="141"/>
      <c r="L336" s="33"/>
      <c r="M336" s="142"/>
      <c r="T336" s="54"/>
      <c r="AT336" s="18" t="s">
        <v>132</v>
      </c>
      <c r="AU336" s="18" t="s">
        <v>86</v>
      </c>
    </row>
    <row r="337" spans="2:51" s="13" customFormat="1" ht="10.5">
      <c r="B337" s="150"/>
      <c r="D337" s="144" t="s">
        <v>134</v>
      </c>
      <c r="E337" s="151" t="s">
        <v>28</v>
      </c>
      <c r="F337" s="152" t="s">
        <v>86</v>
      </c>
      <c r="H337" s="153">
        <v>2</v>
      </c>
      <c r="I337" s="154"/>
      <c r="L337" s="150"/>
      <c r="M337" s="155"/>
      <c r="T337" s="156"/>
      <c r="AT337" s="151" t="s">
        <v>134</v>
      </c>
      <c r="AU337" s="151" t="s">
        <v>86</v>
      </c>
      <c r="AV337" s="13" t="s">
        <v>86</v>
      </c>
      <c r="AW337" s="13" t="s">
        <v>36</v>
      </c>
      <c r="AX337" s="13" t="s">
        <v>84</v>
      </c>
      <c r="AY337" s="151" t="s">
        <v>124</v>
      </c>
    </row>
    <row r="338" spans="2:65" s="1" customFormat="1" ht="15.75" customHeight="1">
      <c r="B338" s="33"/>
      <c r="C338" s="171" t="s">
        <v>439</v>
      </c>
      <c r="D338" s="171" t="s">
        <v>237</v>
      </c>
      <c r="E338" s="172" t="s">
        <v>440</v>
      </c>
      <c r="F338" s="173" t="s">
        <v>441</v>
      </c>
      <c r="G338" s="174" t="s">
        <v>436</v>
      </c>
      <c r="H338" s="175">
        <v>2</v>
      </c>
      <c r="I338" s="176"/>
      <c r="J338" s="177">
        <f>ROUND(I338*H338,2)</f>
        <v>0</v>
      </c>
      <c r="K338" s="178"/>
      <c r="L338" s="179"/>
      <c r="M338" s="180" t="s">
        <v>28</v>
      </c>
      <c r="N338" s="181" t="s">
        <v>47</v>
      </c>
      <c r="P338" s="135">
        <f>O338*H338</f>
        <v>0</v>
      </c>
      <c r="Q338" s="135">
        <v>0.097</v>
      </c>
      <c r="R338" s="135">
        <f>Q338*H338</f>
        <v>0.194</v>
      </c>
      <c r="S338" s="135">
        <v>0</v>
      </c>
      <c r="T338" s="136">
        <f>S338*H338</f>
        <v>0</v>
      </c>
      <c r="AR338" s="137" t="s">
        <v>184</v>
      </c>
      <c r="AT338" s="137" t="s">
        <v>237</v>
      </c>
      <c r="AU338" s="137" t="s">
        <v>86</v>
      </c>
      <c r="AY338" s="18" t="s">
        <v>124</v>
      </c>
      <c r="BE338" s="138">
        <f>IF(N338="základní",J338,0)</f>
        <v>0</v>
      </c>
      <c r="BF338" s="138">
        <f>IF(N338="snížená",J338,0)</f>
        <v>0</v>
      </c>
      <c r="BG338" s="138">
        <f>IF(N338="zákl. přenesená",J338,0)</f>
        <v>0</v>
      </c>
      <c r="BH338" s="138">
        <f>IF(N338="sníž. přenesená",J338,0)</f>
        <v>0</v>
      </c>
      <c r="BI338" s="138">
        <f>IF(N338="nulová",J338,0)</f>
        <v>0</v>
      </c>
      <c r="BJ338" s="18" t="s">
        <v>84</v>
      </c>
      <c r="BK338" s="138">
        <f>ROUND(I338*H338,2)</f>
        <v>0</v>
      </c>
      <c r="BL338" s="18" t="s">
        <v>130</v>
      </c>
      <c r="BM338" s="137" t="s">
        <v>442</v>
      </c>
    </row>
    <row r="339" spans="2:51" s="13" customFormat="1" ht="10.5">
      <c r="B339" s="150"/>
      <c r="D339" s="144" t="s">
        <v>134</v>
      </c>
      <c r="E339" s="151" t="s">
        <v>28</v>
      </c>
      <c r="F339" s="152" t="s">
        <v>86</v>
      </c>
      <c r="H339" s="153">
        <v>2</v>
      </c>
      <c r="I339" s="154"/>
      <c r="L339" s="150"/>
      <c r="M339" s="155"/>
      <c r="T339" s="156"/>
      <c r="AT339" s="151" t="s">
        <v>134</v>
      </c>
      <c r="AU339" s="151" t="s">
        <v>86</v>
      </c>
      <c r="AV339" s="13" t="s">
        <v>86</v>
      </c>
      <c r="AW339" s="13" t="s">
        <v>36</v>
      </c>
      <c r="AX339" s="13" t="s">
        <v>84</v>
      </c>
      <c r="AY339" s="151" t="s">
        <v>124</v>
      </c>
    </row>
    <row r="340" spans="2:65" s="1" customFormat="1" ht="15.75" customHeight="1">
      <c r="B340" s="33"/>
      <c r="C340" s="125" t="s">
        <v>443</v>
      </c>
      <c r="D340" s="125" t="s">
        <v>126</v>
      </c>
      <c r="E340" s="126" t="s">
        <v>444</v>
      </c>
      <c r="F340" s="127" t="s">
        <v>445</v>
      </c>
      <c r="G340" s="128" t="s">
        <v>436</v>
      </c>
      <c r="H340" s="129">
        <v>2</v>
      </c>
      <c r="I340" s="130"/>
      <c r="J340" s="131">
        <f>ROUND(I340*H340,2)</f>
        <v>0</v>
      </c>
      <c r="K340" s="132"/>
      <c r="L340" s="33"/>
      <c r="M340" s="133" t="s">
        <v>28</v>
      </c>
      <c r="N340" s="134" t="s">
        <v>47</v>
      </c>
      <c r="P340" s="135">
        <f>O340*H340</f>
        <v>0</v>
      </c>
      <c r="Q340" s="135">
        <v>0.02972</v>
      </c>
      <c r="R340" s="135">
        <f>Q340*H340</f>
        <v>0.05944</v>
      </c>
      <c r="S340" s="135">
        <v>0</v>
      </c>
      <c r="T340" s="136">
        <f>S340*H340</f>
        <v>0</v>
      </c>
      <c r="AR340" s="137" t="s">
        <v>130</v>
      </c>
      <c r="AT340" s="137" t="s">
        <v>126</v>
      </c>
      <c r="AU340" s="137" t="s">
        <v>86</v>
      </c>
      <c r="AY340" s="18" t="s">
        <v>124</v>
      </c>
      <c r="BE340" s="138">
        <f>IF(N340="základní",J340,0)</f>
        <v>0</v>
      </c>
      <c r="BF340" s="138">
        <f>IF(N340="snížená",J340,0)</f>
        <v>0</v>
      </c>
      <c r="BG340" s="138">
        <f>IF(N340="zákl. přenesená",J340,0)</f>
        <v>0</v>
      </c>
      <c r="BH340" s="138">
        <f>IF(N340="sníž. přenesená",J340,0)</f>
        <v>0</v>
      </c>
      <c r="BI340" s="138">
        <f>IF(N340="nulová",J340,0)</f>
        <v>0</v>
      </c>
      <c r="BJ340" s="18" t="s">
        <v>84</v>
      </c>
      <c r="BK340" s="138">
        <f>ROUND(I340*H340,2)</f>
        <v>0</v>
      </c>
      <c r="BL340" s="18" t="s">
        <v>130</v>
      </c>
      <c r="BM340" s="137" t="s">
        <v>446</v>
      </c>
    </row>
    <row r="341" spans="2:47" s="1" customFormat="1" ht="10.5">
      <c r="B341" s="33"/>
      <c r="D341" s="139" t="s">
        <v>132</v>
      </c>
      <c r="F341" s="140" t="s">
        <v>447</v>
      </c>
      <c r="I341" s="141"/>
      <c r="L341" s="33"/>
      <c r="M341" s="142"/>
      <c r="T341" s="54"/>
      <c r="AT341" s="18" t="s">
        <v>132</v>
      </c>
      <c r="AU341" s="18" t="s">
        <v>86</v>
      </c>
    </row>
    <row r="342" spans="2:51" s="13" customFormat="1" ht="10.5">
      <c r="B342" s="150"/>
      <c r="D342" s="144" t="s">
        <v>134</v>
      </c>
      <c r="E342" s="151" t="s">
        <v>28</v>
      </c>
      <c r="F342" s="152" t="s">
        <v>86</v>
      </c>
      <c r="H342" s="153">
        <v>2</v>
      </c>
      <c r="I342" s="154"/>
      <c r="L342" s="150"/>
      <c r="M342" s="155"/>
      <c r="T342" s="156"/>
      <c r="AT342" s="151" t="s">
        <v>134</v>
      </c>
      <c r="AU342" s="151" t="s">
        <v>86</v>
      </c>
      <c r="AV342" s="13" t="s">
        <v>86</v>
      </c>
      <c r="AW342" s="13" t="s">
        <v>36</v>
      </c>
      <c r="AX342" s="13" t="s">
        <v>84</v>
      </c>
      <c r="AY342" s="151" t="s">
        <v>124</v>
      </c>
    </row>
    <row r="343" spans="2:65" s="1" customFormat="1" ht="15.75" customHeight="1">
      <c r="B343" s="33"/>
      <c r="C343" s="171" t="s">
        <v>448</v>
      </c>
      <c r="D343" s="171" t="s">
        <v>237</v>
      </c>
      <c r="E343" s="172" t="s">
        <v>449</v>
      </c>
      <c r="F343" s="173" t="s">
        <v>450</v>
      </c>
      <c r="G343" s="174" t="s">
        <v>436</v>
      </c>
      <c r="H343" s="175">
        <v>2</v>
      </c>
      <c r="I343" s="176"/>
      <c r="J343" s="177">
        <f>ROUND(I343*H343,2)</f>
        <v>0</v>
      </c>
      <c r="K343" s="178"/>
      <c r="L343" s="179"/>
      <c r="M343" s="180" t="s">
        <v>28</v>
      </c>
      <c r="N343" s="181" t="s">
        <v>47</v>
      </c>
      <c r="P343" s="135">
        <f>O343*H343</f>
        <v>0</v>
      </c>
      <c r="Q343" s="135">
        <v>0.111</v>
      </c>
      <c r="R343" s="135">
        <f>Q343*H343</f>
        <v>0.222</v>
      </c>
      <c r="S343" s="135">
        <v>0</v>
      </c>
      <c r="T343" s="136">
        <f>S343*H343</f>
        <v>0</v>
      </c>
      <c r="AR343" s="137" t="s">
        <v>184</v>
      </c>
      <c r="AT343" s="137" t="s">
        <v>237</v>
      </c>
      <c r="AU343" s="137" t="s">
        <v>86</v>
      </c>
      <c r="AY343" s="18" t="s">
        <v>124</v>
      </c>
      <c r="BE343" s="138">
        <f>IF(N343="základní",J343,0)</f>
        <v>0</v>
      </c>
      <c r="BF343" s="138">
        <f>IF(N343="snížená",J343,0)</f>
        <v>0</v>
      </c>
      <c r="BG343" s="138">
        <f>IF(N343="zákl. přenesená",J343,0)</f>
        <v>0</v>
      </c>
      <c r="BH343" s="138">
        <f>IF(N343="sníž. přenesená",J343,0)</f>
        <v>0</v>
      </c>
      <c r="BI343" s="138">
        <f>IF(N343="nulová",J343,0)</f>
        <v>0</v>
      </c>
      <c r="BJ343" s="18" t="s">
        <v>84</v>
      </c>
      <c r="BK343" s="138">
        <f>ROUND(I343*H343,2)</f>
        <v>0</v>
      </c>
      <c r="BL343" s="18" t="s">
        <v>130</v>
      </c>
      <c r="BM343" s="137" t="s">
        <v>451</v>
      </c>
    </row>
    <row r="344" spans="2:51" s="13" customFormat="1" ht="10.5">
      <c r="B344" s="150"/>
      <c r="D344" s="144" t="s">
        <v>134</v>
      </c>
      <c r="E344" s="151" t="s">
        <v>28</v>
      </c>
      <c r="F344" s="152" t="s">
        <v>86</v>
      </c>
      <c r="H344" s="153">
        <v>2</v>
      </c>
      <c r="I344" s="154"/>
      <c r="L344" s="150"/>
      <c r="M344" s="155"/>
      <c r="T344" s="156"/>
      <c r="AT344" s="151" t="s">
        <v>134</v>
      </c>
      <c r="AU344" s="151" t="s">
        <v>86</v>
      </c>
      <c r="AV344" s="13" t="s">
        <v>86</v>
      </c>
      <c r="AW344" s="13" t="s">
        <v>36</v>
      </c>
      <c r="AX344" s="13" t="s">
        <v>84</v>
      </c>
      <c r="AY344" s="151" t="s">
        <v>124</v>
      </c>
    </row>
    <row r="345" spans="2:65" s="1" customFormat="1" ht="15.75" customHeight="1">
      <c r="B345" s="33"/>
      <c r="C345" s="125" t="s">
        <v>452</v>
      </c>
      <c r="D345" s="125" t="s">
        <v>126</v>
      </c>
      <c r="E345" s="126" t="s">
        <v>453</v>
      </c>
      <c r="F345" s="127" t="s">
        <v>454</v>
      </c>
      <c r="G345" s="128" t="s">
        <v>436</v>
      </c>
      <c r="H345" s="129">
        <v>2</v>
      </c>
      <c r="I345" s="130"/>
      <c r="J345" s="131">
        <f>ROUND(I345*H345,2)</f>
        <v>0</v>
      </c>
      <c r="K345" s="132"/>
      <c r="L345" s="33"/>
      <c r="M345" s="133" t="s">
        <v>28</v>
      </c>
      <c r="N345" s="134" t="s">
        <v>47</v>
      </c>
      <c r="P345" s="135">
        <f>O345*H345</f>
        <v>0</v>
      </c>
      <c r="Q345" s="135">
        <v>0.02972</v>
      </c>
      <c r="R345" s="135">
        <f>Q345*H345</f>
        <v>0.05944</v>
      </c>
      <c r="S345" s="135">
        <v>0</v>
      </c>
      <c r="T345" s="136">
        <f>S345*H345</f>
        <v>0</v>
      </c>
      <c r="AR345" s="137" t="s">
        <v>130</v>
      </c>
      <c r="AT345" s="137" t="s">
        <v>126</v>
      </c>
      <c r="AU345" s="137" t="s">
        <v>86</v>
      </c>
      <c r="AY345" s="18" t="s">
        <v>124</v>
      </c>
      <c r="BE345" s="138">
        <f>IF(N345="základní",J345,0)</f>
        <v>0</v>
      </c>
      <c r="BF345" s="138">
        <f>IF(N345="snížená",J345,0)</f>
        <v>0</v>
      </c>
      <c r="BG345" s="138">
        <f>IF(N345="zákl. přenesená",J345,0)</f>
        <v>0</v>
      </c>
      <c r="BH345" s="138">
        <f>IF(N345="sníž. přenesená",J345,0)</f>
        <v>0</v>
      </c>
      <c r="BI345" s="138">
        <f>IF(N345="nulová",J345,0)</f>
        <v>0</v>
      </c>
      <c r="BJ345" s="18" t="s">
        <v>84</v>
      </c>
      <c r="BK345" s="138">
        <f>ROUND(I345*H345,2)</f>
        <v>0</v>
      </c>
      <c r="BL345" s="18" t="s">
        <v>130</v>
      </c>
      <c r="BM345" s="137" t="s">
        <v>455</v>
      </c>
    </row>
    <row r="346" spans="2:47" s="1" customFormat="1" ht="10.5">
      <c r="B346" s="33"/>
      <c r="D346" s="139" t="s">
        <v>132</v>
      </c>
      <c r="F346" s="140" t="s">
        <v>456</v>
      </c>
      <c r="I346" s="141"/>
      <c r="L346" s="33"/>
      <c r="M346" s="142"/>
      <c r="T346" s="54"/>
      <c r="AT346" s="18" t="s">
        <v>132</v>
      </c>
      <c r="AU346" s="18" t="s">
        <v>86</v>
      </c>
    </row>
    <row r="347" spans="2:51" s="13" customFormat="1" ht="10.5">
      <c r="B347" s="150"/>
      <c r="D347" s="144" t="s">
        <v>134</v>
      </c>
      <c r="E347" s="151" t="s">
        <v>28</v>
      </c>
      <c r="F347" s="152" t="s">
        <v>86</v>
      </c>
      <c r="H347" s="153">
        <v>2</v>
      </c>
      <c r="I347" s="154"/>
      <c r="L347" s="150"/>
      <c r="M347" s="155"/>
      <c r="T347" s="156"/>
      <c r="AT347" s="151" t="s">
        <v>134</v>
      </c>
      <c r="AU347" s="151" t="s">
        <v>86</v>
      </c>
      <c r="AV347" s="13" t="s">
        <v>86</v>
      </c>
      <c r="AW347" s="13" t="s">
        <v>36</v>
      </c>
      <c r="AX347" s="13" t="s">
        <v>84</v>
      </c>
      <c r="AY347" s="151" t="s">
        <v>124</v>
      </c>
    </row>
    <row r="348" spans="2:65" s="1" customFormat="1" ht="15.75" customHeight="1">
      <c r="B348" s="33"/>
      <c r="C348" s="171" t="s">
        <v>457</v>
      </c>
      <c r="D348" s="171" t="s">
        <v>237</v>
      </c>
      <c r="E348" s="172" t="s">
        <v>458</v>
      </c>
      <c r="F348" s="173" t="s">
        <v>459</v>
      </c>
      <c r="G348" s="174" t="s">
        <v>436</v>
      </c>
      <c r="H348" s="175">
        <v>2</v>
      </c>
      <c r="I348" s="176"/>
      <c r="J348" s="177">
        <f>ROUND(I348*H348,2)</f>
        <v>0</v>
      </c>
      <c r="K348" s="178"/>
      <c r="L348" s="179"/>
      <c r="M348" s="180" t="s">
        <v>28</v>
      </c>
      <c r="N348" s="181" t="s">
        <v>47</v>
      </c>
      <c r="P348" s="135">
        <f>O348*H348</f>
        <v>0</v>
      </c>
      <c r="Q348" s="135">
        <v>0.027</v>
      </c>
      <c r="R348" s="135">
        <f>Q348*H348</f>
        <v>0.054</v>
      </c>
      <c r="S348" s="135">
        <v>0</v>
      </c>
      <c r="T348" s="136">
        <f>S348*H348</f>
        <v>0</v>
      </c>
      <c r="AR348" s="137" t="s">
        <v>184</v>
      </c>
      <c r="AT348" s="137" t="s">
        <v>237</v>
      </c>
      <c r="AU348" s="137" t="s">
        <v>86</v>
      </c>
      <c r="AY348" s="18" t="s">
        <v>124</v>
      </c>
      <c r="BE348" s="138">
        <f>IF(N348="základní",J348,0)</f>
        <v>0</v>
      </c>
      <c r="BF348" s="138">
        <f>IF(N348="snížená",J348,0)</f>
        <v>0</v>
      </c>
      <c r="BG348" s="138">
        <f>IF(N348="zákl. přenesená",J348,0)</f>
        <v>0</v>
      </c>
      <c r="BH348" s="138">
        <f>IF(N348="sníž. přenesená",J348,0)</f>
        <v>0</v>
      </c>
      <c r="BI348" s="138">
        <f>IF(N348="nulová",J348,0)</f>
        <v>0</v>
      </c>
      <c r="BJ348" s="18" t="s">
        <v>84</v>
      </c>
      <c r="BK348" s="138">
        <f>ROUND(I348*H348,2)</f>
        <v>0</v>
      </c>
      <c r="BL348" s="18" t="s">
        <v>130</v>
      </c>
      <c r="BM348" s="137" t="s">
        <v>460</v>
      </c>
    </row>
    <row r="349" spans="2:51" s="13" customFormat="1" ht="10.5">
      <c r="B349" s="150"/>
      <c r="D349" s="144" t="s">
        <v>134</v>
      </c>
      <c r="E349" s="151" t="s">
        <v>28</v>
      </c>
      <c r="F349" s="152" t="s">
        <v>86</v>
      </c>
      <c r="H349" s="153">
        <v>2</v>
      </c>
      <c r="I349" s="154"/>
      <c r="L349" s="150"/>
      <c r="M349" s="155"/>
      <c r="T349" s="156"/>
      <c r="AT349" s="151" t="s">
        <v>134</v>
      </c>
      <c r="AU349" s="151" t="s">
        <v>86</v>
      </c>
      <c r="AV349" s="13" t="s">
        <v>86</v>
      </c>
      <c r="AW349" s="13" t="s">
        <v>36</v>
      </c>
      <c r="AX349" s="13" t="s">
        <v>84</v>
      </c>
      <c r="AY349" s="151" t="s">
        <v>124</v>
      </c>
    </row>
    <row r="350" spans="2:65" s="1" customFormat="1" ht="15.75" customHeight="1">
      <c r="B350" s="33"/>
      <c r="C350" s="125" t="s">
        <v>461</v>
      </c>
      <c r="D350" s="125" t="s">
        <v>126</v>
      </c>
      <c r="E350" s="126" t="s">
        <v>462</v>
      </c>
      <c r="F350" s="127" t="s">
        <v>463</v>
      </c>
      <c r="G350" s="128" t="s">
        <v>436</v>
      </c>
      <c r="H350" s="129">
        <v>2</v>
      </c>
      <c r="I350" s="130"/>
      <c r="J350" s="131">
        <f>ROUND(I350*H350,2)</f>
        <v>0</v>
      </c>
      <c r="K350" s="132"/>
      <c r="L350" s="33"/>
      <c r="M350" s="133" t="s">
        <v>28</v>
      </c>
      <c r="N350" s="134" t="s">
        <v>47</v>
      </c>
      <c r="P350" s="135">
        <f>O350*H350</f>
        <v>0</v>
      </c>
      <c r="Q350" s="135">
        <v>0</v>
      </c>
      <c r="R350" s="135">
        <f>Q350*H350</f>
        <v>0</v>
      </c>
      <c r="S350" s="135">
        <v>0.23</v>
      </c>
      <c r="T350" s="136">
        <f>S350*H350</f>
        <v>0.46</v>
      </c>
      <c r="AR350" s="137" t="s">
        <v>130</v>
      </c>
      <c r="AT350" s="137" t="s">
        <v>126</v>
      </c>
      <c r="AU350" s="137" t="s">
        <v>86</v>
      </c>
      <c r="AY350" s="18" t="s">
        <v>124</v>
      </c>
      <c r="BE350" s="138">
        <f>IF(N350="základní",J350,0)</f>
        <v>0</v>
      </c>
      <c r="BF350" s="138">
        <f>IF(N350="snížená",J350,0)</f>
        <v>0</v>
      </c>
      <c r="BG350" s="138">
        <f>IF(N350="zákl. přenesená",J350,0)</f>
        <v>0</v>
      </c>
      <c r="BH350" s="138">
        <f>IF(N350="sníž. přenesená",J350,0)</f>
        <v>0</v>
      </c>
      <c r="BI350" s="138">
        <f>IF(N350="nulová",J350,0)</f>
        <v>0</v>
      </c>
      <c r="BJ350" s="18" t="s">
        <v>84</v>
      </c>
      <c r="BK350" s="138">
        <f>ROUND(I350*H350,2)</f>
        <v>0</v>
      </c>
      <c r="BL350" s="18" t="s">
        <v>130</v>
      </c>
      <c r="BM350" s="137" t="s">
        <v>464</v>
      </c>
    </row>
    <row r="351" spans="2:51" s="13" customFormat="1" ht="10.5">
      <c r="B351" s="150"/>
      <c r="D351" s="144" t="s">
        <v>134</v>
      </c>
      <c r="E351" s="151" t="s">
        <v>28</v>
      </c>
      <c r="F351" s="152" t="s">
        <v>86</v>
      </c>
      <c r="H351" s="153">
        <v>2</v>
      </c>
      <c r="I351" s="154"/>
      <c r="L351" s="150"/>
      <c r="M351" s="155"/>
      <c r="T351" s="156"/>
      <c r="AT351" s="151" t="s">
        <v>134</v>
      </c>
      <c r="AU351" s="151" t="s">
        <v>86</v>
      </c>
      <c r="AV351" s="13" t="s">
        <v>86</v>
      </c>
      <c r="AW351" s="13" t="s">
        <v>36</v>
      </c>
      <c r="AX351" s="13" t="s">
        <v>84</v>
      </c>
      <c r="AY351" s="151" t="s">
        <v>124</v>
      </c>
    </row>
    <row r="352" spans="2:65" s="1" customFormat="1" ht="22.25" customHeight="1">
      <c r="B352" s="33"/>
      <c r="C352" s="125" t="s">
        <v>465</v>
      </c>
      <c r="D352" s="125" t="s">
        <v>126</v>
      </c>
      <c r="E352" s="126" t="s">
        <v>466</v>
      </c>
      <c r="F352" s="127" t="s">
        <v>467</v>
      </c>
      <c r="G352" s="128" t="s">
        <v>436</v>
      </c>
      <c r="H352" s="129">
        <v>2</v>
      </c>
      <c r="I352" s="130"/>
      <c r="J352" s="131">
        <f>ROUND(I352*H352,2)</f>
        <v>0</v>
      </c>
      <c r="K352" s="132"/>
      <c r="L352" s="33"/>
      <c r="M352" s="133" t="s">
        <v>28</v>
      </c>
      <c r="N352" s="134" t="s">
        <v>47</v>
      </c>
      <c r="P352" s="135">
        <f>O352*H352</f>
        <v>0</v>
      </c>
      <c r="Q352" s="135">
        <v>0</v>
      </c>
      <c r="R352" s="135">
        <f>Q352*H352</f>
        <v>0</v>
      </c>
      <c r="S352" s="135">
        <v>0.1</v>
      </c>
      <c r="T352" s="136">
        <f>S352*H352</f>
        <v>0.2</v>
      </c>
      <c r="AR352" s="137" t="s">
        <v>130</v>
      </c>
      <c r="AT352" s="137" t="s">
        <v>126</v>
      </c>
      <c r="AU352" s="137" t="s">
        <v>86</v>
      </c>
      <c r="AY352" s="18" t="s">
        <v>124</v>
      </c>
      <c r="BE352" s="138">
        <f>IF(N352="základní",J352,0)</f>
        <v>0</v>
      </c>
      <c r="BF352" s="138">
        <f>IF(N352="snížená",J352,0)</f>
        <v>0</v>
      </c>
      <c r="BG352" s="138">
        <f>IF(N352="zákl. přenesená",J352,0)</f>
        <v>0</v>
      </c>
      <c r="BH352" s="138">
        <f>IF(N352="sníž. přenesená",J352,0)</f>
        <v>0</v>
      </c>
      <c r="BI352" s="138">
        <f>IF(N352="nulová",J352,0)</f>
        <v>0</v>
      </c>
      <c r="BJ352" s="18" t="s">
        <v>84</v>
      </c>
      <c r="BK352" s="138">
        <f>ROUND(I352*H352,2)</f>
        <v>0</v>
      </c>
      <c r="BL352" s="18" t="s">
        <v>130</v>
      </c>
      <c r="BM352" s="137" t="s">
        <v>468</v>
      </c>
    </row>
    <row r="353" spans="2:47" s="1" customFormat="1" ht="10.5">
      <c r="B353" s="33"/>
      <c r="D353" s="139" t="s">
        <v>132</v>
      </c>
      <c r="F353" s="140" t="s">
        <v>469</v>
      </c>
      <c r="I353" s="141"/>
      <c r="L353" s="33"/>
      <c r="M353" s="142"/>
      <c r="T353" s="54"/>
      <c r="AT353" s="18" t="s">
        <v>132</v>
      </c>
      <c r="AU353" s="18" t="s">
        <v>86</v>
      </c>
    </row>
    <row r="354" spans="2:51" s="13" customFormat="1" ht="10.5">
      <c r="B354" s="150"/>
      <c r="D354" s="144" t="s">
        <v>134</v>
      </c>
      <c r="E354" s="151" t="s">
        <v>28</v>
      </c>
      <c r="F354" s="152" t="s">
        <v>86</v>
      </c>
      <c r="H354" s="153">
        <v>2</v>
      </c>
      <c r="I354" s="154"/>
      <c r="L354" s="150"/>
      <c r="M354" s="155"/>
      <c r="T354" s="156"/>
      <c r="AT354" s="151" t="s">
        <v>134</v>
      </c>
      <c r="AU354" s="151" t="s">
        <v>86</v>
      </c>
      <c r="AV354" s="13" t="s">
        <v>86</v>
      </c>
      <c r="AW354" s="13" t="s">
        <v>36</v>
      </c>
      <c r="AX354" s="13" t="s">
        <v>84</v>
      </c>
      <c r="AY354" s="151" t="s">
        <v>124</v>
      </c>
    </row>
    <row r="355" spans="2:65" s="1" customFormat="1" ht="15.75" customHeight="1">
      <c r="B355" s="33"/>
      <c r="C355" s="125" t="s">
        <v>470</v>
      </c>
      <c r="D355" s="125" t="s">
        <v>126</v>
      </c>
      <c r="E355" s="126" t="s">
        <v>471</v>
      </c>
      <c r="F355" s="127" t="s">
        <v>472</v>
      </c>
      <c r="G355" s="128" t="s">
        <v>436</v>
      </c>
      <c r="H355" s="129">
        <v>2</v>
      </c>
      <c r="I355" s="130"/>
      <c r="J355" s="131">
        <f>ROUND(I355*H355,2)</f>
        <v>0</v>
      </c>
      <c r="K355" s="132"/>
      <c r="L355" s="33"/>
      <c r="M355" s="133" t="s">
        <v>28</v>
      </c>
      <c r="N355" s="134" t="s">
        <v>47</v>
      </c>
      <c r="P355" s="135">
        <f>O355*H355</f>
        <v>0</v>
      </c>
      <c r="Q355" s="135">
        <v>0.21734</v>
      </c>
      <c r="R355" s="135">
        <f>Q355*H355</f>
        <v>0.43468</v>
      </c>
      <c r="S355" s="135">
        <v>0</v>
      </c>
      <c r="T355" s="136">
        <f>S355*H355</f>
        <v>0</v>
      </c>
      <c r="AR355" s="137" t="s">
        <v>130</v>
      </c>
      <c r="AT355" s="137" t="s">
        <v>126</v>
      </c>
      <c r="AU355" s="137" t="s">
        <v>86</v>
      </c>
      <c r="AY355" s="18" t="s">
        <v>124</v>
      </c>
      <c r="BE355" s="138">
        <f>IF(N355="základní",J355,0)</f>
        <v>0</v>
      </c>
      <c r="BF355" s="138">
        <f>IF(N355="snížená",J355,0)</f>
        <v>0</v>
      </c>
      <c r="BG355" s="138">
        <f>IF(N355="zákl. přenesená",J355,0)</f>
        <v>0</v>
      </c>
      <c r="BH355" s="138">
        <f>IF(N355="sníž. přenesená",J355,0)</f>
        <v>0</v>
      </c>
      <c r="BI355" s="138">
        <f>IF(N355="nulová",J355,0)</f>
        <v>0</v>
      </c>
      <c r="BJ355" s="18" t="s">
        <v>84</v>
      </c>
      <c r="BK355" s="138">
        <f>ROUND(I355*H355,2)</f>
        <v>0</v>
      </c>
      <c r="BL355" s="18" t="s">
        <v>130</v>
      </c>
      <c r="BM355" s="137" t="s">
        <v>473</v>
      </c>
    </row>
    <row r="356" spans="2:47" s="1" customFormat="1" ht="10.5">
      <c r="B356" s="33"/>
      <c r="D356" s="139" t="s">
        <v>132</v>
      </c>
      <c r="F356" s="140" t="s">
        <v>474</v>
      </c>
      <c r="I356" s="141"/>
      <c r="L356" s="33"/>
      <c r="M356" s="142"/>
      <c r="T356" s="54"/>
      <c r="AT356" s="18" t="s">
        <v>132</v>
      </c>
      <c r="AU356" s="18" t="s">
        <v>86</v>
      </c>
    </row>
    <row r="357" spans="2:51" s="13" customFormat="1" ht="10.5">
      <c r="B357" s="150"/>
      <c r="D357" s="144" t="s">
        <v>134</v>
      </c>
      <c r="E357" s="151" t="s">
        <v>28</v>
      </c>
      <c r="F357" s="152" t="s">
        <v>86</v>
      </c>
      <c r="H357" s="153">
        <v>2</v>
      </c>
      <c r="I357" s="154"/>
      <c r="L357" s="150"/>
      <c r="M357" s="155"/>
      <c r="T357" s="156"/>
      <c r="AT357" s="151" t="s">
        <v>134</v>
      </c>
      <c r="AU357" s="151" t="s">
        <v>86</v>
      </c>
      <c r="AV357" s="13" t="s">
        <v>86</v>
      </c>
      <c r="AW357" s="13" t="s">
        <v>36</v>
      </c>
      <c r="AX357" s="13" t="s">
        <v>84</v>
      </c>
      <c r="AY357" s="151" t="s">
        <v>124</v>
      </c>
    </row>
    <row r="358" spans="2:65" s="1" customFormat="1" ht="15.75" customHeight="1">
      <c r="B358" s="33"/>
      <c r="C358" s="171" t="s">
        <v>475</v>
      </c>
      <c r="D358" s="171" t="s">
        <v>237</v>
      </c>
      <c r="E358" s="172" t="s">
        <v>476</v>
      </c>
      <c r="F358" s="173" t="s">
        <v>477</v>
      </c>
      <c r="G358" s="174" t="s">
        <v>436</v>
      </c>
      <c r="H358" s="175">
        <v>2</v>
      </c>
      <c r="I358" s="176"/>
      <c r="J358" s="177">
        <f>ROUND(I358*H358,2)</f>
        <v>0</v>
      </c>
      <c r="K358" s="178"/>
      <c r="L358" s="179"/>
      <c r="M358" s="180" t="s">
        <v>28</v>
      </c>
      <c r="N358" s="181" t="s">
        <v>47</v>
      </c>
      <c r="P358" s="135">
        <f>O358*H358</f>
        <v>0</v>
      </c>
      <c r="Q358" s="135">
        <v>0.0546</v>
      </c>
      <c r="R358" s="135">
        <f>Q358*H358</f>
        <v>0.1092</v>
      </c>
      <c r="S358" s="135">
        <v>0</v>
      </c>
      <c r="T358" s="136">
        <f>S358*H358</f>
        <v>0</v>
      </c>
      <c r="AR358" s="137" t="s">
        <v>184</v>
      </c>
      <c r="AT358" s="137" t="s">
        <v>237</v>
      </c>
      <c r="AU358" s="137" t="s">
        <v>86</v>
      </c>
      <c r="AY358" s="18" t="s">
        <v>124</v>
      </c>
      <c r="BE358" s="138">
        <f>IF(N358="základní",J358,0)</f>
        <v>0</v>
      </c>
      <c r="BF358" s="138">
        <f>IF(N358="snížená",J358,0)</f>
        <v>0</v>
      </c>
      <c r="BG358" s="138">
        <f>IF(N358="zákl. přenesená",J358,0)</f>
        <v>0</v>
      </c>
      <c r="BH358" s="138">
        <f>IF(N358="sníž. přenesená",J358,0)</f>
        <v>0</v>
      </c>
      <c r="BI358" s="138">
        <f>IF(N358="nulová",J358,0)</f>
        <v>0</v>
      </c>
      <c r="BJ358" s="18" t="s">
        <v>84</v>
      </c>
      <c r="BK358" s="138">
        <f>ROUND(I358*H358,2)</f>
        <v>0</v>
      </c>
      <c r="BL358" s="18" t="s">
        <v>130</v>
      </c>
      <c r="BM358" s="137" t="s">
        <v>478</v>
      </c>
    </row>
    <row r="359" spans="2:51" s="13" customFormat="1" ht="10.5">
      <c r="B359" s="150"/>
      <c r="D359" s="144" t="s">
        <v>134</v>
      </c>
      <c r="E359" s="151" t="s">
        <v>28</v>
      </c>
      <c r="F359" s="152" t="s">
        <v>86</v>
      </c>
      <c r="H359" s="153">
        <v>2</v>
      </c>
      <c r="I359" s="154"/>
      <c r="L359" s="150"/>
      <c r="M359" s="155"/>
      <c r="T359" s="156"/>
      <c r="AT359" s="151" t="s">
        <v>134</v>
      </c>
      <c r="AU359" s="151" t="s">
        <v>86</v>
      </c>
      <c r="AV359" s="13" t="s">
        <v>86</v>
      </c>
      <c r="AW359" s="13" t="s">
        <v>36</v>
      </c>
      <c r="AX359" s="13" t="s">
        <v>84</v>
      </c>
      <c r="AY359" s="151" t="s">
        <v>124</v>
      </c>
    </row>
    <row r="360" spans="2:65" s="1" customFormat="1" ht="15.75" customHeight="1">
      <c r="B360" s="33"/>
      <c r="C360" s="125" t="s">
        <v>479</v>
      </c>
      <c r="D360" s="125" t="s">
        <v>126</v>
      </c>
      <c r="E360" s="126" t="s">
        <v>480</v>
      </c>
      <c r="F360" s="127" t="s">
        <v>481</v>
      </c>
      <c r="G360" s="128" t="s">
        <v>436</v>
      </c>
      <c r="H360" s="129">
        <v>6</v>
      </c>
      <c r="I360" s="130"/>
      <c r="J360" s="131">
        <f>ROUND(I360*H360,2)</f>
        <v>0</v>
      </c>
      <c r="K360" s="132"/>
      <c r="L360" s="33"/>
      <c r="M360" s="133" t="s">
        <v>28</v>
      </c>
      <c r="N360" s="134" t="s">
        <v>47</v>
      </c>
      <c r="P360" s="135">
        <f>O360*H360</f>
        <v>0</v>
      </c>
      <c r="Q360" s="135">
        <v>0</v>
      </c>
      <c r="R360" s="135">
        <f>Q360*H360</f>
        <v>0</v>
      </c>
      <c r="S360" s="135">
        <v>0.1</v>
      </c>
      <c r="T360" s="136">
        <f>S360*H360</f>
        <v>0.6000000000000001</v>
      </c>
      <c r="AR360" s="137" t="s">
        <v>130</v>
      </c>
      <c r="AT360" s="137" t="s">
        <v>126</v>
      </c>
      <c r="AU360" s="137" t="s">
        <v>86</v>
      </c>
      <c r="AY360" s="18" t="s">
        <v>124</v>
      </c>
      <c r="BE360" s="138">
        <f>IF(N360="základní",J360,0)</f>
        <v>0</v>
      </c>
      <c r="BF360" s="138">
        <f>IF(N360="snížená",J360,0)</f>
        <v>0</v>
      </c>
      <c r="BG360" s="138">
        <f>IF(N360="zákl. přenesená",J360,0)</f>
        <v>0</v>
      </c>
      <c r="BH360" s="138">
        <f>IF(N360="sníž. přenesená",J360,0)</f>
        <v>0</v>
      </c>
      <c r="BI360" s="138">
        <f>IF(N360="nulová",J360,0)</f>
        <v>0</v>
      </c>
      <c r="BJ360" s="18" t="s">
        <v>84</v>
      </c>
      <c r="BK360" s="138">
        <f>ROUND(I360*H360,2)</f>
        <v>0</v>
      </c>
      <c r="BL360" s="18" t="s">
        <v>130</v>
      </c>
      <c r="BM360" s="137" t="s">
        <v>482</v>
      </c>
    </row>
    <row r="361" spans="2:47" s="1" customFormat="1" ht="10.5">
      <c r="B361" s="33"/>
      <c r="D361" s="139" t="s">
        <v>132</v>
      </c>
      <c r="F361" s="140" t="s">
        <v>483</v>
      </c>
      <c r="I361" s="141"/>
      <c r="L361" s="33"/>
      <c r="M361" s="142"/>
      <c r="T361" s="54"/>
      <c r="AT361" s="18" t="s">
        <v>132</v>
      </c>
      <c r="AU361" s="18" t="s">
        <v>86</v>
      </c>
    </row>
    <row r="362" spans="2:51" s="13" customFormat="1" ht="10.5">
      <c r="B362" s="150"/>
      <c r="D362" s="144" t="s">
        <v>134</v>
      </c>
      <c r="E362" s="151" t="s">
        <v>28</v>
      </c>
      <c r="F362" s="152" t="s">
        <v>484</v>
      </c>
      <c r="H362" s="153">
        <v>6</v>
      </c>
      <c r="I362" s="154"/>
      <c r="L362" s="150"/>
      <c r="M362" s="155"/>
      <c r="T362" s="156"/>
      <c r="AT362" s="151" t="s">
        <v>134</v>
      </c>
      <c r="AU362" s="151" t="s">
        <v>86</v>
      </c>
      <c r="AV362" s="13" t="s">
        <v>86</v>
      </c>
      <c r="AW362" s="13" t="s">
        <v>36</v>
      </c>
      <c r="AX362" s="13" t="s">
        <v>84</v>
      </c>
      <c r="AY362" s="151" t="s">
        <v>124</v>
      </c>
    </row>
    <row r="363" spans="2:65" s="1" customFormat="1" ht="15.75" customHeight="1">
      <c r="B363" s="33"/>
      <c r="C363" s="125" t="s">
        <v>485</v>
      </c>
      <c r="D363" s="125" t="s">
        <v>126</v>
      </c>
      <c r="E363" s="126" t="s">
        <v>486</v>
      </c>
      <c r="F363" s="127" t="s">
        <v>487</v>
      </c>
      <c r="G363" s="128" t="s">
        <v>436</v>
      </c>
      <c r="H363" s="129">
        <v>6</v>
      </c>
      <c r="I363" s="130"/>
      <c r="J363" s="131">
        <f>ROUND(I363*H363,2)</f>
        <v>0</v>
      </c>
      <c r="K363" s="132"/>
      <c r="L363" s="33"/>
      <c r="M363" s="133" t="s">
        <v>28</v>
      </c>
      <c r="N363" s="134" t="s">
        <v>47</v>
      </c>
      <c r="P363" s="135">
        <f>O363*H363</f>
        <v>0</v>
      </c>
      <c r="Q363" s="135">
        <v>0.21734</v>
      </c>
      <c r="R363" s="135">
        <f>Q363*H363</f>
        <v>1.30404</v>
      </c>
      <c r="S363" s="135">
        <v>0</v>
      </c>
      <c r="T363" s="136">
        <f>S363*H363</f>
        <v>0</v>
      </c>
      <c r="AR363" s="137" t="s">
        <v>130</v>
      </c>
      <c r="AT363" s="137" t="s">
        <v>126</v>
      </c>
      <c r="AU363" s="137" t="s">
        <v>86</v>
      </c>
      <c r="AY363" s="18" t="s">
        <v>124</v>
      </c>
      <c r="BE363" s="138">
        <f>IF(N363="základní",J363,0)</f>
        <v>0</v>
      </c>
      <c r="BF363" s="138">
        <f>IF(N363="snížená",J363,0)</f>
        <v>0</v>
      </c>
      <c r="BG363" s="138">
        <f>IF(N363="zákl. přenesená",J363,0)</f>
        <v>0</v>
      </c>
      <c r="BH363" s="138">
        <f>IF(N363="sníž. přenesená",J363,0)</f>
        <v>0</v>
      </c>
      <c r="BI363" s="138">
        <f>IF(N363="nulová",J363,0)</f>
        <v>0</v>
      </c>
      <c r="BJ363" s="18" t="s">
        <v>84</v>
      </c>
      <c r="BK363" s="138">
        <f>ROUND(I363*H363,2)</f>
        <v>0</v>
      </c>
      <c r="BL363" s="18" t="s">
        <v>130</v>
      </c>
      <c r="BM363" s="137" t="s">
        <v>488</v>
      </c>
    </row>
    <row r="364" spans="2:47" s="1" customFormat="1" ht="10.5">
      <c r="B364" s="33"/>
      <c r="D364" s="139" t="s">
        <v>132</v>
      </c>
      <c r="F364" s="140" t="s">
        <v>489</v>
      </c>
      <c r="I364" s="141"/>
      <c r="L364" s="33"/>
      <c r="M364" s="142"/>
      <c r="T364" s="54"/>
      <c r="AT364" s="18" t="s">
        <v>132</v>
      </c>
      <c r="AU364" s="18" t="s">
        <v>86</v>
      </c>
    </row>
    <row r="365" spans="2:51" s="13" customFormat="1" ht="10.5">
      <c r="B365" s="150"/>
      <c r="D365" s="144" t="s">
        <v>134</v>
      </c>
      <c r="E365" s="151" t="s">
        <v>28</v>
      </c>
      <c r="F365" s="152" t="s">
        <v>484</v>
      </c>
      <c r="H365" s="153">
        <v>6</v>
      </c>
      <c r="I365" s="154"/>
      <c r="L365" s="150"/>
      <c r="M365" s="155"/>
      <c r="T365" s="156"/>
      <c r="AT365" s="151" t="s">
        <v>134</v>
      </c>
      <c r="AU365" s="151" t="s">
        <v>86</v>
      </c>
      <c r="AV365" s="13" t="s">
        <v>86</v>
      </c>
      <c r="AW365" s="13" t="s">
        <v>36</v>
      </c>
      <c r="AX365" s="13" t="s">
        <v>84</v>
      </c>
      <c r="AY365" s="151" t="s">
        <v>124</v>
      </c>
    </row>
    <row r="366" spans="2:65" s="1" customFormat="1" ht="15.75" customHeight="1">
      <c r="B366" s="33"/>
      <c r="C366" s="171" t="s">
        <v>490</v>
      </c>
      <c r="D366" s="171" t="s">
        <v>237</v>
      </c>
      <c r="E366" s="172" t="s">
        <v>491</v>
      </c>
      <c r="F366" s="173" t="s">
        <v>492</v>
      </c>
      <c r="G366" s="174" t="s">
        <v>436</v>
      </c>
      <c r="H366" s="175">
        <v>6</v>
      </c>
      <c r="I366" s="176"/>
      <c r="J366" s="177">
        <f>ROUND(I366*H366,2)</f>
        <v>0</v>
      </c>
      <c r="K366" s="178"/>
      <c r="L366" s="179"/>
      <c r="M366" s="180" t="s">
        <v>28</v>
      </c>
      <c r="N366" s="181" t="s">
        <v>47</v>
      </c>
      <c r="P366" s="135">
        <f>O366*H366</f>
        <v>0</v>
      </c>
      <c r="Q366" s="135">
        <v>0.0506</v>
      </c>
      <c r="R366" s="135">
        <f>Q366*H366</f>
        <v>0.3036</v>
      </c>
      <c r="S366" s="135">
        <v>0</v>
      </c>
      <c r="T366" s="136">
        <f>S366*H366</f>
        <v>0</v>
      </c>
      <c r="AR366" s="137" t="s">
        <v>184</v>
      </c>
      <c r="AT366" s="137" t="s">
        <v>237</v>
      </c>
      <c r="AU366" s="137" t="s">
        <v>86</v>
      </c>
      <c r="AY366" s="18" t="s">
        <v>124</v>
      </c>
      <c r="BE366" s="138">
        <f>IF(N366="základní",J366,0)</f>
        <v>0</v>
      </c>
      <c r="BF366" s="138">
        <f>IF(N366="snížená",J366,0)</f>
        <v>0</v>
      </c>
      <c r="BG366" s="138">
        <f>IF(N366="zákl. přenesená",J366,0)</f>
        <v>0</v>
      </c>
      <c r="BH366" s="138">
        <f>IF(N366="sníž. přenesená",J366,0)</f>
        <v>0</v>
      </c>
      <c r="BI366" s="138">
        <f>IF(N366="nulová",J366,0)</f>
        <v>0</v>
      </c>
      <c r="BJ366" s="18" t="s">
        <v>84</v>
      </c>
      <c r="BK366" s="138">
        <f>ROUND(I366*H366,2)</f>
        <v>0</v>
      </c>
      <c r="BL366" s="18" t="s">
        <v>130</v>
      </c>
      <c r="BM366" s="137" t="s">
        <v>493</v>
      </c>
    </row>
    <row r="367" spans="2:51" s="13" customFormat="1" ht="10.5">
      <c r="B367" s="150"/>
      <c r="D367" s="144" t="s">
        <v>134</v>
      </c>
      <c r="E367" s="151" t="s">
        <v>28</v>
      </c>
      <c r="F367" s="152" t="s">
        <v>484</v>
      </c>
      <c r="H367" s="153">
        <v>6</v>
      </c>
      <c r="I367" s="154"/>
      <c r="L367" s="150"/>
      <c r="M367" s="155"/>
      <c r="T367" s="156"/>
      <c r="AT367" s="151" t="s">
        <v>134</v>
      </c>
      <c r="AU367" s="151" t="s">
        <v>86</v>
      </c>
      <c r="AV367" s="13" t="s">
        <v>86</v>
      </c>
      <c r="AW367" s="13" t="s">
        <v>36</v>
      </c>
      <c r="AX367" s="13" t="s">
        <v>84</v>
      </c>
      <c r="AY367" s="151" t="s">
        <v>124</v>
      </c>
    </row>
    <row r="368" spans="2:65" s="1" customFormat="1" ht="15.75" customHeight="1">
      <c r="B368" s="33"/>
      <c r="C368" s="171" t="s">
        <v>494</v>
      </c>
      <c r="D368" s="171" t="s">
        <v>237</v>
      </c>
      <c r="E368" s="172" t="s">
        <v>495</v>
      </c>
      <c r="F368" s="173" t="s">
        <v>496</v>
      </c>
      <c r="G368" s="174" t="s">
        <v>436</v>
      </c>
      <c r="H368" s="175">
        <v>6</v>
      </c>
      <c r="I368" s="176"/>
      <c r="J368" s="177">
        <f>ROUND(I368*H368,2)</f>
        <v>0</v>
      </c>
      <c r="K368" s="178"/>
      <c r="L368" s="179"/>
      <c r="M368" s="180" t="s">
        <v>28</v>
      </c>
      <c r="N368" s="181" t="s">
        <v>47</v>
      </c>
      <c r="P368" s="135">
        <f>O368*H368</f>
        <v>0</v>
      </c>
      <c r="Q368" s="135">
        <v>0.0072</v>
      </c>
      <c r="R368" s="135">
        <f>Q368*H368</f>
        <v>0.0432</v>
      </c>
      <c r="S368" s="135">
        <v>0</v>
      </c>
      <c r="T368" s="136">
        <f>S368*H368</f>
        <v>0</v>
      </c>
      <c r="AR368" s="137" t="s">
        <v>184</v>
      </c>
      <c r="AT368" s="137" t="s">
        <v>237</v>
      </c>
      <c r="AU368" s="137" t="s">
        <v>86</v>
      </c>
      <c r="AY368" s="18" t="s">
        <v>124</v>
      </c>
      <c r="BE368" s="138">
        <f>IF(N368="základní",J368,0)</f>
        <v>0</v>
      </c>
      <c r="BF368" s="138">
        <f>IF(N368="snížená",J368,0)</f>
        <v>0</v>
      </c>
      <c r="BG368" s="138">
        <f>IF(N368="zákl. přenesená",J368,0)</f>
        <v>0</v>
      </c>
      <c r="BH368" s="138">
        <f>IF(N368="sníž. přenesená",J368,0)</f>
        <v>0</v>
      </c>
      <c r="BI368" s="138">
        <f>IF(N368="nulová",J368,0)</f>
        <v>0</v>
      </c>
      <c r="BJ368" s="18" t="s">
        <v>84</v>
      </c>
      <c r="BK368" s="138">
        <f>ROUND(I368*H368,2)</f>
        <v>0</v>
      </c>
      <c r="BL368" s="18" t="s">
        <v>130</v>
      </c>
      <c r="BM368" s="137" t="s">
        <v>497</v>
      </c>
    </row>
    <row r="369" spans="2:51" s="13" customFormat="1" ht="10.5">
      <c r="B369" s="150"/>
      <c r="D369" s="144" t="s">
        <v>134</v>
      </c>
      <c r="E369" s="151" t="s">
        <v>28</v>
      </c>
      <c r="F369" s="152" t="s">
        <v>484</v>
      </c>
      <c r="H369" s="153">
        <v>6</v>
      </c>
      <c r="I369" s="154"/>
      <c r="L369" s="150"/>
      <c r="M369" s="155"/>
      <c r="T369" s="156"/>
      <c r="AT369" s="151" t="s">
        <v>134</v>
      </c>
      <c r="AU369" s="151" t="s">
        <v>86</v>
      </c>
      <c r="AV369" s="13" t="s">
        <v>86</v>
      </c>
      <c r="AW369" s="13" t="s">
        <v>36</v>
      </c>
      <c r="AX369" s="13" t="s">
        <v>84</v>
      </c>
      <c r="AY369" s="151" t="s">
        <v>124</v>
      </c>
    </row>
    <row r="370" spans="2:65" s="1" customFormat="1" ht="15.75" customHeight="1">
      <c r="B370" s="33"/>
      <c r="C370" s="125" t="s">
        <v>498</v>
      </c>
      <c r="D370" s="125" t="s">
        <v>126</v>
      </c>
      <c r="E370" s="126" t="s">
        <v>499</v>
      </c>
      <c r="F370" s="127" t="s">
        <v>500</v>
      </c>
      <c r="G370" s="128" t="s">
        <v>436</v>
      </c>
      <c r="H370" s="129">
        <v>4</v>
      </c>
      <c r="I370" s="130"/>
      <c r="J370" s="131">
        <f>ROUND(I370*H370,2)</f>
        <v>0</v>
      </c>
      <c r="K370" s="132"/>
      <c r="L370" s="33"/>
      <c r="M370" s="133" t="s">
        <v>28</v>
      </c>
      <c r="N370" s="134" t="s">
        <v>47</v>
      </c>
      <c r="P370" s="135">
        <f>O370*H370</f>
        <v>0</v>
      </c>
      <c r="Q370" s="135">
        <v>0.42368</v>
      </c>
      <c r="R370" s="135">
        <f>Q370*H370</f>
        <v>1.69472</v>
      </c>
      <c r="S370" s="135">
        <v>0</v>
      </c>
      <c r="T370" s="136">
        <f>S370*H370</f>
        <v>0</v>
      </c>
      <c r="AR370" s="137" t="s">
        <v>130</v>
      </c>
      <c r="AT370" s="137" t="s">
        <v>126</v>
      </c>
      <c r="AU370" s="137" t="s">
        <v>86</v>
      </c>
      <c r="AY370" s="18" t="s">
        <v>124</v>
      </c>
      <c r="BE370" s="138">
        <f>IF(N370="základní",J370,0)</f>
        <v>0</v>
      </c>
      <c r="BF370" s="138">
        <f>IF(N370="snížená",J370,0)</f>
        <v>0</v>
      </c>
      <c r="BG370" s="138">
        <f>IF(N370="zákl. přenesená",J370,0)</f>
        <v>0</v>
      </c>
      <c r="BH370" s="138">
        <f>IF(N370="sníž. přenesená",J370,0)</f>
        <v>0</v>
      </c>
      <c r="BI370" s="138">
        <f>IF(N370="nulová",J370,0)</f>
        <v>0</v>
      </c>
      <c r="BJ370" s="18" t="s">
        <v>84</v>
      </c>
      <c r="BK370" s="138">
        <f>ROUND(I370*H370,2)</f>
        <v>0</v>
      </c>
      <c r="BL370" s="18" t="s">
        <v>130</v>
      </c>
      <c r="BM370" s="137" t="s">
        <v>501</v>
      </c>
    </row>
    <row r="371" spans="2:47" s="1" customFormat="1" ht="10.5">
      <c r="B371" s="33"/>
      <c r="D371" s="139" t="s">
        <v>132</v>
      </c>
      <c r="F371" s="140" t="s">
        <v>502</v>
      </c>
      <c r="I371" s="141"/>
      <c r="L371" s="33"/>
      <c r="M371" s="142"/>
      <c r="T371" s="54"/>
      <c r="AT371" s="18" t="s">
        <v>132</v>
      </c>
      <c r="AU371" s="18" t="s">
        <v>86</v>
      </c>
    </row>
    <row r="372" spans="2:51" s="13" customFormat="1" ht="10.5">
      <c r="B372" s="150"/>
      <c r="D372" s="144" t="s">
        <v>134</v>
      </c>
      <c r="E372" s="151" t="s">
        <v>28</v>
      </c>
      <c r="F372" s="152" t="s">
        <v>130</v>
      </c>
      <c r="H372" s="153">
        <v>4</v>
      </c>
      <c r="I372" s="154"/>
      <c r="L372" s="150"/>
      <c r="M372" s="155"/>
      <c r="T372" s="156"/>
      <c r="AT372" s="151" t="s">
        <v>134</v>
      </c>
      <c r="AU372" s="151" t="s">
        <v>86</v>
      </c>
      <c r="AV372" s="13" t="s">
        <v>86</v>
      </c>
      <c r="AW372" s="13" t="s">
        <v>36</v>
      </c>
      <c r="AX372" s="13" t="s">
        <v>84</v>
      </c>
      <c r="AY372" s="151" t="s">
        <v>124</v>
      </c>
    </row>
    <row r="373" spans="2:65" s="1" customFormat="1" ht="15.75" customHeight="1">
      <c r="B373" s="33"/>
      <c r="C373" s="125" t="s">
        <v>503</v>
      </c>
      <c r="D373" s="125" t="s">
        <v>126</v>
      </c>
      <c r="E373" s="126" t="s">
        <v>504</v>
      </c>
      <c r="F373" s="127" t="s">
        <v>505</v>
      </c>
      <c r="G373" s="128" t="s">
        <v>436</v>
      </c>
      <c r="H373" s="129">
        <v>2</v>
      </c>
      <c r="I373" s="130"/>
      <c r="J373" s="131">
        <f>ROUND(I373*H373,2)</f>
        <v>0</v>
      </c>
      <c r="K373" s="132"/>
      <c r="L373" s="33"/>
      <c r="M373" s="133" t="s">
        <v>28</v>
      </c>
      <c r="N373" s="134" t="s">
        <v>47</v>
      </c>
      <c r="P373" s="135">
        <f>O373*H373</f>
        <v>0</v>
      </c>
      <c r="Q373" s="135">
        <v>0.4208</v>
      </c>
      <c r="R373" s="135">
        <f>Q373*H373</f>
        <v>0.8416</v>
      </c>
      <c r="S373" s="135">
        <v>0</v>
      </c>
      <c r="T373" s="136">
        <f>S373*H373</f>
        <v>0</v>
      </c>
      <c r="AR373" s="137" t="s">
        <v>130</v>
      </c>
      <c r="AT373" s="137" t="s">
        <v>126</v>
      </c>
      <c r="AU373" s="137" t="s">
        <v>86</v>
      </c>
      <c r="AY373" s="18" t="s">
        <v>124</v>
      </c>
      <c r="BE373" s="138">
        <f>IF(N373="základní",J373,0)</f>
        <v>0</v>
      </c>
      <c r="BF373" s="138">
        <f>IF(N373="snížená",J373,0)</f>
        <v>0</v>
      </c>
      <c r="BG373" s="138">
        <f>IF(N373="zákl. přenesená",J373,0)</f>
        <v>0</v>
      </c>
      <c r="BH373" s="138">
        <f>IF(N373="sníž. přenesená",J373,0)</f>
        <v>0</v>
      </c>
      <c r="BI373" s="138">
        <f>IF(N373="nulová",J373,0)</f>
        <v>0</v>
      </c>
      <c r="BJ373" s="18" t="s">
        <v>84</v>
      </c>
      <c r="BK373" s="138">
        <f>ROUND(I373*H373,2)</f>
        <v>0</v>
      </c>
      <c r="BL373" s="18" t="s">
        <v>130</v>
      </c>
      <c r="BM373" s="137" t="s">
        <v>506</v>
      </c>
    </row>
    <row r="374" spans="2:47" s="1" customFormat="1" ht="10.5">
      <c r="B374" s="33"/>
      <c r="D374" s="139" t="s">
        <v>132</v>
      </c>
      <c r="F374" s="140" t="s">
        <v>507</v>
      </c>
      <c r="I374" s="141"/>
      <c r="L374" s="33"/>
      <c r="M374" s="142"/>
      <c r="T374" s="54"/>
      <c r="AT374" s="18" t="s">
        <v>132</v>
      </c>
      <c r="AU374" s="18" t="s">
        <v>86</v>
      </c>
    </row>
    <row r="375" spans="2:51" s="13" customFormat="1" ht="10.5">
      <c r="B375" s="150"/>
      <c r="D375" s="144" t="s">
        <v>134</v>
      </c>
      <c r="E375" s="151" t="s">
        <v>28</v>
      </c>
      <c r="F375" s="152" t="s">
        <v>86</v>
      </c>
      <c r="H375" s="153">
        <v>2</v>
      </c>
      <c r="I375" s="154"/>
      <c r="L375" s="150"/>
      <c r="M375" s="155"/>
      <c r="T375" s="156"/>
      <c r="AT375" s="151" t="s">
        <v>134</v>
      </c>
      <c r="AU375" s="151" t="s">
        <v>86</v>
      </c>
      <c r="AV375" s="13" t="s">
        <v>86</v>
      </c>
      <c r="AW375" s="13" t="s">
        <v>36</v>
      </c>
      <c r="AX375" s="13" t="s">
        <v>84</v>
      </c>
      <c r="AY375" s="151" t="s">
        <v>124</v>
      </c>
    </row>
    <row r="376" spans="2:63" s="11" customFormat="1" ht="22.75" customHeight="1">
      <c r="B376" s="113"/>
      <c r="D376" s="114" t="s">
        <v>75</v>
      </c>
      <c r="E376" s="123" t="s">
        <v>192</v>
      </c>
      <c r="F376" s="123" t="s">
        <v>508</v>
      </c>
      <c r="I376" s="116"/>
      <c r="J376" s="124">
        <f>BK376</f>
        <v>0</v>
      </c>
      <c r="L376" s="113"/>
      <c r="M376" s="118"/>
      <c r="P376" s="119">
        <f>SUM(P377:P497)</f>
        <v>0</v>
      </c>
      <c r="R376" s="119">
        <f>SUM(R377:R497)</f>
        <v>153.92855768000004</v>
      </c>
      <c r="T376" s="120">
        <f>SUM(T377:T497)</f>
        <v>0.082</v>
      </c>
      <c r="AR376" s="114" t="s">
        <v>84</v>
      </c>
      <c r="AT376" s="121" t="s">
        <v>75</v>
      </c>
      <c r="AU376" s="121" t="s">
        <v>84</v>
      </c>
      <c r="AY376" s="114" t="s">
        <v>124</v>
      </c>
      <c r="BK376" s="122">
        <f>SUM(BK377:BK497)</f>
        <v>0</v>
      </c>
    </row>
    <row r="377" spans="2:65" s="1" customFormat="1" ht="15.75" customHeight="1">
      <c r="B377" s="33"/>
      <c r="C377" s="125" t="s">
        <v>509</v>
      </c>
      <c r="D377" s="125" t="s">
        <v>126</v>
      </c>
      <c r="E377" s="126" t="s">
        <v>510</v>
      </c>
      <c r="F377" s="127" t="s">
        <v>511</v>
      </c>
      <c r="G377" s="128" t="s">
        <v>436</v>
      </c>
      <c r="H377" s="129">
        <v>3</v>
      </c>
      <c r="I377" s="130"/>
      <c r="J377" s="131">
        <f>ROUND(I377*H377,2)</f>
        <v>0</v>
      </c>
      <c r="K377" s="132"/>
      <c r="L377" s="33"/>
      <c r="M377" s="133" t="s">
        <v>28</v>
      </c>
      <c r="N377" s="134" t="s">
        <v>47</v>
      </c>
      <c r="P377" s="135">
        <f>O377*H377</f>
        <v>0</v>
      </c>
      <c r="Q377" s="135">
        <v>3E-05</v>
      </c>
      <c r="R377" s="135">
        <f>Q377*H377</f>
        <v>9E-05</v>
      </c>
      <c r="S377" s="135">
        <v>0</v>
      </c>
      <c r="T377" s="136">
        <f>S377*H377</f>
        <v>0</v>
      </c>
      <c r="AR377" s="137" t="s">
        <v>130</v>
      </c>
      <c r="AT377" s="137" t="s">
        <v>126</v>
      </c>
      <c r="AU377" s="137" t="s">
        <v>86</v>
      </c>
      <c r="AY377" s="18" t="s">
        <v>124</v>
      </c>
      <c r="BE377" s="138">
        <f>IF(N377="základní",J377,0)</f>
        <v>0</v>
      </c>
      <c r="BF377" s="138">
        <f>IF(N377="snížená",J377,0)</f>
        <v>0</v>
      </c>
      <c r="BG377" s="138">
        <f>IF(N377="zákl. přenesená",J377,0)</f>
        <v>0</v>
      </c>
      <c r="BH377" s="138">
        <f>IF(N377="sníž. přenesená",J377,0)</f>
        <v>0</v>
      </c>
      <c r="BI377" s="138">
        <f>IF(N377="nulová",J377,0)</f>
        <v>0</v>
      </c>
      <c r="BJ377" s="18" t="s">
        <v>84</v>
      </c>
      <c r="BK377" s="138">
        <f>ROUND(I377*H377,2)</f>
        <v>0</v>
      </c>
      <c r="BL377" s="18" t="s">
        <v>130</v>
      </c>
      <c r="BM377" s="137" t="s">
        <v>512</v>
      </c>
    </row>
    <row r="378" spans="2:47" s="1" customFormat="1" ht="10.5">
      <c r="B378" s="33"/>
      <c r="D378" s="139" t="s">
        <v>132</v>
      </c>
      <c r="F378" s="140" t="s">
        <v>513</v>
      </c>
      <c r="I378" s="141"/>
      <c r="L378" s="33"/>
      <c r="M378" s="142"/>
      <c r="T378" s="54"/>
      <c r="AT378" s="18" t="s">
        <v>132</v>
      </c>
      <c r="AU378" s="18" t="s">
        <v>86</v>
      </c>
    </row>
    <row r="379" spans="2:51" s="13" customFormat="1" ht="10.5">
      <c r="B379" s="150"/>
      <c r="D379" s="144" t="s">
        <v>134</v>
      </c>
      <c r="E379" s="151" t="s">
        <v>28</v>
      </c>
      <c r="F379" s="152" t="s">
        <v>145</v>
      </c>
      <c r="H379" s="153">
        <v>3</v>
      </c>
      <c r="I379" s="154"/>
      <c r="L379" s="150"/>
      <c r="M379" s="155"/>
      <c r="T379" s="156"/>
      <c r="AT379" s="151" t="s">
        <v>134</v>
      </c>
      <c r="AU379" s="151" t="s">
        <v>86</v>
      </c>
      <c r="AV379" s="13" t="s">
        <v>86</v>
      </c>
      <c r="AW379" s="13" t="s">
        <v>36</v>
      </c>
      <c r="AX379" s="13" t="s">
        <v>84</v>
      </c>
      <c r="AY379" s="151" t="s">
        <v>124</v>
      </c>
    </row>
    <row r="380" spans="2:65" s="1" customFormat="1" ht="15.75" customHeight="1">
      <c r="B380" s="33"/>
      <c r="C380" s="171" t="s">
        <v>514</v>
      </c>
      <c r="D380" s="171" t="s">
        <v>237</v>
      </c>
      <c r="E380" s="172" t="s">
        <v>515</v>
      </c>
      <c r="F380" s="173" t="s">
        <v>516</v>
      </c>
      <c r="G380" s="174" t="s">
        <v>436</v>
      </c>
      <c r="H380" s="175">
        <v>3</v>
      </c>
      <c r="I380" s="176"/>
      <c r="J380" s="177">
        <f>ROUND(I380*H380,2)</f>
        <v>0</v>
      </c>
      <c r="K380" s="178"/>
      <c r="L380" s="179"/>
      <c r="M380" s="180" t="s">
        <v>28</v>
      </c>
      <c r="N380" s="181" t="s">
        <v>47</v>
      </c>
      <c r="P380" s="135">
        <f>O380*H380</f>
        <v>0</v>
      </c>
      <c r="Q380" s="135">
        <v>0.0018</v>
      </c>
      <c r="R380" s="135">
        <f>Q380*H380</f>
        <v>0.0054</v>
      </c>
      <c r="S380" s="135">
        <v>0</v>
      </c>
      <c r="T380" s="136">
        <f>S380*H380</f>
        <v>0</v>
      </c>
      <c r="AR380" s="137" t="s">
        <v>184</v>
      </c>
      <c r="AT380" s="137" t="s">
        <v>237</v>
      </c>
      <c r="AU380" s="137" t="s">
        <v>86</v>
      </c>
      <c r="AY380" s="18" t="s">
        <v>124</v>
      </c>
      <c r="BE380" s="138">
        <f>IF(N380="základní",J380,0)</f>
        <v>0</v>
      </c>
      <c r="BF380" s="138">
        <f>IF(N380="snížená",J380,0)</f>
        <v>0</v>
      </c>
      <c r="BG380" s="138">
        <f>IF(N380="zákl. přenesená",J380,0)</f>
        <v>0</v>
      </c>
      <c r="BH380" s="138">
        <f>IF(N380="sníž. přenesená",J380,0)</f>
        <v>0</v>
      </c>
      <c r="BI380" s="138">
        <f>IF(N380="nulová",J380,0)</f>
        <v>0</v>
      </c>
      <c r="BJ380" s="18" t="s">
        <v>84</v>
      </c>
      <c r="BK380" s="138">
        <f>ROUND(I380*H380,2)</f>
        <v>0</v>
      </c>
      <c r="BL380" s="18" t="s">
        <v>130</v>
      </c>
      <c r="BM380" s="137" t="s">
        <v>517</v>
      </c>
    </row>
    <row r="381" spans="2:51" s="13" customFormat="1" ht="10.5">
      <c r="B381" s="150"/>
      <c r="D381" s="144" t="s">
        <v>134</v>
      </c>
      <c r="E381" s="151" t="s">
        <v>28</v>
      </c>
      <c r="F381" s="152" t="s">
        <v>145</v>
      </c>
      <c r="H381" s="153">
        <v>3</v>
      </c>
      <c r="I381" s="154"/>
      <c r="L381" s="150"/>
      <c r="M381" s="155"/>
      <c r="T381" s="156"/>
      <c r="AT381" s="151" t="s">
        <v>134</v>
      </c>
      <c r="AU381" s="151" t="s">
        <v>86</v>
      </c>
      <c r="AV381" s="13" t="s">
        <v>86</v>
      </c>
      <c r="AW381" s="13" t="s">
        <v>36</v>
      </c>
      <c r="AX381" s="13" t="s">
        <v>84</v>
      </c>
      <c r="AY381" s="151" t="s">
        <v>124</v>
      </c>
    </row>
    <row r="382" spans="2:65" s="1" customFormat="1" ht="15.75" customHeight="1">
      <c r="B382" s="33"/>
      <c r="C382" s="125" t="s">
        <v>518</v>
      </c>
      <c r="D382" s="125" t="s">
        <v>126</v>
      </c>
      <c r="E382" s="126" t="s">
        <v>519</v>
      </c>
      <c r="F382" s="127" t="s">
        <v>520</v>
      </c>
      <c r="G382" s="128" t="s">
        <v>436</v>
      </c>
      <c r="H382" s="129">
        <v>10</v>
      </c>
      <c r="I382" s="130"/>
      <c r="J382" s="131">
        <f>ROUND(I382*H382,2)</f>
        <v>0</v>
      </c>
      <c r="K382" s="132"/>
      <c r="L382" s="33"/>
      <c r="M382" s="133" t="s">
        <v>28</v>
      </c>
      <c r="N382" s="134" t="s">
        <v>47</v>
      </c>
      <c r="P382" s="135">
        <f>O382*H382</f>
        <v>0</v>
      </c>
      <c r="Q382" s="135">
        <v>0</v>
      </c>
      <c r="R382" s="135">
        <f>Q382*H382</f>
        <v>0</v>
      </c>
      <c r="S382" s="135">
        <v>0</v>
      </c>
      <c r="T382" s="136">
        <f>S382*H382</f>
        <v>0</v>
      </c>
      <c r="AR382" s="137" t="s">
        <v>130</v>
      </c>
      <c r="AT382" s="137" t="s">
        <v>126</v>
      </c>
      <c r="AU382" s="137" t="s">
        <v>86</v>
      </c>
      <c r="AY382" s="18" t="s">
        <v>124</v>
      </c>
      <c r="BE382" s="138">
        <f>IF(N382="základní",J382,0)</f>
        <v>0</v>
      </c>
      <c r="BF382" s="138">
        <f>IF(N382="snížená",J382,0)</f>
        <v>0</v>
      </c>
      <c r="BG382" s="138">
        <f>IF(N382="zákl. přenesená",J382,0)</f>
        <v>0</v>
      </c>
      <c r="BH382" s="138">
        <f>IF(N382="sníž. přenesená",J382,0)</f>
        <v>0</v>
      </c>
      <c r="BI382" s="138">
        <f>IF(N382="nulová",J382,0)</f>
        <v>0</v>
      </c>
      <c r="BJ382" s="18" t="s">
        <v>84</v>
      </c>
      <c r="BK382" s="138">
        <f>ROUND(I382*H382,2)</f>
        <v>0</v>
      </c>
      <c r="BL382" s="18" t="s">
        <v>130</v>
      </c>
      <c r="BM382" s="137" t="s">
        <v>521</v>
      </c>
    </row>
    <row r="383" spans="2:47" s="1" customFormat="1" ht="10.5">
      <c r="B383" s="33"/>
      <c r="D383" s="139" t="s">
        <v>132</v>
      </c>
      <c r="F383" s="140" t="s">
        <v>522</v>
      </c>
      <c r="I383" s="141"/>
      <c r="L383" s="33"/>
      <c r="M383" s="142"/>
      <c r="T383" s="54"/>
      <c r="AT383" s="18" t="s">
        <v>132</v>
      </c>
      <c r="AU383" s="18" t="s">
        <v>86</v>
      </c>
    </row>
    <row r="384" spans="2:51" s="13" customFormat="1" ht="10.5">
      <c r="B384" s="150"/>
      <c r="D384" s="144" t="s">
        <v>134</v>
      </c>
      <c r="E384" s="151" t="s">
        <v>28</v>
      </c>
      <c r="F384" s="152" t="s">
        <v>523</v>
      </c>
      <c r="H384" s="153">
        <v>10</v>
      </c>
      <c r="I384" s="154"/>
      <c r="L384" s="150"/>
      <c r="M384" s="155"/>
      <c r="T384" s="156"/>
      <c r="AT384" s="151" t="s">
        <v>134</v>
      </c>
      <c r="AU384" s="151" t="s">
        <v>86</v>
      </c>
      <c r="AV384" s="13" t="s">
        <v>86</v>
      </c>
      <c r="AW384" s="13" t="s">
        <v>36</v>
      </c>
      <c r="AX384" s="13" t="s">
        <v>84</v>
      </c>
      <c r="AY384" s="151" t="s">
        <v>124</v>
      </c>
    </row>
    <row r="385" spans="2:65" s="1" customFormat="1" ht="15.75" customHeight="1">
      <c r="B385" s="33"/>
      <c r="C385" s="171" t="s">
        <v>524</v>
      </c>
      <c r="D385" s="171" t="s">
        <v>237</v>
      </c>
      <c r="E385" s="172" t="s">
        <v>525</v>
      </c>
      <c r="F385" s="173" t="s">
        <v>526</v>
      </c>
      <c r="G385" s="174" t="s">
        <v>436</v>
      </c>
      <c r="H385" s="175">
        <v>10</v>
      </c>
      <c r="I385" s="176"/>
      <c r="J385" s="177">
        <f>ROUND(I385*H385,2)</f>
        <v>0</v>
      </c>
      <c r="K385" s="178"/>
      <c r="L385" s="179"/>
      <c r="M385" s="180" t="s">
        <v>28</v>
      </c>
      <c r="N385" s="181" t="s">
        <v>47</v>
      </c>
      <c r="P385" s="135">
        <f>O385*H385</f>
        <v>0</v>
      </c>
      <c r="Q385" s="135">
        <v>0.017</v>
      </c>
      <c r="R385" s="135">
        <f>Q385*H385</f>
        <v>0.17</v>
      </c>
      <c r="S385" s="135">
        <v>0</v>
      </c>
      <c r="T385" s="136">
        <f>S385*H385</f>
        <v>0</v>
      </c>
      <c r="AR385" s="137" t="s">
        <v>184</v>
      </c>
      <c r="AT385" s="137" t="s">
        <v>237</v>
      </c>
      <c r="AU385" s="137" t="s">
        <v>86</v>
      </c>
      <c r="AY385" s="18" t="s">
        <v>124</v>
      </c>
      <c r="BE385" s="138">
        <f>IF(N385="základní",J385,0)</f>
        <v>0</v>
      </c>
      <c r="BF385" s="138">
        <f>IF(N385="snížená",J385,0)</f>
        <v>0</v>
      </c>
      <c r="BG385" s="138">
        <f>IF(N385="zákl. přenesená",J385,0)</f>
        <v>0</v>
      </c>
      <c r="BH385" s="138">
        <f>IF(N385="sníž. přenesená",J385,0)</f>
        <v>0</v>
      </c>
      <c r="BI385" s="138">
        <f>IF(N385="nulová",J385,0)</f>
        <v>0</v>
      </c>
      <c r="BJ385" s="18" t="s">
        <v>84</v>
      </c>
      <c r="BK385" s="138">
        <f>ROUND(I385*H385,2)</f>
        <v>0</v>
      </c>
      <c r="BL385" s="18" t="s">
        <v>130</v>
      </c>
      <c r="BM385" s="137" t="s">
        <v>527</v>
      </c>
    </row>
    <row r="386" spans="2:51" s="13" customFormat="1" ht="10.5">
      <c r="B386" s="150"/>
      <c r="D386" s="144" t="s">
        <v>134</v>
      </c>
      <c r="E386" s="151" t="s">
        <v>28</v>
      </c>
      <c r="F386" s="152" t="s">
        <v>198</v>
      </c>
      <c r="H386" s="153">
        <v>10</v>
      </c>
      <c r="I386" s="154"/>
      <c r="L386" s="150"/>
      <c r="M386" s="155"/>
      <c r="T386" s="156"/>
      <c r="AT386" s="151" t="s">
        <v>134</v>
      </c>
      <c r="AU386" s="151" t="s">
        <v>86</v>
      </c>
      <c r="AV386" s="13" t="s">
        <v>86</v>
      </c>
      <c r="AW386" s="13" t="s">
        <v>36</v>
      </c>
      <c r="AX386" s="13" t="s">
        <v>84</v>
      </c>
      <c r="AY386" s="151" t="s">
        <v>124</v>
      </c>
    </row>
    <row r="387" spans="2:65" s="1" customFormat="1" ht="15.75" customHeight="1">
      <c r="B387" s="33"/>
      <c r="C387" s="125" t="s">
        <v>528</v>
      </c>
      <c r="D387" s="125" t="s">
        <v>126</v>
      </c>
      <c r="E387" s="126" t="s">
        <v>529</v>
      </c>
      <c r="F387" s="127" t="s">
        <v>530</v>
      </c>
      <c r="G387" s="128" t="s">
        <v>436</v>
      </c>
      <c r="H387" s="129">
        <v>1</v>
      </c>
      <c r="I387" s="130"/>
      <c r="J387" s="131">
        <f>ROUND(I387*H387,2)</f>
        <v>0</v>
      </c>
      <c r="K387" s="132"/>
      <c r="L387" s="33"/>
      <c r="M387" s="133" t="s">
        <v>28</v>
      </c>
      <c r="N387" s="134" t="s">
        <v>47</v>
      </c>
      <c r="P387" s="135">
        <f>O387*H387</f>
        <v>0</v>
      </c>
      <c r="Q387" s="135">
        <v>0.0007</v>
      </c>
      <c r="R387" s="135">
        <f>Q387*H387</f>
        <v>0.0007</v>
      </c>
      <c r="S387" s="135">
        <v>0</v>
      </c>
      <c r="T387" s="136">
        <f>S387*H387</f>
        <v>0</v>
      </c>
      <c r="AR387" s="137" t="s">
        <v>130</v>
      </c>
      <c r="AT387" s="137" t="s">
        <v>126</v>
      </c>
      <c r="AU387" s="137" t="s">
        <v>86</v>
      </c>
      <c r="AY387" s="18" t="s">
        <v>124</v>
      </c>
      <c r="BE387" s="138">
        <f>IF(N387="základní",J387,0)</f>
        <v>0</v>
      </c>
      <c r="BF387" s="138">
        <f>IF(N387="snížená",J387,0)</f>
        <v>0</v>
      </c>
      <c r="BG387" s="138">
        <f>IF(N387="zákl. přenesená",J387,0)</f>
        <v>0</v>
      </c>
      <c r="BH387" s="138">
        <f>IF(N387="sníž. přenesená",J387,0)</f>
        <v>0</v>
      </c>
      <c r="BI387" s="138">
        <f>IF(N387="nulová",J387,0)</f>
        <v>0</v>
      </c>
      <c r="BJ387" s="18" t="s">
        <v>84</v>
      </c>
      <c r="BK387" s="138">
        <f>ROUND(I387*H387,2)</f>
        <v>0</v>
      </c>
      <c r="BL387" s="18" t="s">
        <v>130</v>
      </c>
      <c r="BM387" s="137" t="s">
        <v>531</v>
      </c>
    </row>
    <row r="388" spans="2:47" s="1" customFormat="1" ht="10.5">
      <c r="B388" s="33"/>
      <c r="D388" s="139" t="s">
        <v>132</v>
      </c>
      <c r="F388" s="140" t="s">
        <v>532</v>
      </c>
      <c r="I388" s="141"/>
      <c r="L388" s="33"/>
      <c r="M388" s="142"/>
      <c r="T388" s="54"/>
      <c r="AT388" s="18" t="s">
        <v>132</v>
      </c>
      <c r="AU388" s="18" t="s">
        <v>86</v>
      </c>
    </row>
    <row r="389" spans="2:51" s="13" customFormat="1" ht="10.5">
      <c r="B389" s="150"/>
      <c r="D389" s="144" t="s">
        <v>134</v>
      </c>
      <c r="E389" s="151" t="s">
        <v>28</v>
      </c>
      <c r="F389" s="152" t="s">
        <v>84</v>
      </c>
      <c r="H389" s="153">
        <v>1</v>
      </c>
      <c r="I389" s="154"/>
      <c r="L389" s="150"/>
      <c r="M389" s="155"/>
      <c r="T389" s="156"/>
      <c r="AT389" s="151" t="s">
        <v>134</v>
      </c>
      <c r="AU389" s="151" t="s">
        <v>86</v>
      </c>
      <c r="AV389" s="13" t="s">
        <v>86</v>
      </c>
      <c r="AW389" s="13" t="s">
        <v>36</v>
      </c>
      <c r="AX389" s="13" t="s">
        <v>84</v>
      </c>
      <c r="AY389" s="151" t="s">
        <v>124</v>
      </c>
    </row>
    <row r="390" spans="2:65" s="1" customFormat="1" ht="15.75" customHeight="1">
      <c r="B390" s="33"/>
      <c r="C390" s="171" t="s">
        <v>533</v>
      </c>
      <c r="D390" s="171" t="s">
        <v>237</v>
      </c>
      <c r="E390" s="172" t="s">
        <v>534</v>
      </c>
      <c r="F390" s="173" t="s">
        <v>535</v>
      </c>
      <c r="G390" s="174" t="s">
        <v>436</v>
      </c>
      <c r="H390" s="175">
        <v>1</v>
      </c>
      <c r="I390" s="176"/>
      <c r="J390" s="177">
        <f>ROUND(I390*H390,2)</f>
        <v>0</v>
      </c>
      <c r="K390" s="178"/>
      <c r="L390" s="179"/>
      <c r="M390" s="180" t="s">
        <v>28</v>
      </c>
      <c r="N390" s="181" t="s">
        <v>47</v>
      </c>
      <c r="P390" s="135">
        <f>O390*H390</f>
        <v>0</v>
      </c>
      <c r="Q390" s="135">
        <v>0.004</v>
      </c>
      <c r="R390" s="135">
        <f>Q390*H390</f>
        <v>0.004</v>
      </c>
      <c r="S390" s="135">
        <v>0</v>
      </c>
      <c r="T390" s="136">
        <f>S390*H390</f>
        <v>0</v>
      </c>
      <c r="AR390" s="137" t="s">
        <v>184</v>
      </c>
      <c r="AT390" s="137" t="s">
        <v>237</v>
      </c>
      <c r="AU390" s="137" t="s">
        <v>86</v>
      </c>
      <c r="AY390" s="18" t="s">
        <v>124</v>
      </c>
      <c r="BE390" s="138">
        <f>IF(N390="základní",J390,0)</f>
        <v>0</v>
      </c>
      <c r="BF390" s="138">
        <f>IF(N390="snížená",J390,0)</f>
        <v>0</v>
      </c>
      <c r="BG390" s="138">
        <f>IF(N390="zákl. přenesená",J390,0)</f>
        <v>0</v>
      </c>
      <c r="BH390" s="138">
        <f>IF(N390="sníž. přenesená",J390,0)</f>
        <v>0</v>
      </c>
      <c r="BI390" s="138">
        <f>IF(N390="nulová",J390,0)</f>
        <v>0</v>
      </c>
      <c r="BJ390" s="18" t="s">
        <v>84</v>
      </c>
      <c r="BK390" s="138">
        <f>ROUND(I390*H390,2)</f>
        <v>0</v>
      </c>
      <c r="BL390" s="18" t="s">
        <v>130</v>
      </c>
      <c r="BM390" s="137" t="s">
        <v>536</v>
      </c>
    </row>
    <row r="391" spans="2:51" s="13" customFormat="1" ht="10.5">
      <c r="B391" s="150"/>
      <c r="D391" s="144" t="s">
        <v>134</v>
      </c>
      <c r="E391" s="151" t="s">
        <v>28</v>
      </c>
      <c r="F391" s="152" t="s">
        <v>84</v>
      </c>
      <c r="H391" s="153">
        <v>1</v>
      </c>
      <c r="I391" s="154"/>
      <c r="L391" s="150"/>
      <c r="M391" s="155"/>
      <c r="T391" s="156"/>
      <c r="AT391" s="151" t="s">
        <v>134</v>
      </c>
      <c r="AU391" s="151" t="s">
        <v>86</v>
      </c>
      <c r="AV391" s="13" t="s">
        <v>86</v>
      </c>
      <c r="AW391" s="13" t="s">
        <v>36</v>
      </c>
      <c r="AX391" s="13" t="s">
        <v>84</v>
      </c>
      <c r="AY391" s="151" t="s">
        <v>124</v>
      </c>
    </row>
    <row r="392" spans="2:65" s="1" customFormat="1" ht="22.25" customHeight="1">
      <c r="B392" s="33"/>
      <c r="C392" s="125" t="s">
        <v>537</v>
      </c>
      <c r="D392" s="125" t="s">
        <v>126</v>
      </c>
      <c r="E392" s="126" t="s">
        <v>538</v>
      </c>
      <c r="F392" s="127" t="s">
        <v>539</v>
      </c>
      <c r="G392" s="128" t="s">
        <v>436</v>
      </c>
      <c r="H392" s="129">
        <v>1</v>
      </c>
      <c r="I392" s="130"/>
      <c r="J392" s="131">
        <f>ROUND(I392*H392,2)</f>
        <v>0</v>
      </c>
      <c r="K392" s="132"/>
      <c r="L392" s="33"/>
      <c r="M392" s="133" t="s">
        <v>28</v>
      </c>
      <c r="N392" s="134" t="s">
        <v>47</v>
      </c>
      <c r="P392" s="135">
        <f>O392*H392</f>
        <v>0</v>
      </c>
      <c r="Q392" s="135">
        <v>0.11241</v>
      </c>
      <c r="R392" s="135">
        <f>Q392*H392</f>
        <v>0.11241</v>
      </c>
      <c r="S392" s="135">
        <v>0</v>
      </c>
      <c r="T392" s="136">
        <f>S392*H392</f>
        <v>0</v>
      </c>
      <c r="AR392" s="137" t="s">
        <v>130</v>
      </c>
      <c r="AT392" s="137" t="s">
        <v>126</v>
      </c>
      <c r="AU392" s="137" t="s">
        <v>86</v>
      </c>
      <c r="AY392" s="18" t="s">
        <v>124</v>
      </c>
      <c r="BE392" s="138">
        <f>IF(N392="základní",J392,0)</f>
        <v>0</v>
      </c>
      <c r="BF392" s="138">
        <f>IF(N392="snížená",J392,0)</f>
        <v>0</v>
      </c>
      <c r="BG392" s="138">
        <f>IF(N392="zákl. přenesená",J392,0)</f>
        <v>0</v>
      </c>
      <c r="BH392" s="138">
        <f>IF(N392="sníž. přenesená",J392,0)</f>
        <v>0</v>
      </c>
      <c r="BI392" s="138">
        <f>IF(N392="nulová",J392,0)</f>
        <v>0</v>
      </c>
      <c r="BJ392" s="18" t="s">
        <v>84</v>
      </c>
      <c r="BK392" s="138">
        <f>ROUND(I392*H392,2)</f>
        <v>0</v>
      </c>
      <c r="BL392" s="18" t="s">
        <v>130</v>
      </c>
      <c r="BM392" s="137" t="s">
        <v>540</v>
      </c>
    </row>
    <row r="393" spans="2:47" s="1" customFormat="1" ht="10.5">
      <c r="B393" s="33"/>
      <c r="D393" s="139" t="s">
        <v>132</v>
      </c>
      <c r="F393" s="140" t="s">
        <v>541</v>
      </c>
      <c r="I393" s="141"/>
      <c r="L393" s="33"/>
      <c r="M393" s="142"/>
      <c r="T393" s="54"/>
      <c r="AT393" s="18" t="s">
        <v>132</v>
      </c>
      <c r="AU393" s="18" t="s">
        <v>86</v>
      </c>
    </row>
    <row r="394" spans="2:51" s="12" customFormat="1" ht="10.5">
      <c r="B394" s="143"/>
      <c r="D394" s="144" t="s">
        <v>134</v>
      </c>
      <c r="E394" s="145" t="s">
        <v>28</v>
      </c>
      <c r="F394" s="146" t="s">
        <v>542</v>
      </c>
      <c r="H394" s="145" t="s">
        <v>28</v>
      </c>
      <c r="I394" s="147"/>
      <c r="L394" s="143"/>
      <c r="M394" s="148"/>
      <c r="T394" s="149"/>
      <c r="AT394" s="145" t="s">
        <v>134</v>
      </c>
      <c r="AU394" s="145" t="s">
        <v>86</v>
      </c>
      <c r="AV394" s="12" t="s">
        <v>84</v>
      </c>
      <c r="AW394" s="12" t="s">
        <v>36</v>
      </c>
      <c r="AX394" s="12" t="s">
        <v>76</v>
      </c>
      <c r="AY394" s="145" t="s">
        <v>124</v>
      </c>
    </row>
    <row r="395" spans="2:51" s="13" customFormat="1" ht="10.5">
      <c r="B395" s="150"/>
      <c r="D395" s="144" t="s">
        <v>134</v>
      </c>
      <c r="E395" s="151" t="s">
        <v>28</v>
      </c>
      <c r="F395" s="152" t="s">
        <v>84</v>
      </c>
      <c r="H395" s="153">
        <v>1</v>
      </c>
      <c r="I395" s="154"/>
      <c r="L395" s="150"/>
      <c r="M395" s="155"/>
      <c r="T395" s="156"/>
      <c r="AT395" s="151" t="s">
        <v>134</v>
      </c>
      <c r="AU395" s="151" t="s">
        <v>86</v>
      </c>
      <c r="AV395" s="13" t="s">
        <v>86</v>
      </c>
      <c r="AW395" s="13" t="s">
        <v>36</v>
      </c>
      <c r="AX395" s="13" t="s">
        <v>76</v>
      </c>
      <c r="AY395" s="151" t="s">
        <v>124</v>
      </c>
    </row>
    <row r="396" spans="2:51" s="14" customFormat="1" ht="10.5">
      <c r="B396" s="157"/>
      <c r="D396" s="144" t="s">
        <v>134</v>
      </c>
      <c r="E396" s="158" t="s">
        <v>28</v>
      </c>
      <c r="F396" s="159" t="s">
        <v>144</v>
      </c>
      <c r="H396" s="160">
        <v>1</v>
      </c>
      <c r="I396" s="161"/>
      <c r="L396" s="157"/>
      <c r="M396" s="162"/>
      <c r="T396" s="163"/>
      <c r="AT396" s="158" t="s">
        <v>134</v>
      </c>
      <c r="AU396" s="158" t="s">
        <v>86</v>
      </c>
      <c r="AV396" s="14" t="s">
        <v>130</v>
      </c>
      <c r="AW396" s="14" t="s">
        <v>36</v>
      </c>
      <c r="AX396" s="14" t="s">
        <v>84</v>
      </c>
      <c r="AY396" s="158" t="s">
        <v>124</v>
      </c>
    </row>
    <row r="397" spans="2:65" s="1" customFormat="1" ht="15.75" customHeight="1">
      <c r="B397" s="33"/>
      <c r="C397" s="171" t="s">
        <v>543</v>
      </c>
      <c r="D397" s="171" t="s">
        <v>237</v>
      </c>
      <c r="E397" s="172" t="s">
        <v>544</v>
      </c>
      <c r="F397" s="173" t="s">
        <v>545</v>
      </c>
      <c r="G397" s="174" t="s">
        <v>436</v>
      </c>
      <c r="H397" s="175">
        <v>1</v>
      </c>
      <c r="I397" s="176"/>
      <c r="J397" s="177">
        <f>ROUND(I397*H397,2)</f>
        <v>0</v>
      </c>
      <c r="K397" s="178"/>
      <c r="L397" s="179"/>
      <c r="M397" s="180" t="s">
        <v>28</v>
      </c>
      <c r="N397" s="181" t="s">
        <v>47</v>
      </c>
      <c r="P397" s="135">
        <f>O397*H397</f>
        <v>0</v>
      </c>
      <c r="Q397" s="135">
        <v>0.0061</v>
      </c>
      <c r="R397" s="135">
        <f>Q397*H397</f>
        <v>0.0061</v>
      </c>
      <c r="S397" s="135">
        <v>0</v>
      </c>
      <c r="T397" s="136">
        <f>S397*H397</f>
        <v>0</v>
      </c>
      <c r="AR397" s="137" t="s">
        <v>184</v>
      </c>
      <c r="AT397" s="137" t="s">
        <v>237</v>
      </c>
      <c r="AU397" s="137" t="s">
        <v>86</v>
      </c>
      <c r="AY397" s="18" t="s">
        <v>124</v>
      </c>
      <c r="BE397" s="138">
        <f>IF(N397="základní",J397,0)</f>
        <v>0</v>
      </c>
      <c r="BF397" s="138">
        <f>IF(N397="snížená",J397,0)</f>
        <v>0</v>
      </c>
      <c r="BG397" s="138">
        <f>IF(N397="zákl. přenesená",J397,0)</f>
        <v>0</v>
      </c>
      <c r="BH397" s="138">
        <f>IF(N397="sníž. přenesená",J397,0)</f>
        <v>0</v>
      </c>
      <c r="BI397" s="138">
        <f>IF(N397="nulová",J397,0)</f>
        <v>0</v>
      </c>
      <c r="BJ397" s="18" t="s">
        <v>84</v>
      </c>
      <c r="BK397" s="138">
        <f>ROUND(I397*H397,2)</f>
        <v>0</v>
      </c>
      <c r="BL397" s="18" t="s">
        <v>130</v>
      </c>
      <c r="BM397" s="137" t="s">
        <v>546</v>
      </c>
    </row>
    <row r="398" spans="2:51" s="13" customFormat="1" ht="10.5">
      <c r="B398" s="150"/>
      <c r="D398" s="144" t="s">
        <v>134</v>
      </c>
      <c r="E398" s="151" t="s">
        <v>28</v>
      </c>
      <c r="F398" s="152" t="s">
        <v>84</v>
      </c>
      <c r="H398" s="153">
        <v>1</v>
      </c>
      <c r="I398" s="154"/>
      <c r="L398" s="150"/>
      <c r="M398" s="155"/>
      <c r="T398" s="156"/>
      <c r="AT398" s="151" t="s">
        <v>134</v>
      </c>
      <c r="AU398" s="151" t="s">
        <v>86</v>
      </c>
      <c r="AV398" s="13" t="s">
        <v>86</v>
      </c>
      <c r="AW398" s="13" t="s">
        <v>36</v>
      </c>
      <c r="AX398" s="13" t="s">
        <v>84</v>
      </c>
      <c r="AY398" s="151" t="s">
        <v>124</v>
      </c>
    </row>
    <row r="399" spans="2:65" s="1" customFormat="1" ht="15.75" customHeight="1">
      <c r="B399" s="33"/>
      <c r="C399" s="171" t="s">
        <v>547</v>
      </c>
      <c r="D399" s="171" t="s">
        <v>237</v>
      </c>
      <c r="E399" s="172" t="s">
        <v>548</v>
      </c>
      <c r="F399" s="173" t="s">
        <v>549</v>
      </c>
      <c r="G399" s="174" t="s">
        <v>436</v>
      </c>
      <c r="H399" s="175">
        <v>1</v>
      </c>
      <c r="I399" s="176"/>
      <c r="J399" s="177">
        <f>ROUND(I399*H399,2)</f>
        <v>0</v>
      </c>
      <c r="K399" s="178"/>
      <c r="L399" s="179"/>
      <c r="M399" s="180" t="s">
        <v>28</v>
      </c>
      <c r="N399" s="181" t="s">
        <v>47</v>
      </c>
      <c r="P399" s="135">
        <f>O399*H399</f>
        <v>0</v>
      </c>
      <c r="Q399" s="135">
        <v>0.00035</v>
      </c>
      <c r="R399" s="135">
        <f>Q399*H399</f>
        <v>0.00035</v>
      </c>
      <c r="S399" s="135">
        <v>0</v>
      </c>
      <c r="T399" s="136">
        <f>S399*H399</f>
        <v>0</v>
      </c>
      <c r="AR399" s="137" t="s">
        <v>184</v>
      </c>
      <c r="AT399" s="137" t="s">
        <v>237</v>
      </c>
      <c r="AU399" s="137" t="s">
        <v>86</v>
      </c>
      <c r="AY399" s="18" t="s">
        <v>124</v>
      </c>
      <c r="BE399" s="138">
        <f>IF(N399="základní",J399,0)</f>
        <v>0</v>
      </c>
      <c r="BF399" s="138">
        <f>IF(N399="snížená",J399,0)</f>
        <v>0</v>
      </c>
      <c r="BG399" s="138">
        <f>IF(N399="zákl. přenesená",J399,0)</f>
        <v>0</v>
      </c>
      <c r="BH399" s="138">
        <f>IF(N399="sníž. přenesená",J399,0)</f>
        <v>0</v>
      </c>
      <c r="BI399" s="138">
        <f>IF(N399="nulová",J399,0)</f>
        <v>0</v>
      </c>
      <c r="BJ399" s="18" t="s">
        <v>84</v>
      </c>
      <c r="BK399" s="138">
        <f>ROUND(I399*H399,2)</f>
        <v>0</v>
      </c>
      <c r="BL399" s="18" t="s">
        <v>130</v>
      </c>
      <c r="BM399" s="137" t="s">
        <v>550</v>
      </c>
    </row>
    <row r="400" spans="2:51" s="13" customFormat="1" ht="10.5">
      <c r="B400" s="150"/>
      <c r="D400" s="144" t="s">
        <v>134</v>
      </c>
      <c r="E400" s="151" t="s">
        <v>28</v>
      </c>
      <c r="F400" s="152" t="s">
        <v>84</v>
      </c>
      <c r="H400" s="153">
        <v>1</v>
      </c>
      <c r="I400" s="154"/>
      <c r="L400" s="150"/>
      <c r="M400" s="155"/>
      <c r="T400" s="156"/>
      <c r="AT400" s="151" t="s">
        <v>134</v>
      </c>
      <c r="AU400" s="151" t="s">
        <v>86</v>
      </c>
      <c r="AV400" s="13" t="s">
        <v>86</v>
      </c>
      <c r="AW400" s="13" t="s">
        <v>36</v>
      </c>
      <c r="AX400" s="13" t="s">
        <v>84</v>
      </c>
      <c r="AY400" s="151" t="s">
        <v>124</v>
      </c>
    </row>
    <row r="401" spans="2:65" s="1" customFormat="1" ht="22.25" customHeight="1">
      <c r="B401" s="33"/>
      <c r="C401" s="125" t="s">
        <v>551</v>
      </c>
      <c r="D401" s="125" t="s">
        <v>126</v>
      </c>
      <c r="E401" s="126" t="s">
        <v>552</v>
      </c>
      <c r="F401" s="127" t="s">
        <v>553</v>
      </c>
      <c r="G401" s="128" t="s">
        <v>171</v>
      </c>
      <c r="H401" s="129">
        <v>266.1</v>
      </c>
      <c r="I401" s="130"/>
      <c r="J401" s="131">
        <f>ROUND(I401*H401,2)</f>
        <v>0</v>
      </c>
      <c r="K401" s="132"/>
      <c r="L401" s="33"/>
      <c r="M401" s="133" t="s">
        <v>28</v>
      </c>
      <c r="N401" s="134" t="s">
        <v>47</v>
      </c>
      <c r="P401" s="135">
        <f>O401*H401</f>
        <v>0</v>
      </c>
      <c r="Q401" s="135">
        <v>0.00033</v>
      </c>
      <c r="R401" s="135">
        <f>Q401*H401</f>
        <v>0.087813</v>
      </c>
      <c r="S401" s="135">
        <v>0</v>
      </c>
      <c r="T401" s="136">
        <f>S401*H401</f>
        <v>0</v>
      </c>
      <c r="AR401" s="137" t="s">
        <v>130</v>
      </c>
      <c r="AT401" s="137" t="s">
        <v>126</v>
      </c>
      <c r="AU401" s="137" t="s">
        <v>86</v>
      </c>
      <c r="AY401" s="18" t="s">
        <v>124</v>
      </c>
      <c r="BE401" s="138">
        <f>IF(N401="základní",J401,0)</f>
        <v>0</v>
      </c>
      <c r="BF401" s="138">
        <f>IF(N401="snížená",J401,0)</f>
        <v>0</v>
      </c>
      <c r="BG401" s="138">
        <f>IF(N401="zákl. přenesená",J401,0)</f>
        <v>0</v>
      </c>
      <c r="BH401" s="138">
        <f>IF(N401="sníž. přenesená",J401,0)</f>
        <v>0</v>
      </c>
      <c r="BI401" s="138">
        <f>IF(N401="nulová",J401,0)</f>
        <v>0</v>
      </c>
      <c r="BJ401" s="18" t="s">
        <v>84</v>
      </c>
      <c r="BK401" s="138">
        <f>ROUND(I401*H401,2)</f>
        <v>0</v>
      </c>
      <c r="BL401" s="18" t="s">
        <v>130</v>
      </c>
      <c r="BM401" s="137" t="s">
        <v>554</v>
      </c>
    </row>
    <row r="402" spans="2:47" s="1" customFormat="1" ht="10.5">
      <c r="B402" s="33"/>
      <c r="D402" s="139" t="s">
        <v>132</v>
      </c>
      <c r="F402" s="140" t="s">
        <v>555</v>
      </c>
      <c r="I402" s="141"/>
      <c r="L402" s="33"/>
      <c r="M402" s="142"/>
      <c r="T402" s="54"/>
      <c r="AT402" s="18" t="s">
        <v>132</v>
      </c>
      <c r="AU402" s="18" t="s">
        <v>86</v>
      </c>
    </row>
    <row r="403" spans="2:51" s="13" customFormat="1" ht="10.5">
      <c r="B403" s="150"/>
      <c r="D403" s="144" t="s">
        <v>134</v>
      </c>
      <c r="E403" s="151" t="s">
        <v>28</v>
      </c>
      <c r="F403" s="152" t="s">
        <v>556</v>
      </c>
      <c r="H403" s="153">
        <v>266.1</v>
      </c>
      <c r="I403" s="154"/>
      <c r="L403" s="150"/>
      <c r="M403" s="155"/>
      <c r="T403" s="156"/>
      <c r="AT403" s="151" t="s">
        <v>134</v>
      </c>
      <c r="AU403" s="151" t="s">
        <v>86</v>
      </c>
      <c r="AV403" s="13" t="s">
        <v>86</v>
      </c>
      <c r="AW403" s="13" t="s">
        <v>36</v>
      </c>
      <c r="AX403" s="13" t="s">
        <v>76</v>
      </c>
      <c r="AY403" s="151" t="s">
        <v>124</v>
      </c>
    </row>
    <row r="404" spans="2:51" s="14" customFormat="1" ht="10.5">
      <c r="B404" s="157"/>
      <c r="D404" s="144" t="s">
        <v>134</v>
      </c>
      <c r="E404" s="158" t="s">
        <v>28</v>
      </c>
      <c r="F404" s="159" t="s">
        <v>144</v>
      </c>
      <c r="H404" s="160">
        <v>266.1</v>
      </c>
      <c r="I404" s="161"/>
      <c r="L404" s="157"/>
      <c r="M404" s="162"/>
      <c r="T404" s="163"/>
      <c r="AT404" s="158" t="s">
        <v>134</v>
      </c>
      <c r="AU404" s="158" t="s">
        <v>86</v>
      </c>
      <c r="AV404" s="14" t="s">
        <v>130</v>
      </c>
      <c r="AW404" s="14" t="s">
        <v>36</v>
      </c>
      <c r="AX404" s="14" t="s">
        <v>84</v>
      </c>
      <c r="AY404" s="158" t="s">
        <v>124</v>
      </c>
    </row>
    <row r="405" spans="2:65" s="1" customFormat="1" ht="22.25" customHeight="1">
      <c r="B405" s="33"/>
      <c r="C405" s="125" t="s">
        <v>557</v>
      </c>
      <c r="D405" s="125" t="s">
        <v>126</v>
      </c>
      <c r="E405" s="126" t="s">
        <v>558</v>
      </c>
      <c r="F405" s="127" t="s">
        <v>559</v>
      </c>
      <c r="G405" s="128" t="s">
        <v>171</v>
      </c>
      <c r="H405" s="129">
        <v>70.6</v>
      </c>
      <c r="I405" s="130"/>
      <c r="J405" s="131">
        <f>ROUND(I405*H405,2)</f>
        <v>0</v>
      </c>
      <c r="K405" s="132"/>
      <c r="L405" s="33"/>
      <c r="M405" s="133" t="s">
        <v>28</v>
      </c>
      <c r="N405" s="134" t="s">
        <v>47</v>
      </c>
      <c r="P405" s="135">
        <f>O405*H405</f>
        <v>0</v>
      </c>
      <c r="Q405" s="135">
        <v>0.00011</v>
      </c>
      <c r="R405" s="135">
        <f>Q405*H405</f>
        <v>0.0077659999999999995</v>
      </c>
      <c r="S405" s="135">
        <v>0</v>
      </c>
      <c r="T405" s="136">
        <f>S405*H405</f>
        <v>0</v>
      </c>
      <c r="AR405" s="137" t="s">
        <v>130</v>
      </c>
      <c r="AT405" s="137" t="s">
        <v>126</v>
      </c>
      <c r="AU405" s="137" t="s">
        <v>86</v>
      </c>
      <c r="AY405" s="18" t="s">
        <v>124</v>
      </c>
      <c r="BE405" s="138">
        <f>IF(N405="základní",J405,0)</f>
        <v>0</v>
      </c>
      <c r="BF405" s="138">
        <f>IF(N405="snížená",J405,0)</f>
        <v>0</v>
      </c>
      <c r="BG405" s="138">
        <f>IF(N405="zákl. přenesená",J405,0)</f>
        <v>0</v>
      </c>
      <c r="BH405" s="138">
        <f>IF(N405="sníž. přenesená",J405,0)</f>
        <v>0</v>
      </c>
      <c r="BI405" s="138">
        <f>IF(N405="nulová",J405,0)</f>
        <v>0</v>
      </c>
      <c r="BJ405" s="18" t="s">
        <v>84</v>
      </c>
      <c r="BK405" s="138">
        <f>ROUND(I405*H405,2)</f>
        <v>0</v>
      </c>
      <c r="BL405" s="18" t="s">
        <v>130</v>
      </c>
      <c r="BM405" s="137" t="s">
        <v>560</v>
      </c>
    </row>
    <row r="406" spans="2:47" s="1" customFormat="1" ht="10.5">
      <c r="B406" s="33"/>
      <c r="D406" s="139" t="s">
        <v>132</v>
      </c>
      <c r="F406" s="140" t="s">
        <v>561</v>
      </c>
      <c r="I406" s="141"/>
      <c r="L406" s="33"/>
      <c r="M406" s="142"/>
      <c r="T406" s="54"/>
      <c r="AT406" s="18" t="s">
        <v>132</v>
      </c>
      <c r="AU406" s="18" t="s">
        <v>86</v>
      </c>
    </row>
    <row r="407" spans="2:51" s="13" customFormat="1" ht="10.5">
      <c r="B407" s="150"/>
      <c r="D407" s="144" t="s">
        <v>134</v>
      </c>
      <c r="E407" s="151" t="s">
        <v>28</v>
      </c>
      <c r="F407" s="152" t="s">
        <v>562</v>
      </c>
      <c r="H407" s="153">
        <v>70.6</v>
      </c>
      <c r="I407" s="154"/>
      <c r="L407" s="150"/>
      <c r="M407" s="155"/>
      <c r="T407" s="156"/>
      <c r="AT407" s="151" t="s">
        <v>134</v>
      </c>
      <c r="AU407" s="151" t="s">
        <v>86</v>
      </c>
      <c r="AV407" s="13" t="s">
        <v>86</v>
      </c>
      <c r="AW407" s="13" t="s">
        <v>36</v>
      </c>
      <c r="AX407" s="13" t="s">
        <v>76</v>
      </c>
      <c r="AY407" s="151" t="s">
        <v>124</v>
      </c>
    </row>
    <row r="408" spans="2:51" s="14" customFormat="1" ht="10.5">
      <c r="B408" s="157"/>
      <c r="D408" s="144" t="s">
        <v>134</v>
      </c>
      <c r="E408" s="158" t="s">
        <v>28</v>
      </c>
      <c r="F408" s="159" t="s">
        <v>144</v>
      </c>
      <c r="H408" s="160">
        <v>70.6</v>
      </c>
      <c r="I408" s="161"/>
      <c r="L408" s="157"/>
      <c r="M408" s="162"/>
      <c r="T408" s="163"/>
      <c r="AT408" s="158" t="s">
        <v>134</v>
      </c>
      <c r="AU408" s="158" t="s">
        <v>86</v>
      </c>
      <c r="AV408" s="14" t="s">
        <v>130</v>
      </c>
      <c r="AW408" s="14" t="s">
        <v>36</v>
      </c>
      <c r="AX408" s="14" t="s">
        <v>84</v>
      </c>
      <c r="AY408" s="158" t="s">
        <v>124</v>
      </c>
    </row>
    <row r="409" spans="2:65" s="1" customFormat="1" ht="22.25" customHeight="1">
      <c r="B409" s="33"/>
      <c r="C409" s="125" t="s">
        <v>563</v>
      </c>
      <c r="D409" s="125" t="s">
        <v>126</v>
      </c>
      <c r="E409" s="126" t="s">
        <v>564</v>
      </c>
      <c r="F409" s="127" t="s">
        <v>565</v>
      </c>
      <c r="G409" s="128" t="s">
        <v>171</v>
      </c>
      <c r="H409" s="129">
        <v>444.2</v>
      </c>
      <c r="I409" s="130"/>
      <c r="J409" s="131">
        <f>ROUND(I409*H409,2)</f>
        <v>0</v>
      </c>
      <c r="K409" s="132"/>
      <c r="L409" s="33"/>
      <c r="M409" s="133" t="s">
        <v>28</v>
      </c>
      <c r="N409" s="134" t="s">
        <v>47</v>
      </c>
      <c r="P409" s="135">
        <f>O409*H409</f>
        <v>0</v>
      </c>
      <c r="Q409" s="135">
        <v>0.00065</v>
      </c>
      <c r="R409" s="135">
        <f>Q409*H409</f>
        <v>0.28873</v>
      </c>
      <c r="S409" s="135">
        <v>0</v>
      </c>
      <c r="T409" s="136">
        <f>S409*H409</f>
        <v>0</v>
      </c>
      <c r="AR409" s="137" t="s">
        <v>130</v>
      </c>
      <c r="AT409" s="137" t="s">
        <v>126</v>
      </c>
      <c r="AU409" s="137" t="s">
        <v>86</v>
      </c>
      <c r="AY409" s="18" t="s">
        <v>124</v>
      </c>
      <c r="BE409" s="138">
        <f>IF(N409="základní",J409,0)</f>
        <v>0</v>
      </c>
      <c r="BF409" s="138">
        <f>IF(N409="snížená",J409,0)</f>
        <v>0</v>
      </c>
      <c r="BG409" s="138">
        <f>IF(N409="zákl. přenesená",J409,0)</f>
        <v>0</v>
      </c>
      <c r="BH409" s="138">
        <f>IF(N409="sníž. přenesená",J409,0)</f>
        <v>0</v>
      </c>
      <c r="BI409" s="138">
        <f>IF(N409="nulová",J409,0)</f>
        <v>0</v>
      </c>
      <c r="BJ409" s="18" t="s">
        <v>84</v>
      </c>
      <c r="BK409" s="138">
        <f>ROUND(I409*H409,2)</f>
        <v>0</v>
      </c>
      <c r="BL409" s="18" t="s">
        <v>130</v>
      </c>
      <c r="BM409" s="137" t="s">
        <v>566</v>
      </c>
    </row>
    <row r="410" spans="2:47" s="1" customFormat="1" ht="10.5">
      <c r="B410" s="33"/>
      <c r="D410" s="139" t="s">
        <v>132</v>
      </c>
      <c r="F410" s="140" t="s">
        <v>567</v>
      </c>
      <c r="I410" s="141"/>
      <c r="L410" s="33"/>
      <c r="M410" s="142"/>
      <c r="T410" s="54"/>
      <c r="AT410" s="18" t="s">
        <v>132</v>
      </c>
      <c r="AU410" s="18" t="s">
        <v>86</v>
      </c>
    </row>
    <row r="411" spans="2:51" s="13" customFormat="1" ht="10.5">
      <c r="B411" s="150"/>
      <c r="D411" s="144" t="s">
        <v>134</v>
      </c>
      <c r="E411" s="151" t="s">
        <v>28</v>
      </c>
      <c r="F411" s="152" t="s">
        <v>568</v>
      </c>
      <c r="H411" s="153">
        <v>213.1</v>
      </c>
      <c r="I411" s="154"/>
      <c r="L411" s="150"/>
      <c r="M411" s="155"/>
      <c r="T411" s="156"/>
      <c r="AT411" s="151" t="s">
        <v>134</v>
      </c>
      <c r="AU411" s="151" t="s">
        <v>86</v>
      </c>
      <c r="AV411" s="13" t="s">
        <v>86</v>
      </c>
      <c r="AW411" s="13" t="s">
        <v>36</v>
      </c>
      <c r="AX411" s="13" t="s">
        <v>76</v>
      </c>
      <c r="AY411" s="151" t="s">
        <v>124</v>
      </c>
    </row>
    <row r="412" spans="2:51" s="13" customFormat="1" ht="10.5">
      <c r="B412" s="150"/>
      <c r="D412" s="144" t="s">
        <v>134</v>
      </c>
      <c r="E412" s="151" t="s">
        <v>28</v>
      </c>
      <c r="F412" s="152" t="s">
        <v>569</v>
      </c>
      <c r="H412" s="153">
        <v>231.1</v>
      </c>
      <c r="I412" s="154"/>
      <c r="L412" s="150"/>
      <c r="M412" s="155"/>
      <c r="T412" s="156"/>
      <c r="AT412" s="151" t="s">
        <v>134</v>
      </c>
      <c r="AU412" s="151" t="s">
        <v>86</v>
      </c>
      <c r="AV412" s="13" t="s">
        <v>86</v>
      </c>
      <c r="AW412" s="13" t="s">
        <v>36</v>
      </c>
      <c r="AX412" s="13" t="s">
        <v>76</v>
      </c>
      <c r="AY412" s="151" t="s">
        <v>124</v>
      </c>
    </row>
    <row r="413" spans="2:51" s="14" customFormat="1" ht="10.5">
      <c r="B413" s="157"/>
      <c r="D413" s="144" t="s">
        <v>134</v>
      </c>
      <c r="E413" s="158" t="s">
        <v>28</v>
      </c>
      <c r="F413" s="159" t="s">
        <v>144</v>
      </c>
      <c r="H413" s="160">
        <v>444.2</v>
      </c>
      <c r="I413" s="161"/>
      <c r="L413" s="157"/>
      <c r="M413" s="162"/>
      <c r="T413" s="163"/>
      <c r="AT413" s="158" t="s">
        <v>134</v>
      </c>
      <c r="AU413" s="158" t="s">
        <v>86</v>
      </c>
      <c r="AV413" s="14" t="s">
        <v>130</v>
      </c>
      <c r="AW413" s="14" t="s">
        <v>36</v>
      </c>
      <c r="AX413" s="14" t="s">
        <v>84</v>
      </c>
      <c r="AY413" s="158" t="s">
        <v>124</v>
      </c>
    </row>
    <row r="414" spans="2:65" s="1" customFormat="1" ht="22.25" customHeight="1">
      <c r="B414" s="33"/>
      <c r="C414" s="125" t="s">
        <v>570</v>
      </c>
      <c r="D414" s="125" t="s">
        <v>126</v>
      </c>
      <c r="E414" s="126" t="s">
        <v>571</v>
      </c>
      <c r="F414" s="127" t="s">
        <v>572</v>
      </c>
      <c r="G414" s="128" t="s">
        <v>171</v>
      </c>
      <c r="H414" s="129">
        <v>160.9</v>
      </c>
      <c r="I414" s="130"/>
      <c r="J414" s="131">
        <f>ROUND(I414*H414,2)</f>
        <v>0</v>
      </c>
      <c r="K414" s="132"/>
      <c r="L414" s="33"/>
      <c r="M414" s="133" t="s">
        <v>28</v>
      </c>
      <c r="N414" s="134" t="s">
        <v>47</v>
      </c>
      <c r="P414" s="135">
        <f>O414*H414</f>
        <v>0</v>
      </c>
      <c r="Q414" s="135">
        <v>0.00038</v>
      </c>
      <c r="R414" s="135">
        <f>Q414*H414</f>
        <v>0.06114200000000001</v>
      </c>
      <c r="S414" s="135">
        <v>0</v>
      </c>
      <c r="T414" s="136">
        <f>S414*H414</f>
        <v>0</v>
      </c>
      <c r="AR414" s="137" t="s">
        <v>130</v>
      </c>
      <c r="AT414" s="137" t="s">
        <v>126</v>
      </c>
      <c r="AU414" s="137" t="s">
        <v>86</v>
      </c>
      <c r="AY414" s="18" t="s">
        <v>124</v>
      </c>
      <c r="BE414" s="138">
        <f>IF(N414="základní",J414,0)</f>
        <v>0</v>
      </c>
      <c r="BF414" s="138">
        <f>IF(N414="snížená",J414,0)</f>
        <v>0</v>
      </c>
      <c r="BG414" s="138">
        <f>IF(N414="zákl. přenesená",J414,0)</f>
        <v>0</v>
      </c>
      <c r="BH414" s="138">
        <f>IF(N414="sníž. přenesená",J414,0)</f>
        <v>0</v>
      </c>
      <c r="BI414" s="138">
        <f>IF(N414="nulová",J414,0)</f>
        <v>0</v>
      </c>
      <c r="BJ414" s="18" t="s">
        <v>84</v>
      </c>
      <c r="BK414" s="138">
        <f>ROUND(I414*H414,2)</f>
        <v>0</v>
      </c>
      <c r="BL414" s="18" t="s">
        <v>130</v>
      </c>
      <c r="BM414" s="137" t="s">
        <v>573</v>
      </c>
    </row>
    <row r="415" spans="2:47" s="1" customFormat="1" ht="10.5">
      <c r="B415" s="33"/>
      <c r="D415" s="139" t="s">
        <v>132</v>
      </c>
      <c r="F415" s="140" t="s">
        <v>574</v>
      </c>
      <c r="I415" s="141"/>
      <c r="L415" s="33"/>
      <c r="M415" s="142"/>
      <c r="T415" s="54"/>
      <c r="AT415" s="18" t="s">
        <v>132</v>
      </c>
      <c r="AU415" s="18" t="s">
        <v>86</v>
      </c>
    </row>
    <row r="416" spans="2:51" s="13" customFormat="1" ht="10.5">
      <c r="B416" s="150"/>
      <c r="D416" s="144" t="s">
        <v>134</v>
      </c>
      <c r="E416" s="151" t="s">
        <v>28</v>
      </c>
      <c r="F416" s="152" t="s">
        <v>575</v>
      </c>
      <c r="H416" s="153">
        <v>160.9</v>
      </c>
      <c r="I416" s="154"/>
      <c r="L416" s="150"/>
      <c r="M416" s="155"/>
      <c r="T416" s="156"/>
      <c r="AT416" s="151" t="s">
        <v>134</v>
      </c>
      <c r="AU416" s="151" t="s">
        <v>86</v>
      </c>
      <c r="AV416" s="13" t="s">
        <v>86</v>
      </c>
      <c r="AW416" s="13" t="s">
        <v>36</v>
      </c>
      <c r="AX416" s="13" t="s">
        <v>76</v>
      </c>
      <c r="AY416" s="151" t="s">
        <v>124</v>
      </c>
    </row>
    <row r="417" spans="2:51" s="14" customFormat="1" ht="10.5">
      <c r="B417" s="157"/>
      <c r="D417" s="144" t="s">
        <v>134</v>
      </c>
      <c r="E417" s="158" t="s">
        <v>28</v>
      </c>
      <c r="F417" s="159" t="s">
        <v>144</v>
      </c>
      <c r="H417" s="160">
        <v>160.9</v>
      </c>
      <c r="I417" s="161"/>
      <c r="L417" s="157"/>
      <c r="M417" s="162"/>
      <c r="T417" s="163"/>
      <c r="AT417" s="158" t="s">
        <v>134</v>
      </c>
      <c r="AU417" s="158" t="s">
        <v>86</v>
      </c>
      <c r="AV417" s="14" t="s">
        <v>130</v>
      </c>
      <c r="AW417" s="14" t="s">
        <v>36</v>
      </c>
      <c r="AX417" s="14" t="s">
        <v>84</v>
      </c>
      <c r="AY417" s="158" t="s">
        <v>124</v>
      </c>
    </row>
    <row r="418" spans="2:65" s="1" customFormat="1" ht="22.25" customHeight="1">
      <c r="B418" s="33"/>
      <c r="C418" s="125" t="s">
        <v>576</v>
      </c>
      <c r="D418" s="125" t="s">
        <v>126</v>
      </c>
      <c r="E418" s="126" t="s">
        <v>577</v>
      </c>
      <c r="F418" s="127" t="s">
        <v>578</v>
      </c>
      <c r="G418" s="128" t="s">
        <v>129</v>
      </c>
      <c r="H418" s="129">
        <v>31.1</v>
      </c>
      <c r="I418" s="130"/>
      <c r="J418" s="131">
        <f>ROUND(I418*H418,2)</f>
        <v>0</v>
      </c>
      <c r="K418" s="132"/>
      <c r="L418" s="33"/>
      <c r="M418" s="133" t="s">
        <v>28</v>
      </c>
      <c r="N418" s="134" t="s">
        <v>47</v>
      </c>
      <c r="P418" s="135">
        <f>O418*H418</f>
        <v>0</v>
      </c>
      <c r="Q418" s="135">
        <v>0.0026</v>
      </c>
      <c r="R418" s="135">
        <f>Q418*H418</f>
        <v>0.08086</v>
      </c>
      <c r="S418" s="135">
        <v>0</v>
      </c>
      <c r="T418" s="136">
        <f>S418*H418</f>
        <v>0</v>
      </c>
      <c r="AR418" s="137" t="s">
        <v>130</v>
      </c>
      <c r="AT418" s="137" t="s">
        <v>126</v>
      </c>
      <c r="AU418" s="137" t="s">
        <v>86</v>
      </c>
      <c r="AY418" s="18" t="s">
        <v>124</v>
      </c>
      <c r="BE418" s="138">
        <f>IF(N418="základní",J418,0)</f>
        <v>0</v>
      </c>
      <c r="BF418" s="138">
        <f>IF(N418="snížená",J418,0)</f>
        <v>0</v>
      </c>
      <c r="BG418" s="138">
        <f>IF(N418="zákl. přenesená",J418,0)</f>
        <v>0</v>
      </c>
      <c r="BH418" s="138">
        <f>IF(N418="sníž. přenesená",J418,0)</f>
        <v>0</v>
      </c>
      <c r="BI418" s="138">
        <f>IF(N418="nulová",J418,0)</f>
        <v>0</v>
      </c>
      <c r="BJ418" s="18" t="s">
        <v>84</v>
      </c>
      <c r="BK418" s="138">
        <f>ROUND(I418*H418,2)</f>
        <v>0</v>
      </c>
      <c r="BL418" s="18" t="s">
        <v>130</v>
      </c>
      <c r="BM418" s="137" t="s">
        <v>579</v>
      </c>
    </row>
    <row r="419" spans="2:47" s="1" customFormat="1" ht="10.5">
      <c r="B419" s="33"/>
      <c r="D419" s="139" t="s">
        <v>132</v>
      </c>
      <c r="F419" s="140" t="s">
        <v>580</v>
      </c>
      <c r="I419" s="141"/>
      <c r="L419" s="33"/>
      <c r="M419" s="142"/>
      <c r="T419" s="54"/>
      <c r="AT419" s="18" t="s">
        <v>132</v>
      </c>
      <c r="AU419" s="18" t="s">
        <v>86</v>
      </c>
    </row>
    <row r="420" spans="2:51" s="12" customFormat="1" ht="10.5">
      <c r="B420" s="143"/>
      <c r="D420" s="144" t="s">
        <v>134</v>
      </c>
      <c r="E420" s="145" t="s">
        <v>28</v>
      </c>
      <c r="F420" s="146" t="s">
        <v>581</v>
      </c>
      <c r="H420" s="145" t="s">
        <v>28</v>
      </c>
      <c r="I420" s="147"/>
      <c r="L420" s="143"/>
      <c r="M420" s="148"/>
      <c r="T420" s="149"/>
      <c r="AT420" s="145" t="s">
        <v>134</v>
      </c>
      <c r="AU420" s="145" t="s">
        <v>86</v>
      </c>
      <c r="AV420" s="12" t="s">
        <v>84</v>
      </c>
      <c r="AW420" s="12" t="s">
        <v>36</v>
      </c>
      <c r="AX420" s="12" t="s">
        <v>76</v>
      </c>
      <c r="AY420" s="145" t="s">
        <v>124</v>
      </c>
    </row>
    <row r="421" spans="2:51" s="13" customFormat="1" ht="10.5">
      <c r="B421" s="150"/>
      <c r="D421" s="144" t="s">
        <v>134</v>
      </c>
      <c r="E421" s="151" t="s">
        <v>28</v>
      </c>
      <c r="F421" s="152" t="s">
        <v>582</v>
      </c>
      <c r="H421" s="153">
        <v>25.1</v>
      </c>
      <c r="I421" s="154"/>
      <c r="L421" s="150"/>
      <c r="M421" s="155"/>
      <c r="T421" s="156"/>
      <c r="AT421" s="151" t="s">
        <v>134</v>
      </c>
      <c r="AU421" s="151" t="s">
        <v>86</v>
      </c>
      <c r="AV421" s="13" t="s">
        <v>86</v>
      </c>
      <c r="AW421" s="13" t="s">
        <v>36</v>
      </c>
      <c r="AX421" s="13" t="s">
        <v>76</v>
      </c>
      <c r="AY421" s="151" t="s">
        <v>124</v>
      </c>
    </row>
    <row r="422" spans="2:51" s="12" customFormat="1" ht="10.5">
      <c r="B422" s="143"/>
      <c r="D422" s="144" t="s">
        <v>134</v>
      </c>
      <c r="E422" s="145" t="s">
        <v>28</v>
      </c>
      <c r="F422" s="146" t="s">
        <v>583</v>
      </c>
      <c r="H422" s="145" t="s">
        <v>28</v>
      </c>
      <c r="I422" s="147"/>
      <c r="L422" s="143"/>
      <c r="M422" s="148"/>
      <c r="T422" s="149"/>
      <c r="AT422" s="145" t="s">
        <v>134</v>
      </c>
      <c r="AU422" s="145" t="s">
        <v>86</v>
      </c>
      <c r="AV422" s="12" t="s">
        <v>84</v>
      </c>
      <c r="AW422" s="12" t="s">
        <v>36</v>
      </c>
      <c r="AX422" s="12" t="s">
        <v>76</v>
      </c>
      <c r="AY422" s="145" t="s">
        <v>124</v>
      </c>
    </row>
    <row r="423" spans="2:51" s="13" customFormat="1" ht="10.5">
      <c r="B423" s="150"/>
      <c r="D423" s="144" t="s">
        <v>134</v>
      </c>
      <c r="E423" s="151" t="s">
        <v>28</v>
      </c>
      <c r="F423" s="152" t="s">
        <v>584</v>
      </c>
      <c r="H423" s="153">
        <v>6</v>
      </c>
      <c r="I423" s="154"/>
      <c r="L423" s="150"/>
      <c r="M423" s="155"/>
      <c r="T423" s="156"/>
      <c r="AT423" s="151" t="s">
        <v>134</v>
      </c>
      <c r="AU423" s="151" t="s">
        <v>86</v>
      </c>
      <c r="AV423" s="13" t="s">
        <v>86</v>
      </c>
      <c r="AW423" s="13" t="s">
        <v>36</v>
      </c>
      <c r="AX423" s="13" t="s">
        <v>76</v>
      </c>
      <c r="AY423" s="151" t="s">
        <v>124</v>
      </c>
    </row>
    <row r="424" spans="2:51" s="14" customFormat="1" ht="10.5">
      <c r="B424" s="157"/>
      <c r="D424" s="144" t="s">
        <v>134</v>
      </c>
      <c r="E424" s="158" t="s">
        <v>28</v>
      </c>
      <c r="F424" s="159" t="s">
        <v>144</v>
      </c>
      <c r="H424" s="160">
        <v>31.1</v>
      </c>
      <c r="I424" s="161"/>
      <c r="L424" s="157"/>
      <c r="M424" s="162"/>
      <c r="T424" s="163"/>
      <c r="AT424" s="158" t="s">
        <v>134</v>
      </c>
      <c r="AU424" s="158" t="s">
        <v>86</v>
      </c>
      <c r="AV424" s="14" t="s">
        <v>130</v>
      </c>
      <c r="AW424" s="14" t="s">
        <v>36</v>
      </c>
      <c r="AX424" s="14" t="s">
        <v>84</v>
      </c>
      <c r="AY424" s="158" t="s">
        <v>124</v>
      </c>
    </row>
    <row r="425" spans="2:65" s="1" customFormat="1" ht="24.75" customHeight="1">
      <c r="B425" s="33"/>
      <c r="C425" s="125" t="s">
        <v>585</v>
      </c>
      <c r="D425" s="125" t="s">
        <v>126</v>
      </c>
      <c r="E425" s="126" t="s">
        <v>586</v>
      </c>
      <c r="F425" s="127" t="s">
        <v>587</v>
      </c>
      <c r="G425" s="128" t="s">
        <v>171</v>
      </c>
      <c r="H425" s="129">
        <v>941.8</v>
      </c>
      <c r="I425" s="130"/>
      <c r="J425" s="131">
        <f>ROUND(I425*H425,2)</f>
        <v>0</v>
      </c>
      <c r="K425" s="132"/>
      <c r="L425" s="33"/>
      <c r="M425" s="133" t="s">
        <v>28</v>
      </c>
      <c r="N425" s="134" t="s">
        <v>47</v>
      </c>
      <c r="P425" s="135">
        <f>O425*H425</f>
        <v>0</v>
      </c>
      <c r="Q425" s="135">
        <v>0</v>
      </c>
      <c r="R425" s="135">
        <f>Q425*H425</f>
        <v>0</v>
      </c>
      <c r="S425" s="135">
        <v>0</v>
      </c>
      <c r="T425" s="136">
        <f>S425*H425</f>
        <v>0</v>
      </c>
      <c r="AR425" s="137" t="s">
        <v>130</v>
      </c>
      <c r="AT425" s="137" t="s">
        <v>126</v>
      </c>
      <c r="AU425" s="137" t="s">
        <v>86</v>
      </c>
      <c r="AY425" s="18" t="s">
        <v>124</v>
      </c>
      <c r="BE425" s="138">
        <f>IF(N425="základní",J425,0)</f>
        <v>0</v>
      </c>
      <c r="BF425" s="138">
        <f>IF(N425="snížená",J425,0)</f>
        <v>0</v>
      </c>
      <c r="BG425" s="138">
        <f>IF(N425="zákl. přenesená",J425,0)</f>
        <v>0</v>
      </c>
      <c r="BH425" s="138">
        <f>IF(N425="sníž. přenesená",J425,0)</f>
        <v>0</v>
      </c>
      <c r="BI425" s="138">
        <f>IF(N425="nulová",J425,0)</f>
        <v>0</v>
      </c>
      <c r="BJ425" s="18" t="s">
        <v>84</v>
      </c>
      <c r="BK425" s="138">
        <f>ROUND(I425*H425,2)</f>
        <v>0</v>
      </c>
      <c r="BL425" s="18" t="s">
        <v>130</v>
      </c>
      <c r="BM425" s="137" t="s">
        <v>588</v>
      </c>
    </row>
    <row r="426" spans="2:47" s="1" customFormat="1" ht="10.5">
      <c r="B426" s="33"/>
      <c r="D426" s="139" t="s">
        <v>132</v>
      </c>
      <c r="F426" s="140" t="s">
        <v>589</v>
      </c>
      <c r="I426" s="141"/>
      <c r="L426" s="33"/>
      <c r="M426" s="142"/>
      <c r="T426" s="54"/>
      <c r="AT426" s="18" t="s">
        <v>132</v>
      </c>
      <c r="AU426" s="18" t="s">
        <v>86</v>
      </c>
    </row>
    <row r="427" spans="2:51" s="13" customFormat="1" ht="10.5">
      <c r="B427" s="150"/>
      <c r="D427" s="144" t="s">
        <v>134</v>
      </c>
      <c r="E427" s="151" t="s">
        <v>28</v>
      </c>
      <c r="F427" s="152" t="s">
        <v>590</v>
      </c>
      <c r="H427" s="153">
        <v>941.8</v>
      </c>
      <c r="I427" s="154"/>
      <c r="L427" s="150"/>
      <c r="M427" s="155"/>
      <c r="T427" s="156"/>
      <c r="AT427" s="151" t="s">
        <v>134</v>
      </c>
      <c r="AU427" s="151" t="s">
        <v>86</v>
      </c>
      <c r="AV427" s="13" t="s">
        <v>86</v>
      </c>
      <c r="AW427" s="13" t="s">
        <v>36</v>
      </c>
      <c r="AX427" s="13" t="s">
        <v>84</v>
      </c>
      <c r="AY427" s="151" t="s">
        <v>124</v>
      </c>
    </row>
    <row r="428" spans="2:65" s="1" customFormat="1" ht="24.75" customHeight="1">
      <c r="B428" s="33"/>
      <c r="C428" s="125" t="s">
        <v>591</v>
      </c>
      <c r="D428" s="125" t="s">
        <v>126</v>
      </c>
      <c r="E428" s="126" t="s">
        <v>592</v>
      </c>
      <c r="F428" s="127" t="s">
        <v>593</v>
      </c>
      <c r="G428" s="128" t="s">
        <v>129</v>
      </c>
      <c r="H428" s="129">
        <v>31.1</v>
      </c>
      <c r="I428" s="130"/>
      <c r="J428" s="131">
        <f>ROUND(I428*H428,2)</f>
        <v>0</v>
      </c>
      <c r="K428" s="132"/>
      <c r="L428" s="33"/>
      <c r="M428" s="133" t="s">
        <v>28</v>
      </c>
      <c r="N428" s="134" t="s">
        <v>47</v>
      </c>
      <c r="P428" s="135">
        <f>O428*H428</f>
        <v>0</v>
      </c>
      <c r="Q428" s="135">
        <v>1E-05</v>
      </c>
      <c r="R428" s="135">
        <f>Q428*H428</f>
        <v>0.000311</v>
      </c>
      <c r="S428" s="135">
        <v>0</v>
      </c>
      <c r="T428" s="136">
        <f>S428*H428</f>
        <v>0</v>
      </c>
      <c r="AR428" s="137" t="s">
        <v>130</v>
      </c>
      <c r="AT428" s="137" t="s">
        <v>126</v>
      </c>
      <c r="AU428" s="137" t="s">
        <v>86</v>
      </c>
      <c r="AY428" s="18" t="s">
        <v>124</v>
      </c>
      <c r="BE428" s="138">
        <f>IF(N428="základní",J428,0)</f>
        <v>0</v>
      </c>
      <c r="BF428" s="138">
        <f>IF(N428="snížená",J428,0)</f>
        <v>0</v>
      </c>
      <c r="BG428" s="138">
        <f>IF(N428="zákl. přenesená",J428,0)</f>
        <v>0</v>
      </c>
      <c r="BH428" s="138">
        <f>IF(N428="sníž. přenesená",J428,0)</f>
        <v>0</v>
      </c>
      <c r="BI428" s="138">
        <f>IF(N428="nulová",J428,0)</f>
        <v>0</v>
      </c>
      <c r="BJ428" s="18" t="s">
        <v>84</v>
      </c>
      <c r="BK428" s="138">
        <f>ROUND(I428*H428,2)</f>
        <v>0</v>
      </c>
      <c r="BL428" s="18" t="s">
        <v>130</v>
      </c>
      <c r="BM428" s="137" t="s">
        <v>594</v>
      </c>
    </row>
    <row r="429" spans="2:47" s="1" customFormat="1" ht="10.5">
      <c r="B429" s="33"/>
      <c r="D429" s="139" t="s">
        <v>132</v>
      </c>
      <c r="F429" s="140" t="s">
        <v>595</v>
      </c>
      <c r="I429" s="141"/>
      <c r="L429" s="33"/>
      <c r="M429" s="142"/>
      <c r="T429" s="54"/>
      <c r="AT429" s="18" t="s">
        <v>132</v>
      </c>
      <c r="AU429" s="18" t="s">
        <v>86</v>
      </c>
    </row>
    <row r="430" spans="2:51" s="13" customFormat="1" ht="10.5">
      <c r="B430" s="150"/>
      <c r="D430" s="144" t="s">
        <v>134</v>
      </c>
      <c r="E430" s="151" t="s">
        <v>28</v>
      </c>
      <c r="F430" s="152" t="s">
        <v>596</v>
      </c>
      <c r="H430" s="153">
        <v>31.1</v>
      </c>
      <c r="I430" s="154"/>
      <c r="L430" s="150"/>
      <c r="M430" s="155"/>
      <c r="T430" s="156"/>
      <c r="AT430" s="151" t="s">
        <v>134</v>
      </c>
      <c r="AU430" s="151" t="s">
        <v>86</v>
      </c>
      <c r="AV430" s="13" t="s">
        <v>86</v>
      </c>
      <c r="AW430" s="13" t="s">
        <v>36</v>
      </c>
      <c r="AX430" s="13" t="s">
        <v>84</v>
      </c>
      <c r="AY430" s="151" t="s">
        <v>124</v>
      </c>
    </row>
    <row r="431" spans="2:65" s="1" customFormat="1" ht="24.75" customHeight="1">
      <c r="B431" s="33"/>
      <c r="C431" s="125" t="s">
        <v>597</v>
      </c>
      <c r="D431" s="125" t="s">
        <v>126</v>
      </c>
      <c r="E431" s="126" t="s">
        <v>598</v>
      </c>
      <c r="F431" s="127" t="s">
        <v>599</v>
      </c>
      <c r="G431" s="128" t="s">
        <v>171</v>
      </c>
      <c r="H431" s="129">
        <v>575.3</v>
      </c>
      <c r="I431" s="130"/>
      <c r="J431" s="131">
        <f>ROUND(I431*H431,2)</f>
        <v>0</v>
      </c>
      <c r="K431" s="132"/>
      <c r="L431" s="33"/>
      <c r="M431" s="133" t="s">
        <v>28</v>
      </c>
      <c r="N431" s="134" t="s">
        <v>47</v>
      </c>
      <c r="P431" s="135">
        <f>O431*H431</f>
        <v>0</v>
      </c>
      <c r="Q431" s="135">
        <v>0.1554</v>
      </c>
      <c r="R431" s="135">
        <f>Q431*H431</f>
        <v>89.40162</v>
      </c>
      <c r="S431" s="135">
        <v>0</v>
      </c>
      <c r="T431" s="136">
        <f>S431*H431</f>
        <v>0</v>
      </c>
      <c r="AR431" s="137" t="s">
        <v>130</v>
      </c>
      <c r="AT431" s="137" t="s">
        <v>126</v>
      </c>
      <c r="AU431" s="137" t="s">
        <v>86</v>
      </c>
      <c r="AY431" s="18" t="s">
        <v>124</v>
      </c>
      <c r="BE431" s="138">
        <f>IF(N431="základní",J431,0)</f>
        <v>0</v>
      </c>
      <c r="BF431" s="138">
        <f>IF(N431="snížená",J431,0)</f>
        <v>0</v>
      </c>
      <c r="BG431" s="138">
        <f>IF(N431="zákl. přenesená",J431,0)</f>
        <v>0</v>
      </c>
      <c r="BH431" s="138">
        <f>IF(N431="sníž. přenesená",J431,0)</f>
        <v>0</v>
      </c>
      <c r="BI431" s="138">
        <f>IF(N431="nulová",J431,0)</f>
        <v>0</v>
      </c>
      <c r="BJ431" s="18" t="s">
        <v>84</v>
      </c>
      <c r="BK431" s="138">
        <f>ROUND(I431*H431,2)</f>
        <v>0</v>
      </c>
      <c r="BL431" s="18" t="s">
        <v>130</v>
      </c>
      <c r="BM431" s="137" t="s">
        <v>600</v>
      </c>
    </row>
    <row r="432" spans="2:47" s="1" customFormat="1" ht="10.5">
      <c r="B432" s="33"/>
      <c r="D432" s="139" t="s">
        <v>132</v>
      </c>
      <c r="F432" s="140" t="s">
        <v>601</v>
      </c>
      <c r="I432" s="141"/>
      <c r="L432" s="33"/>
      <c r="M432" s="142"/>
      <c r="T432" s="54"/>
      <c r="AT432" s="18" t="s">
        <v>132</v>
      </c>
      <c r="AU432" s="18" t="s">
        <v>86</v>
      </c>
    </row>
    <row r="433" spans="2:51" s="12" customFormat="1" ht="10.5">
      <c r="B433" s="143"/>
      <c r="D433" s="144" t="s">
        <v>134</v>
      </c>
      <c r="E433" s="145" t="s">
        <v>28</v>
      </c>
      <c r="F433" s="146" t="s">
        <v>602</v>
      </c>
      <c r="H433" s="145" t="s">
        <v>28</v>
      </c>
      <c r="I433" s="147"/>
      <c r="L433" s="143"/>
      <c r="M433" s="148"/>
      <c r="T433" s="149"/>
      <c r="AT433" s="145" t="s">
        <v>134</v>
      </c>
      <c r="AU433" s="145" t="s">
        <v>86</v>
      </c>
      <c r="AV433" s="12" t="s">
        <v>84</v>
      </c>
      <c r="AW433" s="12" t="s">
        <v>36</v>
      </c>
      <c r="AX433" s="12" t="s">
        <v>76</v>
      </c>
      <c r="AY433" s="145" t="s">
        <v>124</v>
      </c>
    </row>
    <row r="434" spans="2:51" s="13" customFormat="1" ht="10.5">
      <c r="B434" s="150"/>
      <c r="D434" s="144" t="s">
        <v>134</v>
      </c>
      <c r="E434" s="151" t="s">
        <v>28</v>
      </c>
      <c r="F434" s="152" t="s">
        <v>603</v>
      </c>
      <c r="H434" s="153">
        <v>63.9</v>
      </c>
      <c r="I434" s="154"/>
      <c r="L434" s="150"/>
      <c r="M434" s="155"/>
      <c r="T434" s="156"/>
      <c r="AT434" s="151" t="s">
        <v>134</v>
      </c>
      <c r="AU434" s="151" t="s">
        <v>86</v>
      </c>
      <c r="AV434" s="13" t="s">
        <v>86</v>
      </c>
      <c r="AW434" s="13" t="s">
        <v>36</v>
      </c>
      <c r="AX434" s="13" t="s">
        <v>76</v>
      </c>
      <c r="AY434" s="151" t="s">
        <v>124</v>
      </c>
    </row>
    <row r="435" spans="2:51" s="12" customFormat="1" ht="10.5">
      <c r="B435" s="143"/>
      <c r="D435" s="144" t="s">
        <v>134</v>
      </c>
      <c r="E435" s="145" t="s">
        <v>28</v>
      </c>
      <c r="F435" s="146" t="s">
        <v>604</v>
      </c>
      <c r="H435" s="145" t="s">
        <v>28</v>
      </c>
      <c r="I435" s="147"/>
      <c r="L435" s="143"/>
      <c r="M435" s="148"/>
      <c r="T435" s="149"/>
      <c r="AT435" s="145" t="s">
        <v>134</v>
      </c>
      <c r="AU435" s="145" t="s">
        <v>86</v>
      </c>
      <c r="AV435" s="12" t="s">
        <v>84</v>
      </c>
      <c r="AW435" s="12" t="s">
        <v>36</v>
      </c>
      <c r="AX435" s="12" t="s">
        <v>76</v>
      </c>
      <c r="AY435" s="145" t="s">
        <v>124</v>
      </c>
    </row>
    <row r="436" spans="2:51" s="13" customFormat="1" ht="10.5">
      <c r="B436" s="150"/>
      <c r="D436" s="144" t="s">
        <v>134</v>
      </c>
      <c r="E436" s="151" t="s">
        <v>28</v>
      </c>
      <c r="F436" s="152" t="s">
        <v>176</v>
      </c>
      <c r="H436" s="153">
        <v>400</v>
      </c>
      <c r="I436" s="154"/>
      <c r="L436" s="150"/>
      <c r="M436" s="155"/>
      <c r="T436" s="156"/>
      <c r="AT436" s="151" t="s">
        <v>134</v>
      </c>
      <c r="AU436" s="151" t="s">
        <v>86</v>
      </c>
      <c r="AV436" s="13" t="s">
        <v>86</v>
      </c>
      <c r="AW436" s="13" t="s">
        <v>36</v>
      </c>
      <c r="AX436" s="13" t="s">
        <v>76</v>
      </c>
      <c r="AY436" s="151" t="s">
        <v>124</v>
      </c>
    </row>
    <row r="437" spans="2:51" s="15" customFormat="1" ht="10.5">
      <c r="B437" s="164"/>
      <c r="D437" s="144" t="s">
        <v>134</v>
      </c>
      <c r="E437" s="165" t="s">
        <v>28</v>
      </c>
      <c r="F437" s="166" t="s">
        <v>230</v>
      </c>
      <c r="H437" s="167">
        <v>463.9</v>
      </c>
      <c r="I437" s="168"/>
      <c r="L437" s="164"/>
      <c r="M437" s="169"/>
      <c r="T437" s="170"/>
      <c r="AT437" s="165" t="s">
        <v>134</v>
      </c>
      <c r="AU437" s="165" t="s">
        <v>86</v>
      </c>
      <c r="AV437" s="15" t="s">
        <v>145</v>
      </c>
      <c r="AW437" s="15" t="s">
        <v>36</v>
      </c>
      <c r="AX437" s="15" t="s">
        <v>76</v>
      </c>
      <c r="AY437" s="165" t="s">
        <v>124</v>
      </c>
    </row>
    <row r="438" spans="2:51" s="12" customFormat="1" ht="10.5">
      <c r="B438" s="143"/>
      <c r="D438" s="144" t="s">
        <v>134</v>
      </c>
      <c r="E438" s="145" t="s">
        <v>28</v>
      </c>
      <c r="F438" s="146" t="s">
        <v>605</v>
      </c>
      <c r="H438" s="145" t="s">
        <v>28</v>
      </c>
      <c r="I438" s="147"/>
      <c r="L438" s="143"/>
      <c r="M438" s="148"/>
      <c r="T438" s="149"/>
      <c r="AT438" s="145" t="s">
        <v>134</v>
      </c>
      <c r="AU438" s="145" t="s">
        <v>86</v>
      </c>
      <c r="AV438" s="12" t="s">
        <v>84</v>
      </c>
      <c r="AW438" s="12" t="s">
        <v>36</v>
      </c>
      <c r="AX438" s="12" t="s">
        <v>76</v>
      </c>
      <c r="AY438" s="145" t="s">
        <v>124</v>
      </c>
    </row>
    <row r="439" spans="2:51" s="13" customFormat="1" ht="10.5">
      <c r="B439" s="150"/>
      <c r="D439" s="144" t="s">
        <v>134</v>
      </c>
      <c r="E439" s="151" t="s">
        <v>28</v>
      </c>
      <c r="F439" s="152" t="s">
        <v>606</v>
      </c>
      <c r="H439" s="153">
        <v>111.4</v>
      </c>
      <c r="I439" s="154"/>
      <c r="L439" s="150"/>
      <c r="M439" s="155"/>
      <c r="T439" s="156"/>
      <c r="AT439" s="151" t="s">
        <v>134</v>
      </c>
      <c r="AU439" s="151" t="s">
        <v>86</v>
      </c>
      <c r="AV439" s="13" t="s">
        <v>86</v>
      </c>
      <c r="AW439" s="13" t="s">
        <v>36</v>
      </c>
      <c r="AX439" s="13" t="s">
        <v>76</v>
      </c>
      <c r="AY439" s="151" t="s">
        <v>124</v>
      </c>
    </row>
    <row r="440" spans="2:51" s="15" customFormat="1" ht="10.5">
      <c r="B440" s="164"/>
      <c r="D440" s="144" t="s">
        <v>134</v>
      </c>
      <c r="E440" s="165" t="s">
        <v>28</v>
      </c>
      <c r="F440" s="166" t="s">
        <v>230</v>
      </c>
      <c r="H440" s="167">
        <v>111.4</v>
      </c>
      <c r="I440" s="168"/>
      <c r="L440" s="164"/>
      <c r="M440" s="169"/>
      <c r="T440" s="170"/>
      <c r="AT440" s="165" t="s">
        <v>134</v>
      </c>
      <c r="AU440" s="165" t="s">
        <v>86</v>
      </c>
      <c r="AV440" s="15" t="s">
        <v>145</v>
      </c>
      <c r="AW440" s="15" t="s">
        <v>36</v>
      </c>
      <c r="AX440" s="15" t="s">
        <v>76</v>
      </c>
      <c r="AY440" s="165" t="s">
        <v>124</v>
      </c>
    </row>
    <row r="441" spans="2:51" s="14" customFormat="1" ht="10.5">
      <c r="B441" s="157"/>
      <c r="D441" s="144" t="s">
        <v>134</v>
      </c>
      <c r="E441" s="158" t="s">
        <v>28</v>
      </c>
      <c r="F441" s="159" t="s">
        <v>144</v>
      </c>
      <c r="H441" s="160">
        <v>575.3</v>
      </c>
      <c r="I441" s="161"/>
      <c r="L441" s="157"/>
      <c r="M441" s="162"/>
      <c r="T441" s="163"/>
      <c r="AT441" s="158" t="s">
        <v>134</v>
      </c>
      <c r="AU441" s="158" t="s">
        <v>86</v>
      </c>
      <c r="AV441" s="14" t="s">
        <v>130</v>
      </c>
      <c r="AW441" s="14" t="s">
        <v>36</v>
      </c>
      <c r="AX441" s="14" t="s">
        <v>84</v>
      </c>
      <c r="AY441" s="158" t="s">
        <v>124</v>
      </c>
    </row>
    <row r="442" spans="2:65" s="1" customFormat="1" ht="15.75" customHeight="1">
      <c r="B442" s="33"/>
      <c r="C442" s="171" t="s">
        <v>607</v>
      </c>
      <c r="D442" s="171" t="s">
        <v>237</v>
      </c>
      <c r="E442" s="172" t="s">
        <v>608</v>
      </c>
      <c r="F442" s="173" t="s">
        <v>609</v>
      </c>
      <c r="G442" s="174" t="s">
        <v>171</v>
      </c>
      <c r="H442" s="175">
        <v>468.539</v>
      </c>
      <c r="I442" s="176"/>
      <c r="J442" s="177">
        <f>ROUND(I442*H442,2)</f>
        <v>0</v>
      </c>
      <c r="K442" s="178"/>
      <c r="L442" s="179"/>
      <c r="M442" s="180" t="s">
        <v>28</v>
      </c>
      <c r="N442" s="181" t="s">
        <v>47</v>
      </c>
      <c r="P442" s="135">
        <f>O442*H442</f>
        <v>0</v>
      </c>
      <c r="Q442" s="135">
        <v>0.08</v>
      </c>
      <c r="R442" s="135">
        <f>Q442*H442</f>
        <v>37.48312</v>
      </c>
      <c r="S442" s="135">
        <v>0</v>
      </c>
      <c r="T442" s="136">
        <f>S442*H442</f>
        <v>0</v>
      </c>
      <c r="AR442" s="137" t="s">
        <v>184</v>
      </c>
      <c r="AT442" s="137" t="s">
        <v>237</v>
      </c>
      <c r="AU442" s="137" t="s">
        <v>86</v>
      </c>
      <c r="AY442" s="18" t="s">
        <v>124</v>
      </c>
      <c r="BE442" s="138">
        <f>IF(N442="základní",J442,0)</f>
        <v>0</v>
      </c>
      <c r="BF442" s="138">
        <f>IF(N442="snížená",J442,0)</f>
        <v>0</v>
      </c>
      <c r="BG442" s="138">
        <f>IF(N442="zákl. přenesená",J442,0)</f>
        <v>0</v>
      </c>
      <c r="BH442" s="138">
        <f>IF(N442="sníž. přenesená",J442,0)</f>
        <v>0</v>
      </c>
      <c r="BI442" s="138">
        <f>IF(N442="nulová",J442,0)</f>
        <v>0</v>
      </c>
      <c r="BJ442" s="18" t="s">
        <v>84</v>
      </c>
      <c r="BK442" s="138">
        <f>ROUND(I442*H442,2)</f>
        <v>0</v>
      </c>
      <c r="BL442" s="18" t="s">
        <v>130</v>
      </c>
      <c r="BM442" s="137" t="s">
        <v>610</v>
      </c>
    </row>
    <row r="443" spans="2:51" s="13" customFormat="1" ht="10.5">
      <c r="B443" s="150"/>
      <c r="D443" s="144" t="s">
        <v>134</v>
      </c>
      <c r="E443" s="151" t="s">
        <v>28</v>
      </c>
      <c r="F443" s="152" t="s">
        <v>611</v>
      </c>
      <c r="H443" s="153">
        <v>468.539</v>
      </c>
      <c r="I443" s="154"/>
      <c r="L443" s="150"/>
      <c r="M443" s="155"/>
      <c r="T443" s="156"/>
      <c r="AT443" s="151" t="s">
        <v>134</v>
      </c>
      <c r="AU443" s="151" t="s">
        <v>86</v>
      </c>
      <c r="AV443" s="13" t="s">
        <v>86</v>
      </c>
      <c r="AW443" s="13" t="s">
        <v>36</v>
      </c>
      <c r="AX443" s="13" t="s">
        <v>84</v>
      </c>
      <c r="AY443" s="151" t="s">
        <v>124</v>
      </c>
    </row>
    <row r="444" spans="2:65" s="1" customFormat="1" ht="15.75" customHeight="1">
      <c r="B444" s="33"/>
      <c r="C444" s="171" t="s">
        <v>612</v>
      </c>
      <c r="D444" s="171" t="s">
        <v>237</v>
      </c>
      <c r="E444" s="172" t="s">
        <v>613</v>
      </c>
      <c r="F444" s="173" t="s">
        <v>614</v>
      </c>
      <c r="G444" s="174" t="s">
        <v>171</v>
      </c>
      <c r="H444" s="175">
        <v>112.514</v>
      </c>
      <c r="I444" s="176"/>
      <c r="J444" s="177">
        <f>ROUND(I444*H444,2)</f>
        <v>0</v>
      </c>
      <c r="K444" s="178"/>
      <c r="L444" s="179"/>
      <c r="M444" s="180" t="s">
        <v>28</v>
      </c>
      <c r="N444" s="181" t="s">
        <v>47</v>
      </c>
      <c r="P444" s="135">
        <f>O444*H444</f>
        <v>0</v>
      </c>
      <c r="Q444" s="135">
        <v>0.05612</v>
      </c>
      <c r="R444" s="135">
        <f>Q444*H444</f>
        <v>6.31428568</v>
      </c>
      <c r="S444" s="135">
        <v>0</v>
      </c>
      <c r="T444" s="136">
        <f>S444*H444</f>
        <v>0</v>
      </c>
      <c r="AR444" s="137" t="s">
        <v>184</v>
      </c>
      <c r="AT444" s="137" t="s">
        <v>237</v>
      </c>
      <c r="AU444" s="137" t="s">
        <v>86</v>
      </c>
      <c r="AY444" s="18" t="s">
        <v>124</v>
      </c>
      <c r="BE444" s="138">
        <f>IF(N444="základní",J444,0)</f>
        <v>0</v>
      </c>
      <c r="BF444" s="138">
        <f>IF(N444="snížená",J444,0)</f>
        <v>0</v>
      </c>
      <c r="BG444" s="138">
        <f>IF(N444="zákl. přenesená",J444,0)</f>
        <v>0</v>
      </c>
      <c r="BH444" s="138">
        <f>IF(N444="sníž. přenesená",J444,0)</f>
        <v>0</v>
      </c>
      <c r="BI444" s="138">
        <f>IF(N444="nulová",J444,0)</f>
        <v>0</v>
      </c>
      <c r="BJ444" s="18" t="s">
        <v>84</v>
      </c>
      <c r="BK444" s="138">
        <f>ROUND(I444*H444,2)</f>
        <v>0</v>
      </c>
      <c r="BL444" s="18" t="s">
        <v>130</v>
      </c>
      <c r="BM444" s="137" t="s">
        <v>615</v>
      </c>
    </row>
    <row r="445" spans="2:51" s="13" customFormat="1" ht="10.5">
      <c r="B445" s="150"/>
      <c r="D445" s="144" t="s">
        <v>134</v>
      </c>
      <c r="E445" s="151" t="s">
        <v>28</v>
      </c>
      <c r="F445" s="152" t="s">
        <v>616</v>
      </c>
      <c r="H445" s="153">
        <v>112.514</v>
      </c>
      <c r="I445" s="154"/>
      <c r="L445" s="150"/>
      <c r="M445" s="155"/>
      <c r="T445" s="156"/>
      <c r="AT445" s="151" t="s">
        <v>134</v>
      </c>
      <c r="AU445" s="151" t="s">
        <v>86</v>
      </c>
      <c r="AV445" s="13" t="s">
        <v>86</v>
      </c>
      <c r="AW445" s="13" t="s">
        <v>36</v>
      </c>
      <c r="AX445" s="13" t="s">
        <v>84</v>
      </c>
      <c r="AY445" s="151" t="s">
        <v>124</v>
      </c>
    </row>
    <row r="446" spans="2:65" s="1" customFormat="1" ht="24.75" customHeight="1">
      <c r="B446" s="33"/>
      <c r="C446" s="125" t="s">
        <v>617</v>
      </c>
      <c r="D446" s="125" t="s">
        <v>126</v>
      </c>
      <c r="E446" s="126" t="s">
        <v>618</v>
      </c>
      <c r="F446" s="127" t="s">
        <v>619</v>
      </c>
      <c r="G446" s="128" t="s">
        <v>171</v>
      </c>
      <c r="H446" s="129">
        <v>3.8</v>
      </c>
      <c r="I446" s="130"/>
      <c r="J446" s="131">
        <f>ROUND(I446*H446,2)</f>
        <v>0</v>
      </c>
      <c r="K446" s="132"/>
      <c r="L446" s="33"/>
      <c r="M446" s="133" t="s">
        <v>28</v>
      </c>
      <c r="N446" s="134" t="s">
        <v>47</v>
      </c>
      <c r="P446" s="135">
        <f>O446*H446</f>
        <v>0</v>
      </c>
      <c r="Q446" s="135">
        <v>0.10095</v>
      </c>
      <c r="R446" s="135">
        <f>Q446*H446</f>
        <v>0.38360999999999995</v>
      </c>
      <c r="S446" s="135">
        <v>0</v>
      </c>
      <c r="T446" s="136">
        <f>S446*H446</f>
        <v>0</v>
      </c>
      <c r="AR446" s="137" t="s">
        <v>130</v>
      </c>
      <c r="AT446" s="137" t="s">
        <v>126</v>
      </c>
      <c r="AU446" s="137" t="s">
        <v>86</v>
      </c>
      <c r="AY446" s="18" t="s">
        <v>124</v>
      </c>
      <c r="BE446" s="138">
        <f>IF(N446="základní",J446,0)</f>
        <v>0</v>
      </c>
      <c r="BF446" s="138">
        <f>IF(N446="snížená",J446,0)</f>
        <v>0</v>
      </c>
      <c r="BG446" s="138">
        <f>IF(N446="zákl. přenesená",J446,0)</f>
        <v>0</v>
      </c>
      <c r="BH446" s="138">
        <f>IF(N446="sníž. přenesená",J446,0)</f>
        <v>0</v>
      </c>
      <c r="BI446" s="138">
        <f>IF(N446="nulová",J446,0)</f>
        <v>0</v>
      </c>
      <c r="BJ446" s="18" t="s">
        <v>84</v>
      </c>
      <c r="BK446" s="138">
        <f>ROUND(I446*H446,2)</f>
        <v>0</v>
      </c>
      <c r="BL446" s="18" t="s">
        <v>130</v>
      </c>
      <c r="BM446" s="137" t="s">
        <v>620</v>
      </c>
    </row>
    <row r="447" spans="2:47" s="1" customFormat="1" ht="10.5">
      <c r="B447" s="33"/>
      <c r="D447" s="139" t="s">
        <v>132</v>
      </c>
      <c r="F447" s="140" t="s">
        <v>621</v>
      </c>
      <c r="I447" s="141"/>
      <c r="L447" s="33"/>
      <c r="M447" s="142"/>
      <c r="T447" s="54"/>
      <c r="AT447" s="18" t="s">
        <v>132</v>
      </c>
      <c r="AU447" s="18" t="s">
        <v>86</v>
      </c>
    </row>
    <row r="448" spans="2:51" s="13" customFormat="1" ht="10.5">
      <c r="B448" s="150"/>
      <c r="D448" s="144" t="s">
        <v>134</v>
      </c>
      <c r="E448" s="151" t="s">
        <v>28</v>
      </c>
      <c r="F448" s="152" t="s">
        <v>622</v>
      </c>
      <c r="H448" s="153">
        <v>3.8</v>
      </c>
      <c r="I448" s="154"/>
      <c r="L448" s="150"/>
      <c r="M448" s="155"/>
      <c r="T448" s="156"/>
      <c r="AT448" s="151" t="s">
        <v>134</v>
      </c>
      <c r="AU448" s="151" t="s">
        <v>86</v>
      </c>
      <c r="AV448" s="13" t="s">
        <v>86</v>
      </c>
      <c r="AW448" s="13" t="s">
        <v>36</v>
      </c>
      <c r="AX448" s="13" t="s">
        <v>84</v>
      </c>
      <c r="AY448" s="151" t="s">
        <v>124</v>
      </c>
    </row>
    <row r="449" spans="2:65" s="1" customFormat="1" ht="15.75" customHeight="1">
      <c r="B449" s="33"/>
      <c r="C449" s="171" t="s">
        <v>623</v>
      </c>
      <c r="D449" s="171" t="s">
        <v>237</v>
      </c>
      <c r="E449" s="172" t="s">
        <v>624</v>
      </c>
      <c r="F449" s="173" t="s">
        <v>625</v>
      </c>
      <c r="G449" s="174" t="s">
        <v>171</v>
      </c>
      <c r="H449" s="175">
        <v>3.838</v>
      </c>
      <c r="I449" s="176"/>
      <c r="J449" s="177">
        <f>ROUND(I449*H449,2)</f>
        <v>0</v>
      </c>
      <c r="K449" s="178"/>
      <c r="L449" s="179"/>
      <c r="M449" s="180" t="s">
        <v>28</v>
      </c>
      <c r="N449" s="181" t="s">
        <v>47</v>
      </c>
      <c r="P449" s="135">
        <f>O449*H449</f>
        <v>0</v>
      </c>
      <c r="Q449" s="135">
        <v>0.022</v>
      </c>
      <c r="R449" s="135">
        <f>Q449*H449</f>
        <v>0.084436</v>
      </c>
      <c r="S449" s="135">
        <v>0</v>
      </c>
      <c r="T449" s="136">
        <f>S449*H449</f>
        <v>0</v>
      </c>
      <c r="AR449" s="137" t="s">
        <v>184</v>
      </c>
      <c r="AT449" s="137" t="s">
        <v>237</v>
      </c>
      <c r="AU449" s="137" t="s">
        <v>86</v>
      </c>
      <c r="AY449" s="18" t="s">
        <v>124</v>
      </c>
      <c r="BE449" s="138">
        <f>IF(N449="základní",J449,0)</f>
        <v>0</v>
      </c>
      <c r="BF449" s="138">
        <f>IF(N449="snížená",J449,0)</f>
        <v>0</v>
      </c>
      <c r="BG449" s="138">
        <f>IF(N449="zákl. přenesená",J449,0)</f>
        <v>0</v>
      </c>
      <c r="BH449" s="138">
        <f>IF(N449="sníž. přenesená",J449,0)</f>
        <v>0</v>
      </c>
      <c r="BI449" s="138">
        <f>IF(N449="nulová",J449,0)</f>
        <v>0</v>
      </c>
      <c r="BJ449" s="18" t="s">
        <v>84</v>
      </c>
      <c r="BK449" s="138">
        <f>ROUND(I449*H449,2)</f>
        <v>0</v>
      </c>
      <c r="BL449" s="18" t="s">
        <v>130</v>
      </c>
      <c r="BM449" s="137" t="s">
        <v>626</v>
      </c>
    </row>
    <row r="450" spans="2:51" s="13" customFormat="1" ht="10.5">
      <c r="B450" s="150"/>
      <c r="D450" s="144" t="s">
        <v>134</v>
      </c>
      <c r="E450" s="151" t="s">
        <v>28</v>
      </c>
      <c r="F450" s="152" t="s">
        <v>627</v>
      </c>
      <c r="H450" s="153">
        <v>3.838</v>
      </c>
      <c r="I450" s="154"/>
      <c r="L450" s="150"/>
      <c r="M450" s="155"/>
      <c r="T450" s="156"/>
      <c r="AT450" s="151" t="s">
        <v>134</v>
      </c>
      <c r="AU450" s="151" t="s">
        <v>86</v>
      </c>
      <c r="AV450" s="13" t="s">
        <v>86</v>
      </c>
      <c r="AW450" s="13" t="s">
        <v>36</v>
      </c>
      <c r="AX450" s="13" t="s">
        <v>84</v>
      </c>
      <c r="AY450" s="151" t="s">
        <v>124</v>
      </c>
    </row>
    <row r="451" spans="2:65" s="1" customFormat="1" ht="24.75" customHeight="1">
      <c r="B451" s="33"/>
      <c r="C451" s="125" t="s">
        <v>628</v>
      </c>
      <c r="D451" s="125" t="s">
        <v>126</v>
      </c>
      <c r="E451" s="126" t="s">
        <v>629</v>
      </c>
      <c r="F451" s="127" t="s">
        <v>630</v>
      </c>
      <c r="G451" s="128" t="s">
        <v>171</v>
      </c>
      <c r="H451" s="129">
        <v>54</v>
      </c>
      <c r="I451" s="130"/>
      <c r="J451" s="131">
        <f>ROUND(I451*H451,2)</f>
        <v>0</v>
      </c>
      <c r="K451" s="132"/>
      <c r="L451" s="33"/>
      <c r="M451" s="133" t="s">
        <v>28</v>
      </c>
      <c r="N451" s="134" t="s">
        <v>47</v>
      </c>
      <c r="P451" s="135">
        <f>O451*H451</f>
        <v>0</v>
      </c>
      <c r="Q451" s="135">
        <v>0.20647</v>
      </c>
      <c r="R451" s="135">
        <f>Q451*H451</f>
        <v>11.149379999999999</v>
      </c>
      <c r="S451" s="135">
        <v>0</v>
      </c>
      <c r="T451" s="136">
        <f>S451*H451</f>
        <v>0</v>
      </c>
      <c r="AR451" s="137" t="s">
        <v>130</v>
      </c>
      <c r="AT451" s="137" t="s">
        <v>126</v>
      </c>
      <c r="AU451" s="137" t="s">
        <v>86</v>
      </c>
      <c r="AY451" s="18" t="s">
        <v>124</v>
      </c>
      <c r="BE451" s="138">
        <f>IF(N451="základní",J451,0)</f>
        <v>0</v>
      </c>
      <c r="BF451" s="138">
        <f>IF(N451="snížená",J451,0)</f>
        <v>0</v>
      </c>
      <c r="BG451" s="138">
        <f>IF(N451="zákl. přenesená",J451,0)</f>
        <v>0</v>
      </c>
      <c r="BH451" s="138">
        <f>IF(N451="sníž. přenesená",J451,0)</f>
        <v>0</v>
      </c>
      <c r="BI451" s="138">
        <f>IF(N451="nulová",J451,0)</f>
        <v>0</v>
      </c>
      <c r="BJ451" s="18" t="s">
        <v>84</v>
      </c>
      <c r="BK451" s="138">
        <f>ROUND(I451*H451,2)</f>
        <v>0</v>
      </c>
      <c r="BL451" s="18" t="s">
        <v>130</v>
      </c>
      <c r="BM451" s="137" t="s">
        <v>631</v>
      </c>
    </row>
    <row r="452" spans="2:47" s="1" customFormat="1" ht="10.5">
      <c r="B452" s="33"/>
      <c r="D452" s="139" t="s">
        <v>132</v>
      </c>
      <c r="F452" s="140" t="s">
        <v>632</v>
      </c>
      <c r="I452" s="141"/>
      <c r="L452" s="33"/>
      <c r="M452" s="142"/>
      <c r="T452" s="54"/>
      <c r="AT452" s="18" t="s">
        <v>132</v>
      </c>
      <c r="AU452" s="18" t="s">
        <v>86</v>
      </c>
    </row>
    <row r="453" spans="2:51" s="13" customFormat="1" ht="10.5">
      <c r="B453" s="150"/>
      <c r="D453" s="144" t="s">
        <v>134</v>
      </c>
      <c r="E453" s="151" t="s">
        <v>28</v>
      </c>
      <c r="F453" s="152" t="s">
        <v>633</v>
      </c>
      <c r="H453" s="153">
        <v>54</v>
      </c>
      <c r="I453" s="154"/>
      <c r="L453" s="150"/>
      <c r="M453" s="155"/>
      <c r="T453" s="156"/>
      <c r="AT453" s="151" t="s">
        <v>134</v>
      </c>
      <c r="AU453" s="151" t="s">
        <v>86</v>
      </c>
      <c r="AV453" s="13" t="s">
        <v>86</v>
      </c>
      <c r="AW453" s="13" t="s">
        <v>36</v>
      </c>
      <c r="AX453" s="13" t="s">
        <v>84</v>
      </c>
      <c r="AY453" s="151" t="s">
        <v>124</v>
      </c>
    </row>
    <row r="454" spans="2:65" s="1" customFormat="1" ht="15.75" customHeight="1">
      <c r="B454" s="33"/>
      <c r="C454" s="171" t="s">
        <v>634</v>
      </c>
      <c r="D454" s="171" t="s">
        <v>237</v>
      </c>
      <c r="E454" s="172" t="s">
        <v>635</v>
      </c>
      <c r="F454" s="173" t="s">
        <v>636</v>
      </c>
      <c r="G454" s="174" t="s">
        <v>171</v>
      </c>
      <c r="H454" s="175">
        <v>54.54</v>
      </c>
      <c r="I454" s="176"/>
      <c r="J454" s="177">
        <f>ROUND(I454*H454,2)</f>
        <v>0</v>
      </c>
      <c r="K454" s="178"/>
      <c r="L454" s="179"/>
      <c r="M454" s="180" t="s">
        <v>28</v>
      </c>
      <c r="N454" s="181" t="s">
        <v>47</v>
      </c>
      <c r="P454" s="135">
        <f>O454*H454</f>
        <v>0</v>
      </c>
      <c r="Q454" s="135">
        <v>0.15</v>
      </c>
      <c r="R454" s="135">
        <f>Q454*H454</f>
        <v>8.181</v>
      </c>
      <c r="S454" s="135">
        <v>0</v>
      </c>
      <c r="T454" s="136">
        <f>S454*H454</f>
        <v>0</v>
      </c>
      <c r="AR454" s="137" t="s">
        <v>184</v>
      </c>
      <c r="AT454" s="137" t="s">
        <v>237</v>
      </c>
      <c r="AU454" s="137" t="s">
        <v>86</v>
      </c>
      <c r="AY454" s="18" t="s">
        <v>124</v>
      </c>
      <c r="BE454" s="138">
        <f>IF(N454="základní",J454,0)</f>
        <v>0</v>
      </c>
      <c r="BF454" s="138">
        <f>IF(N454="snížená",J454,0)</f>
        <v>0</v>
      </c>
      <c r="BG454" s="138">
        <f>IF(N454="zákl. přenesená",J454,0)</f>
        <v>0</v>
      </c>
      <c r="BH454" s="138">
        <f>IF(N454="sníž. přenesená",J454,0)</f>
        <v>0</v>
      </c>
      <c r="BI454" s="138">
        <f>IF(N454="nulová",J454,0)</f>
        <v>0</v>
      </c>
      <c r="BJ454" s="18" t="s">
        <v>84</v>
      </c>
      <c r="BK454" s="138">
        <f>ROUND(I454*H454,2)</f>
        <v>0</v>
      </c>
      <c r="BL454" s="18" t="s">
        <v>130</v>
      </c>
      <c r="BM454" s="137" t="s">
        <v>637</v>
      </c>
    </row>
    <row r="455" spans="2:51" s="13" customFormat="1" ht="10.5">
      <c r="B455" s="150"/>
      <c r="D455" s="144" t="s">
        <v>134</v>
      </c>
      <c r="E455" s="151" t="s">
        <v>28</v>
      </c>
      <c r="F455" s="152" t="s">
        <v>638</v>
      </c>
      <c r="H455" s="153">
        <v>54.54</v>
      </c>
      <c r="I455" s="154"/>
      <c r="L455" s="150"/>
      <c r="M455" s="155"/>
      <c r="T455" s="156"/>
      <c r="AT455" s="151" t="s">
        <v>134</v>
      </c>
      <c r="AU455" s="151" t="s">
        <v>86</v>
      </c>
      <c r="AV455" s="13" t="s">
        <v>86</v>
      </c>
      <c r="AW455" s="13" t="s">
        <v>36</v>
      </c>
      <c r="AX455" s="13" t="s">
        <v>84</v>
      </c>
      <c r="AY455" s="151" t="s">
        <v>124</v>
      </c>
    </row>
    <row r="456" spans="2:65" s="1" customFormat="1" ht="33.4" customHeight="1">
      <c r="B456" s="33"/>
      <c r="C456" s="125" t="s">
        <v>639</v>
      </c>
      <c r="D456" s="125" t="s">
        <v>126</v>
      </c>
      <c r="E456" s="126" t="s">
        <v>640</v>
      </c>
      <c r="F456" s="127" t="s">
        <v>641</v>
      </c>
      <c r="G456" s="128" t="s">
        <v>171</v>
      </c>
      <c r="H456" s="129">
        <v>310.1</v>
      </c>
      <c r="I456" s="130"/>
      <c r="J456" s="131">
        <f>ROUND(I456*H456,2)</f>
        <v>0</v>
      </c>
      <c r="K456" s="132"/>
      <c r="L456" s="33"/>
      <c r="M456" s="133" t="s">
        <v>28</v>
      </c>
      <c r="N456" s="134" t="s">
        <v>47</v>
      </c>
      <c r="P456" s="135">
        <f>O456*H456</f>
        <v>0</v>
      </c>
      <c r="Q456" s="135">
        <v>0.00034</v>
      </c>
      <c r="R456" s="135">
        <f>Q456*H456</f>
        <v>0.10543400000000001</v>
      </c>
      <c r="S456" s="135">
        <v>0</v>
      </c>
      <c r="T456" s="136">
        <f>S456*H456</f>
        <v>0</v>
      </c>
      <c r="AR456" s="137" t="s">
        <v>130</v>
      </c>
      <c r="AT456" s="137" t="s">
        <v>126</v>
      </c>
      <c r="AU456" s="137" t="s">
        <v>86</v>
      </c>
      <c r="AY456" s="18" t="s">
        <v>124</v>
      </c>
      <c r="BE456" s="138">
        <f>IF(N456="základní",J456,0)</f>
        <v>0</v>
      </c>
      <c r="BF456" s="138">
        <f>IF(N456="snížená",J456,0)</f>
        <v>0</v>
      </c>
      <c r="BG456" s="138">
        <f>IF(N456="zákl. přenesená",J456,0)</f>
        <v>0</v>
      </c>
      <c r="BH456" s="138">
        <f>IF(N456="sníž. přenesená",J456,0)</f>
        <v>0</v>
      </c>
      <c r="BI456" s="138">
        <f>IF(N456="nulová",J456,0)</f>
        <v>0</v>
      </c>
      <c r="BJ456" s="18" t="s">
        <v>84</v>
      </c>
      <c r="BK456" s="138">
        <f>ROUND(I456*H456,2)</f>
        <v>0</v>
      </c>
      <c r="BL456" s="18" t="s">
        <v>130</v>
      </c>
      <c r="BM456" s="137" t="s">
        <v>642</v>
      </c>
    </row>
    <row r="457" spans="2:47" s="1" customFormat="1" ht="10.5">
      <c r="B457" s="33"/>
      <c r="D457" s="139" t="s">
        <v>132</v>
      </c>
      <c r="F457" s="140" t="s">
        <v>643</v>
      </c>
      <c r="I457" s="141"/>
      <c r="L457" s="33"/>
      <c r="M457" s="142"/>
      <c r="T457" s="54"/>
      <c r="AT457" s="18" t="s">
        <v>132</v>
      </c>
      <c r="AU457" s="18" t="s">
        <v>86</v>
      </c>
    </row>
    <row r="458" spans="2:51" s="12" customFormat="1" ht="10.5">
      <c r="B458" s="143"/>
      <c r="D458" s="144" t="s">
        <v>134</v>
      </c>
      <c r="E458" s="145" t="s">
        <v>28</v>
      </c>
      <c r="F458" s="146" t="s">
        <v>644</v>
      </c>
      <c r="H458" s="145" t="s">
        <v>28</v>
      </c>
      <c r="I458" s="147"/>
      <c r="L458" s="143"/>
      <c r="M458" s="148"/>
      <c r="T458" s="149"/>
      <c r="AT458" s="145" t="s">
        <v>134</v>
      </c>
      <c r="AU458" s="145" t="s">
        <v>86</v>
      </c>
      <c r="AV458" s="12" t="s">
        <v>84</v>
      </c>
      <c r="AW458" s="12" t="s">
        <v>36</v>
      </c>
      <c r="AX458" s="12" t="s">
        <v>76</v>
      </c>
      <c r="AY458" s="145" t="s">
        <v>124</v>
      </c>
    </row>
    <row r="459" spans="2:51" s="13" customFormat="1" ht="10.5">
      <c r="B459" s="150"/>
      <c r="D459" s="144" t="s">
        <v>134</v>
      </c>
      <c r="E459" s="151" t="s">
        <v>28</v>
      </c>
      <c r="F459" s="152" t="s">
        <v>645</v>
      </c>
      <c r="H459" s="153">
        <v>116.2</v>
      </c>
      <c r="I459" s="154"/>
      <c r="L459" s="150"/>
      <c r="M459" s="155"/>
      <c r="T459" s="156"/>
      <c r="AT459" s="151" t="s">
        <v>134</v>
      </c>
      <c r="AU459" s="151" t="s">
        <v>86</v>
      </c>
      <c r="AV459" s="13" t="s">
        <v>86</v>
      </c>
      <c r="AW459" s="13" t="s">
        <v>36</v>
      </c>
      <c r="AX459" s="13" t="s">
        <v>76</v>
      </c>
      <c r="AY459" s="151" t="s">
        <v>124</v>
      </c>
    </row>
    <row r="460" spans="2:51" s="12" customFormat="1" ht="10.5">
      <c r="B460" s="143"/>
      <c r="D460" s="144" t="s">
        <v>134</v>
      </c>
      <c r="E460" s="145" t="s">
        <v>28</v>
      </c>
      <c r="F460" s="146" t="s">
        <v>646</v>
      </c>
      <c r="H460" s="145" t="s">
        <v>28</v>
      </c>
      <c r="I460" s="147"/>
      <c r="L460" s="143"/>
      <c r="M460" s="148"/>
      <c r="T460" s="149"/>
      <c r="AT460" s="145" t="s">
        <v>134</v>
      </c>
      <c r="AU460" s="145" t="s">
        <v>86</v>
      </c>
      <c r="AV460" s="12" t="s">
        <v>84</v>
      </c>
      <c r="AW460" s="12" t="s">
        <v>36</v>
      </c>
      <c r="AX460" s="12" t="s">
        <v>76</v>
      </c>
      <c r="AY460" s="145" t="s">
        <v>124</v>
      </c>
    </row>
    <row r="461" spans="2:51" s="13" customFormat="1" ht="10.5">
      <c r="B461" s="150"/>
      <c r="D461" s="144" t="s">
        <v>134</v>
      </c>
      <c r="E461" s="151" t="s">
        <v>28</v>
      </c>
      <c r="F461" s="152" t="s">
        <v>647</v>
      </c>
      <c r="H461" s="153">
        <v>24.8</v>
      </c>
      <c r="I461" s="154"/>
      <c r="L461" s="150"/>
      <c r="M461" s="155"/>
      <c r="T461" s="156"/>
      <c r="AT461" s="151" t="s">
        <v>134</v>
      </c>
      <c r="AU461" s="151" t="s">
        <v>86</v>
      </c>
      <c r="AV461" s="13" t="s">
        <v>86</v>
      </c>
      <c r="AW461" s="13" t="s">
        <v>36</v>
      </c>
      <c r="AX461" s="13" t="s">
        <v>76</v>
      </c>
      <c r="AY461" s="151" t="s">
        <v>124</v>
      </c>
    </row>
    <row r="462" spans="2:51" s="12" customFormat="1" ht="10.5">
      <c r="B462" s="143"/>
      <c r="D462" s="144" t="s">
        <v>134</v>
      </c>
      <c r="E462" s="145" t="s">
        <v>28</v>
      </c>
      <c r="F462" s="146" t="s">
        <v>648</v>
      </c>
      <c r="H462" s="145" t="s">
        <v>28</v>
      </c>
      <c r="I462" s="147"/>
      <c r="L462" s="143"/>
      <c r="M462" s="148"/>
      <c r="T462" s="149"/>
      <c r="AT462" s="145" t="s">
        <v>134</v>
      </c>
      <c r="AU462" s="145" t="s">
        <v>86</v>
      </c>
      <c r="AV462" s="12" t="s">
        <v>84</v>
      </c>
      <c r="AW462" s="12" t="s">
        <v>36</v>
      </c>
      <c r="AX462" s="12" t="s">
        <v>76</v>
      </c>
      <c r="AY462" s="145" t="s">
        <v>124</v>
      </c>
    </row>
    <row r="463" spans="2:51" s="13" customFormat="1" ht="10.5">
      <c r="B463" s="150"/>
      <c r="D463" s="144" t="s">
        <v>134</v>
      </c>
      <c r="E463" s="151" t="s">
        <v>28</v>
      </c>
      <c r="F463" s="152" t="s">
        <v>494</v>
      </c>
      <c r="H463" s="153">
        <v>60</v>
      </c>
      <c r="I463" s="154"/>
      <c r="L463" s="150"/>
      <c r="M463" s="155"/>
      <c r="T463" s="156"/>
      <c r="AT463" s="151" t="s">
        <v>134</v>
      </c>
      <c r="AU463" s="151" t="s">
        <v>86</v>
      </c>
      <c r="AV463" s="13" t="s">
        <v>86</v>
      </c>
      <c r="AW463" s="13" t="s">
        <v>36</v>
      </c>
      <c r="AX463" s="13" t="s">
        <v>76</v>
      </c>
      <c r="AY463" s="151" t="s">
        <v>124</v>
      </c>
    </row>
    <row r="464" spans="2:51" s="12" customFormat="1" ht="10.5">
      <c r="B464" s="143"/>
      <c r="D464" s="144" t="s">
        <v>134</v>
      </c>
      <c r="E464" s="145" t="s">
        <v>28</v>
      </c>
      <c r="F464" s="146" t="s">
        <v>649</v>
      </c>
      <c r="H464" s="145" t="s">
        <v>28</v>
      </c>
      <c r="I464" s="147"/>
      <c r="L464" s="143"/>
      <c r="M464" s="148"/>
      <c r="T464" s="149"/>
      <c r="AT464" s="145" t="s">
        <v>134</v>
      </c>
      <c r="AU464" s="145" t="s">
        <v>86</v>
      </c>
      <c r="AV464" s="12" t="s">
        <v>84</v>
      </c>
      <c r="AW464" s="12" t="s">
        <v>36</v>
      </c>
      <c r="AX464" s="12" t="s">
        <v>76</v>
      </c>
      <c r="AY464" s="145" t="s">
        <v>124</v>
      </c>
    </row>
    <row r="465" spans="2:51" s="13" customFormat="1" ht="10.5">
      <c r="B465" s="150"/>
      <c r="D465" s="144" t="s">
        <v>134</v>
      </c>
      <c r="E465" s="151" t="s">
        <v>28</v>
      </c>
      <c r="F465" s="152" t="s">
        <v>650</v>
      </c>
      <c r="H465" s="153">
        <v>64.7</v>
      </c>
      <c r="I465" s="154"/>
      <c r="L465" s="150"/>
      <c r="M465" s="155"/>
      <c r="T465" s="156"/>
      <c r="AT465" s="151" t="s">
        <v>134</v>
      </c>
      <c r="AU465" s="151" t="s">
        <v>86</v>
      </c>
      <c r="AV465" s="13" t="s">
        <v>86</v>
      </c>
      <c r="AW465" s="13" t="s">
        <v>36</v>
      </c>
      <c r="AX465" s="13" t="s">
        <v>76</v>
      </c>
      <c r="AY465" s="151" t="s">
        <v>124</v>
      </c>
    </row>
    <row r="466" spans="2:51" s="13" customFormat="1" ht="10.5">
      <c r="B466" s="150"/>
      <c r="D466" s="144" t="s">
        <v>134</v>
      </c>
      <c r="E466" s="151" t="s">
        <v>28</v>
      </c>
      <c r="F466" s="152" t="s">
        <v>651</v>
      </c>
      <c r="H466" s="153">
        <v>44.4</v>
      </c>
      <c r="I466" s="154"/>
      <c r="L466" s="150"/>
      <c r="M466" s="155"/>
      <c r="T466" s="156"/>
      <c r="AT466" s="151" t="s">
        <v>134</v>
      </c>
      <c r="AU466" s="151" t="s">
        <v>86</v>
      </c>
      <c r="AV466" s="13" t="s">
        <v>86</v>
      </c>
      <c r="AW466" s="13" t="s">
        <v>36</v>
      </c>
      <c r="AX466" s="13" t="s">
        <v>76</v>
      </c>
      <c r="AY466" s="151" t="s">
        <v>124</v>
      </c>
    </row>
    <row r="467" spans="2:51" s="14" customFormat="1" ht="10.5">
      <c r="B467" s="157"/>
      <c r="D467" s="144" t="s">
        <v>134</v>
      </c>
      <c r="E467" s="158" t="s">
        <v>28</v>
      </c>
      <c r="F467" s="159" t="s">
        <v>144</v>
      </c>
      <c r="H467" s="160">
        <v>310.1</v>
      </c>
      <c r="I467" s="161"/>
      <c r="L467" s="157"/>
      <c r="M467" s="162"/>
      <c r="T467" s="163"/>
      <c r="AT467" s="158" t="s">
        <v>134</v>
      </c>
      <c r="AU467" s="158" t="s">
        <v>86</v>
      </c>
      <c r="AV467" s="14" t="s">
        <v>130</v>
      </c>
      <c r="AW467" s="14" t="s">
        <v>36</v>
      </c>
      <c r="AX467" s="14" t="s">
        <v>84</v>
      </c>
      <c r="AY467" s="158" t="s">
        <v>124</v>
      </c>
    </row>
    <row r="468" spans="2:65" s="1" customFormat="1" ht="24.75" customHeight="1">
      <c r="B468" s="33"/>
      <c r="C468" s="125" t="s">
        <v>652</v>
      </c>
      <c r="D468" s="125" t="s">
        <v>126</v>
      </c>
      <c r="E468" s="126" t="s">
        <v>653</v>
      </c>
      <c r="F468" s="127" t="s">
        <v>654</v>
      </c>
      <c r="G468" s="128" t="s">
        <v>171</v>
      </c>
      <c r="H468" s="129">
        <v>310.1</v>
      </c>
      <c r="I468" s="130"/>
      <c r="J468" s="131">
        <f>ROUND(I468*H468,2)</f>
        <v>0</v>
      </c>
      <c r="K468" s="132"/>
      <c r="L468" s="33"/>
      <c r="M468" s="133" t="s">
        <v>28</v>
      </c>
      <c r="N468" s="134" t="s">
        <v>47</v>
      </c>
      <c r="P468" s="135">
        <f>O468*H468</f>
        <v>0</v>
      </c>
      <c r="Q468" s="135">
        <v>0</v>
      </c>
      <c r="R468" s="135">
        <f>Q468*H468</f>
        <v>0</v>
      </c>
      <c r="S468" s="135">
        <v>0</v>
      </c>
      <c r="T468" s="136">
        <f>S468*H468</f>
        <v>0</v>
      </c>
      <c r="AR468" s="137" t="s">
        <v>130</v>
      </c>
      <c r="AT468" s="137" t="s">
        <v>126</v>
      </c>
      <c r="AU468" s="137" t="s">
        <v>86</v>
      </c>
      <c r="AY468" s="18" t="s">
        <v>124</v>
      </c>
      <c r="BE468" s="138">
        <f>IF(N468="základní",J468,0)</f>
        <v>0</v>
      </c>
      <c r="BF468" s="138">
        <f>IF(N468="snížená",J468,0)</f>
        <v>0</v>
      </c>
      <c r="BG468" s="138">
        <f>IF(N468="zákl. přenesená",J468,0)</f>
        <v>0</v>
      </c>
      <c r="BH468" s="138">
        <f>IF(N468="sníž. přenesená",J468,0)</f>
        <v>0</v>
      </c>
      <c r="BI468" s="138">
        <f>IF(N468="nulová",J468,0)</f>
        <v>0</v>
      </c>
      <c r="BJ468" s="18" t="s">
        <v>84</v>
      </c>
      <c r="BK468" s="138">
        <f>ROUND(I468*H468,2)</f>
        <v>0</v>
      </c>
      <c r="BL468" s="18" t="s">
        <v>130</v>
      </c>
      <c r="BM468" s="137" t="s">
        <v>655</v>
      </c>
    </row>
    <row r="469" spans="2:47" s="1" customFormat="1" ht="10.5">
      <c r="B469" s="33"/>
      <c r="D469" s="139" t="s">
        <v>132</v>
      </c>
      <c r="F469" s="140" t="s">
        <v>656</v>
      </c>
      <c r="I469" s="141"/>
      <c r="L469" s="33"/>
      <c r="M469" s="142"/>
      <c r="T469" s="54"/>
      <c r="AT469" s="18" t="s">
        <v>132</v>
      </c>
      <c r="AU469" s="18" t="s">
        <v>86</v>
      </c>
    </row>
    <row r="470" spans="2:51" s="12" customFormat="1" ht="10.5">
      <c r="B470" s="143"/>
      <c r="D470" s="144" t="s">
        <v>134</v>
      </c>
      <c r="E470" s="145" t="s">
        <v>28</v>
      </c>
      <c r="F470" s="146" t="s">
        <v>644</v>
      </c>
      <c r="H470" s="145" t="s">
        <v>28</v>
      </c>
      <c r="I470" s="147"/>
      <c r="L470" s="143"/>
      <c r="M470" s="148"/>
      <c r="T470" s="149"/>
      <c r="AT470" s="145" t="s">
        <v>134</v>
      </c>
      <c r="AU470" s="145" t="s">
        <v>86</v>
      </c>
      <c r="AV470" s="12" t="s">
        <v>84</v>
      </c>
      <c r="AW470" s="12" t="s">
        <v>36</v>
      </c>
      <c r="AX470" s="12" t="s">
        <v>76</v>
      </c>
      <c r="AY470" s="145" t="s">
        <v>124</v>
      </c>
    </row>
    <row r="471" spans="2:51" s="13" customFormat="1" ht="10.5">
      <c r="B471" s="150"/>
      <c r="D471" s="144" t="s">
        <v>134</v>
      </c>
      <c r="E471" s="151" t="s">
        <v>28</v>
      </c>
      <c r="F471" s="152" t="s">
        <v>645</v>
      </c>
      <c r="H471" s="153">
        <v>116.2</v>
      </c>
      <c r="I471" s="154"/>
      <c r="L471" s="150"/>
      <c r="M471" s="155"/>
      <c r="T471" s="156"/>
      <c r="AT471" s="151" t="s">
        <v>134</v>
      </c>
      <c r="AU471" s="151" t="s">
        <v>86</v>
      </c>
      <c r="AV471" s="13" t="s">
        <v>86</v>
      </c>
      <c r="AW471" s="13" t="s">
        <v>36</v>
      </c>
      <c r="AX471" s="13" t="s">
        <v>76</v>
      </c>
      <c r="AY471" s="151" t="s">
        <v>124</v>
      </c>
    </row>
    <row r="472" spans="2:51" s="12" customFormat="1" ht="10.5">
      <c r="B472" s="143"/>
      <c r="D472" s="144" t="s">
        <v>134</v>
      </c>
      <c r="E472" s="145" t="s">
        <v>28</v>
      </c>
      <c r="F472" s="146" t="s">
        <v>646</v>
      </c>
      <c r="H472" s="145" t="s">
        <v>28</v>
      </c>
      <c r="I472" s="147"/>
      <c r="L472" s="143"/>
      <c r="M472" s="148"/>
      <c r="T472" s="149"/>
      <c r="AT472" s="145" t="s">
        <v>134</v>
      </c>
      <c r="AU472" s="145" t="s">
        <v>86</v>
      </c>
      <c r="AV472" s="12" t="s">
        <v>84</v>
      </c>
      <c r="AW472" s="12" t="s">
        <v>36</v>
      </c>
      <c r="AX472" s="12" t="s">
        <v>76</v>
      </c>
      <c r="AY472" s="145" t="s">
        <v>124</v>
      </c>
    </row>
    <row r="473" spans="2:51" s="13" customFormat="1" ht="10.5">
      <c r="B473" s="150"/>
      <c r="D473" s="144" t="s">
        <v>134</v>
      </c>
      <c r="E473" s="151" t="s">
        <v>28</v>
      </c>
      <c r="F473" s="152" t="s">
        <v>647</v>
      </c>
      <c r="H473" s="153">
        <v>24.8</v>
      </c>
      <c r="I473" s="154"/>
      <c r="L473" s="150"/>
      <c r="M473" s="155"/>
      <c r="T473" s="156"/>
      <c r="AT473" s="151" t="s">
        <v>134</v>
      </c>
      <c r="AU473" s="151" t="s">
        <v>86</v>
      </c>
      <c r="AV473" s="13" t="s">
        <v>86</v>
      </c>
      <c r="AW473" s="13" t="s">
        <v>36</v>
      </c>
      <c r="AX473" s="13" t="s">
        <v>76</v>
      </c>
      <c r="AY473" s="151" t="s">
        <v>124</v>
      </c>
    </row>
    <row r="474" spans="2:51" s="12" customFormat="1" ht="10.5">
      <c r="B474" s="143"/>
      <c r="D474" s="144" t="s">
        <v>134</v>
      </c>
      <c r="E474" s="145" t="s">
        <v>28</v>
      </c>
      <c r="F474" s="146" t="s">
        <v>648</v>
      </c>
      <c r="H474" s="145" t="s">
        <v>28</v>
      </c>
      <c r="I474" s="147"/>
      <c r="L474" s="143"/>
      <c r="M474" s="148"/>
      <c r="T474" s="149"/>
      <c r="AT474" s="145" t="s">
        <v>134</v>
      </c>
      <c r="AU474" s="145" t="s">
        <v>86</v>
      </c>
      <c r="AV474" s="12" t="s">
        <v>84</v>
      </c>
      <c r="AW474" s="12" t="s">
        <v>36</v>
      </c>
      <c r="AX474" s="12" t="s">
        <v>76</v>
      </c>
      <c r="AY474" s="145" t="s">
        <v>124</v>
      </c>
    </row>
    <row r="475" spans="2:51" s="13" customFormat="1" ht="10.5">
      <c r="B475" s="150"/>
      <c r="D475" s="144" t="s">
        <v>134</v>
      </c>
      <c r="E475" s="151" t="s">
        <v>28</v>
      </c>
      <c r="F475" s="152" t="s">
        <v>494</v>
      </c>
      <c r="H475" s="153">
        <v>60</v>
      </c>
      <c r="I475" s="154"/>
      <c r="L475" s="150"/>
      <c r="M475" s="155"/>
      <c r="T475" s="156"/>
      <c r="AT475" s="151" t="s">
        <v>134</v>
      </c>
      <c r="AU475" s="151" t="s">
        <v>86</v>
      </c>
      <c r="AV475" s="13" t="s">
        <v>86</v>
      </c>
      <c r="AW475" s="13" t="s">
        <v>36</v>
      </c>
      <c r="AX475" s="13" t="s">
        <v>76</v>
      </c>
      <c r="AY475" s="151" t="s">
        <v>124</v>
      </c>
    </row>
    <row r="476" spans="2:51" s="12" customFormat="1" ht="10.5">
      <c r="B476" s="143"/>
      <c r="D476" s="144" t="s">
        <v>134</v>
      </c>
      <c r="E476" s="145" t="s">
        <v>28</v>
      </c>
      <c r="F476" s="146" t="s">
        <v>649</v>
      </c>
      <c r="H476" s="145" t="s">
        <v>28</v>
      </c>
      <c r="I476" s="147"/>
      <c r="L476" s="143"/>
      <c r="M476" s="148"/>
      <c r="T476" s="149"/>
      <c r="AT476" s="145" t="s">
        <v>134</v>
      </c>
      <c r="AU476" s="145" t="s">
        <v>86</v>
      </c>
      <c r="AV476" s="12" t="s">
        <v>84</v>
      </c>
      <c r="AW476" s="12" t="s">
        <v>36</v>
      </c>
      <c r="AX476" s="12" t="s">
        <v>76</v>
      </c>
      <c r="AY476" s="145" t="s">
        <v>124</v>
      </c>
    </row>
    <row r="477" spans="2:51" s="13" customFormat="1" ht="10.5">
      <c r="B477" s="150"/>
      <c r="D477" s="144" t="s">
        <v>134</v>
      </c>
      <c r="E477" s="151" t="s">
        <v>28</v>
      </c>
      <c r="F477" s="152" t="s">
        <v>650</v>
      </c>
      <c r="H477" s="153">
        <v>64.7</v>
      </c>
      <c r="I477" s="154"/>
      <c r="L477" s="150"/>
      <c r="M477" s="155"/>
      <c r="T477" s="156"/>
      <c r="AT477" s="151" t="s">
        <v>134</v>
      </c>
      <c r="AU477" s="151" t="s">
        <v>86</v>
      </c>
      <c r="AV477" s="13" t="s">
        <v>86</v>
      </c>
      <c r="AW477" s="13" t="s">
        <v>36</v>
      </c>
      <c r="AX477" s="13" t="s">
        <v>76</v>
      </c>
      <c r="AY477" s="151" t="s">
        <v>124</v>
      </c>
    </row>
    <row r="478" spans="2:51" s="13" customFormat="1" ht="10.5">
      <c r="B478" s="150"/>
      <c r="D478" s="144" t="s">
        <v>134</v>
      </c>
      <c r="E478" s="151" t="s">
        <v>28</v>
      </c>
      <c r="F478" s="152" t="s">
        <v>651</v>
      </c>
      <c r="H478" s="153">
        <v>44.4</v>
      </c>
      <c r="I478" s="154"/>
      <c r="L478" s="150"/>
      <c r="M478" s="155"/>
      <c r="T478" s="156"/>
      <c r="AT478" s="151" t="s">
        <v>134</v>
      </c>
      <c r="AU478" s="151" t="s">
        <v>86</v>
      </c>
      <c r="AV478" s="13" t="s">
        <v>86</v>
      </c>
      <c r="AW478" s="13" t="s">
        <v>36</v>
      </c>
      <c r="AX478" s="13" t="s">
        <v>76</v>
      </c>
      <c r="AY478" s="151" t="s">
        <v>124</v>
      </c>
    </row>
    <row r="479" spans="2:51" s="14" customFormat="1" ht="10.5">
      <c r="B479" s="157"/>
      <c r="D479" s="144" t="s">
        <v>134</v>
      </c>
      <c r="E479" s="158" t="s">
        <v>28</v>
      </c>
      <c r="F479" s="159" t="s">
        <v>144</v>
      </c>
      <c r="H479" s="160">
        <v>310.1</v>
      </c>
      <c r="I479" s="161"/>
      <c r="L479" s="157"/>
      <c r="M479" s="162"/>
      <c r="T479" s="163"/>
      <c r="AT479" s="158" t="s">
        <v>134</v>
      </c>
      <c r="AU479" s="158" t="s">
        <v>86</v>
      </c>
      <c r="AV479" s="14" t="s">
        <v>130</v>
      </c>
      <c r="AW479" s="14" t="s">
        <v>36</v>
      </c>
      <c r="AX479" s="14" t="s">
        <v>84</v>
      </c>
      <c r="AY479" s="158" t="s">
        <v>124</v>
      </c>
    </row>
    <row r="480" spans="2:65" s="1" customFormat="1" ht="15.75" customHeight="1">
      <c r="B480" s="33"/>
      <c r="C480" s="125" t="s">
        <v>657</v>
      </c>
      <c r="D480" s="125" t="s">
        <v>126</v>
      </c>
      <c r="E480" s="126" t="s">
        <v>658</v>
      </c>
      <c r="F480" s="127" t="s">
        <v>659</v>
      </c>
      <c r="G480" s="128" t="s">
        <v>171</v>
      </c>
      <c r="H480" s="129">
        <v>116.2</v>
      </c>
      <c r="I480" s="130"/>
      <c r="J480" s="131">
        <f>ROUND(I480*H480,2)</f>
        <v>0</v>
      </c>
      <c r="K480" s="132"/>
      <c r="L480" s="33"/>
      <c r="M480" s="133" t="s">
        <v>28</v>
      </c>
      <c r="N480" s="134" t="s">
        <v>47</v>
      </c>
      <c r="P480" s="135">
        <f>O480*H480</f>
        <v>0</v>
      </c>
      <c r="Q480" s="135">
        <v>0</v>
      </c>
      <c r="R480" s="135">
        <f>Q480*H480</f>
        <v>0</v>
      </c>
      <c r="S480" s="135">
        <v>0</v>
      </c>
      <c r="T480" s="136">
        <f>S480*H480</f>
        <v>0</v>
      </c>
      <c r="AR480" s="137" t="s">
        <v>130</v>
      </c>
      <c r="AT480" s="137" t="s">
        <v>126</v>
      </c>
      <c r="AU480" s="137" t="s">
        <v>86</v>
      </c>
      <c r="AY480" s="18" t="s">
        <v>124</v>
      </c>
      <c r="BE480" s="138">
        <f>IF(N480="základní",J480,0)</f>
        <v>0</v>
      </c>
      <c r="BF480" s="138">
        <f>IF(N480="snížená",J480,0)</f>
        <v>0</v>
      </c>
      <c r="BG480" s="138">
        <f>IF(N480="zákl. přenesená",J480,0)</f>
        <v>0</v>
      </c>
      <c r="BH480" s="138">
        <f>IF(N480="sníž. přenesená",J480,0)</f>
        <v>0</v>
      </c>
      <c r="BI480" s="138">
        <f>IF(N480="nulová",J480,0)</f>
        <v>0</v>
      </c>
      <c r="BJ480" s="18" t="s">
        <v>84</v>
      </c>
      <c r="BK480" s="138">
        <f>ROUND(I480*H480,2)</f>
        <v>0</v>
      </c>
      <c r="BL480" s="18" t="s">
        <v>130</v>
      </c>
      <c r="BM480" s="137" t="s">
        <v>660</v>
      </c>
    </row>
    <row r="481" spans="2:47" s="1" customFormat="1" ht="10.5">
      <c r="B481" s="33"/>
      <c r="D481" s="139" t="s">
        <v>132</v>
      </c>
      <c r="F481" s="140" t="s">
        <v>661</v>
      </c>
      <c r="I481" s="141"/>
      <c r="L481" s="33"/>
      <c r="M481" s="142"/>
      <c r="T481" s="54"/>
      <c r="AT481" s="18" t="s">
        <v>132</v>
      </c>
      <c r="AU481" s="18" t="s">
        <v>86</v>
      </c>
    </row>
    <row r="482" spans="2:51" s="12" customFormat="1" ht="10.5">
      <c r="B482" s="143"/>
      <c r="D482" s="144" t="s">
        <v>134</v>
      </c>
      <c r="E482" s="145" t="s">
        <v>28</v>
      </c>
      <c r="F482" s="146" t="s">
        <v>662</v>
      </c>
      <c r="H482" s="145" t="s">
        <v>28</v>
      </c>
      <c r="I482" s="147"/>
      <c r="L482" s="143"/>
      <c r="M482" s="148"/>
      <c r="T482" s="149"/>
      <c r="AT482" s="145" t="s">
        <v>134</v>
      </c>
      <c r="AU482" s="145" t="s">
        <v>86</v>
      </c>
      <c r="AV482" s="12" t="s">
        <v>84</v>
      </c>
      <c r="AW482" s="12" t="s">
        <v>36</v>
      </c>
      <c r="AX482" s="12" t="s">
        <v>76</v>
      </c>
      <c r="AY482" s="145" t="s">
        <v>124</v>
      </c>
    </row>
    <row r="483" spans="2:51" s="13" customFormat="1" ht="10.5">
      <c r="B483" s="150"/>
      <c r="D483" s="144" t="s">
        <v>134</v>
      </c>
      <c r="E483" s="151" t="s">
        <v>28</v>
      </c>
      <c r="F483" s="152" t="s">
        <v>663</v>
      </c>
      <c r="H483" s="153">
        <v>116.2</v>
      </c>
      <c r="I483" s="154"/>
      <c r="L483" s="150"/>
      <c r="M483" s="155"/>
      <c r="T483" s="156"/>
      <c r="AT483" s="151" t="s">
        <v>134</v>
      </c>
      <c r="AU483" s="151" t="s">
        <v>86</v>
      </c>
      <c r="AV483" s="13" t="s">
        <v>86</v>
      </c>
      <c r="AW483" s="13" t="s">
        <v>36</v>
      </c>
      <c r="AX483" s="13" t="s">
        <v>76</v>
      </c>
      <c r="AY483" s="151" t="s">
        <v>124</v>
      </c>
    </row>
    <row r="484" spans="2:51" s="14" customFormat="1" ht="10.5">
      <c r="B484" s="157"/>
      <c r="D484" s="144" t="s">
        <v>134</v>
      </c>
      <c r="E484" s="158" t="s">
        <v>28</v>
      </c>
      <c r="F484" s="159" t="s">
        <v>144</v>
      </c>
      <c r="H484" s="160">
        <v>116.2</v>
      </c>
      <c r="I484" s="161"/>
      <c r="L484" s="157"/>
      <c r="M484" s="162"/>
      <c r="T484" s="163"/>
      <c r="AT484" s="158" t="s">
        <v>134</v>
      </c>
      <c r="AU484" s="158" t="s">
        <v>86</v>
      </c>
      <c r="AV484" s="14" t="s">
        <v>130</v>
      </c>
      <c r="AW484" s="14" t="s">
        <v>36</v>
      </c>
      <c r="AX484" s="14" t="s">
        <v>84</v>
      </c>
      <c r="AY484" s="158" t="s">
        <v>124</v>
      </c>
    </row>
    <row r="485" spans="2:65" s="1" customFormat="1" ht="15.75" customHeight="1">
      <c r="B485" s="33"/>
      <c r="C485" s="125" t="s">
        <v>664</v>
      </c>
      <c r="D485" s="125" t="s">
        <v>126</v>
      </c>
      <c r="E485" s="126" t="s">
        <v>665</v>
      </c>
      <c r="F485" s="127" t="s">
        <v>666</v>
      </c>
      <c r="G485" s="128" t="s">
        <v>171</v>
      </c>
      <c r="H485" s="129">
        <v>193.9</v>
      </c>
      <c r="I485" s="130"/>
      <c r="J485" s="131">
        <f>ROUND(I485*H485,2)</f>
        <v>0</v>
      </c>
      <c r="K485" s="132"/>
      <c r="L485" s="33"/>
      <c r="M485" s="133" t="s">
        <v>28</v>
      </c>
      <c r="N485" s="134" t="s">
        <v>47</v>
      </c>
      <c r="P485" s="135">
        <f>O485*H485</f>
        <v>0</v>
      </c>
      <c r="Q485" s="135">
        <v>0</v>
      </c>
      <c r="R485" s="135">
        <f>Q485*H485</f>
        <v>0</v>
      </c>
      <c r="S485" s="135">
        <v>0</v>
      </c>
      <c r="T485" s="136">
        <f>S485*H485</f>
        <v>0</v>
      </c>
      <c r="AR485" s="137" t="s">
        <v>130</v>
      </c>
      <c r="AT485" s="137" t="s">
        <v>126</v>
      </c>
      <c r="AU485" s="137" t="s">
        <v>86</v>
      </c>
      <c r="AY485" s="18" t="s">
        <v>124</v>
      </c>
      <c r="BE485" s="138">
        <f>IF(N485="základní",J485,0)</f>
        <v>0</v>
      </c>
      <c r="BF485" s="138">
        <f>IF(N485="snížená",J485,0)</f>
        <v>0</v>
      </c>
      <c r="BG485" s="138">
        <f>IF(N485="zákl. přenesená",J485,0)</f>
        <v>0</v>
      </c>
      <c r="BH485" s="138">
        <f>IF(N485="sníž. přenesená",J485,0)</f>
        <v>0</v>
      </c>
      <c r="BI485" s="138">
        <f>IF(N485="nulová",J485,0)</f>
        <v>0</v>
      </c>
      <c r="BJ485" s="18" t="s">
        <v>84</v>
      </c>
      <c r="BK485" s="138">
        <f>ROUND(I485*H485,2)</f>
        <v>0</v>
      </c>
      <c r="BL485" s="18" t="s">
        <v>130</v>
      </c>
      <c r="BM485" s="137" t="s">
        <v>667</v>
      </c>
    </row>
    <row r="486" spans="2:47" s="1" customFormat="1" ht="10.5">
      <c r="B486" s="33"/>
      <c r="D486" s="139" t="s">
        <v>132</v>
      </c>
      <c r="F486" s="140" t="s">
        <v>668</v>
      </c>
      <c r="I486" s="141"/>
      <c r="L486" s="33"/>
      <c r="M486" s="142"/>
      <c r="T486" s="54"/>
      <c r="AT486" s="18" t="s">
        <v>132</v>
      </c>
      <c r="AU486" s="18" t="s">
        <v>86</v>
      </c>
    </row>
    <row r="487" spans="2:51" s="12" customFormat="1" ht="10.5">
      <c r="B487" s="143"/>
      <c r="D487" s="144" t="s">
        <v>134</v>
      </c>
      <c r="E487" s="145" t="s">
        <v>28</v>
      </c>
      <c r="F487" s="146" t="s">
        <v>646</v>
      </c>
      <c r="H487" s="145" t="s">
        <v>28</v>
      </c>
      <c r="I487" s="147"/>
      <c r="L487" s="143"/>
      <c r="M487" s="148"/>
      <c r="T487" s="149"/>
      <c r="AT487" s="145" t="s">
        <v>134</v>
      </c>
      <c r="AU487" s="145" t="s">
        <v>86</v>
      </c>
      <c r="AV487" s="12" t="s">
        <v>84</v>
      </c>
      <c r="AW487" s="12" t="s">
        <v>36</v>
      </c>
      <c r="AX487" s="12" t="s">
        <v>76</v>
      </c>
      <c r="AY487" s="145" t="s">
        <v>124</v>
      </c>
    </row>
    <row r="488" spans="2:51" s="13" customFormat="1" ht="10.5">
      <c r="B488" s="150"/>
      <c r="D488" s="144" t="s">
        <v>134</v>
      </c>
      <c r="E488" s="151" t="s">
        <v>28</v>
      </c>
      <c r="F488" s="152" t="s">
        <v>647</v>
      </c>
      <c r="H488" s="153">
        <v>24.8</v>
      </c>
      <c r="I488" s="154"/>
      <c r="L488" s="150"/>
      <c r="M488" s="155"/>
      <c r="T488" s="156"/>
      <c r="AT488" s="151" t="s">
        <v>134</v>
      </c>
      <c r="AU488" s="151" t="s">
        <v>86</v>
      </c>
      <c r="AV488" s="13" t="s">
        <v>86</v>
      </c>
      <c r="AW488" s="13" t="s">
        <v>36</v>
      </c>
      <c r="AX488" s="13" t="s">
        <v>76</v>
      </c>
      <c r="AY488" s="151" t="s">
        <v>124</v>
      </c>
    </row>
    <row r="489" spans="2:51" s="12" customFormat="1" ht="10.5">
      <c r="B489" s="143"/>
      <c r="D489" s="144" t="s">
        <v>134</v>
      </c>
      <c r="E489" s="145" t="s">
        <v>28</v>
      </c>
      <c r="F489" s="146" t="s">
        <v>648</v>
      </c>
      <c r="H489" s="145" t="s">
        <v>28</v>
      </c>
      <c r="I489" s="147"/>
      <c r="L489" s="143"/>
      <c r="M489" s="148"/>
      <c r="T489" s="149"/>
      <c r="AT489" s="145" t="s">
        <v>134</v>
      </c>
      <c r="AU489" s="145" t="s">
        <v>86</v>
      </c>
      <c r="AV489" s="12" t="s">
        <v>84</v>
      </c>
      <c r="AW489" s="12" t="s">
        <v>36</v>
      </c>
      <c r="AX489" s="12" t="s">
        <v>76</v>
      </c>
      <c r="AY489" s="145" t="s">
        <v>124</v>
      </c>
    </row>
    <row r="490" spans="2:51" s="13" customFormat="1" ht="10.5">
      <c r="B490" s="150"/>
      <c r="D490" s="144" t="s">
        <v>134</v>
      </c>
      <c r="E490" s="151" t="s">
        <v>28</v>
      </c>
      <c r="F490" s="152" t="s">
        <v>494</v>
      </c>
      <c r="H490" s="153">
        <v>60</v>
      </c>
      <c r="I490" s="154"/>
      <c r="L490" s="150"/>
      <c r="M490" s="155"/>
      <c r="T490" s="156"/>
      <c r="AT490" s="151" t="s">
        <v>134</v>
      </c>
      <c r="AU490" s="151" t="s">
        <v>86</v>
      </c>
      <c r="AV490" s="13" t="s">
        <v>86</v>
      </c>
      <c r="AW490" s="13" t="s">
        <v>36</v>
      </c>
      <c r="AX490" s="13" t="s">
        <v>76</v>
      </c>
      <c r="AY490" s="151" t="s">
        <v>124</v>
      </c>
    </row>
    <row r="491" spans="2:51" s="12" customFormat="1" ht="10.5">
      <c r="B491" s="143"/>
      <c r="D491" s="144" t="s">
        <v>134</v>
      </c>
      <c r="E491" s="145" t="s">
        <v>28</v>
      </c>
      <c r="F491" s="146" t="s">
        <v>649</v>
      </c>
      <c r="H491" s="145" t="s">
        <v>28</v>
      </c>
      <c r="I491" s="147"/>
      <c r="L491" s="143"/>
      <c r="M491" s="148"/>
      <c r="T491" s="149"/>
      <c r="AT491" s="145" t="s">
        <v>134</v>
      </c>
      <c r="AU491" s="145" t="s">
        <v>86</v>
      </c>
      <c r="AV491" s="12" t="s">
        <v>84</v>
      </c>
      <c r="AW491" s="12" t="s">
        <v>36</v>
      </c>
      <c r="AX491" s="12" t="s">
        <v>76</v>
      </c>
      <c r="AY491" s="145" t="s">
        <v>124</v>
      </c>
    </row>
    <row r="492" spans="2:51" s="13" customFormat="1" ht="10.5">
      <c r="B492" s="150"/>
      <c r="D492" s="144" t="s">
        <v>134</v>
      </c>
      <c r="E492" s="151" t="s">
        <v>28</v>
      </c>
      <c r="F492" s="152" t="s">
        <v>650</v>
      </c>
      <c r="H492" s="153">
        <v>64.7</v>
      </c>
      <c r="I492" s="154"/>
      <c r="L492" s="150"/>
      <c r="M492" s="155"/>
      <c r="T492" s="156"/>
      <c r="AT492" s="151" t="s">
        <v>134</v>
      </c>
      <c r="AU492" s="151" t="s">
        <v>86</v>
      </c>
      <c r="AV492" s="13" t="s">
        <v>86</v>
      </c>
      <c r="AW492" s="13" t="s">
        <v>36</v>
      </c>
      <c r="AX492" s="13" t="s">
        <v>76</v>
      </c>
      <c r="AY492" s="151" t="s">
        <v>124</v>
      </c>
    </row>
    <row r="493" spans="2:51" s="13" customFormat="1" ht="10.5">
      <c r="B493" s="150"/>
      <c r="D493" s="144" t="s">
        <v>134</v>
      </c>
      <c r="E493" s="151" t="s">
        <v>28</v>
      </c>
      <c r="F493" s="152" t="s">
        <v>651</v>
      </c>
      <c r="H493" s="153">
        <v>44.4</v>
      </c>
      <c r="I493" s="154"/>
      <c r="L493" s="150"/>
      <c r="M493" s="155"/>
      <c r="T493" s="156"/>
      <c r="AT493" s="151" t="s">
        <v>134</v>
      </c>
      <c r="AU493" s="151" t="s">
        <v>86</v>
      </c>
      <c r="AV493" s="13" t="s">
        <v>86</v>
      </c>
      <c r="AW493" s="13" t="s">
        <v>36</v>
      </c>
      <c r="AX493" s="13" t="s">
        <v>76</v>
      </c>
      <c r="AY493" s="151" t="s">
        <v>124</v>
      </c>
    </row>
    <row r="494" spans="2:51" s="14" customFormat="1" ht="10.5">
      <c r="B494" s="157"/>
      <c r="D494" s="144" t="s">
        <v>134</v>
      </c>
      <c r="E494" s="158" t="s">
        <v>28</v>
      </c>
      <c r="F494" s="159" t="s">
        <v>144</v>
      </c>
      <c r="H494" s="160">
        <v>193.9</v>
      </c>
      <c r="I494" s="161"/>
      <c r="L494" s="157"/>
      <c r="M494" s="162"/>
      <c r="T494" s="163"/>
      <c r="AT494" s="158" t="s">
        <v>134</v>
      </c>
      <c r="AU494" s="158" t="s">
        <v>86</v>
      </c>
      <c r="AV494" s="14" t="s">
        <v>130</v>
      </c>
      <c r="AW494" s="14" t="s">
        <v>36</v>
      </c>
      <c r="AX494" s="14" t="s">
        <v>84</v>
      </c>
      <c r="AY494" s="158" t="s">
        <v>124</v>
      </c>
    </row>
    <row r="495" spans="2:65" s="1" customFormat="1" ht="33.4" customHeight="1">
      <c r="B495" s="33"/>
      <c r="C495" s="125" t="s">
        <v>669</v>
      </c>
      <c r="D495" s="125" t="s">
        <v>126</v>
      </c>
      <c r="E495" s="126" t="s">
        <v>670</v>
      </c>
      <c r="F495" s="127" t="s">
        <v>671</v>
      </c>
      <c r="G495" s="128" t="s">
        <v>436</v>
      </c>
      <c r="H495" s="129">
        <v>1</v>
      </c>
      <c r="I495" s="130"/>
      <c r="J495" s="131">
        <f>ROUND(I495*H495,2)</f>
        <v>0</v>
      </c>
      <c r="K495" s="132"/>
      <c r="L495" s="33"/>
      <c r="M495" s="133" t="s">
        <v>28</v>
      </c>
      <c r="N495" s="134" t="s">
        <v>47</v>
      </c>
      <c r="P495" s="135">
        <f>O495*H495</f>
        <v>0</v>
      </c>
      <c r="Q495" s="135">
        <v>0</v>
      </c>
      <c r="R495" s="135">
        <f>Q495*H495</f>
        <v>0</v>
      </c>
      <c r="S495" s="135">
        <v>0.082</v>
      </c>
      <c r="T495" s="136">
        <f>S495*H495</f>
        <v>0.082</v>
      </c>
      <c r="AR495" s="137" t="s">
        <v>130</v>
      </c>
      <c r="AT495" s="137" t="s">
        <v>126</v>
      </c>
      <c r="AU495" s="137" t="s">
        <v>86</v>
      </c>
      <c r="AY495" s="18" t="s">
        <v>124</v>
      </c>
      <c r="BE495" s="138">
        <f>IF(N495="základní",J495,0)</f>
        <v>0</v>
      </c>
      <c r="BF495" s="138">
        <f>IF(N495="snížená",J495,0)</f>
        <v>0</v>
      </c>
      <c r="BG495" s="138">
        <f>IF(N495="zákl. přenesená",J495,0)</f>
        <v>0</v>
      </c>
      <c r="BH495" s="138">
        <f>IF(N495="sníž. přenesená",J495,0)</f>
        <v>0</v>
      </c>
      <c r="BI495" s="138">
        <f>IF(N495="nulová",J495,0)</f>
        <v>0</v>
      </c>
      <c r="BJ495" s="18" t="s">
        <v>84</v>
      </c>
      <c r="BK495" s="138">
        <f>ROUND(I495*H495,2)</f>
        <v>0</v>
      </c>
      <c r="BL495" s="18" t="s">
        <v>130</v>
      </c>
      <c r="BM495" s="137" t="s">
        <v>672</v>
      </c>
    </row>
    <row r="496" spans="2:47" s="1" customFormat="1" ht="10.5">
      <c r="B496" s="33"/>
      <c r="D496" s="139" t="s">
        <v>132</v>
      </c>
      <c r="F496" s="140" t="s">
        <v>673</v>
      </c>
      <c r="I496" s="141"/>
      <c r="L496" s="33"/>
      <c r="M496" s="142"/>
      <c r="T496" s="54"/>
      <c r="AT496" s="18" t="s">
        <v>132</v>
      </c>
      <c r="AU496" s="18" t="s">
        <v>86</v>
      </c>
    </row>
    <row r="497" spans="2:51" s="13" customFormat="1" ht="10.5">
      <c r="B497" s="150"/>
      <c r="D497" s="144" t="s">
        <v>134</v>
      </c>
      <c r="E497" s="151" t="s">
        <v>28</v>
      </c>
      <c r="F497" s="152" t="s">
        <v>84</v>
      </c>
      <c r="H497" s="153">
        <v>1</v>
      </c>
      <c r="I497" s="154"/>
      <c r="L497" s="150"/>
      <c r="M497" s="155"/>
      <c r="T497" s="156"/>
      <c r="AT497" s="151" t="s">
        <v>134</v>
      </c>
      <c r="AU497" s="151" t="s">
        <v>86</v>
      </c>
      <c r="AV497" s="13" t="s">
        <v>86</v>
      </c>
      <c r="AW497" s="13" t="s">
        <v>36</v>
      </c>
      <c r="AX497" s="13" t="s">
        <v>84</v>
      </c>
      <c r="AY497" s="151" t="s">
        <v>124</v>
      </c>
    </row>
    <row r="498" spans="2:63" s="11" customFormat="1" ht="22.75" customHeight="1">
      <c r="B498" s="113"/>
      <c r="D498" s="114" t="s">
        <v>75</v>
      </c>
      <c r="E498" s="123" t="s">
        <v>674</v>
      </c>
      <c r="F498" s="123" t="s">
        <v>675</v>
      </c>
      <c r="I498" s="116"/>
      <c r="J498" s="124">
        <f>BK498</f>
        <v>0</v>
      </c>
      <c r="L498" s="113"/>
      <c r="M498" s="118"/>
      <c r="P498" s="119">
        <f>SUM(P499:P562)</f>
        <v>0</v>
      </c>
      <c r="R498" s="119">
        <f>SUM(R499:R562)</f>
        <v>0</v>
      </c>
      <c r="T498" s="120">
        <f>SUM(T499:T562)</f>
        <v>0</v>
      </c>
      <c r="AR498" s="114" t="s">
        <v>84</v>
      </c>
      <c r="AT498" s="121" t="s">
        <v>75</v>
      </c>
      <c r="AU498" s="121" t="s">
        <v>84</v>
      </c>
      <c r="AY498" s="114" t="s">
        <v>124</v>
      </c>
      <c r="BK498" s="122">
        <f>SUM(BK499:BK562)</f>
        <v>0</v>
      </c>
    </row>
    <row r="499" spans="2:65" s="1" customFormat="1" ht="24.75" customHeight="1">
      <c r="B499" s="33"/>
      <c r="C499" s="125" t="s">
        <v>676</v>
      </c>
      <c r="D499" s="125" t="s">
        <v>126</v>
      </c>
      <c r="E499" s="126" t="s">
        <v>677</v>
      </c>
      <c r="F499" s="127" t="s">
        <v>678</v>
      </c>
      <c r="G499" s="128" t="s">
        <v>214</v>
      </c>
      <c r="H499" s="129">
        <v>965.943</v>
      </c>
      <c r="I499" s="130"/>
      <c r="J499" s="131">
        <f>ROUND(I499*H499,2)</f>
        <v>0</v>
      </c>
      <c r="K499" s="132"/>
      <c r="L499" s="33"/>
      <c r="M499" s="133" t="s">
        <v>28</v>
      </c>
      <c r="N499" s="134" t="s">
        <v>47</v>
      </c>
      <c r="P499" s="135">
        <f>O499*H499</f>
        <v>0</v>
      </c>
      <c r="Q499" s="135">
        <v>0</v>
      </c>
      <c r="R499" s="135">
        <f>Q499*H499</f>
        <v>0</v>
      </c>
      <c r="S499" s="135">
        <v>0</v>
      </c>
      <c r="T499" s="136">
        <f>S499*H499</f>
        <v>0</v>
      </c>
      <c r="AR499" s="137" t="s">
        <v>130</v>
      </c>
      <c r="AT499" s="137" t="s">
        <v>126</v>
      </c>
      <c r="AU499" s="137" t="s">
        <v>86</v>
      </c>
      <c r="AY499" s="18" t="s">
        <v>124</v>
      </c>
      <c r="BE499" s="138">
        <f>IF(N499="základní",J499,0)</f>
        <v>0</v>
      </c>
      <c r="BF499" s="138">
        <f>IF(N499="snížená",J499,0)</f>
        <v>0</v>
      </c>
      <c r="BG499" s="138">
        <f>IF(N499="zákl. přenesená",J499,0)</f>
        <v>0</v>
      </c>
      <c r="BH499" s="138">
        <f>IF(N499="sníž. přenesená",J499,0)</f>
        <v>0</v>
      </c>
      <c r="BI499" s="138">
        <f>IF(N499="nulová",J499,0)</f>
        <v>0</v>
      </c>
      <c r="BJ499" s="18" t="s">
        <v>84</v>
      </c>
      <c r="BK499" s="138">
        <f>ROUND(I499*H499,2)</f>
        <v>0</v>
      </c>
      <c r="BL499" s="18" t="s">
        <v>130</v>
      </c>
      <c r="BM499" s="137" t="s">
        <v>679</v>
      </c>
    </row>
    <row r="500" spans="2:47" s="1" customFormat="1" ht="10.5">
      <c r="B500" s="33"/>
      <c r="D500" s="139" t="s">
        <v>132</v>
      </c>
      <c r="F500" s="140" t="s">
        <v>680</v>
      </c>
      <c r="I500" s="141"/>
      <c r="L500" s="33"/>
      <c r="M500" s="142"/>
      <c r="T500" s="54"/>
      <c r="AT500" s="18" t="s">
        <v>132</v>
      </c>
      <c r="AU500" s="18" t="s">
        <v>86</v>
      </c>
    </row>
    <row r="501" spans="2:51" s="12" customFormat="1" ht="10.5">
      <c r="B501" s="143"/>
      <c r="D501" s="144" t="s">
        <v>134</v>
      </c>
      <c r="E501" s="145" t="s">
        <v>28</v>
      </c>
      <c r="F501" s="146" t="s">
        <v>681</v>
      </c>
      <c r="H501" s="145" t="s">
        <v>28</v>
      </c>
      <c r="I501" s="147"/>
      <c r="L501" s="143"/>
      <c r="M501" s="148"/>
      <c r="T501" s="149"/>
      <c r="AT501" s="145" t="s">
        <v>134</v>
      </c>
      <c r="AU501" s="145" t="s">
        <v>86</v>
      </c>
      <c r="AV501" s="12" t="s">
        <v>84</v>
      </c>
      <c r="AW501" s="12" t="s">
        <v>36</v>
      </c>
      <c r="AX501" s="12" t="s">
        <v>76</v>
      </c>
      <c r="AY501" s="145" t="s">
        <v>124</v>
      </c>
    </row>
    <row r="502" spans="2:51" s="12" customFormat="1" ht="10.5">
      <c r="B502" s="143"/>
      <c r="D502" s="144" t="s">
        <v>134</v>
      </c>
      <c r="E502" s="145" t="s">
        <v>28</v>
      </c>
      <c r="F502" s="146" t="s">
        <v>682</v>
      </c>
      <c r="H502" s="145" t="s">
        <v>28</v>
      </c>
      <c r="I502" s="147"/>
      <c r="L502" s="143"/>
      <c r="M502" s="148"/>
      <c r="T502" s="149"/>
      <c r="AT502" s="145" t="s">
        <v>134</v>
      </c>
      <c r="AU502" s="145" t="s">
        <v>86</v>
      </c>
      <c r="AV502" s="12" t="s">
        <v>84</v>
      </c>
      <c r="AW502" s="12" t="s">
        <v>36</v>
      </c>
      <c r="AX502" s="12" t="s">
        <v>76</v>
      </c>
      <c r="AY502" s="145" t="s">
        <v>124</v>
      </c>
    </row>
    <row r="503" spans="2:51" s="13" customFormat="1" ht="10.5">
      <c r="B503" s="150"/>
      <c r="D503" s="144" t="s">
        <v>134</v>
      </c>
      <c r="E503" s="151" t="s">
        <v>28</v>
      </c>
      <c r="F503" s="152" t="s">
        <v>683</v>
      </c>
      <c r="H503" s="153">
        <v>953.865</v>
      </c>
      <c r="I503" s="154"/>
      <c r="L503" s="150"/>
      <c r="M503" s="155"/>
      <c r="T503" s="156"/>
      <c r="AT503" s="151" t="s">
        <v>134</v>
      </c>
      <c r="AU503" s="151" t="s">
        <v>86</v>
      </c>
      <c r="AV503" s="13" t="s">
        <v>86</v>
      </c>
      <c r="AW503" s="13" t="s">
        <v>36</v>
      </c>
      <c r="AX503" s="13" t="s">
        <v>76</v>
      </c>
      <c r="AY503" s="151" t="s">
        <v>124</v>
      </c>
    </row>
    <row r="504" spans="2:51" s="12" customFormat="1" ht="10.5">
      <c r="B504" s="143"/>
      <c r="D504" s="144" t="s">
        <v>134</v>
      </c>
      <c r="E504" s="145" t="s">
        <v>28</v>
      </c>
      <c r="F504" s="146" t="s">
        <v>684</v>
      </c>
      <c r="H504" s="145" t="s">
        <v>28</v>
      </c>
      <c r="I504" s="147"/>
      <c r="L504" s="143"/>
      <c r="M504" s="148"/>
      <c r="T504" s="149"/>
      <c r="AT504" s="145" t="s">
        <v>134</v>
      </c>
      <c r="AU504" s="145" t="s">
        <v>86</v>
      </c>
      <c r="AV504" s="12" t="s">
        <v>84</v>
      </c>
      <c r="AW504" s="12" t="s">
        <v>36</v>
      </c>
      <c r="AX504" s="12" t="s">
        <v>76</v>
      </c>
      <c r="AY504" s="145" t="s">
        <v>124</v>
      </c>
    </row>
    <row r="505" spans="2:51" s="13" customFormat="1" ht="10.5">
      <c r="B505" s="150"/>
      <c r="D505" s="144" t="s">
        <v>134</v>
      </c>
      <c r="E505" s="151" t="s">
        <v>28</v>
      </c>
      <c r="F505" s="152" t="s">
        <v>685</v>
      </c>
      <c r="H505" s="153">
        <v>0.738</v>
      </c>
      <c r="I505" s="154"/>
      <c r="L505" s="150"/>
      <c r="M505" s="155"/>
      <c r="T505" s="156"/>
      <c r="AT505" s="151" t="s">
        <v>134</v>
      </c>
      <c r="AU505" s="151" t="s">
        <v>86</v>
      </c>
      <c r="AV505" s="13" t="s">
        <v>86</v>
      </c>
      <c r="AW505" s="13" t="s">
        <v>36</v>
      </c>
      <c r="AX505" s="13" t="s">
        <v>76</v>
      </c>
      <c r="AY505" s="151" t="s">
        <v>124</v>
      </c>
    </row>
    <row r="506" spans="2:51" s="12" customFormat="1" ht="10.5">
      <c r="B506" s="143"/>
      <c r="D506" s="144" t="s">
        <v>134</v>
      </c>
      <c r="E506" s="145" t="s">
        <v>28</v>
      </c>
      <c r="F506" s="146" t="s">
        <v>686</v>
      </c>
      <c r="H506" s="145" t="s">
        <v>28</v>
      </c>
      <c r="I506" s="147"/>
      <c r="L506" s="143"/>
      <c r="M506" s="148"/>
      <c r="T506" s="149"/>
      <c r="AT506" s="145" t="s">
        <v>134</v>
      </c>
      <c r="AU506" s="145" t="s">
        <v>86</v>
      </c>
      <c r="AV506" s="12" t="s">
        <v>84</v>
      </c>
      <c r="AW506" s="12" t="s">
        <v>36</v>
      </c>
      <c r="AX506" s="12" t="s">
        <v>76</v>
      </c>
      <c r="AY506" s="145" t="s">
        <v>124</v>
      </c>
    </row>
    <row r="507" spans="2:51" s="13" customFormat="1" ht="10.5">
      <c r="B507" s="150"/>
      <c r="D507" s="144" t="s">
        <v>134</v>
      </c>
      <c r="E507" s="151" t="s">
        <v>28</v>
      </c>
      <c r="F507" s="152" t="s">
        <v>687</v>
      </c>
      <c r="H507" s="153">
        <v>4.14</v>
      </c>
      <c r="I507" s="154"/>
      <c r="L507" s="150"/>
      <c r="M507" s="155"/>
      <c r="T507" s="156"/>
      <c r="AT507" s="151" t="s">
        <v>134</v>
      </c>
      <c r="AU507" s="151" t="s">
        <v>86</v>
      </c>
      <c r="AV507" s="13" t="s">
        <v>86</v>
      </c>
      <c r="AW507" s="13" t="s">
        <v>36</v>
      </c>
      <c r="AX507" s="13" t="s">
        <v>76</v>
      </c>
      <c r="AY507" s="151" t="s">
        <v>124</v>
      </c>
    </row>
    <row r="508" spans="2:51" s="12" customFormat="1" ht="10.5">
      <c r="B508" s="143"/>
      <c r="D508" s="144" t="s">
        <v>134</v>
      </c>
      <c r="E508" s="145" t="s">
        <v>28</v>
      </c>
      <c r="F508" s="146" t="s">
        <v>688</v>
      </c>
      <c r="H508" s="145" t="s">
        <v>28</v>
      </c>
      <c r="I508" s="147"/>
      <c r="L508" s="143"/>
      <c r="M508" s="148"/>
      <c r="T508" s="149"/>
      <c r="AT508" s="145" t="s">
        <v>134</v>
      </c>
      <c r="AU508" s="145" t="s">
        <v>86</v>
      </c>
      <c r="AV508" s="12" t="s">
        <v>84</v>
      </c>
      <c r="AW508" s="12" t="s">
        <v>36</v>
      </c>
      <c r="AX508" s="12" t="s">
        <v>76</v>
      </c>
      <c r="AY508" s="145" t="s">
        <v>124</v>
      </c>
    </row>
    <row r="509" spans="2:51" s="13" customFormat="1" ht="10.5">
      <c r="B509" s="150"/>
      <c r="D509" s="144" t="s">
        <v>134</v>
      </c>
      <c r="E509" s="151" t="s">
        <v>28</v>
      </c>
      <c r="F509" s="152" t="s">
        <v>689</v>
      </c>
      <c r="H509" s="153">
        <v>7.2</v>
      </c>
      <c r="I509" s="154"/>
      <c r="L509" s="150"/>
      <c r="M509" s="155"/>
      <c r="T509" s="156"/>
      <c r="AT509" s="151" t="s">
        <v>134</v>
      </c>
      <c r="AU509" s="151" t="s">
        <v>86</v>
      </c>
      <c r="AV509" s="13" t="s">
        <v>86</v>
      </c>
      <c r="AW509" s="13" t="s">
        <v>36</v>
      </c>
      <c r="AX509" s="13" t="s">
        <v>76</v>
      </c>
      <c r="AY509" s="151" t="s">
        <v>124</v>
      </c>
    </row>
    <row r="510" spans="2:51" s="14" customFormat="1" ht="10.5">
      <c r="B510" s="157"/>
      <c r="D510" s="144" t="s">
        <v>134</v>
      </c>
      <c r="E510" s="158" t="s">
        <v>28</v>
      </c>
      <c r="F510" s="159" t="s">
        <v>144</v>
      </c>
      <c r="H510" s="160">
        <v>965.943</v>
      </c>
      <c r="I510" s="161"/>
      <c r="L510" s="157"/>
      <c r="M510" s="162"/>
      <c r="T510" s="163"/>
      <c r="AT510" s="158" t="s">
        <v>134</v>
      </c>
      <c r="AU510" s="158" t="s">
        <v>86</v>
      </c>
      <c r="AV510" s="14" t="s">
        <v>130</v>
      </c>
      <c r="AW510" s="14" t="s">
        <v>36</v>
      </c>
      <c r="AX510" s="14" t="s">
        <v>84</v>
      </c>
      <c r="AY510" s="158" t="s">
        <v>124</v>
      </c>
    </row>
    <row r="511" spans="2:65" s="1" customFormat="1" ht="22.25" customHeight="1">
      <c r="B511" s="33"/>
      <c r="C511" s="125" t="s">
        <v>690</v>
      </c>
      <c r="D511" s="125" t="s">
        <v>126</v>
      </c>
      <c r="E511" s="126" t="s">
        <v>691</v>
      </c>
      <c r="F511" s="127" t="s">
        <v>692</v>
      </c>
      <c r="G511" s="128" t="s">
        <v>214</v>
      </c>
      <c r="H511" s="129">
        <v>107.327</v>
      </c>
      <c r="I511" s="130"/>
      <c r="J511" s="131">
        <f>ROUND(I511*H511,2)</f>
        <v>0</v>
      </c>
      <c r="K511" s="132"/>
      <c r="L511" s="33"/>
      <c r="M511" s="133" t="s">
        <v>28</v>
      </c>
      <c r="N511" s="134" t="s">
        <v>47</v>
      </c>
      <c r="P511" s="135">
        <f>O511*H511</f>
        <v>0</v>
      </c>
      <c r="Q511" s="135">
        <v>0</v>
      </c>
      <c r="R511" s="135">
        <f>Q511*H511</f>
        <v>0</v>
      </c>
      <c r="S511" s="135">
        <v>0</v>
      </c>
      <c r="T511" s="136">
        <f>S511*H511</f>
        <v>0</v>
      </c>
      <c r="AR511" s="137" t="s">
        <v>130</v>
      </c>
      <c r="AT511" s="137" t="s">
        <v>126</v>
      </c>
      <c r="AU511" s="137" t="s">
        <v>86</v>
      </c>
      <c r="AY511" s="18" t="s">
        <v>124</v>
      </c>
      <c r="BE511" s="138">
        <f>IF(N511="základní",J511,0)</f>
        <v>0</v>
      </c>
      <c r="BF511" s="138">
        <f>IF(N511="snížená",J511,0)</f>
        <v>0</v>
      </c>
      <c r="BG511" s="138">
        <f>IF(N511="zákl. přenesená",J511,0)</f>
        <v>0</v>
      </c>
      <c r="BH511" s="138">
        <f>IF(N511="sníž. přenesená",J511,0)</f>
        <v>0</v>
      </c>
      <c r="BI511" s="138">
        <f>IF(N511="nulová",J511,0)</f>
        <v>0</v>
      </c>
      <c r="BJ511" s="18" t="s">
        <v>84</v>
      </c>
      <c r="BK511" s="138">
        <f>ROUND(I511*H511,2)</f>
        <v>0</v>
      </c>
      <c r="BL511" s="18" t="s">
        <v>130</v>
      </c>
      <c r="BM511" s="137" t="s">
        <v>693</v>
      </c>
    </row>
    <row r="512" spans="2:47" s="1" customFormat="1" ht="10.5">
      <c r="B512" s="33"/>
      <c r="D512" s="139" t="s">
        <v>132</v>
      </c>
      <c r="F512" s="140" t="s">
        <v>694</v>
      </c>
      <c r="I512" s="141"/>
      <c r="L512" s="33"/>
      <c r="M512" s="142"/>
      <c r="T512" s="54"/>
      <c r="AT512" s="18" t="s">
        <v>132</v>
      </c>
      <c r="AU512" s="18" t="s">
        <v>86</v>
      </c>
    </row>
    <row r="513" spans="2:51" s="12" customFormat="1" ht="10.5">
      <c r="B513" s="143"/>
      <c r="D513" s="144" t="s">
        <v>134</v>
      </c>
      <c r="E513" s="145" t="s">
        <v>28</v>
      </c>
      <c r="F513" s="146" t="s">
        <v>682</v>
      </c>
      <c r="H513" s="145" t="s">
        <v>28</v>
      </c>
      <c r="I513" s="147"/>
      <c r="L513" s="143"/>
      <c r="M513" s="148"/>
      <c r="T513" s="149"/>
      <c r="AT513" s="145" t="s">
        <v>134</v>
      </c>
      <c r="AU513" s="145" t="s">
        <v>86</v>
      </c>
      <c r="AV513" s="12" t="s">
        <v>84</v>
      </c>
      <c r="AW513" s="12" t="s">
        <v>36</v>
      </c>
      <c r="AX513" s="12" t="s">
        <v>76</v>
      </c>
      <c r="AY513" s="145" t="s">
        <v>124</v>
      </c>
    </row>
    <row r="514" spans="2:51" s="13" customFormat="1" ht="10.5">
      <c r="B514" s="150"/>
      <c r="D514" s="144" t="s">
        <v>134</v>
      </c>
      <c r="E514" s="151" t="s">
        <v>28</v>
      </c>
      <c r="F514" s="152" t="s">
        <v>695</v>
      </c>
      <c r="H514" s="153">
        <v>105.985</v>
      </c>
      <c r="I514" s="154"/>
      <c r="L514" s="150"/>
      <c r="M514" s="155"/>
      <c r="T514" s="156"/>
      <c r="AT514" s="151" t="s">
        <v>134</v>
      </c>
      <c r="AU514" s="151" t="s">
        <v>86</v>
      </c>
      <c r="AV514" s="13" t="s">
        <v>86</v>
      </c>
      <c r="AW514" s="13" t="s">
        <v>36</v>
      </c>
      <c r="AX514" s="13" t="s">
        <v>76</v>
      </c>
      <c r="AY514" s="151" t="s">
        <v>124</v>
      </c>
    </row>
    <row r="515" spans="2:51" s="12" customFormat="1" ht="10.5">
      <c r="B515" s="143"/>
      <c r="D515" s="144" t="s">
        <v>134</v>
      </c>
      <c r="E515" s="145" t="s">
        <v>28</v>
      </c>
      <c r="F515" s="146" t="s">
        <v>684</v>
      </c>
      <c r="H515" s="145" t="s">
        <v>28</v>
      </c>
      <c r="I515" s="147"/>
      <c r="L515" s="143"/>
      <c r="M515" s="148"/>
      <c r="T515" s="149"/>
      <c r="AT515" s="145" t="s">
        <v>134</v>
      </c>
      <c r="AU515" s="145" t="s">
        <v>86</v>
      </c>
      <c r="AV515" s="12" t="s">
        <v>84</v>
      </c>
      <c r="AW515" s="12" t="s">
        <v>36</v>
      </c>
      <c r="AX515" s="12" t="s">
        <v>76</v>
      </c>
      <c r="AY515" s="145" t="s">
        <v>124</v>
      </c>
    </row>
    <row r="516" spans="2:51" s="13" customFormat="1" ht="10.5">
      <c r="B516" s="150"/>
      <c r="D516" s="144" t="s">
        <v>134</v>
      </c>
      <c r="E516" s="151" t="s">
        <v>28</v>
      </c>
      <c r="F516" s="152" t="s">
        <v>696</v>
      </c>
      <c r="H516" s="153">
        <v>0.082</v>
      </c>
      <c r="I516" s="154"/>
      <c r="L516" s="150"/>
      <c r="M516" s="155"/>
      <c r="T516" s="156"/>
      <c r="AT516" s="151" t="s">
        <v>134</v>
      </c>
      <c r="AU516" s="151" t="s">
        <v>86</v>
      </c>
      <c r="AV516" s="13" t="s">
        <v>86</v>
      </c>
      <c r="AW516" s="13" t="s">
        <v>36</v>
      </c>
      <c r="AX516" s="13" t="s">
        <v>76</v>
      </c>
      <c r="AY516" s="151" t="s">
        <v>124</v>
      </c>
    </row>
    <row r="517" spans="2:51" s="12" customFormat="1" ht="10.5">
      <c r="B517" s="143"/>
      <c r="D517" s="144" t="s">
        <v>134</v>
      </c>
      <c r="E517" s="145" t="s">
        <v>28</v>
      </c>
      <c r="F517" s="146" t="s">
        <v>686</v>
      </c>
      <c r="H517" s="145" t="s">
        <v>28</v>
      </c>
      <c r="I517" s="147"/>
      <c r="L517" s="143"/>
      <c r="M517" s="148"/>
      <c r="T517" s="149"/>
      <c r="AT517" s="145" t="s">
        <v>134</v>
      </c>
      <c r="AU517" s="145" t="s">
        <v>86</v>
      </c>
      <c r="AV517" s="12" t="s">
        <v>84</v>
      </c>
      <c r="AW517" s="12" t="s">
        <v>36</v>
      </c>
      <c r="AX517" s="12" t="s">
        <v>76</v>
      </c>
      <c r="AY517" s="145" t="s">
        <v>124</v>
      </c>
    </row>
    <row r="518" spans="2:51" s="13" customFormat="1" ht="10.5">
      <c r="B518" s="150"/>
      <c r="D518" s="144" t="s">
        <v>134</v>
      </c>
      <c r="E518" s="151" t="s">
        <v>28</v>
      </c>
      <c r="F518" s="152" t="s">
        <v>697</v>
      </c>
      <c r="H518" s="153">
        <v>0.46</v>
      </c>
      <c r="I518" s="154"/>
      <c r="L518" s="150"/>
      <c r="M518" s="155"/>
      <c r="T518" s="156"/>
      <c r="AT518" s="151" t="s">
        <v>134</v>
      </c>
      <c r="AU518" s="151" t="s">
        <v>86</v>
      </c>
      <c r="AV518" s="13" t="s">
        <v>86</v>
      </c>
      <c r="AW518" s="13" t="s">
        <v>36</v>
      </c>
      <c r="AX518" s="13" t="s">
        <v>76</v>
      </c>
      <c r="AY518" s="151" t="s">
        <v>124</v>
      </c>
    </row>
    <row r="519" spans="2:51" s="12" customFormat="1" ht="10.5">
      <c r="B519" s="143"/>
      <c r="D519" s="144" t="s">
        <v>134</v>
      </c>
      <c r="E519" s="145" t="s">
        <v>28</v>
      </c>
      <c r="F519" s="146" t="s">
        <v>688</v>
      </c>
      <c r="H519" s="145" t="s">
        <v>28</v>
      </c>
      <c r="I519" s="147"/>
      <c r="L519" s="143"/>
      <c r="M519" s="148"/>
      <c r="T519" s="149"/>
      <c r="AT519" s="145" t="s">
        <v>134</v>
      </c>
      <c r="AU519" s="145" t="s">
        <v>86</v>
      </c>
      <c r="AV519" s="12" t="s">
        <v>84</v>
      </c>
      <c r="AW519" s="12" t="s">
        <v>36</v>
      </c>
      <c r="AX519" s="12" t="s">
        <v>76</v>
      </c>
      <c r="AY519" s="145" t="s">
        <v>124</v>
      </c>
    </row>
    <row r="520" spans="2:51" s="13" customFormat="1" ht="10.5">
      <c r="B520" s="150"/>
      <c r="D520" s="144" t="s">
        <v>134</v>
      </c>
      <c r="E520" s="151" t="s">
        <v>28</v>
      </c>
      <c r="F520" s="152" t="s">
        <v>698</v>
      </c>
      <c r="H520" s="153">
        <v>0.8</v>
      </c>
      <c r="I520" s="154"/>
      <c r="L520" s="150"/>
      <c r="M520" s="155"/>
      <c r="T520" s="156"/>
      <c r="AT520" s="151" t="s">
        <v>134</v>
      </c>
      <c r="AU520" s="151" t="s">
        <v>86</v>
      </c>
      <c r="AV520" s="13" t="s">
        <v>86</v>
      </c>
      <c r="AW520" s="13" t="s">
        <v>36</v>
      </c>
      <c r="AX520" s="13" t="s">
        <v>76</v>
      </c>
      <c r="AY520" s="151" t="s">
        <v>124</v>
      </c>
    </row>
    <row r="521" spans="2:51" s="14" customFormat="1" ht="10.5">
      <c r="B521" s="157"/>
      <c r="D521" s="144" t="s">
        <v>134</v>
      </c>
      <c r="E521" s="158" t="s">
        <v>28</v>
      </c>
      <c r="F521" s="159" t="s">
        <v>144</v>
      </c>
      <c r="H521" s="160">
        <v>107.327</v>
      </c>
      <c r="I521" s="161"/>
      <c r="L521" s="157"/>
      <c r="M521" s="162"/>
      <c r="T521" s="163"/>
      <c r="AT521" s="158" t="s">
        <v>134</v>
      </c>
      <c r="AU521" s="158" t="s">
        <v>86</v>
      </c>
      <c r="AV521" s="14" t="s">
        <v>130</v>
      </c>
      <c r="AW521" s="14" t="s">
        <v>36</v>
      </c>
      <c r="AX521" s="14" t="s">
        <v>84</v>
      </c>
      <c r="AY521" s="158" t="s">
        <v>124</v>
      </c>
    </row>
    <row r="522" spans="2:65" s="1" customFormat="1" ht="24.75" customHeight="1">
      <c r="B522" s="33"/>
      <c r="C522" s="125" t="s">
        <v>699</v>
      </c>
      <c r="D522" s="125" t="s">
        <v>126</v>
      </c>
      <c r="E522" s="126" t="s">
        <v>700</v>
      </c>
      <c r="F522" s="127" t="s">
        <v>701</v>
      </c>
      <c r="G522" s="128" t="s">
        <v>214</v>
      </c>
      <c r="H522" s="129">
        <v>2107.283</v>
      </c>
      <c r="I522" s="130"/>
      <c r="J522" s="131">
        <f>ROUND(I522*H522,2)</f>
        <v>0</v>
      </c>
      <c r="K522" s="132"/>
      <c r="L522" s="33"/>
      <c r="M522" s="133" t="s">
        <v>28</v>
      </c>
      <c r="N522" s="134" t="s">
        <v>47</v>
      </c>
      <c r="P522" s="135">
        <f>O522*H522</f>
        <v>0</v>
      </c>
      <c r="Q522" s="135">
        <v>0</v>
      </c>
      <c r="R522" s="135">
        <f>Q522*H522</f>
        <v>0</v>
      </c>
      <c r="S522" s="135">
        <v>0</v>
      </c>
      <c r="T522" s="136">
        <f>S522*H522</f>
        <v>0</v>
      </c>
      <c r="AR522" s="137" t="s">
        <v>130</v>
      </c>
      <c r="AT522" s="137" t="s">
        <v>126</v>
      </c>
      <c r="AU522" s="137" t="s">
        <v>86</v>
      </c>
      <c r="AY522" s="18" t="s">
        <v>124</v>
      </c>
      <c r="BE522" s="138">
        <f>IF(N522="základní",J522,0)</f>
        <v>0</v>
      </c>
      <c r="BF522" s="138">
        <f>IF(N522="snížená",J522,0)</f>
        <v>0</v>
      </c>
      <c r="BG522" s="138">
        <f>IF(N522="zákl. přenesená",J522,0)</f>
        <v>0</v>
      </c>
      <c r="BH522" s="138">
        <f>IF(N522="sníž. přenesená",J522,0)</f>
        <v>0</v>
      </c>
      <c r="BI522" s="138">
        <f>IF(N522="nulová",J522,0)</f>
        <v>0</v>
      </c>
      <c r="BJ522" s="18" t="s">
        <v>84</v>
      </c>
      <c r="BK522" s="138">
        <f>ROUND(I522*H522,2)</f>
        <v>0</v>
      </c>
      <c r="BL522" s="18" t="s">
        <v>130</v>
      </c>
      <c r="BM522" s="137" t="s">
        <v>702</v>
      </c>
    </row>
    <row r="523" spans="2:47" s="1" customFormat="1" ht="10.5">
      <c r="B523" s="33"/>
      <c r="D523" s="139" t="s">
        <v>132</v>
      </c>
      <c r="F523" s="140" t="s">
        <v>703</v>
      </c>
      <c r="I523" s="141"/>
      <c r="L523" s="33"/>
      <c r="M523" s="142"/>
      <c r="T523" s="54"/>
      <c r="AT523" s="18" t="s">
        <v>132</v>
      </c>
      <c r="AU523" s="18" t="s">
        <v>86</v>
      </c>
    </row>
    <row r="524" spans="2:51" s="12" customFormat="1" ht="10.5">
      <c r="B524" s="143"/>
      <c r="D524" s="144" t="s">
        <v>134</v>
      </c>
      <c r="E524" s="145" t="s">
        <v>28</v>
      </c>
      <c r="F524" s="146" t="s">
        <v>704</v>
      </c>
      <c r="H524" s="145" t="s">
        <v>28</v>
      </c>
      <c r="I524" s="147"/>
      <c r="L524" s="143"/>
      <c r="M524" s="148"/>
      <c r="T524" s="149"/>
      <c r="AT524" s="145" t="s">
        <v>134</v>
      </c>
      <c r="AU524" s="145" t="s">
        <v>86</v>
      </c>
      <c r="AV524" s="12" t="s">
        <v>84</v>
      </c>
      <c r="AW524" s="12" t="s">
        <v>36</v>
      </c>
      <c r="AX524" s="12" t="s">
        <v>76</v>
      </c>
      <c r="AY524" s="145" t="s">
        <v>124</v>
      </c>
    </row>
    <row r="525" spans="2:51" s="13" customFormat="1" ht="10.5">
      <c r="B525" s="150"/>
      <c r="D525" s="144" t="s">
        <v>134</v>
      </c>
      <c r="E525" s="151" t="s">
        <v>28</v>
      </c>
      <c r="F525" s="152" t="s">
        <v>705</v>
      </c>
      <c r="H525" s="153">
        <v>1087.477</v>
      </c>
      <c r="I525" s="154"/>
      <c r="L525" s="150"/>
      <c r="M525" s="155"/>
      <c r="T525" s="156"/>
      <c r="AT525" s="151" t="s">
        <v>134</v>
      </c>
      <c r="AU525" s="151" t="s">
        <v>86</v>
      </c>
      <c r="AV525" s="13" t="s">
        <v>86</v>
      </c>
      <c r="AW525" s="13" t="s">
        <v>36</v>
      </c>
      <c r="AX525" s="13" t="s">
        <v>76</v>
      </c>
      <c r="AY525" s="151" t="s">
        <v>124</v>
      </c>
    </row>
    <row r="526" spans="2:51" s="12" customFormat="1" ht="10.5">
      <c r="B526" s="143"/>
      <c r="D526" s="144" t="s">
        <v>134</v>
      </c>
      <c r="E526" s="145" t="s">
        <v>28</v>
      </c>
      <c r="F526" s="146" t="s">
        <v>706</v>
      </c>
      <c r="H526" s="145" t="s">
        <v>28</v>
      </c>
      <c r="I526" s="147"/>
      <c r="L526" s="143"/>
      <c r="M526" s="148"/>
      <c r="T526" s="149"/>
      <c r="AT526" s="145" t="s">
        <v>134</v>
      </c>
      <c r="AU526" s="145" t="s">
        <v>86</v>
      </c>
      <c r="AV526" s="12" t="s">
        <v>84</v>
      </c>
      <c r="AW526" s="12" t="s">
        <v>36</v>
      </c>
      <c r="AX526" s="12" t="s">
        <v>76</v>
      </c>
      <c r="AY526" s="145" t="s">
        <v>124</v>
      </c>
    </row>
    <row r="527" spans="2:51" s="13" customFormat="1" ht="10.5">
      <c r="B527" s="150"/>
      <c r="D527" s="144" t="s">
        <v>134</v>
      </c>
      <c r="E527" s="151" t="s">
        <v>28</v>
      </c>
      <c r="F527" s="152" t="s">
        <v>707</v>
      </c>
      <c r="H527" s="153">
        <v>1019.806</v>
      </c>
      <c r="I527" s="154"/>
      <c r="L527" s="150"/>
      <c r="M527" s="155"/>
      <c r="T527" s="156"/>
      <c r="AT527" s="151" t="s">
        <v>134</v>
      </c>
      <c r="AU527" s="151" t="s">
        <v>86</v>
      </c>
      <c r="AV527" s="13" t="s">
        <v>86</v>
      </c>
      <c r="AW527" s="13" t="s">
        <v>36</v>
      </c>
      <c r="AX527" s="13" t="s">
        <v>76</v>
      </c>
      <c r="AY527" s="151" t="s">
        <v>124</v>
      </c>
    </row>
    <row r="528" spans="2:51" s="14" customFormat="1" ht="10.5">
      <c r="B528" s="157"/>
      <c r="D528" s="144" t="s">
        <v>134</v>
      </c>
      <c r="E528" s="158" t="s">
        <v>28</v>
      </c>
      <c r="F528" s="159" t="s">
        <v>144</v>
      </c>
      <c r="H528" s="160">
        <v>2107.2830000000004</v>
      </c>
      <c r="I528" s="161"/>
      <c r="L528" s="157"/>
      <c r="M528" s="162"/>
      <c r="T528" s="163"/>
      <c r="AT528" s="158" t="s">
        <v>134</v>
      </c>
      <c r="AU528" s="158" t="s">
        <v>86</v>
      </c>
      <c r="AV528" s="14" t="s">
        <v>130</v>
      </c>
      <c r="AW528" s="14" t="s">
        <v>36</v>
      </c>
      <c r="AX528" s="14" t="s">
        <v>84</v>
      </c>
      <c r="AY528" s="158" t="s">
        <v>124</v>
      </c>
    </row>
    <row r="529" spans="2:65" s="1" customFormat="1" ht="24.75" customHeight="1">
      <c r="B529" s="33"/>
      <c r="C529" s="125" t="s">
        <v>708</v>
      </c>
      <c r="D529" s="125" t="s">
        <v>126</v>
      </c>
      <c r="E529" s="126" t="s">
        <v>709</v>
      </c>
      <c r="F529" s="127" t="s">
        <v>710</v>
      </c>
      <c r="G529" s="128" t="s">
        <v>214</v>
      </c>
      <c r="H529" s="129">
        <v>18965.547</v>
      </c>
      <c r="I529" s="130"/>
      <c r="J529" s="131">
        <f>ROUND(I529*H529,2)</f>
        <v>0</v>
      </c>
      <c r="K529" s="132"/>
      <c r="L529" s="33"/>
      <c r="M529" s="133" t="s">
        <v>28</v>
      </c>
      <c r="N529" s="134" t="s">
        <v>47</v>
      </c>
      <c r="P529" s="135">
        <f>O529*H529</f>
        <v>0</v>
      </c>
      <c r="Q529" s="135">
        <v>0</v>
      </c>
      <c r="R529" s="135">
        <f>Q529*H529</f>
        <v>0</v>
      </c>
      <c r="S529" s="135">
        <v>0</v>
      </c>
      <c r="T529" s="136">
        <f>S529*H529</f>
        <v>0</v>
      </c>
      <c r="AR529" s="137" t="s">
        <v>130</v>
      </c>
      <c r="AT529" s="137" t="s">
        <v>126</v>
      </c>
      <c r="AU529" s="137" t="s">
        <v>86</v>
      </c>
      <c r="AY529" s="18" t="s">
        <v>124</v>
      </c>
      <c r="BE529" s="138">
        <f>IF(N529="základní",J529,0)</f>
        <v>0</v>
      </c>
      <c r="BF529" s="138">
        <f>IF(N529="snížená",J529,0)</f>
        <v>0</v>
      </c>
      <c r="BG529" s="138">
        <f>IF(N529="zákl. přenesená",J529,0)</f>
        <v>0</v>
      </c>
      <c r="BH529" s="138">
        <f>IF(N529="sníž. přenesená",J529,0)</f>
        <v>0</v>
      </c>
      <c r="BI529" s="138">
        <f>IF(N529="nulová",J529,0)</f>
        <v>0</v>
      </c>
      <c r="BJ529" s="18" t="s">
        <v>84</v>
      </c>
      <c r="BK529" s="138">
        <f>ROUND(I529*H529,2)</f>
        <v>0</v>
      </c>
      <c r="BL529" s="18" t="s">
        <v>130</v>
      </c>
      <c r="BM529" s="137" t="s">
        <v>711</v>
      </c>
    </row>
    <row r="530" spans="2:47" s="1" customFormat="1" ht="10.5">
      <c r="B530" s="33"/>
      <c r="D530" s="139" t="s">
        <v>132</v>
      </c>
      <c r="F530" s="140" t="s">
        <v>712</v>
      </c>
      <c r="I530" s="141"/>
      <c r="L530" s="33"/>
      <c r="M530" s="142"/>
      <c r="T530" s="54"/>
      <c r="AT530" s="18" t="s">
        <v>132</v>
      </c>
      <c r="AU530" s="18" t="s">
        <v>86</v>
      </c>
    </row>
    <row r="531" spans="2:51" s="12" customFormat="1" ht="10.5">
      <c r="B531" s="143"/>
      <c r="D531" s="144" t="s">
        <v>134</v>
      </c>
      <c r="E531" s="145" t="s">
        <v>28</v>
      </c>
      <c r="F531" s="146" t="s">
        <v>713</v>
      </c>
      <c r="H531" s="145" t="s">
        <v>28</v>
      </c>
      <c r="I531" s="147"/>
      <c r="L531" s="143"/>
      <c r="M531" s="148"/>
      <c r="T531" s="149"/>
      <c r="AT531" s="145" t="s">
        <v>134</v>
      </c>
      <c r="AU531" s="145" t="s">
        <v>86</v>
      </c>
      <c r="AV531" s="12" t="s">
        <v>84</v>
      </c>
      <c r="AW531" s="12" t="s">
        <v>36</v>
      </c>
      <c r="AX531" s="12" t="s">
        <v>76</v>
      </c>
      <c r="AY531" s="145" t="s">
        <v>124</v>
      </c>
    </row>
    <row r="532" spans="2:51" s="12" customFormat="1" ht="10.5">
      <c r="B532" s="143"/>
      <c r="D532" s="144" t="s">
        <v>134</v>
      </c>
      <c r="E532" s="145" t="s">
        <v>28</v>
      </c>
      <c r="F532" s="146" t="s">
        <v>714</v>
      </c>
      <c r="H532" s="145" t="s">
        <v>28</v>
      </c>
      <c r="I532" s="147"/>
      <c r="L532" s="143"/>
      <c r="M532" s="148"/>
      <c r="T532" s="149"/>
      <c r="AT532" s="145" t="s">
        <v>134</v>
      </c>
      <c r="AU532" s="145" t="s">
        <v>86</v>
      </c>
      <c r="AV532" s="12" t="s">
        <v>84</v>
      </c>
      <c r="AW532" s="12" t="s">
        <v>36</v>
      </c>
      <c r="AX532" s="12" t="s">
        <v>76</v>
      </c>
      <c r="AY532" s="145" t="s">
        <v>124</v>
      </c>
    </row>
    <row r="533" spans="2:51" s="13" customFormat="1" ht="10.5">
      <c r="B533" s="150"/>
      <c r="D533" s="144" t="s">
        <v>134</v>
      </c>
      <c r="E533" s="151" t="s">
        <v>28</v>
      </c>
      <c r="F533" s="152" t="s">
        <v>715</v>
      </c>
      <c r="H533" s="153">
        <v>9787.293</v>
      </c>
      <c r="I533" s="154"/>
      <c r="L533" s="150"/>
      <c r="M533" s="155"/>
      <c r="T533" s="156"/>
      <c r="AT533" s="151" t="s">
        <v>134</v>
      </c>
      <c r="AU533" s="151" t="s">
        <v>86</v>
      </c>
      <c r="AV533" s="13" t="s">
        <v>86</v>
      </c>
      <c r="AW533" s="13" t="s">
        <v>36</v>
      </c>
      <c r="AX533" s="13" t="s">
        <v>76</v>
      </c>
      <c r="AY533" s="151" t="s">
        <v>124</v>
      </c>
    </row>
    <row r="534" spans="2:51" s="12" customFormat="1" ht="10.5">
      <c r="B534" s="143"/>
      <c r="D534" s="144" t="s">
        <v>134</v>
      </c>
      <c r="E534" s="145" t="s">
        <v>28</v>
      </c>
      <c r="F534" s="146" t="s">
        <v>716</v>
      </c>
      <c r="H534" s="145" t="s">
        <v>28</v>
      </c>
      <c r="I534" s="147"/>
      <c r="L534" s="143"/>
      <c r="M534" s="148"/>
      <c r="T534" s="149"/>
      <c r="AT534" s="145" t="s">
        <v>134</v>
      </c>
      <c r="AU534" s="145" t="s">
        <v>86</v>
      </c>
      <c r="AV534" s="12" t="s">
        <v>84</v>
      </c>
      <c r="AW534" s="12" t="s">
        <v>36</v>
      </c>
      <c r="AX534" s="12" t="s">
        <v>76</v>
      </c>
      <c r="AY534" s="145" t="s">
        <v>124</v>
      </c>
    </row>
    <row r="535" spans="2:51" s="12" customFormat="1" ht="10.5">
      <c r="B535" s="143"/>
      <c r="D535" s="144" t="s">
        <v>134</v>
      </c>
      <c r="E535" s="145" t="s">
        <v>28</v>
      </c>
      <c r="F535" s="146" t="s">
        <v>706</v>
      </c>
      <c r="H535" s="145" t="s">
        <v>28</v>
      </c>
      <c r="I535" s="147"/>
      <c r="L535" s="143"/>
      <c r="M535" s="148"/>
      <c r="T535" s="149"/>
      <c r="AT535" s="145" t="s">
        <v>134</v>
      </c>
      <c r="AU535" s="145" t="s">
        <v>86</v>
      </c>
      <c r="AV535" s="12" t="s">
        <v>84</v>
      </c>
      <c r="AW535" s="12" t="s">
        <v>36</v>
      </c>
      <c r="AX535" s="12" t="s">
        <v>76</v>
      </c>
      <c r="AY535" s="145" t="s">
        <v>124</v>
      </c>
    </row>
    <row r="536" spans="2:51" s="13" customFormat="1" ht="10.5">
      <c r="B536" s="150"/>
      <c r="D536" s="144" t="s">
        <v>134</v>
      </c>
      <c r="E536" s="151" t="s">
        <v>28</v>
      </c>
      <c r="F536" s="152" t="s">
        <v>717</v>
      </c>
      <c r="H536" s="153">
        <v>9178.254</v>
      </c>
      <c r="I536" s="154"/>
      <c r="L536" s="150"/>
      <c r="M536" s="155"/>
      <c r="T536" s="156"/>
      <c r="AT536" s="151" t="s">
        <v>134</v>
      </c>
      <c r="AU536" s="151" t="s">
        <v>86</v>
      </c>
      <c r="AV536" s="13" t="s">
        <v>86</v>
      </c>
      <c r="AW536" s="13" t="s">
        <v>36</v>
      </c>
      <c r="AX536" s="13" t="s">
        <v>76</v>
      </c>
      <c r="AY536" s="151" t="s">
        <v>124</v>
      </c>
    </row>
    <row r="537" spans="2:51" s="14" customFormat="1" ht="10.5">
      <c r="B537" s="157"/>
      <c r="D537" s="144" t="s">
        <v>134</v>
      </c>
      <c r="E537" s="158" t="s">
        <v>28</v>
      </c>
      <c r="F537" s="159" t="s">
        <v>144</v>
      </c>
      <c r="H537" s="160">
        <v>18965.547</v>
      </c>
      <c r="I537" s="161"/>
      <c r="L537" s="157"/>
      <c r="M537" s="162"/>
      <c r="T537" s="163"/>
      <c r="AT537" s="158" t="s">
        <v>134</v>
      </c>
      <c r="AU537" s="158" t="s">
        <v>86</v>
      </c>
      <c r="AV537" s="14" t="s">
        <v>130</v>
      </c>
      <c r="AW537" s="14" t="s">
        <v>36</v>
      </c>
      <c r="AX537" s="14" t="s">
        <v>84</v>
      </c>
      <c r="AY537" s="158" t="s">
        <v>124</v>
      </c>
    </row>
    <row r="538" spans="2:65" s="1" customFormat="1" ht="24.75" customHeight="1">
      <c r="B538" s="33"/>
      <c r="C538" s="125" t="s">
        <v>718</v>
      </c>
      <c r="D538" s="125" t="s">
        <v>126</v>
      </c>
      <c r="E538" s="126" t="s">
        <v>719</v>
      </c>
      <c r="F538" s="127" t="s">
        <v>720</v>
      </c>
      <c r="G538" s="128" t="s">
        <v>214</v>
      </c>
      <c r="H538" s="129">
        <v>140.483</v>
      </c>
      <c r="I538" s="130"/>
      <c r="J538" s="131">
        <f>ROUND(I538*H538,2)</f>
        <v>0</v>
      </c>
      <c r="K538" s="132"/>
      <c r="L538" s="33"/>
      <c r="M538" s="133" t="s">
        <v>28</v>
      </c>
      <c r="N538" s="134" t="s">
        <v>47</v>
      </c>
      <c r="P538" s="135">
        <f>O538*H538</f>
        <v>0</v>
      </c>
      <c r="Q538" s="135">
        <v>0</v>
      </c>
      <c r="R538" s="135">
        <f>Q538*H538</f>
        <v>0</v>
      </c>
      <c r="S538" s="135">
        <v>0</v>
      </c>
      <c r="T538" s="136">
        <f>S538*H538</f>
        <v>0</v>
      </c>
      <c r="AR538" s="137" t="s">
        <v>130</v>
      </c>
      <c r="AT538" s="137" t="s">
        <v>126</v>
      </c>
      <c r="AU538" s="137" t="s">
        <v>86</v>
      </c>
      <c r="AY538" s="18" t="s">
        <v>124</v>
      </c>
      <c r="BE538" s="138">
        <f>IF(N538="základní",J538,0)</f>
        <v>0</v>
      </c>
      <c r="BF538" s="138">
        <f>IF(N538="snížená",J538,0)</f>
        <v>0</v>
      </c>
      <c r="BG538" s="138">
        <f>IF(N538="zákl. přenesená",J538,0)</f>
        <v>0</v>
      </c>
      <c r="BH538" s="138">
        <f>IF(N538="sníž. přenesená",J538,0)</f>
        <v>0</v>
      </c>
      <c r="BI538" s="138">
        <f>IF(N538="nulová",J538,0)</f>
        <v>0</v>
      </c>
      <c r="BJ538" s="18" t="s">
        <v>84</v>
      </c>
      <c r="BK538" s="138">
        <f>ROUND(I538*H538,2)</f>
        <v>0</v>
      </c>
      <c r="BL538" s="18" t="s">
        <v>130</v>
      </c>
      <c r="BM538" s="137" t="s">
        <v>721</v>
      </c>
    </row>
    <row r="539" spans="2:47" s="1" customFormat="1" ht="10.5">
      <c r="B539" s="33"/>
      <c r="D539" s="139" t="s">
        <v>132</v>
      </c>
      <c r="F539" s="140" t="s">
        <v>722</v>
      </c>
      <c r="I539" s="141"/>
      <c r="L539" s="33"/>
      <c r="M539" s="142"/>
      <c r="T539" s="54"/>
      <c r="AT539" s="18" t="s">
        <v>132</v>
      </c>
      <c r="AU539" s="18" t="s">
        <v>86</v>
      </c>
    </row>
    <row r="540" spans="2:51" s="12" customFormat="1" ht="10.5">
      <c r="B540" s="143"/>
      <c r="D540" s="144" t="s">
        <v>134</v>
      </c>
      <c r="E540" s="145" t="s">
        <v>28</v>
      </c>
      <c r="F540" s="146" t="s">
        <v>723</v>
      </c>
      <c r="H540" s="145" t="s">
        <v>28</v>
      </c>
      <c r="I540" s="147"/>
      <c r="L540" s="143"/>
      <c r="M540" s="148"/>
      <c r="T540" s="149"/>
      <c r="AT540" s="145" t="s">
        <v>134</v>
      </c>
      <c r="AU540" s="145" t="s">
        <v>86</v>
      </c>
      <c r="AV540" s="12" t="s">
        <v>84</v>
      </c>
      <c r="AW540" s="12" t="s">
        <v>36</v>
      </c>
      <c r="AX540" s="12" t="s">
        <v>76</v>
      </c>
      <c r="AY540" s="145" t="s">
        <v>124</v>
      </c>
    </row>
    <row r="541" spans="2:51" s="13" customFormat="1" ht="10.5">
      <c r="B541" s="150"/>
      <c r="D541" s="144" t="s">
        <v>134</v>
      </c>
      <c r="E541" s="151" t="s">
        <v>28</v>
      </c>
      <c r="F541" s="152" t="s">
        <v>724</v>
      </c>
      <c r="H541" s="153">
        <v>140.483</v>
      </c>
      <c r="I541" s="154"/>
      <c r="L541" s="150"/>
      <c r="M541" s="155"/>
      <c r="T541" s="156"/>
      <c r="AT541" s="151" t="s">
        <v>134</v>
      </c>
      <c r="AU541" s="151" t="s">
        <v>86</v>
      </c>
      <c r="AV541" s="13" t="s">
        <v>86</v>
      </c>
      <c r="AW541" s="13" t="s">
        <v>36</v>
      </c>
      <c r="AX541" s="13" t="s">
        <v>76</v>
      </c>
      <c r="AY541" s="151" t="s">
        <v>124</v>
      </c>
    </row>
    <row r="542" spans="2:51" s="14" customFormat="1" ht="10.5">
      <c r="B542" s="157"/>
      <c r="D542" s="144" t="s">
        <v>134</v>
      </c>
      <c r="E542" s="158" t="s">
        <v>28</v>
      </c>
      <c r="F542" s="159" t="s">
        <v>144</v>
      </c>
      <c r="H542" s="160">
        <v>140.483</v>
      </c>
      <c r="I542" s="161"/>
      <c r="L542" s="157"/>
      <c r="M542" s="162"/>
      <c r="T542" s="163"/>
      <c r="AT542" s="158" t="s">
        <v>134</v>
      </c>
      <c r="AU542" s="158" t="s">
        <v>86</v>
      </c>
      <c r="AV542" s="14" t="s">
        <v>130</v>
      </c>
      <c r="AW542" s="14" t="s">
        <v>36</v>
      </c>
      <c r="AX542" s="14" t="s">
        <v>84</v>
      </c>
      <c r="AY542" s="158" t="s">
        <v>124</v>
      </c>
    </row>
    <row r="543" spans="2:65" s="1" customFormat="1" ht="24.75" customHeight="1">
      <c r="B543" s="33"/>
      <c r="C543" s="125" t="s">
        <v>725</v>
      </c>
      <c r="D543" s="125" t="s">
        <v>126</v>
      </c>
      <c r="E543" s="126" t="s">
        <v>726</v>
      </c>
      <c r="F543" s="127" t="s">
        <v>710</v>
      </c>
      <c r="G543" s="128" t="s">
        <v>214</v>
      </c>
      <c r="H543" s="129">
        <v>1264.347</v>
      </c>
      <c r="I543" s="130"/>
      <c r="J543" s="131">
        <f>ROUND(I543*H543,2)</f>
        <v>0</v>
      </c>
      <c r="K543" s="132"/>
      <c r="L543" s="33"/>
      <c r="M543" s="133" t="s">
        <v>28</v>
      </c>
      <c r="N543" s="134" t="s">
        <v>47</v>
      </c>
      <c r="P543" s="135">
        <f>O543*H543</f>
        <v>0</v>
      </c>
      <c r="Q543" s="135">
        <v>0</v>
      </c>
      <c r="R543" s="135">
        <f>Q543*H543</f>
        <v>0</v>
      </c>
      <c r="S543" s="135">
        <v>0</v>
      </c>
      <c r="T543" s="136">
        <f>S543*H543</f>
        <v>0</v>
      </c>
      <c r="AR543" s="137" t="s">
        <v>130</v>
      </c>
      <c r="AT543" s="137" t="s">
        <v>126</v>
      </c>
      <c r="AU543" s="137" t="s">
        <v>86</v>
      </c>
      <c r="AY543" s="18" t="s">
        <v>124</v>
      </c>
      <c r="BE543" s="138">
        <f>IF(N543="základní",J543,0)</f>
        <v>0</v>
      </c>
      <c r="BF543" s="138">
        <f>IF(N543="snížená",J543,0)</f>
        <v>0</v>
      </c>
      <c r="BG543" s="138">
        <f>IF(N543="zákl. přenesená",J543,0)</f>
        <v>0</v>
      </c>
      <c r="BH543" s="138">
        <f>IF(N543="sníž. přenesená",J543,0)</f>
        <v>0</v>
      </c>
      <c r="BI543" s="138">
        <f>IF(N543="nulová",J543,0)</f>
        <v>0</v>
      </c>
      <c r="BJ543" s="18" t="s">
        <v>84</v>
      </c>
      <c r="BK543" s="138">
        <f>ROUND(I543*H543,2)</f>
        <v>0</v>
      </c>
      <c r="BL543" s="18" t="s">
        <v>130</v>
      </c>
      <c r="BM543" s="137" t="s">
        <v>727</v>
      </c>
    </row>
    <row r="544" spans="2:47" s="1" customFormat="1" ht="10.5">
      <c r="B544" s="33"/>
      <c r="D544" s="139" t="s">
        <v>132</v>
      </c>
      <c r="F544" s="140" t="s">
        <v>728</v>
      </c>
      <c r="I544" s="141"/>
      <c r="L544" s="33"/>
      <c r="M544" s="142"/>
      <c r="T544" s="54"/>
      <c r="AT544" s="18" t="s">
        <v>132</v>
      </c>
      <c r="AU544" s="18" t="s">
        <v>86</v>
      </c>
    </row>
    <row r="545" spans="2:51" s="12" customFormat="1" ht="10.5">
      <c r="B545" s="143"/>
      <c r="D545" s="144" t="s">
        <v>134</v>
      </c>
      <c r="E545" s="145" t="s">
        <v>28</v>
      </c>
      <c r="F545" s="146" t="s">
        <v>716</v>
      </c>
      <c r="H545" s="145" t="s">
        <v>28</v>
      </c>
      <c r="I545" s="147"/>
      <c r="L545" s="143"/>
      <c r="M545" s="148"/>
      <c r="T545" s="149"/>
      <c r="AT545" s="145" t="s">
        <v>134</v>
      </c>
      <c r="AU545" s="145" t="s">
        <v>86</v>
      </c>
      <c r="AV545" s="12" t="s">
        <v>84</v>
      </c>
      <c r="AW545" s="12" t="s">
        <v>36</v>
      </c>
      <c r="AX545" s="12" t="s">
        <v>76</v>
      </c>
      <c r="AY545" s="145" t="s">
        <v>124</v>
      </c>
    </row>
    <row r="546" spans="2:51" s="12" customFormat="1" ht="10.5">
      <c r="B546" s="143"/>
      <c r="D546" s="144" t="s">
        <v>134</v>
      </c>
      <c r="E546" s="145" t="s">
        <v>28</v>
      </c>
      <c r="F546" s="146" t="s">
        <v>729</v>
      </c>
      <c r="H546" s="145" t="s">
        <v>28</v>
      </c>
      <c r="I546" s="147"/>
      <c r="L546" s="143"/>
      <c r="M546" s="148"/>
      <c r="T546" s="149"/>
      <c r="AT546" s="145" t="s">
        <v>134</v>
      </c>
      <c r="AU546" s="145" t="s">
        <v>86</v>
      </c>
      <c r="AV546" s="12" t="s">
        <v>84</v>
      </c>
      <c r="AW546" s="12" t="s">
        <v>36</v>
      </c>
      <c r="AX546" s="12" t="s">
        <v>76</v>
      </c>
      <c r="AY546" s="145" t="s">
        <v>124</v>
      </c>
    </row>
    <row r="547" spans="2:51" s="13" customFormat="1" ht="10.5">
      <c r="B547" s="150"/>
      <c r="D547" s="144" t="s">
        <v>134</v>
      </c>
      <c r="E547" s="151" t="s">
        <v>28</v>
      </c>
      <c r="F547" s="152" t="s">
        <v>730</v>
      </c>
      <c r="H547" s="153">
        <v>1264.347</v>
      </c>
      <c r="I547" s="154"/>
      <c r="L547" s="150"/>
      <c r="M547" s="155"/>
      <c r="T547" s="156"/>
      <c r="AT547" s="151" t="s">
        <v>134</v>
      </c>
      <c r="AU547" s="151" t="s">
        <v>86</v>
      </c>
      <c r="AV547" s="13" t="s">
        <v>86</v>
      </c>
      <c r="AW547" s="13" t="s">
        <v>36</v>
      </c>
      <c r="AX547" s="13" t="s">
        <v>76</v>
      </c>
      <c r="AY547" s="151" t="s">
        <v>124</v>
      </c>
    </row>
    <row r="548" spans="2:51" s="14" customFormat="1" ht="10.5">
      <c r="B548" s="157"/>
      <c r="D548" s="144" t="s">
        <v>134</v>
      </c>
      <c r="E548" s="158" t="s">
        <v>28</v>
      </c>
      <c r="F548" s="159" t="s">
        <v>144</v>
      </c>
      <c r="H548" s="160">
        <v>1264.347</v>
      </c>
      <c r="I548" s="161"/>
      <c r="L548" s="157"/>
      <c r="M548" s="162"/>
      <c r="T548" s="163"/>
      <c r="AT548" s="158" t="s">
        <v>134</v>
      </c>
      <c r="AU548" s="158" t="s">
        <v>86</v>
      </c>
      <c r="AV548" s="14" t="s">
        <v>130</v>
      </c>
      <c r="AW548" s="14" t="s">
        <v>36</v>
      </c>
      <c r="AX548" s="14" t="s">
        <v>84</v>
      </c>
      <c r="AY548" s="158" t="s">
        <v>124</v>
      </c>
    </row>
    <row r="549" spans="2:65" s="1" customFormat="1" ht="24.75" customHeight="1">
      <c r="B549" s="33"/>
      <c r="C549" s="125" t="s">
        <v>731</v>
      </c>
      <c r="D549" s="125" t="s">
        <v>126</v>
      </c>
      <c r="E549" s="126" t="s">
        <v>732</v>
      </c>
      <c r="F549" s="127" t="s">
        <v>733</v>
      </c>
      <c r="G549" s="128" t="s">
        <v>214</v>
      </c>
      <c r="H549" s="129">
        <v>106.527</v>
      </c>
      <c r="I549" s="130"/>
      <c r="J549" s="131">
        <f>ROUND(I549*H549,2)</f>
        <v>0</v>
      </c>
      <c r="K549" s="132"/>
      <c r="L549" s="33"/>
      <c r="M549" s="133" t="s">
        <v>28</v>
      </c>
      <c r="N549" s="134" t="s">
        <v>47</v>
      </c>
      <c r="P549" s="135">
        <f>O549*H549</f>
        <v>0</v>
      </c>
      <c r="Q549" s="135">
        <v>0</v>
      </c>
      <c r="R549" s="135">
        <f>Q549*H549</f>
        <v>0</v>
      </c>
      <c r="S549" s="135">
        <v>0</v>
      </c>
      <c r="T549" s="136">
        <f>S549*H549</f>
        <v>0</v>
      </c>
      <c r="AR549" s="137" t="s">
        <v>130</v>
      </c>
      <c r="AT549" s="137" t="s">
        <v>126</v>
      </c>
      <c r="AU549" s="137" t="s">
        <v>86</v>
      </c>
      <c r="AY549" s="18" t="s">
        <v>124</v>
      </c>
      <c r="BE549" s="138">
        <f>IF(N549="základní",J549,0)</f>
        <v>0</v>
      </c>
      <c r="BF549" s="138">
        <f>IF(N549="snížená",J549,0)</f>
        <v>0</v>
      </c>
      <c r="BG549" s="138">
        <f>IF(N549="zákl. přenesená",J549,0)</f>
        <v>0</v>
      </c>
      <c r="BH549" s="138">
        <f>IF(N549="sníž. přenesená",J549,0)</f>
        <v>0</v>
      </c>
      <c r="BI549" s="138">
        <f>IF(N549="nulová",J549,0)</f>
        <v>0</v>
      </c>
      <c r="BJ549" s="18" t="s">
        <v>84</v>
      </c>
      <c r="BK549" s="138">
        <f>ROUND(I549*H549,2)</f>
        <v>0</v>
      </c>
      <c r="BL549" s="18" t="s">
        <v>130</v>
      </c>
      <c r="BM549" s="137" t="s">
        <v>734</v>
      </c>
    </row>
    <row r="550" spans="2:51" s="12" customFormat="1" ht="10.5">
      <c r="B550" s="143"/>
      <c r="D550" s="144" t="s">
        <v>134</v>
      </c>
      <c r="E550" s="145" t="s">
        <v>28</v>
      </c>
      <c r="F550" s="146" t="s">
        <v>735</v>
      </c>
      <c r="H550" s="145" t="s">
        <v>28</v>
      </c>
      <c r="I550" s="147"/>
      <c r="L550" s="143"/>
      <c r="M550" s="148"/>
      <c r="T550" s="149"/>
      <c r="AT550" s="145" t="s">
        <v>134</v>
      </c>
      <c r="AU550" s="145" t="s">
        <v>86</v>
      </c>
      <c r="AV550" s="12" t="s">
        <v>84</v>
      </c>
      <c r="AW550" s="12" t="s">
        <v>36</v>
      </c>
      <c r="AX550" s="12" t="s">
        <v>76</v>
      </c>
      <c r="AY550" s="145" t="s">
        <v>124</v>
      </c>
    </row>
    <row r="551" spans="2:51" s="13" customFormat="1" ht="10.5">
      <c r="B551" s="150"/>
      <c r="D551" s="144" t="s">
        <v>134</v>
      </c>
      <c r="E551" s="151" t="s">
        <v>28</v>
      </c>
      <c r="F551" s="152" t="s">
        <v>695</v>
      </c>
      <c r="H551" s="153">
        <v>105.985</v>
      </c>
      <c r="I551" s="154"/>
      <c r="L551" s="150"/>
      <c r="M551" s="155"/>
      <c r="T551" s="156"/>
      <c r="AT551" s="151" t="s">
        <v>134</v>
      </c>
      <c r="AU551" s="151" t="s">
        <v>86</v>
      </c>
      <c r="AV551" s="13" t="s">
        <v>86</v>
      </c>
      <c r="AW551" s="13" t="s">
        <v>36</v>
      </c>
      <c r="AX551" s="13" t="s">
        <v>76</v>
      </c>
      <c r="AY551" s="151" t="s">
        <v>124</v>
      </c>
    </row>
    <row r="552" spans="2:51" s="12" customFormat="1" ht="10.5">
      <c r="B552" s="143"/>
      <c r="D552" s="144" t="s">
        <v>134</v>
      </c>
      <c r="E552" s="145" t="s">
        <v>28</v>
      </c>
      <c r="F552" s="146" t="s">
        <v>736</v>
      </c>
      <c r="H552" s="145" t="s">
        <v>28</v>
      </c>
      <c r="I552" s="147"/>
      <c r="L552" s="143"/>
      <c r="M552" s="148"/>
      <c r="T552" s="149"/>
      <c r="AT552" s="145" t="s">
        <v>134</v>
      </c>
      <c r="AU552" s="145" t="s">
        <v>86</v>
      </c>
      <c r="AV552" s="12" t="s">
        <v>84</v>
      </c>
      <c r="AW552" s="12" t="s">
        <v>36</v>
      </c>
      <c r="AX552" s="12" t="s">
        <v>76</v>
      </c>
      <c r="AY552" s="145" t="s">
        <v>124</v>
      </c>
    </row>
    <row r="553" spans="2:51" s="13" customFormat="1" ht="10.5">
      <c r="B553" s="150"/>
      <c r="D553" s="144" t="s">
        <v>134</v>
      </c>
      <c r="E553" s="151" t="s">
        <v>28</v>
      </c>
      <c r="F553" s="152" t="s">
        <v>696</v>
      </c>
      <c r="H553" s="153">
        <v>0.082</v>
      </c>
      <c r="I553" s="154"/>
      <c r="L553" s="150"/>
      <c r="M553" s="155"/>
      <c r="T553" s="156"/>
      <c r="AT553" s="151" t="s">
        <v>134</v>
      </c>
      <c r="AU553" s="151" t="s">
        <v>86</v>
      </c>
      <c r="AV553" s="13" t="s">
        <v>86</v>
      </c>
      <c r="AW553" s="13" t="s">
        <v>36</v>
      </c>
      <c r="AX553" s="13" t="s">
        <v>76</v>
      </c>
      <c r="AY553" s="151" t="s">
        <v>124</v>
      </c>
    </row>
    <row r="554" spans="2:51" s="12" customFormat="1" ht="10.5">
      <c r="B554" s="143"/>
      <c r="D554" s="144" t="s">
        <v>134</v>
      </c>
      <c r="E554" s="145" t="s">
        <v>28</v>
      </c>
      <c r="F554" s="146" t="s">
        <v>737</v>
      </c>
      <c r="H554" s="145" t="s">
        <v>28</v>
      </c>
      <c r="I554" s="147"/>
      <c r="L554" s="143"/>
      <c r="M554" s="148"/>
      <c r="T554" s="149"/>
      <c r="AT554" s="145" t="s">
        <v>134</v>
      </c>
      <c r="AU554" s="145" t="s">
        <v>86</v>
      </c>
      <c r="AV554" s="12" t="s">
        <v>84</v>
      </c>
      <c r="AW554" s="12" t="s">
        <v>36</v>
      </c>
      <c r="AX554" s="12" t="s">
        <v>76</v>
      </c>
      <c r="AY554" s="145" t="s">
        <v>124</v>
      </c>
    </row>
    <row r="555" spans="2:51" s="13" customFormat="1" ht="10.5">
      <c r="B555" s="150"/>
      <c r="D555" s="144" t="s">
        <v>134</v>
      </c>
      <c r="E555" s="151" t="s">
        <v>28</v>
      </c>
      <c r="F555" s="152" t="s">
        <v>697</v>
      </c>
      <c r="H555" s="153">
        <v>0.46</v>
      </c>
      <c r="I555" s="154"/>
      <c r="L555" s="150"/>
      <c r="M555" s="155"/>
      <c r="T555" s="156"/>
      <c r="AT555" s="151" t="s">
        <v>134</v>
      </c>
      <c r="AU555" s="151" t="s">
        <v>86</v>
      </c>
      <c r="AV555" s="13" t="s">
        <v>86</v>
      </c>
      <c r="AW555" s="13" t="s">
        <v>36</v>
      </c>
      <c r="AX555" s="13" t="s">
        <v>76</v>
      </c>
      <c r="AY555" s="151" t="s">
        <v>124</v>
      </c>
    </row>
    <row r="556" spans="2:51" s="14" customFormat="1" ht="10.5">
      <c r="B556" s="157"/>
      <c r="D556" s="144" t="s">
        <v>134</v>
      </c>
      <c r="E556" s="158" t="s">
        <v>28</v>
      </c>
      <c r="F556" s="159" t="s">
        <v>144</v>
      </c>
      <c r="H556" s="160">
        <v>106.527</v>
      </c>
      <c r="I556" s="161"/>
      <c r="L556" s="157"/>
      <c r="M556" s="162"/>
      <c r="T556" s="163"/>
      <c r="AT556" s="158" t="s">
        <v>134</v>
      </c>
      <c r="AU556" s="158" t="s">
        <v>86</v>
      </c>
      <c r="AV556" s="14" t="s">
        <v>130</v>
      </c>
      <c r="AW556" s="14" t="s">
        <v>36</v>
      </c>
      <c r="AX556" s="14" t="s">
        <v>84</v>
      </c>
      <c r="AY556" s="158" t="s">
        <v>124</v>
      </c>
    </row>
    <row r="557" spans="2:65" s="1" customFormat="1" ht="24.75" customHeight="1">
      <c r="B557" s="33"/>
      <c r="C557" s="125" t="s">
        <v>738</v>
      </c>
      <c r="D557" s="125" t="s">
        <v>126</v>
      </c>
      <c r="E557" s="126" t="s">
        <v>739</v>
      </c>
      <c r="F557" s="127" t="s">
        <v>740</v>
      </c>
      <c r="G557" s="128" t="s">
        <v>214</v>
      </c>
      <c r="H557" s="129">
        <v>1087.477</v>
      </c>
      <c r="I557" s="130"/>
      <c r="J557" s="131">
        <f>ROUND(I557*H557,2)</f>
        <v>0</v>
      </c>
      <c r="K557" s="132"/>
      <c r="L557" s="33"/>
      <c r="M557" s="133" t="s">
        <v>28</v>
      </c>
      <c r="N557" s="134" t="s">
        <v>47</v>
      </c>
      <c r="P557" s="135">
        <f>O557*H557</f>
        <v>0</v>
      </c>
      <c r="Q557" s="135">
        <v>0</v>
      </c>
      <c r="R557" s="135">
        <f>Q557*H557</f>
        <v>0</v>
      </c>
      <c r="S557" s="135">
        <v>0</v>
      </c>
      <c r="T557" s="136">
        <f>S557*H557</f>
        <v>0</v>
      </c>
      <c r="AR557" s="137" t="s">
        <v>130</v>
      </c>
      <c r="AT557" s="137" t="s">
        <v>126</v>
      </c>
      <c r="AU557" s="137" t="s">
        <v>86</v>
      </c>
      <c r="AY557" s="18" t="s">
        <v>124</v>
      </c>
      <c r="BE557" s="138">
        <f>IF(N557="základní",J557,0)</f>
        <v>0</v>
      </c>
      <c r="BF557" s="138">
        <f>IF(N557="snížená",J557,0)</f>
        <v>0</v>
      </c>
      <c r="BG557" s="138">
        <f>IF(N557="zákl. přenesená",J557,0)</f>
        <v>0</v>
      </c>
      <c r="BH557" s="138">
        <f>IF(N557="sníž. přenesená",J557,0)</f>
        <v>0</v>
      </c>
      <c r="BI557" s="138">
        <f>IF(N557="nulová",J557,0)</f>
        <v>0</v>
      </c>
      <c r="BJ557" s="18" t="s">
        <v>84</v>
      </c>
      <c r="BK557" s="138">
        <f>ROUND(I557*H557,2)</f>
        <v>0</v>
      </c>
      <c r="BL557" s="18" t="s">
        <v>130</v>
      </c>
      <c r="BM557" s="137" t="s">
        <v>741</v>
      </c>
    </row>
    <row r="558" spans="2:51" s="13" customFormat="1" ht="10.5">
      <c r="B558" s="150"/>
      <c r="D558" s="144" t="s">
        <v>134</v>
      </c>
      <c r="E558" s="151" t="s">
        <v>28</v>
      </c>
      <c r="F558" s="152" t="s">
        <v>705</v>
      </c>
      <c r="H558" s="153">
        <v>1087.477</v>
      </c>
      <c r="I558" s="154"/>
      <c r="L558" s="150"/>
      <c r="M558" s="155"/>
      <c r="T558" s="156"/>
      <c r="AT558" s="151" t="s">
        <v>134</v>
      </c>
      <c r="AU558" s="151" t="s">
        <v>86</v>
      </c>
      <c r="AV558" s="13" t="s">
        <v>86</v>
      </c>
      <c r="AW558" s="13" t="s">
        <v>36</v>
      </c>
      <c r="AX558" s="13" t="s">
        <v>84</v>
      </c>
      <c r="AY558" s="151" t="s">
        <v>124</v>
      </c>
    </row>
    <row r="559" spans="2:65" s="1" customFormat="1" ht="15.75" customHeight="1">
      <c r="B559" s="33"/>
      <c r="C559" s="125" t="s">
        <v>742</v>
      </c>
      <c r="D559" s="125" t="s">
        <v>126</v>
      </c>
      <c r="E559" s="126" t="s">
        <v>743</v>
      </c>
      <c r="F559" s="127" t="s">
        <v>744</v>
      </c>
      <c r="G559" s="128" t="s">
        <v>745</v>
      </c>
      <c r="H559" s="129">
        <v>800</v>
      </c>
      <c r="I559" s="130"/>
      <c r="J559" s="131">
        <f>ROUND(I559*H559,2)</f>
        <v>0</v>
      </c>
      <c r="K559" s="132"/>
      <c r="L559" s="33"/>
      <c r="M559" s="133" t="s">
        <v>28</v>
      </c>
      <c r="N559" s="134" t="s">
        <v>47</v>
      </c>
      <c r="P559" s="135">
        <f>O559*H559</f>
        <v>0</v>
      </c>
      <c r="Q559" s="135">
        <v>0</v>
      </c>
      <c r="R559" s="135">
        <f>Q559*H559</f>
        <v>0</v>
      </c>
      <c r="S559" s="135">
        <v>0</v>
      </c>
      <c r="T559" s="136">
        <f>S559*H559</f>
        <v>0</v>
      </c>
      <c r="AR559" s="137" t="s">
        <v>130</v>
      </c>
      <c r="AT559" s="137" t="s">
        <v>126</v>
      </c>
      <c r="AU559" s="137" t="s">
        <v>86</v>
      </c>
      <c r="AY559" s="18" t="s">
        <v>124</v>
      </c>
      <c r="BE559" s="138">
        <f>IF(N559="základní",J559,0)</f>
        <v>0</v>
      </c>
      <c r="BF559" s="138">
        <f>IF(N559="snížená",J559,0)</f>
        <v>0</v>
      </c>
      <c r="BG559" s="138">
        <f>IF(N559="zákl. přenesená",J559,0)</f>
        <v>0</v>
      </c>
      <c r="BH559" s="138">
        <f>IF(N559="sníž. přenesená",J559,0)</f>
        <v>0</v>
      </c>
      <c r="BI559" s="138">
        <f>IF(N559="nulová",J559,0)</f>
        <v>0</v>
      </c>
      <c r="BJ559" s="18" t="s">
        <v>84</v>
      </c>
      <c r="BK559" s="138">
        <f>ROUND(I559*H559,2)</f>
        <v>0</v>
      </c>
      <c r="BL559" s="18" t="s">
        <v>130</v>
      </c>
      <c r="BM559" s="137" t="s">
        <v>746</v>
      </c>
    </row>
    <row r="560" spans="2:51" s="12" customFormat="1" ht="10.5">
      <c r="B560" s="143"/>
      <c r="D560" s="144" t="s">
        <v>134</v>
      </c>
      <c r="E560" s="145" t="s">
        <v>28</v>
      </c>
      <c r="F560" s="146" t="s">
        <v>747</v>
      </c>
      <c r="H560" s="145" t="s">
        <v>28</v>
      </c>
      <c r="I560" s="147"/>
      <c r="L560" s="143"/>
      <c r="M560" s="148"/>
      <c r="T560" s="149"/>
      <c r="AT560" s="145" t="s">
        <v>134</v>
      </c>
      <c r="AU560" s="145" t="s">
        <v>86</v>
      </c>
      <c r="AV560" s="12" t="s">
        <v>84</v>
      </c>
      <c r="AW560" s="12" t="s">
        <v>36</v>
      </c>
      <c r="AX560" s="12" t="s">
        <v>76</v>
      </c>
      <c r="AY560" s="145" t="s">
        <v>124</v>
      </c>
    </row>
    <row r="561" spans="2:51" s="13" customFormat="1" ht="10.5">
      <c r="B561" s="150"/>
      <c r="D561" s="144" t="s">
        <v>134</v>
      </c>
      <c r="E561" s="151" t="s">
        <v>28</v>
      </c>
      <c r="F561" s="152" t="s">
        <v>748</v>
      </c>
      <c r="H561" s="153">
        <v>800</v>
      </c>
      <c r="I561" s="154"/>
      <c r="L561" s="150"/>
      <c r="M561" s="155"/>
      <c r="T561" s="156"/>
      <c r="AT561" s="151" t="s">
        <v>134</v>
      </c>
      <c r="AU561" s="151" t="s">
        <v>86</v>
      </c>
      <c r="AV561" s="13" t="s">
        <v>86</v>
      </c>
      <c r="AW561" s="13" t="s">
        <v>36</v>
      </c>
      <c r="AX561" s="13" t="s">
        <v>76</v>
      </c>
      <c r="AY561" s="151" t="s">
        <v>124</v>
      </c>
    </row>
    <row r="562" spans="2:51" s="14" customFormat="1" ht="10.5">
      <c r="B562" s="157"/>
      <c r="D562" s="144" t="s">
        <v>134</v>
      </c>
      <c r="E562" s="158" t="s">
        <v>28</v>
      </c>
      <c r="F562" s="159" t="s">
        <v>144</v>
      </c>
      <c r="H562" s="160">
        <v>800</v>
      </c>
      <c r="I562" s="161"/>
      <c r="L562" s="157"/>
      <c r="M562" s="162"/>
      <c r="T562" s="163"/>
      <c r="AT562" s="158" t="s">
        <v>134</v>
      </c>
      <c r="AU562" s="158" t="s">
        <v>86</v>
      </c>
      <c r="AV562" s="14" t="s">
        <v>130</v>
      </c>
      <c r="AW562" s="14" t="s">
        <v>36</v>
      </c>
      <c r="AX562" s="14" t="s">
        <v>84</v>
      </c>
      <c r="AY562" s="158" t="s">
        <v>124</v>
      </c>
    </row>
    <row r="563" spans="2:63" s="11" customFormat="1" ht="22.75" customHeight="1">
      <c r="B563" s="113"/>
      <c r="D563" s="114" t="s">
        <v>75</v>
      </c>
      <c r="E563" s="123" t="s">
        <v>749</v>
      </c>
      <c r="F563" s="123" t="s">
        <v>750</v>
      </c>
      <c r="I563" s="116"/>
      <c r="J563" s="124">
        <f>BK563</f>
        <v>0</v>
      </c>
      <c r="L563" s="113"/>
      <c r="M563" s="118"/>
      <c r="P563" s="119">
        <f>SUM(P564:P565)</f>
        <v>0</v>
      </c>
      <c r="R563" s="119">
        <f>SUM(R564:R565)</f>
        <v>0</v>
      </c>
      <c r="T563" s="120">
        <f>SUM(T564:T565)</f>
        <v>0</v>
      </c>
      <c r="AR563" s="114" t="s">
        <v>84</v>
      </c>
      <c r="AT563" s="121" t="s">
        <v>75</v>
      </c>
      <c r="AU563" s="121" t="s">
        <v>84</v>
      </c>
      <c r="AY563" s="114" t="s">
        <v>124</v>
      </c>
      <c r="BK563" s="122">
        <f>SUM(BK564:BK565)</f>
        <v>0</v>
      </c>
    </row>
    <row r="564" spans="2:65" s="1" customFormat="1" ht="24.75" customHeight="1">
      <c r="B564" s="33"/>
      <c r="C564" s="125" t="s">
        <v>751</v>
      </c>
      <c r="D564" s="125" t="s">
        <v>126</v>
      </c>
      <c r="E564" s="126" t="s">
        <v>752</v>
      </c>
      <c r="F564" s="127" t="s">
        <v>753</v>
      </c>
      <c r="G564" s="128" t="s">
        <v>214</v>
      </c>
      <c r="H564" s="129">
        <v>177.456</v>
      </c>
      <c r="I564" s="130"/>
      <c r="J564" s="131">
        <f>ROUND(I564*H564,2)</f>
        <v>0</v>
      </c>
      <c r="K564" s="132"/>
      <c r="L564" s="33"/>
      <c r="M564" s="133" t="s">
        <v>28</v>
      </c>
      <c r="N564" s="134" t="s">
        <v>47</v>
      </c>
      <c r="P564" s="135">
        <f>O564*H564</f>
        <v>0</v>
      </c>
      <c r="Q564" s="135">
        <v>0</v>
      </c>
      <c r="R564" s="135">
        <f>Q564*H564</f>
        <v>0</v>
      </c>
      <c r="S564" s="135">
        <v>0</v>
      </c>
      <c r="T564" s="136">
        <f>S564*H564</f>
        <v>0</v>
      </c>
      <c r="AR564" s="137" t="s">
        <v>130</v>
      </c>
      <c r="AT564" s="137" t="s">
        <v>126</v>
      </c>
      <c r="AU564" s="137" t="s">
        <v>86</v>
      </c>
      <c r="AY564" s="18" t="s">
        <v>124</v>
      </c>
      <c r="BE564" s="138">
        <f>IF(N564="základní",J564,0)</f>
        <v>0</v>
      </c>
      <c r="BF564" s="138">
        <f>IF(N564="snížená",J564,0)</f>
        <v>0</v>
      </c>
      <c r="BG564" s="138">
        <f>IF(N564="zákl. přenesená",J564,0)</f>
        <v>0</v>
      </c>
      <c r="BH564" s="138">
        <f>IF(N564="sníž. přenesená",J564,0)</f>
        <v>0</v>
      </c>
      <c r="BI564" s="138">
        <f>IF(N564="nulová",J564,0)</f>
        <v>0</v>
      </c>
      <c r="BJ564" s="18" t="s">
        <v>84</v>
      </c>
      <c r="BK564" s="138">
        <f>ROUND(I564*H564,2)</f>
        <v>0</v>
      </c>
      <c r="BL564" s="18" t="s">
        <v>130</v>
      </c>
      <c r="BM564" s="137" t="s">
        <v>754</v>
      </c>
    </row>
    <row r="565" spans="2:47" s="1" customFormat="1" ht="10.5">
      <c r="B565" s="33"/>
      <c r="D565" s="139" t="s">
        <v>132</v>
      </c>
      <c r="F565" s="140" t="s">
        <v>755</v>
      </c>
      <c r="I565" s="141"/>
      <c r="L565" s="33"/>
      <c r="M565" s="142"/>
      <c r="T565" s="54"/>
      <c r="AT565" s="18" t="s">
        <v>132</v>
      </c>
      <c r="AU565" s="18" t="s">
        <v>86</v>
      </c>
    </row>
    <row r="566" spans="2:63" s="11" customFormat="1" ht="25.85" customHeight="1">
      <c r="B566" s="113"/>
      <c r="D566" s="114" t="s">
        <v>75</v>
      </c>
      <c r="E566" s="115" t="s">
        <v>237</v>
      </c>
      <c r="F566" s="115" t="s">
        <v>756</v>
      </c>
      <c r="I566" s="116"/>
      <c r="J566" s="117">
        <f>BK566</f>
        <v>0</v>
      </c>
      <c r="L566" s="113"/>
      <c r="M566" s="118"/>
      <c r="P566" s="119">
        <f>P567</f>
        <v>0</v>
      </c>
      <c r="R566" s="119">
        <f>R567</f>
        <v>0.5422588</v>
      </c>
      <c r="T566" s="120">
        <f>T567</f>
        <v>0</v>
      </c>
      <c r="AR566" s="114" t="s">
        <v>145</v>
      </c>
      <c r="AT566" s="121" t="s">
        <v>75</v>
      </c>
      <c r="AU566" s="121" t="s">
        <v>76</v>
      </c>
      <c r="AY566" s="114" t="s">
        <v>124</v>
      </c>
      <c r="BK566" s="122">
        <f>BK567</f>
        <v>0</v>
      </c>
    </row>
    <row r="567" spans="2:63" s="11" customFormat="1" ht="22.75" customHeight="1">
      <c r="B567" s="113"/>
      <c r="D567" s="114" t="s">
        <v>75</v>
      </c>
      <c r="E567" s="123" t="s">
        <v>757</v>
      </c>
      <c r="F567" s="123" t="s">
        <v>758</v>
      </c>
      <c r="I567" s="116"/>
      <c r="J567" s="124">
        <f>BK567</f>
        <v>0</v>
      </c>
      <c r="L567" s="113"/>
      <c r="M567" s="118"/>
      <c r="P567" s="119">
        <f>SUM(P568:P605)</f>
        <v>0</v>
      </c>
      <c r="R567" s="119">
        <f>SUM(R568:R605)</f>
        <v>0.5422588</v>
      </c>
      <c r="T567" s="120">
        <f>SUM(T568:T605)</f>
        <v>0</v>
      </c>
      <c r="AR567" s="114" t="s">
        <v>145</v>
      </c>
      <c r="AT567" s="121" t="s">
        <v>75</v>
      </c>
      <c r="AU567" s="121" t="s">
        <v>84</v>
      </c>
      <c r="AY567" s="114" t="s">
        <v>124</v>
      </c>
      <c r="BK567" s="122">
        <f>SUM(BK568:BK605)</f>
        <v>0</v>
      </c>
    </row>
    <row r="568" spans="2:65" s="1" customFormat="1" ht="33.4" customHeight="1">
      <c r="B568" s="33"/>
      <c r="C568" s="125" t="s">
        <v>759</v>
      </c>
      <c r="D568" s="125" t="s">
        <v>126</v>
      </c>
      <c r="E568" s="126" t="s">
        <v>760</v>
      </c>
      <c r="F568" s="127" t="s">
        <v>761</v>
      </c>
      <c r="G568" s="128" t="s">
        <v>187</v>
      </c>
      <c r="H568" s="129">
        <v>0.48</v>
      </c>
      <c r="I568" s="130"/>
      <c r="J568" s="131">
        <f>ROUND(I568*H568,2)</f>
        <v>0</v>
      </c>
      <c r="K568" s="132"/>
      <c r="L568" s="33"/>
      <c r="M568" s="133" t="s">
        <v>28</v>
      </c>
      <c r="N568" s="134" t="s">
        <v>47</v>
      </c>
      <c r="P568" s="135">
        <f>O568*H568</f>
        <v>0</v>
      </c>
      <c r="Q568" s="135">
        <v>0</v>
      </c>
      <c r="R568" s="135">
        <f>Q568*H568</f>
        <v>0</v>
      </c>
      <c r="S568" s="135">
        <v>0</v>
      </c>
      <c r="T568" s="136">
        <f>S568*H568</f>
        <v>0</v>
      </c>
      <c r="AR568" s="137" t="s">
        <v>514</v>
      </c>
      <c r="AT568" s="137" t="s">
        <v>126</v>
      </c>
      <c r="AU568" s="137" t="s">
        <v>86</v>
      </c>
      <c r="AY568" s="18" t="s">
        <v>124</v>
      </c>
      <c r="BE568" s="138">
        <f>IF(N568="základní",J568,0)</f>
        <v>0</v>
      </c>
      <c r="BF568" s="138">
        <f>IF(N568="snížená",J568,0)</f>
        <v>0</v>
      </c>
      <c r="BG568" s="138">
        <f>IF(N568="zákl. přenesená",J568,0)</f>
        <v>0</v>
      </c>
      <c r="BH568" s="138">
        <f>IF(N568="sníž. přenesená",J568,0)</f>
        <v>0</v>
      </c>
      <c r="BI568" s="138">
        <f>IF(N568="nulová",J568,0)</f>
        <v>0</v>
      </c>
      <c r="BJ568" s="18" t="s">
        <v>84</v>
      </c>
      <c r="BK568" s="138">
        <f>ROUND(I568*H568,2)</f>
        <v>0</v>
      </c>
      <c r="BL568" s="18" t="s">
        <v>514</v>
      </c>
      <c r="BM568" s="137" t="s">
        <v>762</v>
      </c>
    </row>
    <row r="569" spans="2:47" s="1" customFormat="1" ht="10.5">
      <c r="B569" s="33"/>
      <c r="D569" s="139" t="s">
        <v>132</v>
      </c>
      <c r="F569" s="140" t="s">
        <v>763</v>
      </c>
      <c r="I569" s="141"/>
      <c r="L569" s="33"/>
      <c r="M569" s="142"/>
      <c r="T569" s="54"/>
      <c r="AT569" s="18" t="s">
        <v>132</v>
      </c>
      <c r="AU569" s="18" t="s">
        <v>86</v>
      </c>
    </row>
    <row r="570" spans="2:51" s="13" customFormat="1" ht="10.5">
      <c r="B570" s="150"/>
      <c r="D570" s="144" t="s">
        <v>134</v>
      </c>
      <c r="E570" s="151" t="s">
        <v>28</v>
      </c>
      <c r="F570" s="152" t="s">
        <v>764</v>
      </c>
      <c r="H570" s="153">
        <v>0.48</v>
      </c>
      <c r="I570" s="154"/>
      <c r="L570" s="150"/>
      <c r="M570" s="155"/>
      <c r="T570" s="156"/>
      <c r="AT570" s="151" t="s">
        <v>134</v>
      </c>
      <c r="AU570" s="151" t="s">
        <v>86</v>
      </c>
      <c r="AV570" s="13" t="s">
        <v>86</v>
      </c>
      <c r="AW570" s="13" t="s">
        <v>36</v>
      </c>
      <c r="AX570" s="13" t="s">
        <v>84</v>
      </c>
      <c r="AY570" s="151" t="s">
        <v>124</v>
      </c>
    </row>
    <row r="571" spans="2:65" s="1" customFormat="1" ht="38.15" customHeight="1">
      <c r="B571" s="33"/>
      <c r="C571" s="125" t="s">
        <v>765</v>
      </c>
      <c r="D571" s="125" t="s">
        <v>126</v>
      </c>
      <c r="E571" s="126" t="s">
        <v>766</v>
      </c>
      <c r="F571" s="127" t="s">
        <v>767</v>
      </c>
      <c r="G571" s="128" t="s">
        <v>171</v>
      </c>
      <c r="H571" s="129">
        <v>31.6</v>
      </c>
      <c r="I571" s="130"/>
      <c r="J571" s="131">
        <f>ROUND(I571*H571,2)</f>
        <v>0</v>
      </c>
      <c r="K571" s="132"/>
      <c r="L571" s="33"/>
      <c r="M571" s="133" t="s">
        <v>28</v>
      </c>
      <c r="N571" s="134" t="s">
        <v>47</v>
      </c>
      <c r="P571" s="135">
        <f>O571*H571</f>
        <v>0</v>
      </c>
      <c r="Q571" s="135">
        <v>0</v>
      </c>
      <c r="R571" s="135">
        <f>Q571*H571</f>
        <v>0</v>
      </c>
      <c r="S571" s="135">
        <v>0</v>
      </c>
      <c r="T571" s="136">
        <f>S571*H571</f>
        <v>0</v>
      </c>
      <c r="AR571" s="137" t="s">
        <v>514</v>
      </c>
      <c r="AT571" s="137" t="s">
        <v>126</v>
      </c>
      <c r="AU571" s="137" t="s">
        <v>86</v>
      </c>
      <c r="AY571" s="18" t="s">
        <v>124</v>
      </c>
      <c r="BE571" s="138">
        <f>IF(N571="základní",J571,0)</f>
        <v>0</v>
      </c>
      <c r="BF571" s="138">
        <f>IF(N571="snížená",J571,0)</f>
        <v>0</v>
      </c>
      <c r="BG571" s="138">
        <f>IF(N571="zákl. přenesená",J571,0)</f>
        <v>0</v>
      </c>
      <c r="BH571" s="138">
        <f>IF(N571="sníž. přenesená",J571,0)</f>
        <v>0</v>
      </c>
      <c r="BI571" s="138">
        <f>IF(N571="nulová",J571,0)</f>
        <v>0</v>
      </c>
      <c r="BJ571" s="18" t="s">
        <v>84</v>
      </c>
      <c r="BK571" s="138">
        <f>ROUND(I571*H571,2)</f>
        <v>0</v>
      </c>
      <c r="BL571" s="18" t="s">
        <v>514</v>
      </c>
      <c r="BM571" s="137" t="s">
        <v>768</v>
      </c>
    </row>
    <row r="572" spans="2:47" s="1" customFormat="1" ht="10.5">
      <c r="B572" s="33"/>
      <c r="D572" s="139" t="s">
        <v>132</v>
      </c>
      <c r="F572" s="140" t="s">
        <v>769</v>
      </c>
      <c r="I572" s="141"/>
      <c r="L572" s="33"/>
      <c r="M572" s="142"/>
      <c r="T572" s="54"/>
      <c r="AT572" s="18" t="s">
        <v>132</v>
      </c>
      <c r="AU572" s="18" t="s">
        <v>86</v>
      </c>
    </row>
    <row r="573" spans="2:51" s="12" customFormat="1" ht="10.5">
      <c r="B573" s="143"/>
      <c r="D573" s="144" t="s">
        <v>134</v>
      </c>
      <c r="E573" s="145" t="s">
        <v>28</v>
      </c>
      <c r="F573" s="146" t="s">
        <v>770</v>
      </c>
      <c r="H573" s="145" t="s">
        <v>28</v>
      </c>
      <c r="I573" s="147"/>
      <c r="L573" s="143"/>
      <c r="M573" s="148"/>
      <c r="T573" s="149"/>
      <c r="AT573" s="145" t="s">
        <v>134</v>
      </c>
      <c r="AU573" s="145" t="s">
        <v>86</v>
      </c>
      <c r="AV573" s="12" t="s">
        <v>84</v>
      </c>
      <c r="AW573" s="12" t="s">
        <v>36</v>
      </c>
      <c r="AX573" s="12" t="s">
        <v>76</v>
      </c>
      <c r="AY573" s="145" t="s">
        <v>124</v>
      </c>
    </row>
    <row r="574" spans="2:51" s="13" customFormat="1" ht="10.5">
      <c r="B574" s="150"/>
      <c r="D574" s="144" t="s">
        <v>134</v>
      </c>
      <c r="E574" s="151" t="s">
        <v>28</v>
      </c>
      <c r="F574" s="152" t="s">
        <v>771</v>
      </c>
      <c r="H574" s="153">
        <v>31.6</v>
      </c>
      <c r="I574" s="154"/>
      <c r="L574" s="150"/>
      <c r="M574" s="155"/>
      <c r="T574" s="156"/>
      <c r="AT574" s="151" t="s">
        <v>134</v>
      </c>
      <c r="AU574" s="151" t="s">
        <v>86</v>
      </c>
      <c r="AV574" s="13" t="s">
        <v>86</v>
      </c>
      <c r="AW574" s="13" t="s">
        <v>36</v>
      </c>
      <c r="AX574" s="13" t="s">
        <v>84</v>
      </c>
      <c r="AY574" s="151" t="s">
        <v>124</v>
      </c>
    </row>
    <row r="575" spans="2:65" s="1" customFormat="1" ht="38.15" customHeight="1">
      <c r="B575" s="33"/>
      <c r="C575" s="125" t="s">
        <v>772</v>
      </c>
      <c r="D575" s="125" t="s">
        <v>126</v>
      </c>
      <c r="E575" s="126" t="s">
        <v>773</v>
      </c>
      <c r="F575" s="127" t="s">
        <v>774</v>
      </c>
      <c r="G575" s="128" t="s">
        <v>171</v>
      </c>
      <c r="H575" s="129">
        <v>63.4</v>
      </c>
      <c r="I575" s="130"/>
      <c r="J575" s="131">
        <f>ROUND(I575*H575,2)</f>
        <v>0</v>
      </c>
      <c r="K575" s="132"/>
      <c r="L575" s="33"/>
      <c r="M575" s="133" t="s">
        <v>28</v>
      </c>
      <c r="N575" s="134" t="s">
        <v>47</v>
      </c>
      <c r="P575" s="135">
        <f>O575*H575</f>
        <v>0</v>
      </c>
      <c r="Q575" s="135">
        <v>0</v>
      </c>
      <c r="R575" s="135">
        <f>Q575*H575</f>
        <v>0</v>
      </c>
      <c r="S575" s="135">
        <v>0</v>
      </c>
      <c r="T575" s="136">
        <f>S575*H575</f>
        <v>0</v>
      </c>
      <c r="AR575" s="137" t="s">
        <v>514</v>
      </c>
      <c r="AT575" s="137" t="s">
        <v>126</v>
      </c>
      <c r="AU575" s="137" t="s">
        <v>86</v>
      </c>
      <c r="AY575" s="18" t="s">
        <v>124</v>
      </c>
      <c r="BE575" s="138">
        <f>IF(N575="základní",J575,0)</f>
        <v>0</v>
      </c>
      <c r="BF575" s="138">
        <f>IF(N575="snížená",J575,0)</f>
        <v>0</v>
      </c>
      <c r="BG575" s="138">
        <f>IF(N575="zákl. přenesená",J575,0)</f>
        <v>0</v>
      </c>
      <c r="BH575" s="138">
        <f>IF(N575="sníž. přenesená",J575,0)</f>
        <v>0</v>
      </c>
      <c r="BI575" s="138">
        <f>IF(N575="nulová",J575,0)</f>
        <v>0</v>
      </c>
      <c r="BJ575" s="18" t="s">
        <v>84</v>
      </c>
      <c r="BK575" s="138">
        <f>ROUND(I575*H575,2)</f>
        <v>0</v>
      </c>
      <c r="BL575" s="18" t="s">
        <v>514</v>
      </c>
      <c r="BM575" s="137" t="s">
        <v>775</v>
      </c>
    </row>
    <row r="576" spans="2:47" s="1" customFormat="1" ht="10.5">
      <c r="B576" s="33"/>
      <c r="D576" s="139" t="s">
        <v>132</v>
      </c>
      <c r="F576" s="140" t="s">
        <v>776</v>
      </c>
      <c r="I576" s="141"/>
      <c r="L576" s="33"/>
      <c r="M576" s="142"/>
      <c r="T576" s="54"/>
      <c r="AT576" s="18" t="s">
        <v>132</v>
      </c>
      <c r="AU576" s="18" t="s">
        <v>86</v>
      </c>
    </row>
    <row r="577" spans="2:51" s="12" customFormat="1" ht="10.5">
      <c r="B577" s="143"/>
      <c r="D577" s="144" t="s">
        <v>134</v>
      </c>
      <c r="E577" s="145" t="s">
        <v>28</v>
      </c>
      <c r="F577" s="146" t="s">
        <v>777</v>
      </c>
      <c r="H577" s="145" t="s">
        <v>28</v>
      </c>
      <c r="I577" s="147"/>
      <c r="L577" s="143"/>
      <c r="M577" s="148"/>
      <c r="T577" s="149"/>
      <c r="AT577" s="145" t="s">
        <v>134</v>
      </c>
      <c r="AU577" s="145" t="s">
        <v>86</v>
      </c>
      <c r="AV577" s="12" t="s">
        <v>84</v>
      </c>
      <c r="AW577" s="12" t="s">
        <v>36</v>
      </c>
      <c r="AX577" s="12" t="s">
        <v>76</v>
      </c>
      <c r="AY577" s="145" t="s">
        <v>124</v>
      </c>
    </row>
    <row r="578" spans="2:51" s="13" customFormat="1" ht="10.5">
      <c r="B578" s="150"/>
      <c r="D578" s="144" t="s">
        <v>134</v>
      </c>
      <c r="E578" s="151" t="s">
        <v>28</v>
      </c>
      <c r="F578" s="152" t="s">
        <v>778</v>
      </c>
      <c r="H578" s="153">
        <v>63.4</v>
      </c>
      <c r="I578" s="154"/>
      <c r="L578" s="150"/>
      <c r="M578" s="155"/>
      <c r="T578" s="156"/>
      <c r="AT578" s="151" t="s">
        <v>134</v>
      </c>
      <c r="AU578" s="151" t="s">
        <v>86</v>
      </c>
      <c r="AV578" s="13" t="s">
        <v>86</v>
      </c>
      <c r="AW578" s="13" t="s">
        <v>36</v>
      </c>
      <c r="AX578" s="13" t="s">
        <v>84</v>
      </c>
      <c r="AY578" s="151" t="s">
        <v>124</v>
      </c>
    </row>
    <row r="579" spans="2:65" s="1" customFormat="1" ht="24.75" customHeight="1">
      <c r="B579" s="33"/>
      <c r="C579" s="125" t="s">
        <v>779</v>
      </c>
      <c r="D579" s="125" t="s">
        <v>126</v>
      </c>
      <c r="E579" s="126" t="s">
        <v>780</v>
      </c>
      <c r="F579" s="127" t="s">
        <v>781</v>
      </c>
      <c r="G579" s="128" t="s">
        <v>171</v>
      </c>
      <c r="H579" s="129">
        <v>95</v>
      </c>
      <c r="I579" s="130"/>
      <c r="J579" s="131">
        <f>ROUND(I579*H579,2)</f>
        <v>0</v>
      </c>
      <c r="K579" s="132"/>
      <c r="L579" s="33"/>
      <c r="M579" s="133" t="s">
        <v>28</v>
      </c>
      <c r="N579" s="134" t="s">
        <v>47</v>
      </c>
      <c r="P579" s="135">
        <f>O579*H579</f>
        <v>0</v>
      </c>
      <c r="Q579" s="135">
        <v>0</v>
      </c>
      <c r="R579" s="135">
        <f>Q579*H579</f>
        <v>0</v>
      </c>
      <c r="S579" s="135">
        <v>0</v>
      </c>
      <c r="T579" s="136">
        <f>S579*H579</f>
        <v>0</v>
      </c>
      <c r="AR579" s="137" t="s">
        <v>514</v>
      </c>
      <c r="AT579" s="137" t="s">
        <v>126</v>
      </c>
      <c r="AU579" s="137" t="s">
        <v>86</v>
      </c>
      <c r="AY579" s="18" t="s">
        <v>124</v>
      </c>
      <c r="BE579" s="138">
        <f>IF(N579="základní",J579,0)</f>
        <v>0</v>
      </c>
      <c r="BF579" s="138">
        <f>IF(N579="snížená",J579,0)</f>
        <v>0</v>
      </c>
      <c r="BG579" s="138">
        <f>IF(N579="zákl. přenesená",J579,0)</f>
        <v>0</v>
      </c>
      <c r="BH579" s="138">
        <f>IF(N579="sníž. přenesená",J579,0)</f>
        <v>0</v>
      </c>
      <c r="BI579" s="138">
        <f>IF(N579="nulová",J579,0)</f>
        <v>0</v>
      </c>
      <c r="BJ579" s="18" t="s">
        <v>84</v>
      </c>
      <c r="BK579" s="138">
        <f>ROUND(I579*H579,2)</f>
        <v>0</v>
      </c>
      <c r="BL579" s="18" t="s">
        <v>514</v>
      </c>
      <c r="BM579" s="137" t="s">
        <v>782</v>
      </c>
    </row>
    <row r="580" spans="2:47" s="1" customFormat="1" ht="10.5">
      <c r="B580" s="33"/>
      <c r="D580" s="139" t="s">
        <v>132</v>
      </c>
      <c r="F580" s="140" t="s">
        <v>783</v>
      </c>
      <c r="I580" s="141"/>
      <c r="L580" s="33"/>
      <c r="M580" s="142"/>
      <c r="T580" s="54"/>
      <c r="AT580" s="18" t="s">
        <v>132</v>
      </c>
      <c r="AU580" s="18" t="s">
        <v>86</v>
      </c>
    </row>
    <row r="581" spans="2:51" s="13" customFormat="1" ht="10.5">
      <c r="B581" s="150"/>
      <c r="D581" s="144" t="s">
        <v>134</v>
      </c>
      <c r="E581" s="151" t="s">
        <v>28</v>
      </c>
      <c r="F581" s="152" t="s">
        <v>771</v>
      </c>
      <c r="H581" s="153">
        <v>31.6</v>
      </c>
      <c r="I581" s="154"/>
      <c r="L581" s="150"/>
      <c r="M581" s="155"/>
      <c r="T581" s="156"/>
      <c r="AT581" s="151" t="s">
        <v>134</v>
      </c>
      <c r="AU581" s="151" t="s">
        <v>86</v>
      </c>
      <c r="AV581" s="13" t="s">
        <v>86</v>
      </c>
      <c r="AW581" s="13" t="s">
        <v>36</v>
      </c>
      <c r="AX581" s="13" t="s">
        <v>76</v>
      </c>
      <c r="AY581" s="151" t="s">
        <v>124</v>
      </c>
    </row>
    <row r="582" spans="2:51" s="13" customFormat="1" ht="10.5">
      <c r="B582" s="150"/>
      <c r="D582" s="144" t="s">
        <v>134</v>
      </c>
      <c r="E582" s="151" t="s">
        <v>28</v>
      </c>
      <c r="F582" s="152" t="s">
        <v>778</v>
      </c>
      <c r="H582" s="153">
        <v>63.4</v>
      </c>
      <c r="I582" s="154"/>
      <c r="L582" s="150"/>
      <c r="M582" s="155"/>
      <c r="T582" s="156"/>
      <c r="AT582" s="151" t="s">
        <v>134</v>
      </c>
      <c r="AU582" s="151" t="s">
        <v>86</v>
      </c>
      <c r="AV582" s="13" t="s">
        <v>86</v>
      </c>
      <c r="AW582" s="13" t="s">
        <v>36</v>
      </c>
      <c r="AX582" s="13" t="s">
        <v>76</v>
      </c>
      <c r="AY582" s="151" t="s">
        <v>124</v>
      </c>
    </row>
    <row r="583" spans="2:51" s="14" customFormat="1" ht="10.5">
      <c r="B583" s="157"/>
      <c r="D583" s="144" t="s">
        <v>134</v>
      </c>
      <c r="E583" s="158" t="s">
        <v>28</v>
      </c>
      <c r="F583" s="159" t="s">
        <v>144</v>
      </c>
      <c r="H583" s="160">
        <v>95</v>
      </c>
      <c r="I583" s="161"/>
      <c r="L583" s="157"/>
      <c r="M583" s="162"/>
      <c r="T583" s="163"/>
      <c r="AT583" s="158" t="s">
        <v>134</v>
      </c>
      <c r="AU583" s="158" t="s">
        <v>86</v>
      </c>
      <c r="AV583" s="14" t="s">
        <v>130</v>
      </c>
      <c r="AW583" s="14" t="s">
        <v>36</v>
      </c>
      <c r="AX583" s="14" t="s">
        <v>84</v>
      </c>
      <c r="AY583" s="158" t="s">
        <v>124</v>
      </c>
    </row>
    <row r="584" spans="2:65" s="1" customFormat="1" ht="22.25" customHeight="1">
      <c r="B584" s="33"/>
      <c r="C584" s="125" t="s">
        <v>784</v>
      </c>
      <c r="D584" s="125" t="s">
        <v>126</v>
      </c>
      <c r="E584" s="126" t="s">
        <v>785</v>
      </c>
      <c r="F584" s="127" t="s">
        <v>786</v>
      </c>
      <c r="G584" s="128" t="s">
        <v>171</v>
      </c>
      <c r="H584" s="129">
        <v>78</v>
      </c>
      <c r="I584" s="130"/>
      <c r="J584" s="131">
        <f>ROUND(I584*H584,2)</f>
        <v>0</v>
      </c>
      <c r="K584" s="132"/>
      <c r="L584" s="33"/>
      <c r="M584" s="133" t="s">
        <v>28</v>
      </c>
      <c r="N584" s="134" t="s">
        <v>47</v>
      </c>
      <c r="P584" s="135">
        <f>O584*H584</f>
        <v>0</v>
      </c>
      <c r="Q584" s="135">
        <v>0</v>
      </c>
      <c r="R584" s="135">
        <f>Q584*H584</f>
        <v>0</v>
      </c>
      <c r="S584" s="135">
        <v>0</v>
      </c>
      <c r="T584" s="136">
        <f>S584*H584</f>
        <v>0</v>
      </c>
      <c r="AR584" s="137" t="s">
        <v>514</v>
      </c>
      <c r="AT584" s="137" t="s">
        <v>126</v>
      </c>
      <c r="AU584" s="137" t="s">
        <v>86</v>
      </c>
      <c r="AY584" s="18" t="s">
        <v>124</v>
      </c>
      <c r="BE584" s="138">
        <f>IF(N584="základní",J584,0)</f>
        <v>0</v>
      </c>
      <c r="BF584" s="138">
        <f>IF(N584="snížená",J584,0)</f>
        <v>0</v>
      </c>
      <c r="BG584" s="138">
        <f>IF(N584="zákl. přenesená",J584,0)</f>
        <v>0</v>
      </c>
      <c r="BH584" s="138">
        <f>IF(N584="sníž. přenesená",J584,0)</f>
        <v>0</v>
      </c>
      <c r="BI584" s="138">
        <f>IF(N584="nulová",J584,0)</f>
        <v>0</v>
      </c>
      <c r="BJ584" s="18" t="s">
        <v>84</v>
      </c>
      <c r="BK584" s="138">
        <f>ROUND(I584*H584,2)</f>
        <v>0</v>
      </c>
      <c r="BL584" s="18" t="s">
        <v>514</v>
      </c>
      <c r="BM584" s="137" t="s">
        <v>787</v>
      </c>
    </row>
    <row r="585" spans="2:47" s="1" customFormat="1" ht="10.5">
      <c r="B585" s="33"/>
      <c r="D585" s="139" t="s">
        <v>132</v>
      </c>
      <c r="F585" s="140" t="s">
        <v>788</v>
      </c>
      <c r="I585" s="141"/>
      <c r="L585" s="33"/>
      <c r="M585" s="142"/>
      <c r="T585" s="54"/>
      <c r="AT585" s="18" t="s">
        <v>132</v>
      </c>
      <c r="AU585" s="18" t="s">
        <v>86</v>
      </c>
    </row>
    <row r="586" spans="2:51" s="13" customFormat="1" ht="10.5">
      <c r="B586" s="150"/>
      <c r="D586" s="144" t="s">
        <v>134</v>
      </c>
      <c r="E586" s="151" t="s">
        <v>28</v>
      </c>
      <c r="F586" s="152" t="s">
        <v>789</v>
      </c>
      <c r="H586" s="153">
        <v>78</v>
      </c>
      <c r="I586" s="154"/>
      <c r="L586" s="150"/>
      <c r="M586" s="155"/>
      <c r="T586" s="156"/>
      <c r="AT586" s="151" t="s">
        <v>134</v>
      </c>
      <c r="AU586" s="151" t="s">
        <v>86</v>
      </c>
      <c r="AV586" s="13" t="s">
        <v>86</v>
      </c>
      <c r="AW586" s="13" t="s">
        <v>36</v>
      </c>
      <c r="AX586" s="13" t="s">
        <v>84</v>
      </c>
      <c r="AY586" s="151" t="s">
        <v>124</v>
      </c>
    </row>
    <row r="587" spans="2:65" s="1" customFormat="1" ht="15.75" customHeight="1">
      <c r="B587" s="33"/>
      <c r="C587" s="171" t="s">
        <v>790</v>
      </c>
      <c r="D587" s="171" t="s">
        <v>237</v>
      </c>
      <c r="E587" s="172" t="s">
        <v>791</v>
      </c>
      <c r="F587" s="173" t="s">
        <v>792</v>
      </c>
      <c r="G587" s="174" t="s">
        <v>171</v>
      </c>
      <c r="H587" s="175">
        <v>78.78</v>
      </c>
      <c r="I587" s="176"/>
      <c r="J587" s="177">
        <f>ROUND(I587*H587,2)</f>
        <v>0</v>
      </c>
      <c r="K587" s="178"/>
      <c r="L587" s="179"/>
      <c r="M587" s="180" t="s">
        <v>28</v>
      </c>
      <c r="N587" s="181" t="s">
        <v>47</v>
      </c>
      <c r="P587" s="135">
        <f>O587*H587</f>
        <v>0</v>
      </c>
      <c r="Q587" s="135">
        <v>0.00019</v>
      </c>
      <c r="R587" s="135">
        <f>Q587*H587</f>
        <v>0.014968200000000001</v>
      </c>
      <c r="S587" s="135">
        <v>0</v>
      </c>
      <c r="T587" s="136">
        <f>S587*H587</f>
        <v>0</v>
      </c>
      <c r="AR587" s="137" t="s">
        <v>793</v>
      </c>
      <c r="AT587" s="137" t="s">
        <v>237</v>
      </c>
      <c r="AU587" s="137" t="s">
        <v>86</v>
      </c>
      <c r="AY587" s="18" t="s">
        <v>124</v>
      </c>
      <c r="BE587" s="138">
        <f>IF(N587="základní",J587,0)</f>
        <v>0</v>
      </c>
      <c r="BF587" s="138">
        <f>IF(N587="snížená",J587,0)</f>
        <v>0</v>
      </c>
      <c r="BG587" s="138">
        <f>IF(N587="zákl. přenesená",J587,0)</f>
        <v>0</v>
      </c>
      <c r="BH587" s="138">
        <f>IF(N587="sníž. přenesená",J587,0)</f>
        <v>0</v>
      </c>
      <c r="BI587" s="138">
        <f>IF(N587="nulová",J587,0)</f>
        <v>0</v>
      </c>
      <c r="BJ587" s="18" t="s">
        <v>84</v>
      </c>
      <c r="BK587" s="138">
        <f>ROUND(I587*H587,2)</f>
        <v>0</v>
      </c>
      <c r="BL587" s="18" t="s">
        <v>793</v>
      </c>
      <c r="BM587" s="137" t="s">
        <v>794</v>
      </c>
    </row>
    <row r="588" spans="2:51" s="13" customFormat="1" ht="10.5">
      <c r="B588" s="150"/>
      <c r="D588" s="144" t="s">
        <v>134</v>
      </c>
      <c r="E588" s="151" t="s">
        <v>28</v>
      </c>
      <c r="F588" s="152" t="s">
        <v>795</v>
      </c>
      <c r="H588" s="153">
        <v>78.78</v>
      </c>
      <c r="I588" s="154"/>
      <c r="L588" s="150"/>
      <c r="M588" s="155"/>
      <c r="T588" s="156"/>
      <c r="AT588" s="151" t="s">
        <v>134</v>
      </c>
      <c r="AU588" s="151" t="s">
        <v>86</v>
      </c>
      <c r="AV588" s="13" t="s">
        <v>86</v>
      </c>
      <c r="AW588" s="13" t="s">
        <v>36</v>
      </c>
      <c r="AX588" s="13" t="s">
        <v>84</v>
      </c>
      <c r="AY588" s="151" t="s">
        <v>124</v>
      </c>
    </row>
    <row r="589" spans="2:65" s="1" customFormat="1" ht="24.75" customHeight="1">
      <c r="B589" s="33"/>
      <c r="C589" s="125" t="s">
        <v>796</v>
      </c>
      <c r="D589" s="125" t="s">
        <v>126</v>
      </c>
      <c r="E589" s="126" t="s">
        <v>797</v>
      </c>
      <c r="F589" s="127" t="s">
        <v>798</v>
      </c>
      <c r="G589" s="128" t="s">
        <v>171</v>
      </c>
      <c r="H589" s="129">
        <v>169.2</v>
      </c>
      <c r="I589" s="130"/>
      <c r="J589" s="131">
        <f>ROUND(I589*H589,2)</f>
        <v>0</v>
      </c>
      <c r="K589" s="132"/>
      <c r="L589" s="33"/>
      <c r="M589" s="133" t="s">
        <v>28</v>
      </c>
      <c r="N589" s="134" t="s">
        <v>47</v>
      </c>
      <c r="P589" s="135">
        <f>O589*H589</f>
        <v>0</v>
      </c>
      <c r="Q589" s="135">
        <v>0</v>
      </c>
      <c r="R589" s="135">
        <f>Q589*H589</f>
        <v>0</v>
      </c>
      <c r="S589" s="135">
        <v>0</v>
      </c>
      <c r="T589" s="136">
        <f>S589*H589</f>
        <v>0</v>
      </c>
      <c r="AR589" s="137" t="s">
        <v>514</v>
      </c>
      <c r="AT589" s="137" t="s">
        <v>126</v>
      </c>
      <c r="AU589" s="137" t="s">
        <v>86</v>
      </c>
      <c r="AY589" s="18" t="s">
        <v>124</v>
      </c>
      <c r="BE589" s="138">
        <f>IF(N589="základní",J589,0)</f>
        <v>0</v>
      </c>
      <c r="BF589" s="138">
        <f>IF(N589="snížená",J589,0)</f>
        <v>0</v>
      </c>
      <c r="BG589" s="138">
        <f>IF(N589="zákl. přenesená",J589,0)</f>
        <v>0</v>
      </c>
      <c r="BH589" s="138">
        <f>IF(N589="sníž. přenesená",J589,0)</f>
        <v>0</v>
      </c>
      <c r="BI589" s="138">
        <f>IF(N589="nulová",J589,0)</f>
        <v>0</v>
      </c>
      <c r="BJ589" s="18" t="s">
        <v>84</v>
      </c>
      <c r="BK589" s="138">
        <f>ROUND(I589*H589,2)</f>
        <v>0</v>
      </c>
      <c r="BL589" s="18" t="s">
        <v>514</v>
      </c>
      <c r="BM589" s="137" t="s">
        <v>799</v>
      </c>
    </row>
    <row r="590" spans="2:47" s="1" customFormat="1" ht="10.5">
      <c r="B590" s="33"/>
      <c r="D590" s="139" t="s">
        <v>132</v>
      </c>
      <c r="F590" s="140" t="s">
        <v>800</v>
      </c>
      <c r="I590" s="141"/>
      <c r="L590" s="33"/>
      <c r="M590" s="142"/>
      <c r="T590" s="54"/>
      <c r="AT590" s="18" t="s">
        <v>132</v>
      </c>
      <c r="AU590" s="18" t="s">
        <v>86</v>
      </c>
    </row>
    <row r="591" spans="2:51" s="13" customFormat="1" ht="10.5">
      <c r="B591" s="150"/>
      <c r="D591" s="144" t="s">
        <v>134</v>
      </c>
      <c r="E591" s="151" t="s">
        <v>28</v>
      </c>
      <c r="F591" s="152" t="s">
        <v>801</v>
      </c>
      <c r="H591" s="153">
        <v>91.2</v>
      </c>
      <c r="I591" s="154"/>
      <c r="L591" s="150"/>
      <c r="M591" s="155"/>
      <c r="T591" s="156"/>
      <c r="AT591" s="151" t="s">
        <v>134</v>
      </c>
      <c r="AU591" s="151" t="s">
        <v>86</v>
      </c>
      <c r="AV591" s="13" t="s">
        <v>86</v>
      </c>
      <c r="AW591" s="13" t="s">
        <v>36</v>
      </c>
      <c r="AX591" s="13" t="s">
        <v>76</v>
      </c>
      <c r="AY591" s="151" t="s">
        <v>124</v>
      </c>
    </row>
    <row r="592" spans="2:51" s="13" customFormat="1" ht="10.5">
      <c r="B592" s="150"/>
      <c r="D592" s="144" t="s">
        <v>134</v>
      </c>
      <c r="E592" s="151" t="s">
        <v>28</v>
      </c>
      <c r="F592" s="152" t="s">
        <v>789</v>
      </c>
      <c r="H592" s="153">
        <v>78</v>
      </c>
      <c r="I592" s="154"/>
      <c r="L592" s="150"/>
      <c r="M592" s="155"/>
      <c r="T592" s="156"/>
      <c r="AT592" s="151" t="s">
        <v>134</v>
      </c>
      <c r="AU592" s="151" t="s">
        <v>86</v>
      </c>
      <c r="AV592" s="13" t="s">
        <v>86</v>
      </c>
      <c r="AW592" s="13" t="s">
        <v>36</v>
      </c>
      <c r="AX592" s="13" t="s">
        <v>76</v>
      </c>
      <c r="AY592" s="151" t="s">
        <v>124</v>
      </c>
    </row>
    <row r="593" spans="2:51" s="14" customFormat="1" ht="10.5">
      <c r="B593" s="157"/>
      <c r="D593" s="144" t="s">
        <v>134</v>
      </c>
      <c r="E593" s="158" t="s">
        <v>28</v>
      </c>
      <c r="F593" s="159" t="s">
        <v>144</v>
      </c>
      <c r="H593" s="160">
        <v>169.2</v>
      </c>
      <c r="I593" s="161"/>
      <c r="L593" s="157"/>
      <c r="M593" s="162"/>
      <c r="T593" s="163"/>
      <c r="AT593" s="158" t="s">
        <v>134</v>
      </c>
      <c r="AU593" s="158" t="s">
        <v>86</v>
      </c>
      <c r="AV593" s="14" t="s">
        <v>130</v>
      </c>
      <c r="AW593" s="14" t="s">
        <v>36</v>
      </c>
      <c r="AX593" s="14" t="s">
        <v>84</v>
      </c>
      <c r="AY593" s="158" t="s">
        <v>124</v>
      </c>
    </row>
    <row r="594" spans="2:65" s="1" customFormat="1" ht="15.75" customHeight="1">
      <c r="B594" s="33"/>
      <c r="C594" s="171" t="s">
        <v>802</v>
      </c>
      <c r="D594" s="171" t="s">
        <v>237</v>
      </c>
      <c r="E594" s="172" t="s">
        <v>803</v>
      </c>
      <c r="F594" s="173" t="s">
        <v>804</v>
      </c>
      <c r="G594" s="174" t="s">
        <v>171</v>
      </c>
      <c r="H594" s="175">
        <v>170.892</v>
      </c>
      <c r="I594" s="176"/>
      <c r="J594" s="177">
        <f>ROUND(I594*H594,2)</f>
        <v>0</v>
      </c>
      <c r="K594" s="178"/>
      <c r="L594" s="179"/>
      <c r="M594" s="180" t="s">
        <v>28</v>
      </c>
      <c r="N594" s="181" t="s">
        <v>47</v>
      </c>
      <c r="P594" s="135">
        <f>O594*H594</f>
        <v>0</v>
      </c>
      <c r="Q594" s="135">
        <v>0.00055</v>
      </c>
      <c r="R594" s="135">
        <f>Q594*H594</f>
        <v>0.09399060000000001</v>
      </c>
      <c r="S594" s="135">
        <v>0</v>
      </c>
      <c r="T594" s="136">
        <f>S594*H594</f>
        <v>0</v>
      </c>
      <c r="AR594" s="137" t="s">
        <v>793</v>
      </c>
      <c r="AT594" s="137" t="s">
        <v>237</v>
      </c>
      <c r="AU594" s="137" t="s">
        <v>86</v>
      </c>
      <c r="AY594" s="18" t="s">
        <v>124</v>
      </c>
      <c r="BE594" s="138">
        <f>IF(N594="základní",J594,0)</f>
        <v>0</v>
      </c>
      <c r="BF594" s="138">
        <f>IF(N594="snížená",J594,0)</f>
        <v>0</v>
      </c>
      <c r="BG594" s="138">
        <f>IF(N594="zákl. přenesená",J594,0)</f>
        <v>0</v>
      </c>
      <c r="BH594" s="138">
        <f>IF(N594="sníž. přenesená",J594,0)</f>
        <v>0</v>
      </c>
      <c r="BI594" s="138">
        <f>IF(N594="nulová",J594,0)</f>
        <v>0</v>
      </c>
      <c r="BJ594" s="18" t="s">
        <v>84</v>
      </c>
      <c r="BK594" s="138">
        <f>ROUND(I594*H594,2)</f>
        <v>0</v>
      </c>
      <c r="BL594" s="18" t="s">
        <v>793</v>
      </c>
      <c r="BM594" s="137" t="s">
        <v>805</v>
      </c>
    </row>
    <row r="595" spans="2:51" s="13" customFormat="1" ht="10.5">
      <c r="B595" s="150"/>
      <c r="D595" s="144" t="s">
        <v>134</v>
      </c>
      <c r="E595" s="151" t="s">
        <v>28</v>
      </c>
      <c r="F595" s="152" t="s">
        <v>806</v>
      </c>
      <c r="H595" s="153">
        <v>170.892</v>
      </c>
      <c r="I595" s="154"/>
      <c r="L595" s="150"/>
      <c r="M595" s="155"/>
      <c r="T595" s="156"/>
      <c r="AT595" s="151" t="s">
        <v>134</v>
      </c>
      <c r="AU595" s="151" t="s">
        <v>86</v>
      </c>
      <c r="AV595" s="13" t="s">
        <v>86</v>
      </c>
      <c r="AW595" s="13" t="s">
        <v>36</v>
      </c>
      <c r="AX595" s="13" t="s">
        <v>84</v>
      </c>
      <c r="AY595" s="151" t="s">
        <v>124</v>
      </c>
    </row>
    <row r="596" spans="2:65" s="1" customFormat="1" ht="24.75" customHeight="1">
      <c r="B596" s="33"/>
      <c r="C596" s="125" t="s">
        <v>807</v>
      </c>
      <c r="D596" s="125" t="s">
        <v>126</v>
      </c>
      <c r="E596" s="126" t="s">
        <v>808</v>
      </c>
      <c r="F596" s="127" t="s">
        <v>809</v>
      </c>
      <c r="G596" s="128" t="s">
        <v>436</v>
      </c>
      <c r="H596" s="129">
        <v>1</v>
      </c>
      <c r="I596" s="130"/>
      <c r="J596" s="131">
        <f>ROUND(I596*H596,2)</f>
        <v>0</v>
      </c>
      <c r="K596" s="132"/>
      <c r="L596" s="33"/>
      <c r="M596" s="133" t="s">
        <v>28</v>
      </c>
      <c r="N596" s="134" t="s">
        <v>47</v>
      </c>
      <c r="P596" s="135">
        <f>O596*H596</f>
        <v>0</v>
      </c>
      <c r="Q596" s="135">
        <v>0.3743</v>
      </c>
      <c r="R596" s="135">
        <f>Q596*H596</f>
        <v>0.3743</v>
      </c>
      <c r="S596" s="135">
        <v>0</v>
      </c>
      <c r="T596" s="136">
        <f>S596*H596</f>
        <v>0</v>
      </c>
      <c r="AR596" s="137" t="s">
        <v>514</v>
      </c>
      <c r="AT596" s="137" t="s">
        <v>126</v>
      </c>
      <c r="AU596" s="137" t="s">
        <v>86</v>
      </c>
      <c r="AY596" s="18" t="s">
        <v>124</v>
      </c>
      <c r="BE596" s="138">
        <f>IF(N596="základní",J596,0)</f>
        <v>0</v>
      </c>
      <c r="BF596" s="138">
        <f>IF(N596="snížená",J596,0)</f>
        <v>0</v>
      </c>
      <c r="BG596" s="138">
        <f>IF(N596="zákl. přenesená",J596,0)</f>
        <v>0</v>
      </c>
      <c r="BH596" s="138">
        <f>IF(N596="sníž. přenesená",J596,0)</f>
        <v>0</v>
      </c>
      <c r="BI596" s="138">
        <f>IF(N596="nulová",J596,0)</f>
        <v>0</v>
      </c>
      <c r="BJ596" s="18" t="s">
        <v>84</v>
      </c>
      <c r="BK596" s="138">
        <f>ROUND(I596*H596,2)</f>
        <v>0</v>
      </c>
      <c r="BL596" s="18" t="s">
        <v>514</v>
      </c>
      <c r="BM596" s="137" t="s">
        <v>810</v>
      </c>
    </row>
    <row r="597" spans="2:47" s="1" customFormat="1" ht="10.5">
      <c r="B597" s="33"/>
      <c r="D597" s="139" t="s">
        <v>132</v>
      </c>
      <c r="F597" s="140" t="s">
        <v>811</v>
      </c>
      <c r="I597" s="141"/>
      <c r="L597" s="33"/>
      <c r="M597" s="142"/>
      <c r="T597" s="54"/>
      <c r="AT597" s="18" t="s">
        <v>132</v>
      </c>
      <c r="AU597" s="18" t="s">
        <v>86</v>
      </c>
    </row>
    <row r="598" spans="2:51" s="13" customFormat="1" ht="10.5">
      <c r="B598" s="150"/>
      <c r="D598" s="144" t="s">
        <v>134</v>
      </c>
      <c r="E598" s="151" t="s">
        <v>28</v>
      </c>
      <c r="F598" s="152" t="s">
        <v>84</v>
      </c>
      <c r="H598" s="153">
        <v>1</v>
      </c>
      <c r="I598" s="154"/>
      <c r="L598" s="150"/>
      <c r="M598" s="155"/>
      <c r="T598" s="156"/>
      <c r="AT598" s="151" t="s">
        <v>134</v>
      </c>
      <c r="AU598" s="151" t="s">
        <v>86</v>
      </c>
      <c r="AV598" s="13" t="s">
        <v>86</v>
      </c>
      <c r="AW598" s="13" t="s">
        <v>36</v>
      </c>
      <c r="AX598" s="13" t="s">
        <v>84</v>
      </c>
      <c r="AY598" s="151" t="s">
        <v>124</v>
      </c>
    </row>
    <row r="599" spans="2:65" s="1" customFormat="1" ht="15.75" customHeight="1">
      <c r="B599" s="33"/>
      <c r="C599" s="171" t="s">
        <v>812</v>
      </c>
      <c r="D599" s="171" t="s">
        <v>237</v>
      </c>
      <c r="E599" s="172" t="s">
        <v>813</v>
      </c>
      <c r="F599" s="173" t="s">
        <v>814</v>
      </c>
      <c r="G599" s="174" t="s">
        <v>436</v>
      </c>
      <c r="H599" s="175">
        <v>1</v>
      </c>
      <c r="I599" s="176"/>
      <c r="J599" s="177">
        <f>ROUND(I599*H599,2)</f>
        <v>0</v>
      </c>
      <c r="K599" s="178"/>
      <c r="L599" s="179"/>
      <c r="M599" s="180" t="s">
        <v>28</v>
      </c>
      <c r="N599" s="181" t="s">
        <v>47</v>
      </c>
      <c r="P599" s="135">
        <f>O599*H599</f>
        <v>0</v>
      </c>
      <c r="Q599" s="135">
        <v>0.059</v>
      </c>
      <c r="R599" s="135">
        <f>Q599*H599</f>
        <v>0.059</v>
      </c>
      <c r="S599" s="135">
        <v>0</v>
      </c>
      <c r="T599" s="136">
        <f>S599*H599</f>
        <v>0</v>
      </c>
      <c r="AR599" s="137" t="s">
        <v>793</v>
      </c>
      <c r="AT599" s="137" t="s">
        <v>237</v>
      </c>
      <c r="AU599" s="137" t="s">
        <v>86</v>
      </c>
      <c r="AY599" s="18" t="s">
        <v>124</v>
      </c>
      <c r="BE599" s="138">
        <f>IF(N599="základní",J599,0)</f>
        <v>0</v>
      </c>
      <c r="BF599" s="138">
        <f>IF(N599="snížená",J599,0)</f>
        <v>0</v>
      </c>
      <c r="BG599" s="138">
        <f>IF(N599="zákl. přenesená",J599,0)</f>
        <v>0</v>
      </c>
      <c r="BH599" s="138">
        <f>IF(N599="sníž. přenesená",J599,0)</f>
        <v>0</v>
      </c>
      <c r="BI599" s="138">
        <f>IF(N599="nulová",J599,0)</f>
        <v>0</v>
      </c>
      <c r="BJ599" s="18" t="s">
        <v>84</v>
      </c>
      <c r="BK599" s="138">
        <f>ROUND(I599*H599,2)</f>
        <v>0</v>
      </c>
      <c r="BL599" s="18" t="s">
        <v>793</v>
      </c>
      <c r="BM599" s="137" t="s">
        <v>815</v>
      </c>
    </row>
    <row r="600" spans="2:51" s="13" customFormat="1" ht="10.5">
      <c r="B600" s="150"/>
      <c r="D600" s="144" t="s">
        <v>134</v>
      </c>
      <c r="E600" s="151" t="s">
        <v>28</v>
      </c>
      <c r="F600" s="152" t="s">
        <v>84</v>
      </c>
      <c r="H600" s="153">
        <v>1</v>
      </c>
      <c r="I600" s="154"/>
      <c r="L600" s="150"/>
      <c r="M600" s="155"/>
      <c r="T600" s="156"/>
      <c r="AT600" s="151" t="s">
        <v>134</v>
      </c>
      <c r="AU600" s="151" t="s">
        <v>86</v>
      </c>
      <c r="AV600" s="13" t="s">
        <v>86</v>
      </c>
      <c r="AW600" s="13" t="s">
        <v>36</v>
      </c>
      <c r="AX600" s="13" t="s">
        <v>84</v>
      </c>
      <c r="AY600" s="151" t="s">
        <v>124</v>
      </c>
    </row>
    <row r="601" spans="2:65" s="1" customFormat="1" ht="33.4" customHeight="1">
      <c r="B601" s="33"/>
      <c r="C601" s="125" t="s">
        <v>816</v>
      </c>
      <c r="D601" s="125" t="s">
        <v>126</v>
      </c>
      <c r="E601" s="126" t="s">
        <v>817</v>
      </c>
      <c r="F601" s="127" t="s">
        <v>818</v>
      </c>
      <c r="G601" s="128" t="s">
        <v>187</v>
      </c>
      <c r="H601" s="129">
        <v>33.26</v>
      </c>
      <c r="I601" s="130"/>
      <c r="J601" s="131">
        <f>ROUND(I601*H601,2)</f>
        <v>0</v>
      </c>
      <c r="K601" s="132"/>
      <c r="L601" s="33"/>
      <c r="M601" s="133" t="s">
        <v>28</v>
      </c>
      <c r="N601" s="134" t="s">
        <v>47</v>
      </c>
      <c r="P601" s="135">
        <f>O601*H601</f>
        <v>0</v>
      </c>
      <c r="Q601" s="135">
        <v>0</v>
      </c>
      <c r="R601" s="135">
        <f>Q601*H601</f>
        <v>0</v>
      </c>
      <c r="S601" s="135">
        <v>0</v>
      </c>
      <c r="T601" s="136">
        <f>S601*H601</f>
        <v>0</v>
      </c>
      <c r="AR601" s="137" t="s">
        <v>514</v>
      </c>
      <c r="AT601" s="137" t="s">
        <v>126</v>
      </c>
      <c r="AU601" s="137" t="s">
        <v>86</v>
      </c>
      <c r="AY601" s="18" t="s">
        <v>124</v>
      </c>
      <c r="BE601" s="138">
        <f>IF(N601="základní",J601,0)</f>
        <v>0</v>
      </c>
      <c r="BF601" s="138">
        <f>IF(N601="snížená",J601,0)</f>
        <v>0</v>
      </c>
      <c r="BG601" s="138">
        <f>IF(N601="zákl. přenesená",J601,0)</f>
        <v>0</v>
      </c>
      <c r="BH601" s="138">
        <f>IF(N601="sníž. přenesená",J601,0)</f>
        <v>0</v>
      </c>
      <c r="BI601" s="138">
        <f>IF(N601="nulová",J601,0)</f>
        <v>0</v>
      </c>
      <c r="BJ601" s="18" t="s">
        <v>84</v>
      </c>
      <c r="BK601" s="138">
        <f>ROUND(I601*H601,2)</f>
        <v>0</v>
      </c>
      <c r="BL601" s="18" t="s">
        <v>514</v>
      </c>
      <c r="BM601" s="137" t="s">
        <v>819</v>
      </c>
    </row>
    <row r="602" spans="2:47" s="1" customFormat="1" ht="10.5">
      <c r="B602" s="33"/>
      <c r="D602" s="139" t="s">
        <v>132</v>
      </c>
      <c r="F602" s="140" t="s">
        <v>820</v>
      </c>
      <c r="I602" s="141"/>
      <c r="L602" s="33"/>
      <c r="M602" s="142"/>
      <c r="T602" s="54"/>
      <c r="AT602" s="18" t="s">
        <v>132</v>
      </c>
      <c r="AU602" s="18" t="s">
        <v>86</v>
      </c>
    </row>
    <row r="603" spans="2:51" s="13" customFormat="1" ht="10.5">
      <c r="B603" s="150"/>
      <c r="D603" s="144" t="s">
        <v>134</v>
      </c>
      <c r="E603" s="151" t="s">
        <v>28</v>
      </c>
      <c r="F603" s="152" t="s">
        <v>821</v>
      </c>
      <c r="H603" s="153">
        <v>7.9</v>
      </c>
      <c r="I603" s="154"/>
      <c r="L603" s="150"/>
      <c r="M603" s="155"/>
      <c r="T603" s="156"/>
      <c r="AT603" s="151" t="s">
        <v>134</v>
      </c>
      <c r="AU603" s="151" t="s">
        <v>86</v>
      </c>
      <c r="AV603" s="13" t="s">
        <v>86</v>
      </c>
      <c r="AW603" s="13" t="s">
        <v>36</v>
      </c>
      <c r="AX603" s="13" t="s">
        <v>76</v>
      </c>
      <c r="AY603" s="151" t="s">
        <v>124</v>
      </c>
    </row>
    <row r="604" spans="2:51" s="13" customFormat="1" ht="10.5">
      <c r="B604" s="150"/>
      <c r="D604" s="144" t="s">
        <v>134</v>
      </c>
      <c r="E604" s="151" t="s">
        <v>28</v>
      </c>
      <c r="F604" s="152" t="s">
        <v>822</v>
      </c>
      <c r="H604" s="153">
        <v>25.36</v>
      </c>
      <c r="I604" s="154"/>
      <c r="L604" s="150"/>
      <c r="M604" s="155"/>
      <c r="T604" s="156"/>
      <c r="AT604" s="151" t="s">
        <v>134</v>
      </c>
      <c r="AU604" s="151" t="s">
        <v>86</v>
      </c>
      <c r="AV604" s="13" t="s">
        <v>86</v>
      </c>
      <c r="AW604" s="13" t="s">
        <v>36</v>
      </c>
      <c r="AX604" s="13" t="s">
        <v>76</v>
      </c>
      <c r="AY604" s="151" t="s">
        <v>124</v>
      </c>
    </row>
    <row r="605" spans="2:51" s="14" customFormat="1" ht="10.5">
      <c r="B605" s="157"/>
      <c r="D605" s="144" t="s">
        <v>134</v>
      </c>
      <c r="E605" s="158" t="s">
        <v>28</v>
      </c>
      <c r="F605" s="159" t="s">
        <v>144</v>
      </c>
      <c r="H605" s="160">
        <v>33.26</v>
      </c>
      <c r="I605" s="161"/>
      <c r="L605" s="157"/>
      <c r="M605" s="162"/>
      <c r="T605" s="163"/>
      <c r="AT605" s="158" t="s">
        <v>134</v>
      </c>
      <c r="AU605" s="158" t="s">
        <v>86</v>
      </c>
      <c r="AV605" s="14" t="s">
        <v>130</v>
      </c>
      <c r="AW605" s="14" t="s">
        <v>36</v>
      </c>
      <c r="AX605" s="14" t="s">
        <v>84</v>
      </c>
      <c r="AY605" s="158" t="s">
        <v>124</v>
      </c>
    </row>
    <row r="606" spans="2:63" s="11" customFormat="1" ht="25.85" customHeight="1">
      <c r="B606" s="113"/>
      <c r="D606" s="114" t="s">
        <v>75</v>
      </c>
      <c r="E606" s="115" t="s">
        <v>823</v>
      </c>
      <c r="F606" s="115" t="s">
        <v>824</v>
      </c>
      <c r="I606" s="116"/>
      <c r="J606" s="117">
        <f>BK606</f>
        <v>75000</v>
      </c>
      <c r="L606" s="113"/>
      <c r="M606" s="118"/>
      <c r="P606" s="119">
        <f>P607+P614+P622</f>
        <v>0</v>
      </c>
      <c r="R606" s="119">
        <f>R607+R614+R622</f>
        <v>0</v>
      </c>
      <c r="T606" s="120">
        <f>T607+T614+T622</f>
        <v>0</v>
      </c>
      <c r="AR606" s="114" t="s">
        <v>161</v>
      </c>
      <c r="AT606" s="121" t="s">
        <v>75</v>
      </c>
      <c r="AU606" s="121" t="s">
        <v>76</v>
      </c>
      <c r="AY606" s="114" t="s">
        <v>124</v>
      </c>
      <c r="BK606" s="122">
        <f>BK607+BK614+BK622</f>
        <v>75000</v>
      </c>
    </row>
    <row r="607" spans="2:63" s="11" customFormat="1" ht="22.75" customHeight="1">
      <c r="B607" s="113"/>
      <c r="D607" s="114" t="s">
        <v>75</v>
      </c>
      <c r="E607" s="123" t="s">
        <v>825</v>
      </c>
      <c r="F607" s="123" t="s">
        <v>826</v>
      </c>
      <c r="I607" s="116"/>
      <c r="J607" s="124">
        <f>BK607</f>
        <v>0</v>
      </c>
      <c r="L607" s="113"/>
      <c r="M607" s="118"/>
      <c r="P607" s="119">
        <f>SUM(P608:P613)</f>
        <v>0</v>
      </c>
      <c r="R607" s="119">
        <f>SUM(R608:R613)</f>
        <v>0</v>
      </c>
      <c r="T607" s="120">
        <f>SUM(T608:T613)</f>
        <v>0</v>
      </c>
      <c r="AR607" s="114" t="s">
        <v>161</v>
      </c>
      <c r="AT607" s="121" t="s">
        <v>75</v>
      </c>
      <c r="AU607" s="121" t="s">
        <v>84</v>
      </c>
      <c r="AY607" s="114" t="s">
        <v>124</v>
      </c>
      <c r="BK607" s="122">
        <f>SUM(BK608:BK613)</f>
        <v>0</v>
      </c>
    </row>
    <row r="608" spans="2:65" s="1" customFormat="1" ht="15.75" customHeight="1">
      <c r="B608" s="33"/>
      <c r="C608" s="125" t="s">
        <v>827</v>
      </c>
      <c r="D608" s="125" t="s">
        <v>126</v>
      </c>
      <c r="E608" s="126" t="s">
        <v>828</v>
      </c>
      <c r="F608" s="127" t="s">
        <v>829</v>
      </c>
      <c r="G608" s="128" t="s">
        <v>830</v>
      </c>
      <c r="H608" s="129">
        <v>1</v>
      </c>
      <c r="I608" s="130"/>
      <c r="J608" s="131">
        <f>ROUND(I608*H608,2)</f>
        <v>0</v>
      </c>
      <c r="K608" s="132"/>
      <c r="L608" s="33"/>
      <c r="M608" s="133" t="s">
        <v>28</v>
      </c>
      <c r="N608" s="134" t="s">
        <v>47</v>
      </c>
      <c r="P608" s="135">
        <f>O608*H608</f>
        <v>0</v>
      </c>
      <c r="Q608" s="135">
        <v>0</v>
      </c>
      <c r="R608" s="135">
        <f>Q608*H608</f>
        <v>0</v>
      </c>
      <c r="S608" s="135">
        <v>0</v>
      </c>
      <c r="T608" s="136">
        <f>S608*H608</f>
        <v>0</v>
      </c>
      <c r="AR608" s="137" t="s">
        <v>831</v>
      </c>
      <c r="AT608" s="137" t="s">
        <v>126</v>
      </c>
      <c r="AU608" s="137" t="s">
        <v>86</v>
      </c>
      <c r="AY608" s="18" t="s">
        <v>124</v>
      </c>
      <c r="BE608" s="138">
        <f>IF(N608="základní",J608,0)</f>
        <v>0</v>
      </c>
      <c r="BF608" s="138">
        <f>IF(N608="snížená",J608,0)</f>
        <v>0</v>
      </c>
      <c r="BG608" s="138">
        <f>IF(N608="zákl. přenesená",J608,0)</f>
        <v>0</v>
      </c>
      <c r="BH608" s="138">
        <f>IF(N608="sníž. přenesená",J608,0)</f>
        <v>0</v>
      </c>
      <c r="BI608" s="138">
        <f>IF(N608="nulová",J608,0)</f>
        <v>0</v>
      </c>
      <c r="BJ608" s="18" t="s">
        <v>84</v>
      </c>
      <c r="BK608" s="138">
        <f>ROUND(I608*H608,2)</f>
        <v>0</v>
      </c>
      <c r="BL608" s="18" t="s">
        <v>831</v>
      </c>
      <c r="BM608" s="137" t="s">
        <v>832</v>
      </c>
    </row>
    <row r="609" spans="2:51" s="13" customFormat="1" ht="10.5">
      <c r="B609" s="150"/>
      <c r="D609" s="144" t="s">
        <v>134</v>
      </c>
      <c r="E609" s="151" t="s">
        <v>28</v>
      </c>
      <c r="F609" s="152" t="s">
        <v>84</v>
      </c>
      <c r="H609" s="153">
        <v>1</v>
      </c>
      <c r="I609" s="154"/>
      <c r="L609" s="150"/>
      <c r="M609" s="155"/>
      <c r="T609" s="156"/>
      <c r="AT609" s="151" t="s">
        <v>134</v>
      </c>
      <c r="AU609" s="151" t="s">
        <v>86</v>
      </c>
      <c r="AV609" s="13" t="s">
        <v>86</v>
      </c>
      <c r="AW609" s="13" t="s">
        <v>36</v>
      </c>
      <c r="AX609" s="13" t="s">
        <v>84</v>
      </c>
      <c r="AY609" s="151" t="s">
        <v>124</v>
      </c>
    </row>
    <row r="610" spans="2:65" s="1" customFormat="1" ht="15.75" customHeight="1">
      <c r="B610" s="33"/>
      <c r="C610" s="125" t="s">
        <v>833</v>
      </c>
      <c r="D610" s="125" t="s">
        <v>126</v>
      </c>
      <c r="E610" s="126" t="s">
        <v>834</v>
      </c>
      <c r="F610" s="127" t="s">
        <v>835</v>
      </c>
      <c r="G610" s="128" t="s">
        <v>830</v>
      </c>
      <c r="H610" s="129">
        <v>1</v>
      </c>
      <c r="I610" s="130"/>
      <c r="J610" s="131">
        <f>ROUND(I610*H610,2)</f>
        <v>0</v>
      </c>
      <c r="K610" s="132"/>
      <c r="L610" s="33"/>
      <c r="M610" s="133" t="s">
        <v>28</v>
      </c>
      <c r="N610" s="134" t="s">
        <v>47</v>
      </c>
      <c r="P610" s="135">
        <f>O610*H610</f>
        <v>0</v>
      </c>
      <c r="Q610" s="135">
        <v>0</v>
      </c>
      <c r="R610" s="135">
        <f>Q610*H610</f>
        <v>0</v>
      </c>
      <c r="S610" s="135">
        <v>0</v>
      </c>
      <c r="T610" s="136">
        <f>S610*H610</f>
        <v>0</v>
      </c>
      <c r="AR610" s="137" t="s">
        <v>831</v>
      </c>
      <c r="AT610" s="137" t="s">
        <v>126</v>
      </c>
      <c r="AU610" s="137" t="s">
        <v>86</v>
      </c>
      <c r="AY610" s="18" t="s">
        <v>124</v>
      </c>
      <c r="BE610" s="138">
        <f>IF(N610="základní",J610,0)</f>
        <v>0</v>
      </c>
      <c r="BF610" s="138">
        <f>IF(N610="snížená",J610,0)</f>
        <v>0</v>
      </c>
      <c r="BG610" s="138">
        <f>IF(N610="zákl. přenesená",J610,0)</f>
        <v>0</v>
      </c>
      <c r="BH610" s="138">
        <f>IF(N610="sníž. přenesená",J610,0)</f>
        <v>0</v>
      </c>
      <c r="BI610" s="138">
        <f>IF(N610="nulová",J610,0)</f>
        <v>0</v>
      </c>
      <c r="BJ610" s="18" t="s">
        <v>84</v>
      </c>
      <c r="BK610" s="138">
        <f>ROUND(I610*H610,2)</f>
        <v>0</v>
      </c>
      <c r="BL610" s="18" t="s">
        <v>831</v>
      </c>
      <c r="BM610" s="137" t="s">
        <v>836</v>
      </c>
    </row>
    <row r="611" spans="2:51" s="13" customFormat="1" ht="10.5">
      <c r="B611" s="150"/>
      <c r="D611" s="144" t="s">
        <v>134</v>
      </c>
      <c r="E611" s="151" t="s">
        <v>28</v>
      </c>
      <c r="F611" s="152" t="s">
        <v>84</v>
      </c>
      <c r="H611" s="153">
        <v>1</v>
      </c>
      <c r="I611" s="154"/>
      <c r="L611" s="150"/>
      <c r="M611" s="155"/>
      <c r="T611" s="156"/>
      <c r="AT611" s="151" t="s">
        <v>134</v>
      </c>
      <c r="AU611" s="151" t="s">
        <v>86</v>
      </c>
      <c r="AV611" s="13" t="s">
        <v>86</v>
      </c>
      <c r="AW611" s="13" t="s">
        <v>36</v>
      </c>
      <c r="AX611" s="13" t="s">
        <v>84</v>
      </c>
      <c r="AY611" s="151" t="s">
        <v>124</v>
      </c>
    </row>
    <row r="612" spans="2:65" s="1" customFormat="1" ht="15.75" customHeight="1">
      <c r="B612" s="33"/>
      <c r="C612" s="125" t="s">
        <v>837</v>
      </c>
      <c r="D612" s="125" t="s">
        <v>126</v>
      </c>
      <c r="E612" s="126" t="s">
        <v>838</v>
      </c>
      <c r="F612" s="127" t="s">
        <v>839</v>
      </c>
      <c r="G612" s="128" t="s">
        <v>830</v>
      </c>
      <c r="H612" s="129">
        <v>1</v>
      </c>
      <c r="I612" s="130"/>
      <c r="J612" s="131">
        <f>ROUND(I612*H612,2)</f>
        <v>0</v>
      </c>
      <c r="K612" s="132"/>
      <c r="L612" s="33"/>
      <c r="M612" s="133" t="s">
        <v>28</v>
      </c>
      <c r="N612" s="134" t="s">
        <v>47</v>
      </c>
      <c r="P612" s="135">
        <f>O612*H612</f>
        <v>0</v>
      </c>
      <c r="Q612" s="135">
        <v>0</v>
      </c>
      <c r="R612" s="135">
        <f>Q612*H612</f>
        <v>0</v>
      </c>
      <c r="S612" s="135">
        <v>0</v>
      </c>
      <c r="T612" s="136">
        <f>S612*H612</f>
        <v>0</v>
      </c>
      <c r="AR612" s="137" t="s">
        <v>831</v>
      </c>
      <c r="AT612" s="137" t="s">
        <v>126</v>
      </c>
      <c r="AU612" s="137" t="s">
        <v>86</v>
      </c>
      <c r="AY612" s="18" t="s">
        <v>124</v>
      </c>
      <c r="BE612" s="138">
        <f>IF(N612="základní",J612,0)</f>
        <v>0</v>
      </c>
      <c r="BF612" s="138">
        <f>IF(N612="snížená",J612,0)</f>
        <v>0</v>
      </c>
      <c r="BG612" s="138">
        <f>IF(N612="zákl. přenesená",J612,0)</f>
        <v>0</v>
      </c>
      <c r="BH612" s="138">
        <f>IF(N612="sníž. přenesená",J612,0)</f>
        <v>0</v>
      </c>
      <c r="BI612" s="138">
        <f>IF(N612="nulová",J612,0)</f>
        <v>0</v>
      </c>
      <c r="BJ612" s="18" t="s">
        <v>84</v>
      </c>
      <c r="BK612" s="138">
        <f>ROUND(I612*H612,2)</f>
        <v>0</v>
      </c>
      <c r="BL612" s="18" t="s">
        <v>831</v>
      </c>
      <c r="BM612" s="137" t="s">
        <v>840</v>
      </c>
    </row>
    <row r="613" spans="2:51" s="13" customFormat="1" ht="10.5">
      <c r="B613" s="150"/>
      <c r="D613" s="144" t="s">
        <v>134</v>
      </c>
      <c r="E613" s="151" t="s">
        <v>28</v>
      </c>
      <c r="F613" s="152" t="s">
        <v>84</v>
      </c>
      <c r="H613" s="153">
        <v>1</v>
      </c>
      <c r="I613" s="154"/>
      <c r="L613" s="150"/>
      <c r="M613" s="155"/>
      <c r="T613" s="156"/>
      <c r="AT613" s="151" t="s">
        <v>134</v>
      </c>
      <c r="AU613" s="151" t="s">
        <v>86</v>
      </c>
      <c r="AV613" s="13" t="s">
        <v>86</v>
      </c>
      <c r="AW613" s="13" t="s">
        <v>36</v>
      </c>
      <c r="AX613" s="13" t="s">
        <v>84</v>
      </c>
      <c r="AY613" s="151" t="s">
        <v>124</v>
      </c>
    </row>
    <row r="614" spans="2:63" s="11" customFormat="1" ht="22.75" customHeight="1">
      <c r="B614" s="113"/>
      <c r="D614" s="114" t="s">
        <v>75</v>
      </c>
      <c r="E614" s="123" t="s">
        <v>841</v>
      </c>
      <c r="F614" s="123" t="s">
        <v>842</v>
      </c>
      <c r="I614" s="116"/>
      <c r="J614" s="124">
        <f>BK614</f>
        <v>75000</v>
      </c>
      <c r="L614" s="113"/>
      <c r="M614" s="118"/>
      <c r="P614" s="119">
        <f>SUM(P615:P621)</f>
        <v>0</v>
      </c>
      <c r="R614" s="119">
        <f>SUM(R615:R621)</f>
        <v>0</v>
      </c>
      <c r="T614" s="120">
        <f>SUM(T615:T621)</f>
        <v>0</v>
      </c>
      <c r="AR614" s="114" t="s">
        <v>161</v>
      </c>
      <c r="AT614" s="121" t="s">
        <v>75</v>
      </c>
      <c r="AU614" s="121" t="s">
        <v>84</v>
      </c>
      <c r="AY614" s="114" t="s">
        <v>124</v>
      </c>
      <c r="BK614" s="122">
        <f>SUM(BK615:BK621)</f>
        <v>75000</v>
      </c>
    </row>
    <row r="615" spans="2:65" s="1" customFormat="1" ht="24.75" customHeight="1">
      <c r="B615" s="33"/>
      <c r="C615" s="125" t="s">
        <v>843</v>
      </c>
      <c r="D615" s="125" t="s">
        <v>126</v>
      </c>
      <c r="E615" s="126" t="s">
        <v>844</v>
      </c>
      <c r="F615" s="127" t="s">
        <v>845</v>
      </c>
      <c r="G615" s="128" t="s">
        <v>830</v>
      </c>
      <c r="H615" s="129">
        <v>1</v>
      </c>
      <c r="I615" s="130"/>
      <c r="J615" s="131">
        <f>ROUND(I615*H615,2)</f>
        <v>0</v>
      </c>
      <c r="K615" s="132"/>
      <c r="L615" s="33"/>
      <c r="M615" s="133" t="s">
        <v>28</v>
      </c>
      <c r="N615" s="134" t="s">
        <v>47</v>
      </c>
      <c r="P615" s="135">
        <f>O615*H615</f>
        <v>0</v>
      </c>
      <c r="Q615" s="135">
        <v>0</v>
      </c>
      <c r="R615" s="135">
        <f>Q615*H615</f>
        <v>0</v>
      </c>
      <c r="S615" s="135">
        <v>0</v>
      </c>
      <c r="T615" s="136">
        <f>S615*H615</f>
        <v>0</v>
      </c>
      <c r="AR615" s="137" t="s">
        <v>831</v>
      </c>
      <c r="AT615" s="137" t="s">
        <v>126</v>
      </c>
      <c r="AU615" s="137" t="s">
        <v>86</v>
      </c>
      <c r="AY615" s="18" t="s">
        <v>124</v>
      </c>
      <c r="BE615" s="138">
        <f>IF(N615="základní",J615,0)</f>
        <v>0</v>
      </c>
      <c r="BF615" s="138">
        <f>IF(N615="snížená",J615,0)</f>
        <v>0</v>
      </c>
      <c r="BG615" s="138">
        <f>IF(N615="zákl. přenesená",J615,0)</f>
        <v>0</v>
      </c>
      <c r="BH615" s="138">
        <f>IF(N615="sníž. přenesená",J615,0)</f>
        <v>0</v>
      </c>
      <c r="BI615" s="138">
        <f>IF(N615="nulová",J615,0)</f>
        <v>0</v>
      </c>
      <c r="BJ615" s="18" t="s">
        <v>84</v>
      </c>
      <c r="BK615" s="138">
        <f>ROUND(I615*H615,2)</f>
        <v>0</v>
      </c>
      <c r="BL615" s="18" t="s">
        <v>831</v>
      </c>
      <c r="BM615" s="137" t="s">
        <v>846</v>
      </c>
    </row>
    <row r="616" spans="2:51" s="13" customFormat="1" ht="10.5">
      <c r="B616" s="150"/>
      <c r="D616" s="144" t="s">
        <v>134</v>
      </c>
      <c r="E616" s="151" t="s">
        <v>28</v>
      </c>
      <c r="F616" s="152" t="s">
        <v>84</v>
      </c>
      <c r="H616" s="153">
        <v>1</v>
      </c>
      <c r="I616" s="154"/>
      <c r="L616" s="150"/>
      <c r="M616" s="155"/>
      <c r="T616" s="156"/>
      <c r="AT616" s="151" t="s">
        <v>134</v>
      </c>
      <c r="AU616" s="151" t="s">
        <v>86</v>
      </c>
      <c r="AV616" s="13" t="s">
        <v>86</v>
      </c>
      <c r="AW616" s="13" t="s">
        <v>36</v>
      </c>
      <c r="AX616" s="13" t="s">
        <v>84</v>
      </c>
      <c r="AY616" s="151" t="s">
        <v>124</v>
      </c>
    </row>
    <row r="617" spans="2:65" s="1" customFormat="1" ht="15.75" customHeight="1">
      <c r="B617" s="33"/>
      <c r="C617" s="125" t="s">
        <v>847</v>
      </c>
      <c r="D617" s="125" t="s">
        <v>126</v>
      </c>
      <c r="E617" s="126" t="s">
        <v>848</v>
      </c>
      <c r="F617" s="127" t="s">
        <v>849</v>
      </c>
      <c r="G617" s="128" t="s">
        <v>830</v>
      </c>
      <c r="H617" s="129">
        <v>1</v>
      </c>
      <c r="I617" s="130"/>
      <c r="J617" s="131">
        <f>ROUND(I617*H617,2)</f>
        <v>0</v>
      </c>
      <c r="K617" s="132"/>
      <c r="L617" s="33"/>
      <c r="M617" s="133" t="s">
        <v>28</v>
      </c>
      <c r="N617" s="134" t="s">
        <v>47</v>
      </c>
      <c r="P617" s="135">
        <f>O617*H617</f>
        <v>0</v>
      </c>
      <c r="Q617" s="135">
        <v>0</v>
      </c>
      <c r="R617" s="135">
        <f>Q617*H617</f>
        <v>0</v>
      </c>
      <c r="S617" s="135">
        <v>0</v>
      </c>
      <c r="T617" s="136">
        <f>S617*H617</f>
        <v>0</v>
      </c>
      <c r="AR617" s="137" t="s">
        <v>831</v>
      </c>
      <c r="AT617" s="137" t="s">
        <v>126</v>
      </c>
      <c r="AU617" s="137" t="s">
        <v>86</v>
      </c>
      <c r="AY617" s="18" t="s">
        <v>124</v>
      </c>
      <c r="BE617" s="138">
        <f>IF(N617="základní",J617,0)</f>
        <v>0</v>
      </c>
      <c r="BF617" s="138">
        <f>IF(N617="snížená",J617,0)</f>
        <v>0</v>
      </c>
      <c r="BG617" s="138">
        <f>IF(N617="zákl. přenesená",J617,0)</f>
        <v>0</v>
      </c>
      <c r="BH617" s="138">
        <f>IF(N617="sníž. přenesená",J617,0)</f>
        <v>0</v>
      </c>
      <c r="BI617" s="138">
        <f>IF(N617="nulová",J617,0)</f>
        <v>0</v>
      </c>
      <c r="BJ617" s="18" t="s">
        <v>84</v>
      </c>
      <c r="BK617" s="138">
        <f>ROUND(I617*H617,2)</f>
        <v>0</v>
      </c>
      <c r="BL617" s="18" t="s">
        <v>831</v>
      </c>
      <c r="BM617" s="137" t="s">
        <v>850</v>
      </c>
    </row>
    <row r="618" spans="2:51" s="13" customFormat="1" ht="10.5">
      <c r="B618" s="150"/>
      <c r="D618" s="144" t="s">
        <v>134</v>
      </c>
      <c r="E618" s="151" t="s">
        <v>28</v>
      </c>
      <c r="F618" s="152" t="s">
        <v>84</v>
      </c>
      <c r="H618" s="153">
        <v>1</v>
      </c>
      <c r="I618" s="154"/>
      <c r="L618" s="150"/>
      <c r="M618" s="155"/>
      <c r="T618" s="156"/>
      <c r="AT618" s="151" t="s">
        <v>134</v>
      </c>
      <c r="AU618" s="151" t="s">
        <v>86</v>
      </c>
      <c r="AV618" s="13" t="s">
        <v>86</v>
      </c>
      <c r="AW618" s="13" t="s">
        <v>36</v>
      </c>
      <c r="AX618" s="13" t="s">
        <v>84</v>
      </c>
      <c r="AY618" s="151" t="s">
        <v>124</v>
      </c>
    </row>
    <row r="619" spans="2:65" s="1" customFormat="1" ht="24.75" customHeight="1">
      <c r="B619" s="33"/>
      <c r="C619" s="125" t="s">
        <v>851</v>
      </c>
      <c r="D619" s="125" t="s">
        <v>126</v>
      </c>
      <c r="E619" s="126" t="s">
        <v>852</v>
      </c>
      <c r="F619" s="127" t="s">
        <v>853</v>
      </c>
      <c r="G619" s="128" t="s">
        <v>830</v>
      </c>
      <c r="H619" s="129">
        <v>1</v>
      </c>
      <c r="I619" s="130">
        <v>75000</v>
      </c>
      <c r="J619" s="131">
        <f>ROUND(I619*H619,2)</f>
        <v>75000</v>
      </c>
      <c r="K619" s="132"/>
      <c r="L619" s="33"/>
      <c r="M619" s="133" t="s">
        <v>28</v>
      </c>
      <c r="N619" s="134" t="s">
        <v>47</v>
      </c>
      <c r="P619" s="135">
        <f>O619*H619</f>
        <v>0</v>
      </c>
      <c r="Q619" s="135">
        <v>0</v>
      </c>
      <c r="R619" s="135">
        <f>Q619*H619</f>
        <v>0</v>
      </c>
      <c r="S619" s="135">
        <v>0</v>
      </c>
      <c r="T619" s="136">
        <f>S619*H619</f>
        <v>0</v>
      </c>
      <c r="AR619" s="137" t="s">
        <v>831</v>
      </c>
      <c r="AT619" s="137" t="s">
        <v>126</v>
      </c>
      <c r="AU619" s="137" t="s">
        <v>86</v>
      </c>
      <c r="AY619" s="18" t="s">
        <v>124</v>
      </c>
      <c r="BE619" s="138">
        <f>IF(N619="základní",J619,0)</f>
        <v>75000</v>
      </c>
      <c r="BF619" s="138">
        <f>IF(N619="snížená",J619,0)</f>
        <v>0</v>
      </c>
      <c r="BG619" s="138">
        <f>IF(N619="zákl. přenesená",J619,0)</f>
        <v>0</v>
      </c>
      <c r="BH619" s="138">
        <f>IF(N619="sníž. přenesená",J619,0)</f>
        <v>0</v>
      </c>
      <c r="BI619" s="138">
        <f>IF(N619="nulová",J619,0)</f>
        <v>0</v>
      </c>
      <c r="BJ619" s="18" t="s">
        <v>84</v>
      </c>
      <c r="BK619" s="138">
        <f>ROUND(I619*H619,2)</f>
        <v>75000</v>
      </c>
      <c r="BL619" s="18" t="s">
        <v>831</v>
      </c>
      <c r="BM619" s="137" t="s">
        <v>854</v>
      </c>
    </row>
    <row r="620" spans="2:51" s="12" customFormat="1" ht="10.5">
      <c r="B620" s="143"/>
      <c r="D620" s="144" t="s">
        <v>134</v>
      </c>
      <c r="E620" s="145" t="s">
        <v>28</v>
      </c>
      <c r="F620" s="146" t="s">
        <v>855</v>
      </c>
      <c r="H620" s="145" t="s">
        <v>28</v>
      </c>
      <c r="I620" s="147"/>
      <c r="L620" s="143"/>
      <c r="M620" s="148"/>
      <c r="T620" s="149"/>
      <c r="AT620" s="145" t="s">
        <v>134</v>
      </c>
      <c r="AU620" s="145" t="s">
        <v>86</v>
      </c>
      <c r="AV620" s="12" t="s">
        <v>84</v>
      </c>
      <c r="AW620" s="12" t="s">
        <v>36</v>
      </c>
      <c r="AX620" s="12" t="s">
        <v>76</v>
      </c>
      <c r="AY620" s="145" t="s">
        <v>124</v>
      </c>
    </row>
    <row r="621" spans="2:51" s="13" customFormat="1" ht="10.5">
      <c r="B621" s="150"/>
      <c r="D621" s="144" t="s">
        <v>134</v>
      </c>
      <c r="E621" s="151" t="s">
        <v>28</v>
      </c>
      <c r="F621" s="152" t="s">
        <v>84</v>
      </c>
      <c r="H621" s="153">
        <v>1</v>
      </c>
      <c r="I621" s="154"/>
      <c r="L621" s="150"/>
      <c r="M621" s="155"/>
      <c r="T621" s="156"/>
      <c r="AT621" s="151" t="s">
        <v>134</v>
      </c>
      <c r="AU621" s="151" t="s">
        <v>86</v>
      </c>
      <c r="AV621" s="13" t="s">
        <v>86</v>
      </c>
      <c r="AW621" s="13" t="s">
        <v>36</v>
      </c>
      <c r="AX621" s="13" t="s">
        <v>84</v>
      </c>
      <c r="AY621" s="151" t="s">
        <v>124</v>
      </c>
    </row>
    <row r="622" spans="2:63" s="11" customFormat="1" ht="22.75" customHeight="1">
      <c r="B622" s="113"/>
      <c r="D622" s="114" t="s">
        <v>75</v>
      </c>
      <c r="E622" s="123" t="s">
        <v>856</v>
      </c>
      <c r="F622" s="123" t="s">
        <v>857</v>
      </c>
      <c r="I622" s="116"/>
      <c r="J622" s="124">
        <f>BK622</f>
        <v>0</v>
      </c>
      <c r="L622" s="113"/>
      <c r="M622" s="118"/>
      <c r="P622" s="119">
        <f>SUM(P623:P630)</f>
        <v>0</v>
      </c>
      <c r="R622" s="119">
        <f>SUM(R623:R630)</f>
        <v>0</v>
      </c>
      <c r="T622" s="120">
        <f>SUM(T623:T630)</f>
        <v>0</v>
      </c>
      <c r="AR622" s="114" t="s">
        <v>161</v>
      </c>
      <c r="AT622" s="121" t="s">
        <v>75</v>
      </c>
      <c r="AU622" s="121" t="s">
        <v>84</v>
      </c>
      <c r="AY622" s="114" t="s">
        <v>124</v>
      </c>
      <c r="BK622" s="122">
        <f>SUM(BK623:BK630)</f>
        <v>0</v>
      </c>
    </row>
    <row r="623" spans="2:65" s="1" customFormat="1" ht="15.75" customHeight="1">
      <c r="B623" s="33"/>
      <c r="C623" s="125" t="s">
        <v>858</v>
      </c>
      <c r="D623" s="125" t="s">
        <v>126</v>
      </c>
      <c r="E623" s="126" t="s">
        <v>859</v>
      </c>
      <c r="F623" s="127" t="s">
        <v>860</v>
      </c>
      <c r="G623" s="128" t="s">
        <v>830</v>
      </c>
      <c r="H623" s="129">
        <v>1</v>
      </c>
      <c r="I623" s="130"/>
      <c r="J623" s="131">
        <f>ROUND(I623*H623,2)</f>
        <v>0</v>
      </c>
      <c r="K623" s="132"/>
      <c r="L623" s="33"/>
      <c r="M623" s="133" t="s">
        <v>28</v>
      </c>
      <c r="N623" s="134" t="s">
        <v>47</v>
      </c>
      <c r="P623" s="135">
        <f>O623*H623</f>
        <v>0</v>
      </c>
      <c r="Q623" s="135">
        <v>0</v>
      </c>
      <c r="R623" s="135">
        <f>Q623*H623</f>
        <v>0</v>
      </c>
      <c r="S623" s="135">
        <v>0</v>
      </c>
      <c r="T623" s="136">
        <f>S623*H623</f>
        <v>0</v>
      </c>
      <c r="AR623" s="137" t="s">
        <v>831</v>
      </c>
      <c r="AT623" s="137" t="s">
        <v>126</v>
      </c>
      <c r="AU623" s="137" t="s">
        <v>86</v>
      </c>
      <c r="AY623" s="18" t="s">
        <v>124</v>
      </c>
      <c r="BE623" s="138">
        <f>IF(N623="základní",J623,0)</f>
        <v>0</v>
      </c>
      <c r="BF623" s="138">
        <f>IF(N623="snížená",J623,0)</f>
        <v>0</v>
      </c>
      <c r="BG623" s="138">
        <f>IF(N623="zákl. přenesená",J623,0)</f>
        <v>0</v>
      </c>
      <c r="BH623" s="138">
        <f>IF(N623="sníž. přenesená",J623,0)</f>
        <v>0</v>
      </c>
      <c r="BI623" s="138">
        <f>IF(N623="nulová",J623,0)</f>
        <v>0</v>
      </c>
      <c r="BJ623" s="18" t="s">
        <v>84</v>
      </c>
      <c r="BK623" s="138">
        <f>ROUND(I623*H623,2)</f>
        <v>0</v>
      </c>
      <c r="BL623" s="18" t="s">
        <v>831</v>
      </c>
      <c r="BM623" s="137" t="s">
        <v>861</v>
      </c>
    </row>
    <row r="624" spans="2:51" s="13" customFormat="1" ht="10.5">
      <c r="B624" s="150"/>
      <c r="D624" s="144" t="s">
        <v>134</v>
      </c>
      <c r="E624" s="151" t="s">
        <v>28</v>
      </c>
      <c r="F624" s="152" t="s">
        <v>84</v>
      </c>
      <c r="H624" s="153">
        <v>1</v>
      </c>
      <c r="I624" s="154"/>
      <c r="L624" s="150"/>
      <c r="M624" s="155"/>
      <c r="T624" s="156"/>
      <c r="AT624" s="151" t="s">
        <v>134</v>
      </c>
      <c r="AU624" s="151" t="s">
        <v>86</v>
      </c>
      <c r="AV624" s="13" t="s">
        <v>86</v>
      </c>
      <c r="AW624" s="13" t="s">
        <v>36</v>
      </c>
      <c r="AX624" s="13" t="s">
        <v>84</v>
      </c>
      <c r="AY624" s="151" t="s">
        <v>124</v>
      </c>
    </row>
    <row r="625" spans="2:65" s="1" customFormat="1" ht="15.75" customHeight="1">
      <c r="B625" s="33"/>
      <c r="C625" s="125" t="s">
        <v>862</v>
      </c>
      <c r="D625" s="125" t="s">
        <v>126</v>
      </c>
      <c r="E625" s="126" t="s">
        <v>863</v>
      </c>
      <c r="F625" s="127" t="s">
        <v>864</v>
      </c>
      <c r="G625" s="128" t="s">
        <v>830</v>
      </c>
      <c r="H625" s="129">
        <v>1</v>
      </c>
      <c r="I625" s="130"/>
      <c r="J625" s="131">
        <f>ROUND(I625*H625,2)</f>
        <v>0</v>
      </c>
      <c r="K625" s="132"/>
      <c r="L625" s="33"/>
      <c r="M625" s="133" t="s">
        <v>28</v>
      </c>
      <c r="N625" s="134" t="s">
        <v>47</v>
      </c>
      <c r="P625" s="135">
        <f>O625*H625</f>
        <v>0</v>
      </c>
      <c r="Q625" s="135">
        <v>0</v>
      </c>
      <c r="R625" s="135">
        <f>Q625*H625</f>
        <v>0</v>
      </c>
      <c r="S625" s="135">
        <v>0</v>
      </c>
      <c r="T625" s="136">
        <f>S625*H625</f>
        <v>0</v>
      </c>
      <c r="AR625" s="137" t="s">
        <v>831</v>
      </c>
      <c r="AT625" s="137" t="s">
        <v>126</v>
      </c>
      <c r="AU625" s="137" t="s">
        <v>86</v>
      </c>
      <c r="AY625" s="18" t="s">
        <v>124</v>
      </c>
      <c r="BE625" s="138">
        <f>IF(N625="základní",J625,0)</f>
        <v>0</v>
      </c>
      <c r="BF625" s="138">
        <f>IF(N625="snížená",J625,0)</f>
        <v>0</v>
      </c>
      <c r="BG625" s="138">
        <f>IF(N625="zákl. přenesená",J625,0)</f>
        <v>0</v>
      </c>
      <c r="BH625" s="138">
        <f>IF(N625="sníž. přenesená",J625,0)</f>
        <v>0</v>
      </c>
      <c r="BI625" s="138">
        <f>IF(N625="nulová",J625,0)</f>
        <v>0</v>
      </c>
      <c r="BJ625" s="18" t="s">
        <v>84</v>
      </c>
      <c r="BK625" s="138">
        <f>ROUND(I625*H625,2)</f>
        <v>0</v>
      </c>
      <c r="BL625" s="18" t="s">
        <v>831</v>
      </c>
      <c r="BM625" s="137" t="s">
        <v>865</v>
      </c>
    </row>
    <row r="626" spans="2:51" s="13" customFormat="1" ht="10.5">
      <c r="B626" s="150"/>
      <c r="D626" s="144" t="s">
        <v>134</v>
      </c>
      <c r="E626" s="151" t="s">
        <v>28</v>
      </c>
      <c r="F626" s="152" t="s">
        <v>84</v>
      </c>
      <c r="H626" s="153">
        <v>1</v>
      </c>
      <c r="I626" s="154"/>
      <c r="L626" s="150"/>
      <c r="M626" s="155"/>
      <c r="T626" s="156"/>
      <c r="AT626" s="151" t="s">
        <v>134</v>
      </c>
      <c r="AU626" s="151" t="s">
        <v>86</v>
      </c>
      <c r="AV626" s="13" t="s">
        <v>86</v>
      </c>
      <c r="AW626" s="13" t="s">
        <v>36</v>
      </c>
      <c r="AX626" s="13" t="s">
        <v>84</v>
      </c>
      <c r="AY626" s="151" t="s">
        <v>124</v>
      </c>
    </row>
    <row r="627" spans="2:65" s="1" customFormat="1" ht="15.75" customHeight="1">
      <c r="B627" s="33"/>
      <c r="C627" s="125" t="s">
        <v>866</v>
      </c>
      <c r="D627" s="125" t="s">
        <v>126</v>
      </c>
      <c r="E627" s="126" t="s">
        <v>867</v>
      </c>
      <c r="F627" s="127" t="s">
        <v>868</v>
      </c>
      <c r="G627" s="128" t="s">
        <v>830</v>
      </c>
      <c r="H627" s="129">
        <v>48</v>
      </c>
      <c r="I627" s="130"/>
      <c r="J627" s="131">
        <f>ROUND(I627*H627,2)</f>
        <v>0</v>
      </c>
      <c r="K627" s="132"/>
      <c r="L627" s="33"/>
      <c r="M627" s="133" t="s">
        <v>28</v>
      </c>
      <c r="N627" s="134" t="s">
        <v>47</v>
      </c>
      <c r="P627" s="135">
        <f>O627*H627</f>
        <v>0</v>
      </c>
      <c r="Q627" s="135">
        <v>0</v>
      </c>
      <c r="R627" s="135">
        <f>Q627*H627</f>
        <v>0</v>
      </c>
      <c r="S627" s="135">
        <v>0</v>
      </c>
      <c r="T627" s="136">
        <f>S627*H627</f>
        <v>0</v>
      </c>
      <c r="AR627" s="137" t="s">
        <v>831</v>
      </c>
      <c r="AT627" s="137" t="s">
        <v>126</v>
      </c>
      <c r="AU627" s="137" t="s">
        <v>86</v>
      </c>
      <c r="AY627" s="18" t="s">
        <v>124</v>
      </c>
      <c r="BE627" s="138">
        <f>IF(N627="základní",J627,0)</f>
        <v>0</v>
      </c>
      <c r="BF627" s="138">
        <f>IF(N627="snížená",J627,0)</f>
        <v>0</v>
      </c>
      <c r="BG627" s="138">
        <f>IF(N627="zákl. přenesená",J627,0)</f>
        <v>0</v>
      </c>
      <c r="BH627" s="138">
        <f>IF(N627="sníž. přenesená",J627,0)</f>
        <v>0</v>
      </c>
      <c r="BI627" s="138">
        <f>IF(N627="nulová",J627,0)</f>
        <v>0</v>
      </c>
      <c r="BJ627" s="18" t="s">
        <v>84</v>
      </c>
      <c r="BK627" s="138">
        <f>ROUND(I627*H627,2)</f>
        <v>0</v>
      </c>
      <c r="BL627" s="18" t="s">
        <v>831</v>
      </c>
      <c r="BM627" s="137" t="s">
        <v>869</v>
      </c>
    </row>
    <row r="628" spans="2:51" s="13" customFormat="1" ht="10.5">
      <c r="B628" s="150"/>
      <c r="D628" s="144" t="s">
        <v>134</v>
      </c>
      <c r="E628" s="151" t="s">
        <v>28</v>
      </c>
      <c r="F628" s="152" t="s">
        <v>439</v>
      </c>
      <c r="H628" s="153">
        <v>48</v>
      </c>
      <c r="I628" s="154"/>
      <c r="L628" s="150"/>
      <c r="M628" s="155"/>
      <c r="T628" s="156"/>
      <c r="AT628" s="151" t="s">
        <v>134</v>
      </c>
      <c r="AU628" s="151" t="s">
        <v>86</v>
      </c>
      <c r="AV628" s="13" t="s">
        <v>86</v>
      </c>
      <c r="AW628" s="13" t="s">
        <v>36</v>
      </c>
      <c r="AX628" s="13" t="s">
        <v>84</v>
      </c>
      <c r="AY628" s="151" t="s">
        <v>124</v>
      </c>
    </row>
    <row r="629" spans="2:65" s="1" customFormat="1" ht="15.75" customHeight="1">
      <c r="B629" s="33"/>
      <c r="C629" s="125" t="s">
        <v>870</v>
      </c>
      <c r="D629" s="125" t="s">
        <v>126</v>
      </c>
      <c r="E629" s="126" t="s">
        <v>871</v>
      </c>
      <c r="F629" s="127" t="s">
        <v>872</v>
      </c>
      <c r="G629" s="128" t="s">
        <v>830</v>
      </c>
      <c r="H629" s="129">
        <v>1</v>
      </c>
      <c r="I629" s="130"/>
      <c r="J629" s="131">
        <f>ROUND(I629*H629,2)</f>
        <v>0</v>
      </c>
      <c r="K629" s="132"/>
      <c r="L629" s="33"/>
      <c r="M629" s="133" t="s">
        <v>28</v>
      </c>
      <c r="N629" s="134" t="s">
        <v>47</v>
      </c>
      <c r="P629" s="135">
        <f>O629*H629</f>
        <v>0</v>
      </c>
      <c r="Q629" s="135">
        <v>0</v>
      </c>
      <c r="R629" s="135">
        <f>Q629*H629</f>
        <v>0</v>
      </c>
      <c r="S629" s="135">
        <v>0</v>
      </c>
      <c r="T629" s="136">
        <f>S629*H629</f>
        <v>0</v>
      </c>
      <c r="AR629" s="137" t="s">
        <v>831</v>
      </c>
      <c r="AT629" s="137" t="s">
        <v>126</v>
      </c>
      <c r="AU629" s="137" t="s">
        <v>86</v>
      </c>
      <c r="AY629" s="18" t="s">
        <v>124</v>
      </c>
      <c r="BE629" s="138">
        <f>IF(N629="základní",J629,0)</f>
        <v>0</v>
      </c>
      <c r="BF629" s="138">
        <f>IF(N629="snížená",J629,0)</f>
        <v>0</v>
      </c>
      <c r="BG629" s="138">
        <f>IF(N629="zákl. přenesená",J629,0)</f>
        <v>0</v>
      </c>
      <c r="BH629" s="138">
        <f>IF(N629="sníž. přenesená",J629,0)</f>
        <v>0</v>
      </c>
      <c r="BI629" s="138">
        <f>IF(N629="nulová",J629,0)</f>
        <v>0</v>
      </c>
      <c r="BJ629" s="18" t="s">
        <v>84</v>
      </c>
      <c r="BK629" s="138">
        <f>ROUND(I629*H629,2)</f>
        <v>0</v>
      </c>
      <c r="BL629" s="18" t="s">
        <v>831</v>
      </c>
      <c r="BM629" s="137" t="s">
        <v>873</v>
      </c>
    </row>
    <row r="630" spans="2:51" s="13" customFormat="1" ht="10.5">
      <c r="B630" s="150"/>
      <c r="D630" s="144" t="s">
        <v>134</v>
      </c>
      <c r="E630" s="151" t="s">
        <v>28</v>
      </c>
      <c r="F630" s="152" t="s">
        <v>84</v>
      </c>
      <c r="H630" s="153">
        <v>1</v>
      </c>
      <c r="I630" s="154"/>
      <c r="L630" s="150"/>
      <c r="M630" s="182"/>
      <c r="N630" s="183"/>
      <c r="O630" s="183"/>
      <c r="P630" s="183"/>
      <c r="Q630" s="183"/>
      <c r="R630" s="183"/>
      <c r="S630" s="183"/>
      <c r="T630" s="184"/>
      <c r="AT630" s="151" t="s">
        <v>134</v>
      </c>
      <c r="AU630" s="151" t="s">
        <v>86</v>
      </c>
      <c r="AV630" s="13" t="s">
        <v>86</v>
      </c>
      <c r="AW630" s="13" t="s">
        <v>36</v>
      </c>
      <c r="AX630" s="13" t="s">
        <v>84</v>
      </c>
      <c r="AY630" s="151" t="s">
        <v>124</v>
      </c>
    </row>
    <row r="631" spans="2:12" s="1" customFormat="1" ht="6.9" customHeight="1">
      <c r="B631" s="42"/>
      <c r="C631" s="43"/>
      <c r="D631" s="43"/>
      <c r="E631" s="43"/>
      <c r="F631" s="43"/>
      <c r="G631" s="43"/>
      <c r="H631" s="43"/>
      <c r="I631" s="43"/>
      <c r="J631" s="43"/>
      <c r="K631" s="43"/>
      <c r="L631" s="33"/>
    </row>
  </sheetData>
  <sheetProtection algorithmName="SHA-512" hashValue="QIzXdJow4yaYgcSAJ1zvxGQRPnSMzUWhmI6JKNLoR/h/NYY3BJ9B9e1YJ5TS90BlIzd9imZfnHirPkuzBcBEXg==" saltValue="zn+xcWnVqNP6eeMCBIf2oPA7Xr6NRUA4rUs+97Y0+p2K6Z2fcodnX/uty6FOZVM9XMIjd7ZeGkg78ZxM8mEM4g==" spinCount="100000" sheet="1" objects="1" scenarios="1" formatColumns="0" formatRows="0" autoFilter="0"/>
  <autoFilter ref="C92:K630"/>
  <mergeCells count="9">
    <mergeCell ref="E50:H50"/>
    <mergeCell ref="E83:H83"/>
    <mergeCell ref="E85:H85"/>
    <mergeCell ref="L2:V2"/>
    <mergeCell ref="E7:H7"/>
    <mergeCell ref="E9:H9"/>
    <mergeCell ref="E18:H18"/>
    <mergeCell ref="E27:H27"/>
    <mergeCell ref="E48:H48"/>
  </mergeCells>
  <hyperlinks>
    <hyperlink ref="F97" r:id="rId1" display="https://podminky.urs.cz/item/CS_URS_2023_01/113107144"/>
    <hyperlink ref="F101" r:id="rId2" display="https://podminky.urs.cz/item/CS_URS_2023_01/113107162"/>
    <hyperlink ref="F107" r:id="rId3" display="https://podminky.urs.cz/item/CS_URS_2023_01/113107182"/>
    <hyperlink ref="F113" r:id="rId4" display="https://podminky.urs.cz/item/CS_URS_2023_01/113107224"/>
    <hyperlink ref="F123" r:id="rId5" display="https://podminky.urs.cz/item/CS_URS_2023_01/113154335"/>
    <hyperlink ref="F127" r:id="rId6" display="https://podminky.urs.cz/item/CS_URS_2023_01/113202111"/>
    <hyperlink ref="F133" r:id="rId7" display="https://podminky.urs.cz/item/CS_URS_2023_01/121151105"/>
    <hyperlink ref="F138" r:id="rId8" display="https://podminky.urs.cz/item/CS_URS_2023_01/132254102"/>
    <hyperlink ref="F143" r:id="rId9" display="https://podminky.urs.cz/item/CS_URS_2023_01/151201101"/>
    <hyperlink ref="F146" r:id="rId10" display="https://podminky.urs.cz/item/CS_URS_2023_01/151201111"/>
    <hyperlink ref="F149" r:id="rId11" display="https://podminky.urs.cz/item/CS_URS_2023_01/162751117"/>
    <hyperlink ref="F155" r:id="rId12" display="https://podminky.urs.cz/item/CS_URS_2023_01/171251201"/>
    <hyperlink ref="F158" r:id="rId13" display="https://podminky.urs.cz/item/CS_URS_2023_01/174151101"/>
    <hyperlink ref="F172" r:id="rId14" display="https://podminky.urs.cz/item/CS_URS_2023_01/175151101"/>
    <hyperlink ref="F178" r:id="rId15" display="https://podminky.urs.cz/item/CS_URS_2023_01/181152302"/>
    <hyperlink ref="F191" r:id="rId16" display="https://podminky.urs.cz/item/CS_URS_2023_01/181351003"/>
    <hyperlink ref="F199" r:id="rId17" display="https://podminky.urs.cz/item/CS_URS_2023_01/181351005"/>
    <hyperlink ref="F204" r:id="rId18" display="https://podminky.urs.cz/item/CS_URS_2023_01/181411131"/>
    <hyperlink ref="F210" r:id="rId19" display="https://podminky.urs.cz/item/CS_URS_2023_01/451572111"/>
    <hyperlink ref="F214" r:id="rId20" display="https://podminky.urs.cz/item/CS_URS_2023_01/564851111"/>
    <hyperlink ref="F219" r:id="rId21" display="https://podminky.urs.cz/item/CS_URS_2023_01/564861111"/>
    <hyperlink ref="F234" r:id="rId22" display="https://podminky.urs.cz/item/CS_URS_2023_01/564871111"/>
    <hyperlink ref="F247" r:id="rId23" display="https://podminky.urs.cz/item/CS_URS_2023_01/565135101"/>
    <hyperlink ref="F256" r:id="rId24" display="https://podminky.urs.cz/item/CS_URS_2023_01/565166121"/>
    <hyperlink ref="F260" r:id="rId25" display="https://podminky.urs.cz/item/CS_URS_2023_01/567122113"/>
    <hyperlink ref="F267" r:id="rId26" display="https://podminky.urs.cz/item/CS_URS_2023_01/567122114"/>
    <hyperlink ref="F272" r:id="rId27" display="https://podminky.urs.cz/item/CS_URS_2023_01/567132115"/>
    <hyperlink ref="F277" r:id="rId28" display="https://podminky.urs.cz/item/CS_URS_2023_01/573111111"/>
    <hyperlink ref="F281" r:id="rId29" display="https://podminky.urs.cz/item/CS_URS_2023_01/573211109"/>
    <hyperlink ref="F290" r:id="rId30" display="https://podminky.urs.cz/item/CS_URS_2023_01/573231106"/>
    <hyperlink ref="F294" r:id="rId31" display="https://podminky.urs.cz/item/CS_URS_2023_01/577134111"/>
    <hyperlink ref="F303" r:id="rId32" display="https://podminky.urs.cz/item/CS_URS_2023_01/577134141"/>
    <hyperlink ref="F307" r:id="rId33" display="https://podminky.urs.cz/item/CS_URS_2023_01/581131211"/>
    <hyperlink ref="F312" r:id="rId34" display="https://podminky.urs.cz/item/CS_URS_2023_01/591141111"/>
    <hyperlink ref="F319" r:id="rId35" display="https://podminky.urs.cz/item/CS_URS_2023_01/596211110"/>
    <hyperlink ref="F332" r:id="rId36" display="https://podminky.urs.cz/item/CS_URS_2023_01/871275211"/>
    <hyperlink ref="F336" r:id="rId37" display="https://podminky.urs.cz/item/CS_URS_2023_01/895941301"/>
    <hyperlink ref="F341" r:id="rId38" display="https://podminky.urs.cz/item/CS_URS_2023_01/895941314"/>
    <hyperlink ref="F346" r:id="rId39" display="https://podminky.urs.cz/item/CS_URS_2023_01/895941321"/>
    <hyperlink ref="F353" r:id="rId40" display="https://podminky.urs.cz/item/CS_URS_2023_01/899102211"/>
    <hyperlink ref="F356" r:id="rId41" display="https://podminky.urs.cz/item/CS_URS_2023_01/899104112"/>
    <hyperlink ref="F361" r:id="rId42" display="https://podminky.urs.cz/item/CS_URS_2023_01/899202211"/>
    <hyperlink ref="F364" r:id="rId43" display="https://podminky.urs.cz/item/CS_URS_2023_01/899204112"/>
    <hyperlink ref="F371" r:id="rId44" display="https://podminky.urs.cz/item/CS_URS_2023_01/899231111"/>
    <hyperlink ref="F374" r:id="rId45" display="https://podminky.urs.cz/item/CS_URS_2023_01/899331111"/>
    <hyperlink ref="F378" r:id="rId46" display="https://podminky.urs.cz/item/CS_URS_2023_01/912211131"/>
    <hyperlink ref="F383" r:id="rId47" display="https://podminky.urs.cz/item/CS_URS_2023_01/912521111"/>
    <hyperlink ref="F388" r:id="rId48" display="https://podminky.urs.cz/item/CS_URS_2023_01/914111111"/>
    <hyperlink ref="F393" r:id="rId49" display="https://podminky.urs.cz/item/CS_URS_2023_01/914511112"/>
    <hyperlink ref="F402" r:id="rId50" display="https://podminky.urs.cz/item/CS_URS_2023_01/915211112"/>
    <hyperlink ref="F406" r:id="rId51" display="https://podminky.urs.cz/item/CS_URS_2023_01/915211122"/>
    <hyperlink ref="F410" r:id="rId52" display="https://podminky.urs.cz/item/CS_URS_2023_01/915221112"/>
    <hyperlink ref="F415" r:id="rId53" display="https://podminky.urs.cz/item/CS_URS_2023_01/915221122"/>
    <hyperlink ref="F419" r:id="rId54" display="https://podminky.urs.cz/item/CS_URS_2023_01/915231112"/>
    <hyperlink ref="F426" r:id="rId55" display="https://podminky.urs.cz/item/CS_URS_2023_01/915611111"/>
    <hyperlink ref="F429" r:id="rId56" display="https://podminky.urs.cz/item/CS_URS_2023_01/915621111"/>
    <hyperlink ref="F432" r:id="rId57" display="https://podminky.urs.cz/item/CS_URS_2023_01/916131213"/>
    <hyperlink ref="F447" r:id="rId58" display="https://podminky.urs.cz/item/CS_URS_2023_01/916331112"/>
    <hyperlink ref="F452" r:id="rId59" display="https://podminky.urs.cz/item/CS_URS_2023_01/916431111"/>
    <hyperlink ref="F457" r:id="rId60" display="https://podminky.urs.cz/item/CS_URS_2023_01/919122132"/>
    <hyperlink ref="F469" r:id="rId61" display="https://podminky.urs.cz/item/CS_URS_2023_01/919731121"/>
    <hyperlink ref="F481" r:id="rId62" display="https://podminky.urs.cz/item/CS_URS_2023_01/919735111"/>
    <hyperlink ref="F486" r:id="rId63" display="https://podminky.urs.cz/item/CS_URS_2023_01/919735112"/>
    <hyperlink ref="F496" r:id="rId64" display="https://podminky.urs.cz/item/CS_URS_2023_01/966006132"/>
    <hyperlink ref="F500" r:id="rId65" display="https://podminky.urs.cz/item/CS_URS_2023_01/997013509"/>
    <hyperlink ref="F512" r:id="rId66" display="https://podminky.urs.cz/item/CS_URS_2023_01/997013511"/>
    <hyperlink ref="F523" r:id="rId67" display="https://podminky.urs.cz/item/CS_URS_2023_01/997221551"/>
    <hyperlink ref="F530" r:id="rId68" display="https://podminky.urs.cz/item/CS_URS_2023_01/997221559"/>
    <hyperlink ref="F539" r:id="rId69" display="https://podminky.urs.cz/item/CS_URS_2023_01/997221561"/>
    <hyperlink ref="F544" r:id="rId70" display="https://podminky.urs.cz/item/CS_URS_2023_01/997221569"/>
    <hyperlink ref="F565" r:id="rId71" display="https://podminky.urs.cz/item/CS_URS_2023_01/998225111"/>
    <hyperlink ref="F569" r:id="rId72" display="https://podminky.urs.cz/item/CS_URS_2023_01/460141112"/>
    <hyperlink ref="F572" r:id="rId73" display="https://podminky.urs.cz/item/CS_URS_2023_01/460171252"/>
    <hyperlink ref="F576" r:id="rId74" display="https://podminky.urs.cz/item/CS_URS_2023_01/460171282"/>
    <hyperlink ref="F580" r:id="rId75" display="https://podminky.urs.cz/item/CS_URS_2023_01/460662512"/>
    <hyperlink ref="F585" r:id="rId76" display="https://podminky.urs.cz/item/CS_URS_2023_01/460791211"/>
    <hyperlink ref="F590" r:id="rId77" display="https://podminky.urs.cz/item/CS_URS_2023_01/460791213"/>
    <hyperlink ref="F597" r:id="rId78" display="https://podminky.urs.cz/item/CS_URS_2023_01/460841113"/>
    <hyperlink ref="F602" r:id="rId79" display="https://podminky.urs.cz/item/CS_URS_2023_01/46045211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140625" style="185" customWidth="1"/>
    <col min="2" max="2" width="1.57421875" style="185" customWidth="1"/>
    <col min="3" max="4" width="4.8515625" style="185" customWidth="1"/>
    <col min="5" max="5" width="11.57421875" style="185" customWidth="1"/>
    <col min="6" max="6" width="9.00390625" style="185" customWidth="1"/>
    <col min="7" max="7" width="4.8515625" style="185" customWidth="1"/>
    <col min="8" max="8" width="77.7109375" style="185" customWidth="1"/>
    <col min="9" max="10" width="19.8515625" style="185" customWidth="1"/>
    <col min="11" max="11" width="1.57421875" style="185" customWidth="1"/>
  </cols>
  <sheetData>
    <row r="1" ht="37.5" customHeight="1"/>
    <row r="2" spans="2:11" ht="7.55" customHeight="1">
      <c r="B2" s="186"/>
      <c r="C2" s="187"/>
      <c r="D2" s="187"/>
      <c r="E2" s="187"/>
      <c r="F2" s="187"/>
      <c r="G2" s="187"/>
      <c r="H2" s="187"/>
      <c r="I2" s="187"/>
      <c r="J2" s="187"/>
      <c r="K2" s="188"/>
    </row>
    <row r="3" spans="2:11" s="16" customFormat="1" ht="45" customHeight="1">
      <c r="B3" s="189"/>
      <c r="C3" s="313" t="s">
        <v>874</v>
      </c>
      <c r="D3" s="313"/>
      <c r="E3" s="313"/>
      <c r="F3" s="313"/>
      <c r="G3" s="313"/>
      <c r="H3" s="313"/>
      <c r="I3" s="313"/>
      <c r="J3" s="313"/>
      <c r="K3" s="190"/>
    </row>
    <row r="4" spans="2:11" ht="25.55" customHeight="1">
      <c r="B4" s="191"/>
      <c r="C4" s="312" t="s">
        <v>875</v>
      </c>
      <c r="D4" s="312"/>
      <c r="E4" s="312"/>
      <c r="F4" s="312"/>
      <c r="G4" s="312"/>
      <c r="H4" s="312"/>
      <c r="I4" s="312"/>
      <c r="J4" s="312"/>
      <c r="K4" s="192"/>
    </row>
    <row r="5" spans="2:11" ht="5.25" customHeight="1">
      <c r="B5" s="191"/>
      <c r="C5" s="193"/>
      <c r="D5" s="193"/>
      <c r="E5" s="193"/>
      <c r="F5" s="193"/>
      <c r="G5" s="193"/>
      <c r="H5" s="193"/>
      <c r="I5" s="193"/>
      <c r="J5" s="193"/>
      <c r="K5" s="192"/>
    </row>
    <row r="6" spans="2:11" ht="15.05" customHeight="1">
      <c r="B6" s="191"/>
      <c r="C6" s="311" t="s">
        <v>876</v>
      </c>
      <c r="D6" s="311"/>
      <c r="E6" s="311"/>
      <c r="F6" s="311"/>
      <c r="G6" s="311"/>
      <c r="H6" s="311"/>
      <c r="I6" s="311"/>
      <c r="J6" s="311"/>
      <c r="K6" s="192"/>
    </row>
    <row r="7" spans="2:11" ht="15.05" customHeight="1">
      <c r="B7" s="195"/>
      <c r="C7" s="311" t="s">
        <v>877</v>
      </c>
      <c r="D7" s="311"/>
      <c r="E7" s="311"/>
      <c r="F7" s="311"/>
      <c r="G7" s="311"/>
      <c r="H7" s="311"/>
      <c r="I7" s="311"/>
      <c r="J7" s="311"/>
      <c r="K7" s="192"/>
    </row>
    <row r="8" spans="2:11" ht="12.8" customHeight="1">
      <c r="B8" s="195"/>
      <c r="C8" s="194"/>
      <c r="D8" s="194"/>
      <c r="E8" s="194"/>
      <c r="F8" s="194"/>
      <c r="G8" s="194"/>
      <c r="H8" s="194"/>
      <c r="I8" s="194"/>
      <c r="J8" s="194"/>
      <c r="K8" s="192"/>
    </row>
    <row r="9" spans="2:11" ht="15.05" customHeight="1">
      <c r="B9" s="195"/>
      <c r="C9" s="311" t="s">
        <v>878</v>
      </c>
      <c r="D9" s="311"/>
      <c r="E9" s="311"/>
      <c r="F9" s="311"/>
      <c r="G9" s="311"/>
      <c r="H9" s="311"/>
      <c r="I9" s="311"/>
      <c r="J9" s="311"/>
      <c r="K9" s="192"/>
    </row>
    <row r="10" spans="2:11" ht="15.05" customHeight="1">
      <c r="B10" s="195"/>
      <c r="C10" s="194"/>
      <c r="D10" s="311" t="s">
        <v>879</v>
      </c>
      <c r="E10" s="311"/>
      <c r="F10" s="311"/>
      <c r="G10" s="311"/>
      <c r="H10" s="311"/>
      <c r="I10" s="311"/>
      <c r="J10" s="311"/>
      <c r="K10" s="192"/>
    </row>
    <row r="11" spans="2:11" ht="15.05" customHeight="1">
      <c r="B11" s="195"/>
      <c r="C11" s="196"/>
      <c r="D11" s="311" t="s">
        <v>880</v>
      </c>
      <c r="E11" s="311"/>
      <c r="F11" s="311"/>
      <c r="G11" s="311"/>
      <c r="H11" s="311"/>
      <c r="I11" s="311"/>
      <c r="J11" s="311"/>
      <c r="K11" s="192"/>
    </row>
    <row r="12" spans="2:11" ht="15.05" customHeight="1">
      <c r="B12" s="195"/>
      <c r="C12" s="196"/>
      <c r="D12" s="194"/>
      <c r="E12" s="194"/>
      <c r="F12" s="194"/>
      <c r="G12" s="194"/>
      <c r="H12" s="194"/>
      <c r="I12" s="194"/>
      <c r="J12" s="194"/>
      <c r="K12" s="192"/>
    </row>
    <row r="13" spans="2:11" ht="15.05" customHeight="1">
      <c r="B13" s="195"/>
      <c r="C13" s="196"/>
      <c r="D13" s="197" t="s">
        <v>881</v>
      </c>
      <c r="E13" s="194"/>
      <c r="F13" s="194"/>
      <c r="G13" s="194"/>
      <c r="H13" s="194"/>
      <c r="I13" s="194"/>
      <c r="J13" s="194"/>
      <c r="K13" s="192"/>
    </row>
    <row r="14" spans="2:11" ht="12.8" customHeight="1">
      <c r="B14" s="195"/>
      <c r="C14" s="196"/>
      <c r="D14" s="196"/>
      <c r="E14" s="196"/>
      <c r="F14" s="196"/>
      <c r="G14" s="196"/>
      <c r="H14" s="196"/>
      <c r="I14" s="196"/>
      <c r="J14" s="196"/>
      <c r="K14" s="192"/>
    </row>
    <row r="15" spans="2:11" ht="15.05" customHeight="1">
      <c r="B15" s="195"/>
      <c r="C15" s="196"/>
      <c r="D15" s="311" t="s">
        <v>882</v>
      </c>
      <c r="E15" s="311"/>
      <c r="F15" s="311"/>
      <c r="G15" s="311"/>
      <c r="H15" s="311"/>
      <c r="I15" s="311"/>
      <c r="J15" s="311"/>
      <c r="K15" s="192"/>
    </row>
    <row r="16" spans="2:11" ht="15.05" customHeight="1">
      <c r="B16" s="195"/>
      <c r="C16" s="196"/>
      <c r="D16" s="311" t="s">
        <v>883</v>
      </c>
      <c r="E16" s="311"/>
      <c r="F16" s="311"/>
      <c r="G16" s="311"/>
      <c r="H16" s="311"/>
      <c r="I16" s="311"/>
      <c r="J16" s="311"/>
      <c r="K16" s="192"/>
    </row>
    <row r="17" spans="2:11" ht="15.05" customHeight="1">
      <c r="B17" s="195"/>
      <c r="C17" s="196"/>
      <c r="D17" s="311" t="s">
        <v>884</v>
      </c>
      <c r="E17" s="311"/>
      <c r="F17" s="311"/>
      <c r="G17" s="311"/>
      <c r="H17" s="311"/>
      <c r="I17" s="311"/>
      <c r="J17" s="311"/>
      <c r="K17" s="192"/>
    </row>
    <row r="18" spans="2:11" ht="15.05" customHeight="1">
      <c r="B18" s="195"/>
      <c r="C18" s="196"/>
      <c r="D18" s="196"/>
      <c r="E18" s="198" t="s">
        <v>885</v>
      </c>
      <c r="F18" s="311" t="s">
        <v>886</v>
      </c>
      <c r="G18" s="311"/>
      <c r="H18" s="311"/>
      <c r="I18" s="311"/>
      <c r="J18" s="311"/>
      <c r="K18" s="192"/>
    </row>
    <row r="19" spans="2:11" ht="15.05" customHeight="1">
      <c r="B19" s="195"/>
      <c r="C19" s="196"/>
      <c r="D19" s="196"/>
      <c r="E19" s="198" t="s">
        <v>83</v>
      </c>
      <c r="F19" s="311" t="s">
        <v>887</v>
      </c>
      <c r="G19" s="311"/>
      <c r="H19" s="311"/>
      <c r="I19" s="311"/>
      <c r="J19" s="311"/>
      <c r="K19" s="192"/>
    </row>
    <row r="20" spans="2:11" ht="15.05" customHeight="1">
      <c r="B20" s="195"/>
      <c r="C20" s="196"/>
      <c r="D20" s="196"/>
      <c r="E20" s="198" t="s">
        <v>888</v>
      </c>
      <c r="F20" s="311" t="s">
        <v>889</v>
      </c>
      <c r="G20" s="311"/>
      <c r="H20" s="311"/>
      <c r="I20" s="311"/>
      <c r="J20" s="311"/>
      <c r="K20" s="192"/>
    </row>
    <row r="21" spans="2:11" ht="15.05" customHeight="1">
      <c r="B21" s="195"/>
      <c r="C21" s="196"/>
      <c r="D21" s="196"/>
      <c r="E21" s="198" t="s">
        <v>890</v>
      </c>
      <c r="F21" s="311" t="s">
        <v>891</v>
      </c>
      <c r="G21" s="311"/>
      <c r="H21" s="311"/>
      <c r="I21" s="311"/>
      <c r="J21" s="311"/>
      <c r="K21" s="192"/>
    </row>
    <row r="22" spans="2:11" ht="15.05" customHeight="1">
      <c r="B22" s="195"/>
      <c r="C22" s="196"/>
      <c r="D22" s="196"/>
      <c r="E22" s="198" t="s">
        <v>892</v>
      </c>
      <c r="F22" s="311" t="s">
        <v>893</v>
      </c>
      <c r="G22" s="311"/>
      <c r="H22" s="311"/>
      <c r="I22" s="311"/>
      <c r="J22" s="311"/>
      <c r="K22" s="192"/>
    </row>
    <row r="23" spans="2:11" ht="15.05" customHeight="1">
      <c r="B23" s="195"/>
      <c r="C23" s="196"/>
      <c r="D23" s="196"/>
      <c r="E23" s="198" t="s">
        <v>894</v>
      </c>
      <c r="F23" s="311" t="s">
        <v>895</v>
      </c>
      <c r="G23" s="311"/>
      <c r="H23" s="311"/>
      <c r="I23" s="311"/>
      <c r="J23" s="311"/>
      <c r="K23" s="192"/>
    </row>
    <row r="24" spans="2:11" ht="12.8" customHeight="1">
      <c r="B24" s="195"/>
      <c r="C24" s="196"/>
      <c r="D24" s="196"/>
      <c r="E24" s="196"/>
      <c r="F24" s="196"/>
      <c r="G24" s="196"/>
      <c r="H24" s="196"/>
      <c r="I24" s="196"/>
      <c r="J24" s="196"/>
      <c r="K24" s="192"/>
    </row>
    <row r="25" spans="2:11" ht="15.05" customHeight="1">
      <c r="B25" s="195"/>
      <c r="C25" s="311" t="s">
        <v>896</v>
      </c>
      <c r="D25" s="311"/>
      <c r="E25" s="311"/>
      <c r="F25" s="311"/>
      <c r="G25" s="311"/>
      <c r="H25" s="311"/>
      <c r="I25" s="311"/>
      <c r="J25" s="311"/>
      <c r="K25" s="192"/>
    </row>
    <row r="26" spans="2:11" ht="15.05" customHeight="1">
      <c r="B26" s="195"/>
      <c r="C26" s="311" t="s">
        <v>897</v>
      </c>
      <c r="D26" s="311"/>
      <c r="E26" s="311"/>
      <c r="F26" s="311"/>
      <c r="G26" s="311"/>
      <c r="H26" s="311"/>
      <c r="I26" s="311"/>
      <c r="J26" s="311"/>
      <c r="K26" s="192"/>
    </row>
    <row r="27" spans="2:11" ht="15.05" customHeight="1">
      <c r="B27" s="195"/>
      <c r="C27" s="194"/>
      <c r="D27" s="311" t="s">
        <v>898</v>
      </c>
      <c r="E27" s="311"/>
      <c r="F27" s="311"/>
      <c r="G27" s="311"/>
      <c r="H27" s="311"/>
      <c r="I27" s="311"/>
      <c r="J27" s="311"/>
      <c r="K27" s="192"/>
    </row>
    <row r="28" spans="2:11" ht="15.05" customHeight="1">
      <c r="B28" s="195"/>
      <c r="C28" s="196"/>
      <c r="D28" s="311" t="s">
        <v>899</v>
      </c>
      <c r="E28" s="311"/>
      <c r="F28" s="311"/>
      <c r="G28" s="311"/>
      <c r="H28" s="311"/>
      <c r="I28" s="311"/>
      <c r="J28" s="311"/>
      <c r="K28" s="192"/>
    </row>
    <row r="29" spans="2:11" ht="12.8" customHeight="1">
      <c r="B29" s="195"/>
      <c r="C29" s="196"/>
      <c r="D29" s="196"/>
      <c r="E29" s="196"/>
      <c r="F29" s="196"/>
      <c r="G29" s="196"/>
      <c r="H29" s="196"/>
      <c r="I29" s="196"/>
      <c r="J29" s="196"/>
      <c r="K29" s="192"/>
    </row>
    <row r="30" spans="2:11" ht="15.05" customHeight="1">
      <c r="B30" s="195"/>
      <c r="C30" s="196"/>
      <c r="D30" s="311" t="s">
        <v>900</v>
      </c>
      <c r="E30" s="311"/>
      <c r="F30" s="311"/>
      <c r="G30" s="311"/>
      <c r="H30" s="311"/>
      <c r="I30" s="311"/>
      <c r="J30" s="311"/>
      <c r="K30" s="192"/>
    </row>
    <row r="31" spans="2:11" ht="15.05" customHeight="1">
      <c r="B31" s="195"/>
      <c r="C31" s="196"/>
      <c r="D31" s="311" t="s">
        <v>901</v>
      </c>
      <c r="E31" s="311"/>
      <c r="F31" s="311"/>
      <c r="G31" s="311"/>
      <c r="H31" s="311"/>
      <c r="I31" s="311"/>
      <c r="J31" s="311"/>
      <c r="K31" s="192"/>
    </row>
    <row r="32" spans="2:11" ht="12.8" customHeight="1">
      <c r="B32" s="195"/>
      <c r="C32" s="196"/>
      <c r="D32" s="196"/>
      <c r="E32" s="196"/>
      <c r="F32" s="196"/>
      <c r="G32" s="196"/>
      <c r="H32" s="196"/>
      <c r="I32" s="196"/>
      <c r="J32" s="196"/>
      <c r="K32" s="192"/>
    </row>
    <row r="33" spans="2:11" ht="15.05" customHeight="1">
      <c r="B33" s="195"/>
      <c r="C33" s="196"/>
      <c r="D33" s="311" t="s">
        <v>902</v>
      </c>
      <c r="E33" s="311"/>
      <c r="F33" s="311"/>
      <c r="G33" s="311"/>
      <c r="H33" s="311"/>
      <c r="I33" s="311"/>
      <c r="J33" s="311"/>
      <c r="K33" s="192"/>
    </row>
    <row r="34" spans="2:11" ht="15.05" customHeight="1">
      <c r="B34" s="195"/>
      <c r="C34" s="196"/>
      <c r="D34" s="311" t="s">
        <v>903</v>
      </c>
      <c r="E34" s="311"/>
      <c r="F34" s="311"/>
      <c r="G34" s="311"/>
      <c r="H34" s="311"/>
      <c r="I34" s="311"/>
      <c r="J34" s="311"/>
      <c r="K34" s="192"/>
    </row>
    <row r="35" spans="2:11" ht="15.05" customHeight="1">
      <c r="B35" s="195"/>
      <c r="C35" s="196"/>
      <c r="D35" s="311" t="s">
        <v>904</v>
      </c>
      <c r="E35" s="311"/>
      <c r="F35" s="311"/>
      <c r="G35" s="311"/>
      <c r="H35" s="311"/>
      <c r="I35" s="311"/>
      <c r="J35" s="311"/>
      <c r="K35" s="192"/>
    </row>
    <row r="36" spans="2:11" ht="15.05" customHeight="1">
      <c r="B36" s="195"/>
      <c r="C36" s="196"/>
      <c r="D36" s="194"/>
      <c r="E36" s="197" t="s">
        <v>110</v>
      </c>
      <c r="F36" s="194"/>
      <c r="G36" s="311" t="s">
        <v>905</v>
      </c>
      <c r="H36" s="311"/>
      <c r="I36" s="311"/>
      <c r="J36" s="311"/>
      <c r="K36" s="192"/>
    </row>
    <row r="37" spans="2:11" ht="30.8" customHeight="1">
      <c r="B37" s="195"/>
      <c r="C37" s="196"/>
      <c r="D37" s="194"/>
      <c r="E37" s="197" t="s">
        <v>906</v>
      </c>
      <c r="F37" s="194"/>
      <c r="G37" s="311" t="s">
        <v>907</v>
      </c>
      <c r="H37" s="311"/>
      <c r="I37" s="311"/>
      <c r="J37" s="311"/>
      <c r="K37" s="192"/>
    </row>
    <row r="38" spans="2:11" ht="15.05" customHeight="1">
      <c r="B38" s="195"/>
      <c r="C38" s="196"/>
      <c r="D38" s="194"/>
      <c r="E38" s="197" t="s">
        <v>57</v>
      </c>
      <c r="F38" s="194"/>
      <c r="G38" s="311" t="s">
        <v>908</v>
      </c>
      <c r="H38" s="311"/>
      <c r="I38" s="311"/>
      <c r="J38" s="311"/>
      <c r="K38" s="192"/>
    </row>
    <row r="39" spans="2:11" ht="15.05" customHeight="1">
      <c r="B39" s="195"/>
      <c r="C39" s="196"/>
      <c r="D39" s="194"/>
      <c r="E39" s="197" t="s">
        <v>58</v>
      </c>
      <c r="F39" s="194"/>
      <c r="G39" s="311" t="s">
        <v>909</v>
      </c>
      <c r="H39" s="311"/>
      <c r="I39" s="311"/>
      <c r="J39" s="311"/>
      <c r="K39" s="192"/>
    </row>
    <row r="40" spans="2:11" ht="15.05" customHeight="1">
      <c r="B40" s="195"/>
      <c r="C40" s="196"/>
      <c r="D40" s="194"/>
      <c r="E40" s="197" t="s">
        <v>111</v>
      </c>
      <c r="F40" s="194"/>
      <c r="G40" s="311" t="s">
        <v>910</v>
      </c>
      <c r="H40" s="311"/>
      <c r="I40" s="311"/>
      <c r="J40" s="311"/>
      <c r="K40" s="192"/>
    </row>
    <row r="41" spans="2:11" ht="15.05" customHeight="1">
      <c r="B41" s="195"/>
      <c r="C41" s="196"/>
      <c r="D41" s="194"/>
      <c r="E41" s="197" t="s">
        <v>112</v>
      </c>
      <c r="F41" s="194"/>
      <c r="G41" s="311" t="s">
        <v>911</v>
      </c>
      <c r="H41" s="311"/>
      <c r="I41" s="311"/>
      <c r="J41" s="311"/>
      <c r="K41" s="192"/>
    </row>
    <row r="42" spans="2:11" ht="15.05" customHeight="1">
      <c r="B42" s="195"/>
      <c r="C42" s="196"/>
      <c r="D42" s="194"/>
      <c r="E42" s="197" t="s">
        <v>912</v>
      </c>
      <c r="F42" s="194"/>
      <c r="G42" s="311" t="s">
        <v>913</v>
      </c>
      <c r="H42" s="311"/>
      <c r="I42" s="311"/>
      <c r="J42" s="311"/>
      <c r="K42" s="192"/>
    </row>
    <row r="43" spans="2:11" ht="15.05" customHeight="1">
      <c r="B43" s="195"/>
      <c r="C43" s="196"/>
      <c r="D43" s="194"/>
      <c r="E43" s="197"/>
      <c r="F43" s="194"/>
      <c r="G43" s="311" t="s">
        <v>914</v>
      </c>
      <c r="H43" s="311"/>
      <c r="I43" s="311"/>
      <c r="J43" s="311"/>
      <c r="K43" s="192"/>
    </row>
    <row r="44" spans="2:11" ht="15.05" customHeight="1">
      <c r="B44" s="195"/>
      <c r="C44" s="196"/>
      <c r="D44" s="194"/>
      <c r="E44" s="197" t="s">
        <v>915</v>
      </c>
      <c r="F44" s="194"/>
      <c r="G44" s="311" t="s">
        <v>916</v>
      </c>
      <c r="H44" s="311"/>
      <c r="I44" s="311"/>
      <c r="J44" s="311"/>
      <c r="K44" s="192"/>
    </row>
    <row r="45" spans="2:11" ht="15.05" customHeight="1">
      <c r="B45" s="195"/>
      <c r="C45" s="196"/>
      <c r="D45" s="194"/>
      <c r="E45" s="197" t="s">
        <v>114</v>
      </c>
      <c r="F45" s="194"/>
      <c r="G45" s="311" t="s">
        <v>917</v>
      </c>
      <c r="H45" s="311"/>
      <c r="I45" s="311"/>
      <c r="J45" s="311"/>
      <c r="K45" s="192"/>
    </row>
    <row r="46" spans="2:11" ht="12.8" customHeight="1">
      <c r="B46" s="195"/>
      <c r="C46" s="196"/>
      <c r="D46" s="194"/>
      <c r="E46" s="194"/>
      <c r="F46" s="194"/>
      <c r="G46" s="194"/>
      <c r="H46" s="194"/>
      <c r="I46" s="194"/>
      <c r="J46" s="194"/>
      <c r="K46" s="192"/>
    </row>
    <row r="47" spans="2:11" ht="15.05" customHeight="1">
      <c r="B47" s="195"/>
      <c r="C47" s="196"/>
      <c r="D47" s="311" t="s">
        <v>918</v>
      </c>
      <c r="E47" s="311"/>
      <c r="F47" s="311"/>
      <c r="G47" s="311"/>
      <c r="H47" s="311"/>
      <c r="I47" s="311"/>
      <c r="J47" s="311"/>
      <c r="K47" s="192"/>
    </row>
    <row r="48" spans="2:11" ht="15.05" customHeight="1">
      <c r="B48" s="195"/>
      <c r="C48" s="196"/>
      <c r="D48" s="196"/>
      <c r="E48" s="311" t="s">
        <v>919</v>
      </c>
      <c r="F48" s="311"/>
      <c r="G48" s="311"/>
      <c r="H48" s="311"/>
      <c r="I48" s="311"/>
      <c r="J48" s="311"/>
      <c r="K48" s="192"/>
    </row>
    <row r="49" spans="2:11" ht="15.05" customHeight="1">
      <c r="B49" s="195"/>
      <c r="C49" s="196"/>
      <c r="D49" s="196"/>
      <c r="E49" s="311" t="s">
        <v>920</v>
      </c>
      <c r="F49" s="311"/>
      <c r="G49" s="311"/>
      <c r="H49" s="311"/>
      <c r="I49" s="311"/>
      <c r="J49" s="311"/>
      <c r="K49" s="192"/>
    </row>
    <row r="50" spans="2:11" ht="15.05" customHeight="1">
      <c r="B50" s="195"/>
      <c r="C50" s="196"/>
      <c r="D50" s="196"/>
      <c r="E50" s="311" t="s">
        <v>921</v>
      </c>
      <c r="F50" s="311"/>
      <c r="G50" s="311"/>
      <c r="H50" s="311"/>
      <c r="I50" s="311"/>
      <c r="J50" s="311"/>
      <c r="K50" s="192"/>
    </row>
    <row r="51" spans="2:11" ht="15.05" customHeight="1">
      <c r="B51" s="195"/>
      <c r="C51" s="196"/>
      <c r="D51" s="311" t="s">
        <v>922</v>
      </c>
      <c r="E51" s="311"/>
      <c r="F51" s="311"/>
      <c r="G51" s="311"/>
      <c r="H51" s="311"/>
      <c r="I51" s="311"/>
      <c r="J51" s="311"/>
      <c r="K51" s="192"/>
    </row>
    <row r="52" spans="2:11" ht="25.55" customHeight="1">
      <c r="B52" s="191"/>
      <c r="C52" s="312" t="s">
        <v>923</v>
      </c>
      <c r="D52" s="312"/>
      <c r="E52" s="312"/>
      <c r="F52" s="312"/>
      <c r="G52" s="312"/>
      <c r="H52" s="312"/>
      <c r="I52" s="312"/>
      <c r="J52" s="312"/>
      <c r="K52" s="192"/>
    </row>
    <row r="53" spans="2:11" ht="5.25" customHeight="1">
      <c r="B53" s="191"/>
      <c r="C53" s="193"/>
      <c r="D53" s="193"/>
      <c r="E53" s="193"/>
      <c r="F53" s="193"/>
      <c r="G53" s="193"/>
      <c r="H53" s="193"/>
      <c r="I53" s="193"/>
      <c r="J53" s="193"/>
      <c r="K53" s="192"/>
    </row>
    <row r="54" spans="2:11" ht="15.05" customHeight="1">
      <c r="B54" s="191"/>
      <c r="C54" s="311" t="s">
        <v>924</v>
      </c>
      <c r="D54" s="311"/>
      <c r="E54" s="311"/>
      <c r="F54" s="311"/>
      <c r="G54" s="311"/>
      <c r="H54" s="311"/>
      <c r="I54" s="311"/>
      <c r="J54" s="311"/>
      <c r="K54" s="192"/>
    </row>
    <row r="55" spans="2:11" ht="15.05" customHeight="1">
      <c r="B55" s="191"/>
      <c r="C55" s="311" t="s">
        <v>925</v>
      </c>
      <c r="D55" s="311"/>
      <c r="E55" s="311"/>
      <c r="F55" s="311"/>
      <c r="G55" s="311"/>
      <c r="H55" s="311"/>
      <c r="I55" s="311"/>
      <c r="J55" s="311"/>
      <c r="K55" s="192"/>
    </row>
    <row r="56" spans="2:11" ht="12.8" customHeight="1">
      <c r="B56" s="191"/>
      <c r="C56" s="194"/>
      <c r="D56" s="194"/>
      <c r="E56" s="194"/>
      <c r="F56" s="194"/>
      <c r="G56" s="194"/>
      <c r="H56" s="194"/>
      <c r="I56" s="194"/>
      <c r="J56" s="194"/>
      <c r="K56" s="192"/>
    </row>
    <row r="57" spans="2:11" ht="15.05" customHeight="1">
      <c r="B57" s="191"/>
      <c r="C57" s="311" t="s">
        <v>926</v>
      </c>
      <c r="D57" s="311"/>
      <c r="E57" s="311"/>
      <c r="F57" s="311"/>
      <c r="G57" s="311"/>
      <c r="H57" s="311"/>
      <c r="I57" s="311"/>
      <c r="J57" s="311"/>
      <c r="K57" s="192"/>
    </row>
    <row r="58" spans="2:11" ht="15.05" customHeight="1">
      <c r="B58" s="191"/>
      <c r="C58" s="196"/>
      <c r="D58" s="311" t="s">
        <v>927</v>
      </c>
      <c r="E58" s="311"/>
      <c r="F58" s="311"/>
      <c r="G58" s="311"/>
      <c r="H58" s="311"/>
      <c r="I58" s="311"/>
      <c r="J58" s="311"/>
      <c r="K58" s="192"/>
    </row>
    <row r="59" spans="2:11" ht="15.05" customHeight="1">
      <c r="B59" s="191"/>
      <c r="C59" s="196"/>
      <c r="D59" s="311" t="s">
        <v>928</v>
      </c>
      <c r="E59" s="311"/>
      <c r="F59" s="311"/>
      <c r="G59" s="311"/>
      <c r="H59" s="311"/>
      <c r="I59" s="311"/>
      <c r="J59" s="311"/>
      <c r="K59" s="192"/>
    </row>
    <row r="60" spans="2:11" ht="15.05" customHeight="1">
      <c r="B60" s="191"/>
      <c r="C60" s="196"/>
      <c r="D60" s="311" t="s">
        <v>929</v>
      </c>
      <c r="E60" s="311"/>
      <c r="F60" s="311"/>
      <c r="G60" s="311"/>
      <c r="H60" s="311"/>
      <c r="I60" s="311"/>
      <c r="J60" s="311"/>
      <c r="K60" s="192"/>
    </row>
    <row r="61" spans="2:11" ht="15.05" customHeight="1">
      <c r="B61" s="191"/>
      <c r="C61" s="196"/>
      <c r="D61" s="311" t="s">
        <v>930</v>
      </c>
      <c r="E61" s="311"/>
      <c r="F61" s="311"/>
      <c r="G61" s="311"/>
      <c r="H61" s="311"/>
      <c r="I61" s="311"/>
      <c r="J61" s="311"/>
      <c r="K61" s="192"/>
    </row>
    <row r="62" spans="2:11" ht="15.05" customHeight="1">
      <c r="B62" s="191"/>
      <c r="C62" s="196"/>
      <c r="D62" s="314" t="s">
        <v>931</v>
      </c>
      <c r="E62" s="314"/>
      <c r="F62" s="314"/>
      <c r="G62" s="314"/>
      <c r="H62" s="314"/>
      <c r="I62" s="314"/>
      <c r="J62" s="314"/>
      <c r="K62" s="192"/>
    </row>
    <row r="63" spans="2:11" ht="15.05" customHeight="1">
      <c r="B63" s="191"/>
      <c r="C63" s="196"/>
      <c r="D63" s="311" t="s">
        <v>932</v>
      </c>
      <c r="E63" s="311"/>
      <c r="F63" s="311"/>
      <c r="G63" s="311"/>
      <c r="H63" s="311"/>
      <c r="I63" s="311"/>
      <c r="J63" s="311"/>
      <c r="K63" s="192"/>
    </row>
    <row r="64" spans="2:11" ht="12.8" customHeight="1">
      <c r="B64" s="191"/>
      <c r="C64" s="196"/>
      <c r="D64" s="196"/>
      <c r="E64" s="199"/>
      <c r="F64" s="196"/>
      <c r="G64" s="196"/>
      <c r="H64" s="196"/>
      <c r="I64" s="196"/>
      <c r="J64" s="196"/>
      <c r="K64" s="192"/>
    </row>
    <row r="65" spans="2:11" ht="15.05" customHeight="1">
      <c r="B65" s="191"/>
      <c r="C65" s="196"/>
      <c r="D65" s="311" t="s">
        <v>933</v>
      </c>
      <c r="E65" s="311"/>
      <c r="F65" s="311"/>
      <c r="G65" s="311"/>
      <c r="H65" s="311"/>
      <c r="I65" s="311"/>
      <c r="J65" s="311"/>
      <c r="K65" s="192"/>
    </row>
    <row r="66" spans="2:11" ht="15.05" customHeight="1">
      <c r="B66" s="191"/>
      <c r="C66" s="196"/>
      <c r="D66" s="314" t="s">
        <v>934</v>
      </c>
      <c r="E66" s="314"/>
      <c r="F66" s="314"/>
      <c r="G66" s="314"/>
      <c r="H66" s="314"/>
      <c r="I66" s="314"/>
      <c r="J66" s="314"/>
      <c r="K66" s="192"/>
    </row>
    <row r="67" spans="2:11" ht="15.05" customHeight="1">
      <c r="B67" s="191"/>
      <c r="C67" s="196"/>
      <c r="D67" s="311" t="s">
        <v>935</v>
      </c>
      <c r="E67" s="311"/>
      <c r="F67" s="311"/>
      <c r="G67" s="311"/>
      <c r="H67" s="311"/>
      <c r="I67" s="311"/>
      <c r="J67" s="311"/>
      <c r="K67" s="192"/>
    </row>
    <row r="68" spans="2:11" ht="15.05" customHeight="1">
      <c r="B68" s="191"/>
      <c r="C68" s="196"/>
      <c r="D68" s="311" t="s">
        <v>936</v>
      </c>
      <c r="E68" s="311"/>
      <c r="F68" s="311"/>
      <c r="G68" s="311"/>
      <c r="H68" s="311"/>
      <c r="I68" s="311"/>
      <c r="J68" s="311"/>
      <c r="K68" s="192"/>
    </row>
    <row r="69" spans="2:11" ht="15.05" customHeight="1">
      <c r="B69" s="191"/>
      <c r="C69" s="196"/>
      <c r="D69" s="311" t="s">
        <v>937</v>
      </c>
      <c r="E69" s="311"/>
      <c r="F69" s="311"/>
      <c r="G69" s="311"/>
      <c r="H69" s="311"/>
      <c r="I69" s="311"/>
      <c r="J69" s="311"/>
      <c r="K69" s="192"/>
    </row>
    <row r="70" spans="2:11" ht="15.05" customHeight="1">
      <c r="B70" s="191"/>
      <c r="C70" s="196"/>
      <c r="D70" s="311" t="s">
        <v>938</v>
      </c>
      <c r="E70" s="311"/>
      <c r="F70" s="311"/>
      <c r="G70" s="311"/>
      <c r="H70" s="311"/>
      <c r="I70" s="311"/>
      <c r="J70" s="311"/>
      <c r="K70" s="192"/>
    </row>
    <row r="71" spans="2:11" ht="12.8" customHeight="1">
      <c r="B71" s="200"/>
      <c r="C71" s="201"/>
      <c r="D71" s="201"/>
      <c r="E71" s="201"/>
      <c r="F71" s="201"/>
      <c r="G71" s="201"/>
      <c r="H71" s="201"/>
      <c r="I71" s="201"/>
      <c r="J71" s="201"/>
      <c r="K71" s="202"/>
    </row>
    <row r="72" spans="2:11" ht="18.85" customHeight="1">
      <c r="B72" s="203"/>
      <c r="C72" s="203"/>
      <c r="D72" s="203"/>
      <c r="E72" s="203"/>
      <c r="F72" s="203"/>
      <c r="G72" s="203"/>
      <c r="H72" s="203"/>
      <c r="I72" s="203"/>
      <c r="J72" s="203"/>
      <c r="K72" s="204"/>
    </row>
    <row r="73" spans="2:11" ht="18.85" customHeight="1">
      <c r="B73" s="204"/>
      <c r="C73" s="204"/>
      <c r="D73" s="204"/>
      <c r="E73" s="204"/>
      <c r="F73" s="204"/>
      <c r="G73" s="204"/>
      <c r="H73" s="204"/>
      <c r="I73" s="204"/>
      <c r="J73" s="204"/>
      <c r="K73" s="204"/>
    </row>
    <row r="74" spans="2:11" ht="7.55" customHeight="1">
      <c r="B74" s="205"/>
      <c r="C74" s="206"/>
      <c r="D74" s="206"/>
      <c r="E74" s="206"/>
      <c r="F74" s="206"/>
      <c r="G74" s="206"/>
      <c r="H74" s="206"/>
      <c r="I74" s="206"/>
      <c r="J74" s="206"/>
      <c r="K74" s="207"/>
    </row>
    <row r="75" spans="2:11" ht="45" customHeight="1">
      <c r="B75" s="208"/>
      <c r="C75" s="315" t="s">
        <v>939</v>
      </c>
      <c r="D75" s="315"/>
      <c r="E75" s="315"/>
      <c r="F75" s="315"/>
      <c r="G75" s="315"/>
      <c r="H75" s="315"/>
      <c r="I75" s="315"/>
      <c r="J75" s="315"/>
      <c r="K75" s="209"/>
    </row>
    <row r="76" spans="2:11" ht="17.25" customHeight="1">
      <c r="B76" s="208"/>
      <c r="C76" s="210" t="s">
        <v>940</v>
      </c>
      <c r="D76" s="210"/>
      <c r="E76" s="210"/>
      <c r="F76" s="210" t="s">
        <v>941</v>
      </c>
      <c r="G76" s="211"/>
      <c r="H76" s="210" t="s">
        <v>58</v>
      </c>
      <c r="I76" s="210" t="s">
        <v>61</v>
      </c>
      <c r="J76" s="210" t="s">
        <v>942</v>
      </c>
      <c r="K76" s="209"/>
    </row>
    <row r="77" spans="2:11" ht="17.25" customHeight="1">
      <c r="B77" s="208"/>
      <c r="C77" s="212" t="s">
        <v>943</v>
      </c>
      <c r="D77" s="212"/>
      <c r="E77" s="212"/>
      <c r="F77" s="213" t="s">
        <v>944</v>
      </c>
      <c r="G77" s="214"/>
      <c r="H77" s="212"/>
      <c r="I77" s="212"/>
      <c r="J77" s="212" t="s">
        <v>945</v>
      </c>
      <c r="K77" s="209"/>
    </row>
    <row r="78" spans="2:11" ht="5.25" customHeight="1">
      <c r="B78" s="208"/>
      <c r="C78" s="215"/>
      <c r="D78" s="215"/>
      <c r="E78" s="215"/>
      <c r="F78" s="215"/>
      <c r="G78" s="216"/>
      <c r="H78" s="215"/>
      <c r="I78" s="215"/>
      <c r="J78" s="215"/>
      <c r="K78" s="209"/>
    </row>
    <row r="79" spans="2:11" ht="15.05" customHeight="1">
      <c r="B79" s="208"/>
      <c r="C79" s="197" t="s">
        <v>57</v>
      </c>
      <c r="D79" s="217"/>
      <c r="E79" s="217"/>
      <c r="F79" s="218" t="s">
        <v>946</v>
      </c>
      <c r="G79" s="219"/>
      <c r="H79" s="197" t="s">
        <v>947</v>
      </c>
      <c r="I79" s="197" t="s">
        <v>948</v>
      </c>
      <c r="J79" s="197">
        <v>20</v>
      </c>
      <c r="K79" s="209"/>
    </row>
    <row r="80" spans="2:11" ht="15.05" customHeight="1">
      <c r="B80" s="208"/>
      <c r="C80" s="197" t="s">
        <v>949</v>
      </c>
      <c r="D80" s="197"/>
      <c r="E80" s="197"/>
      <c r="F80" s="218" t="s">
        <v>946</v>
      </c>
      <c r="G80" s="219"/>
      <c r="H80" s="197" t="s">
        <v>950</v>
      </c>
      <c r="I80" s="197" t="s">
        <v>948</v>
      </c>
      <c r="J80" s="197">
        <v>120</v>
      </c>
      <c r="K80" s="209"/>
    </row>
    <row r="81" spans="2:11" ht="15.05" customHeight="1">
      <c r="B81" s="220"/>
      <c r="C81" s="197" t="s">
        <v>951</v>
      </c>
      <c r="D81" s="197"/>
      <c r="E81" s="197"/>
      <c r="F81" s="218" t="s">
        <v>952</v>
      </c>
      <c r="G81" s="219"/>
      <c r="H81" s="197" t="s">
        <v>953</v>
      </c>
      <c r="I81" s="197" t="s">
        <v>948</v>
      </c>
      <c r="J81" s="197">
        <v>50</v>
      </c>
      <c r="K81" s="209"/>
    </row>
    <row r="82" spans="2:11" ht="15.05" customHeight="1">
      <c r="B82" s="220"/>
      <c r="C82" s="197" t="s">
        <v>954</v>
      </c>
      <c r="D82" s="197"/>
      <c r="E82" s="197"/>
      <c r="F82" s="218" t="s">
        <v>946</v>
      </c>
      <c r="G82" s="219"/>
      <c r="H82" s="197" t="s">
        <v>955</v>
      </c>
      <c r="I82" s="197" t="s">
        <v>956</v>
      </c>
      <c r="J82" s="197"/>
      <c r="K82" s="209"/>
    </row>
    <row r="83" spans="2:11" ht="15.05" customHeight="1">
      <c r="B83" s="220"/>
      <c r="C83" s="197" t="s">
        <v>957</v>
      </c>
      <c r="D83" s="197"/>
      <c r="E83" s="197"/>
      <c r="F83" s="218" t="s">
        <v>952</v>
      </c>
      <c r="G83" s="197"/>
      <c r="H83" s="197" t="s">
        <v>958</v>
      </c>
      <c r="I83" s="197" t="s">
        <v>948</v>
      </c>
      <c r="J83" s="197">
        <v>15</v>
      </c>
      <c r="K83" s="209"/>
    </row>
    <row r="84" spans="2:11" ht="15.05" customHeight="1">
      <c r="B84" s="220"/>
      <c r="C84" s="197" t="s">
        <v>959</v>
      </c>
      <c r="D84" s="197"/>
      <c r="E84" s="197"/>
      <c r="F84" s="218" t="s">
        <v>952</v>
      </c>
      <c r="G84" s="197"/>
      <c r="H84" s="197" t="s">
        <v>960</v>
      </c>
      <c r="I84" s="197" t="s">
        <v>948</v>
      </c>
      <c r="J84" s="197">
        <v>15</v>
      </c>
      <c r="K84" s="209"/>
    </row>
    <row r="85" spans="2:11" ht="15.05" customHeight="1">
      <c r="B85" s="220"/>
      <c r="C85" s="197" t="s">
        <v>961</v>
      </c>
      <c r="D85" s="197"/>
      <c r="E85" s="197"/>
      <c r="F85" s="218" t="s">
        <v>952</v>
      </c>
      <c r="G85" s="197"/>
      <c r="H85" s="197" t="s">
        <v>962</v>
      </c>
      <c r="I85" s="197" t="s">
        <v>948</v>
      </c>
      <c r="J85" s="197">
        <v>20</v>
      </c>
      <c r="K85" s="209"/>
    </row>
    <row r="86" spans="2:11" ht="15.05" customHeight="1">
      <c r="B86" s="220"/>
      <c r="C86" s="197" t="s">
        <v>963</v>
      </c>
      <c r="D86" s="197"/>
      <c r="E86" s="197"/>
      <c r="F86" s="218" t="s">
        <v>952</v>
      </c>
      <c r="G86" s="197"/>
      <c r="H86" s="197" t="s">
        <v>964</v>
      </c>
      <c r="I86" s="197" t="s">
        <v>948</v>
      </c>
      <c r="J86" s="197">
        <v>20</v>
      </c>
      <c r="K86" s="209"/>
    </row>
    <row r="87" spans="2:11" ht="15.05" customHeight="1">
      <c r="B87" s="220"/>
      <c r="C87" s="197" t="s">
        <v>965</v>
      </c>
      <c r="D87" s="197"/>
      <c r="E87" s="197"/>
      <c r="F87" s="218" t="s">
        <v>952</v>
      </c>
      <c r="G87" s="219"/>
      <c r="H87" s="197" t="s">
        <v>966</v>
      </c>
      <c r="I87" s="197" t="s">
        <v>948</v>
      </c>
      <c r="J87" s="197">
        <v>50</v>
      </c>
      <c r="K87" s="209"/>
    </row>
    <row r="88" spans="2:11" ht="15.05" customHeight="1">
      <c r="B88" s="220"/>
      <c r="C88" s="197" t="s">
        <v>967</v>
      </c>
      <c r="D88" s="197"/>
      <c r="E88" s="197"/>
      <c r="F88" s="218" t="s">
        <v>952</v>
      </c>
      <c r="G88" s="219"/>
      <c r="H88" s="197" t="s">
        <v>968</v>
      </c>
      <c r="I88" s="197" t="s">
        <v>948</v>
      </c>
      <c r="J88" s="197">
        <v>20</v>
      </c>
      <c r="K88" s="209"/>
    </row>
    <row r="89" spans="2:11" ht="15.05" customHeight="1">
      <c r="B89" s="220"/>
      <c r="C89" s="197" t="s">
        <v>969</v>
      </c>
      <c r="D89" s="197"/>
      <c r="E89" s="197"/>
      <c r="F89" s="218" t="s">
        <v>952</v>
      </c>
      <c r="G89" s="219"/>
      <c r="H89" s="197" t="s">
        <v>970</v>
      </c>
      <c r="I89" s="197" t="s">
        <v>948</v>
      </c>
      <c r="J89" s="197">
        <v>20</v>
      </c>
      <c r="K89" s="209"/>
    </row>
    <row r="90" spans="2:11" ht="15.05" customHeight="1">
      <c r="B90" s="220"/>
      <c r="C90" s="197" t="s">
        <v>971</v>
      </c>
      <c r="D90" s="197"/>
      <c r="E90" s="197"/>
      <c r="F90" s="218" t="s">
        <v>952</v>
      </c>
      <c r="G90" s="219"/>
      <c r="H90" s="197" t="s">
        <v>972</v>
      </c>
      <c r="I90" s="197" t="s">
        <v>948</v>
      </c>
      <c r="J90" s="197">
        <v>50</v>
      </c>
      <c r="K90" s="209"/>
    </row>
    <row r="91" spans="2:11" ht="15.05" customHeight="1">
      <c r="B91" s="220"/>
      <c r="C91" s="197" t="s">
        <v>973</v>
      </c>
      <c r="D91" s="197"/>
      <c r="E91" s="197"/>
      <c r="F91" s="218" t="s">
        <v>952</v>
      </c>
      <c r="G91" s="219"/>
      <c r="H91" s="197" t="s">
        <v>973</v>
      </c>
      <c r="I91" s="197" t="s">
        <v>948</v>
      </c>
      <c r="J91" s="197">
        <v>50</v>
      </c>
      <c r="K91" s="209"/>
    </row>
    <row r="92" spans="2:11" ht="15.05" customHeight="1">
      <c r="B92" s="220"/>
      <c r="C92" s="197" t="s">
        <v>974</v>
      </c>
      <c r="D92" s="197"/>
      <c r="E92" s="197"/>
      <c r="F92" s="218" t="s">
        <v>952</v>
      </c>
      <c r="G92" s="219"/>
      <c r="H92" s="197" t="s">
        <v>975</v>
      </c>
      <c r="I92" s="197" t="s">
        <v>948</v>
      </c>
      <c r="J92" s="197">
        <v>255</v>
      </c>
      <c r="K92" s="209"/>
    </row>
    <row r="93" spans="2:11" ht="15.05" customHeight="1">
      <c r="B93" s="220"/>
      <c r="C93" s="197" t="s">
        <v>976</v>
      </c>
      <c r="D93" s="197"/>
      <c r="E93" s="197"/>
      <c r="F93" s="218" t="s">
        <v>946</v>
      </c>
      <c r="G93" s="219"/>
      <c r="H93" s="197" t="s">
        <v>977</v>
      </c>
      <c r="I93" s="197" t="s">
        <v>978</v>
      </c>
      <c r="J93" s="197"/>
      <c r="K93" s="209"/>
    </row>
    <row r="94" spans="2:11" ht="15.05" customHeight="1">
      <c r="B94" s="220"/>
      <c r="C94" s="197" t="s">
        <v>979</v>
      </c>
      <c r="D94" s="197"/>
      <c r="E94" s="197"/>
      <c r="F94" s="218" t="s">
        <v>946</v>
      </c>
      <c r="G94" s="219"/>
      <c r="H94" s="197" t="s">
        <v>980</v>
      </c>
      <c r="I94" s="197" t="s">
        <v>981</v>
      </c>
      <c r="J94" s="197"/>
      <c r="K94" s="209"/>
    </row>
    <row r="95" spans="2:11" ht="15.05" customHeight="1">
      <c r="B95" s="220"/>
      <c r="C95" s="197" t="s">
        <v>982</v>
      </c>
      <c r="D95" s="197"/>
      <c r="E95" s="197"/>
      <c r="F95" s="218" t="s">
        <v>946</v>
      </c>
      <c r="G95" s="219"/>
      <c r="H95" s="197" t="s">
        <v>982</v>
      </c>
      <c r="I95" s="197" t="s">
        <v>981</v>
      </c>
      <c r="J95" s="197"/>
      <c r="K95" s="209"/>
    </row>
    <row r="96" spans="2:11" ht="15.05" customHeight="1">
      <c r="B96" s="220"/>
      <c r="C96" s="197" t="s">
        <v>42</v>
      </c>
      <c r="D96" s="197"/>
      <c r="E96" s="197"/>
      <c r="F96" s="218" t="s">
        <v>946</v>
      </c>
      <c r="G96" s="219"/>
      <c r="H96" s="197" t="s">
        <v>983</v>
      </c>
      <c r="I96" s="197" t="s">
        <v>981</v>
      </c>
      <c r="J96" s="197"/>
      <c r="K96" s="209"/>
    </row>
    <row r="97" spans="2:11" ht="15.05" customHeight="1">
      <c r="B97" s="220"/>
      <c r="C97" s="197" t="s">
        <v>52</v>
      </c>
      <c r="D97" s="197"/>
      <c r="E97" s="197"/>
      <c r="F97" s="218" t="s">
        <v>946</v>
      </c>
      <c r="G97" s="219"/>
      <c r="H97" s="197" t="s">
        <v>984</v>
      </c>
      <c r="I97" s="197" t="s">
        <v>981</v>
      </c>
      <c r="J97" s="197"/>
      <c r="K97" s="209"/>
    </row>
    <row r="98" spans="2:11" ht="15.05" customHeight="1">
      <c r="B98" s="221"/>
      <c r="C98" s="222"/>
      <c r="D98" s="222"/>
      <c r="E98" s="222"/>
      <c r="F98" s="222"/>
      <c r="G98" s="222"/>
      <c r="H98" s="222"/>
      <c r="I98" s="222"/>
      <c r="J98" s="222"/>
      <c r="K98" s="223"/>
    </row>
    <row r="99" spans="2:11" ht="18.85" customHeight="1">
      <c r="B99" s="224"/>
      <c r="C99" s="225"/>
      <c r="D99" s="225"/>
      <c r="E99" s="225"/>
      <c r="F99" s="225"/>
      <c r="G99" s="225"/>
      <c r="H99" s="225"/>
      <c r="I99" s="225"/>
      <c r="J99" s="225"/>
      <c r="K99" s="224"/>
    </row>
    <row r="100" spans="2:11" ht="18.85" customHeight="1">
      <c r="B100" s="204"/>
      <c r="C100" s="204"/>
      <c r="D100" s="204"/>
      <c r="E100" s="204"/>
      <c r="F100" s="204"/>
      <c r="G100" s="204"/>
      <c r="H100" s="204"/>
      <c r="I100" s="204"/>
      <c r="J100" s="204"/>
      <c r="K100" s="204"/>
    </row>
    <row r="101" spans="2:11" ht="7.55" customHeight="1">
      <c r="B101" s="205"/>
      <c r="C101" s="206"/>
      <c r="D101" s="206"/>
      <c r="E101" s="206"/>
      <c r="F101" s="206"/>
      <c r="G101" s="206"/>
      <c r="H101" s="206"/>
      <c r="I101" s="206"/>
      <c r="J101" s="206"/>
      <c r="K101" s="207"/>
    </row>
    <row r="102" spans="2:11" ht="45" customHeight="1">
      <c r="B102" s="208"/>
      <c r="C102" s="315" t="s">
        <v>985</v>
      </c>
      <c r="D102" s="315"/>
      <c r="E102" s="315"/>
      <c r="F102" s="315"/>
      <c r="G102" s="315"/>
      <c r="H102" s="315"/>
      <c r="I102" s="315"/>
      <c r="J102" s="315"/>
      <c r="K102" s="209"/>
    </row>
    <row r="103" spans="2:11" ht="17.25" customHeight="1">
      <c r="B103" s="208"/>
      <c r="C103" s="210" t="s">
        <v>940</v>
      </c>
      <c r="D103" s="210"/>
      <c r="E103" s="210"/>
      <c r="F103" s="210" t="s">
        <v>941</v>
      </c>
      <c r="G103" s="211"/>
      <c r="H103" s="210" t="s">
        <v>58</v>
      </c>
      <c r="I103" s="210" t="s">
        <v>61</v>
      </c>
      <c r="J103" s="210" t="s">
        <v>942</v>
      </c>
      <c r="K103" s="209"/>
    </row>
    <row r="104" spans="2:11" ht="17.25" customHeight="1">
      <c r="B104" s="208"/>
      <c r="C104" s="212" t="s">
        <v>943</v>
      </c>
      <c r="D104" s="212"/>
      <c r="E104" s="212"/>
      <c r="F104" s="213" t="s">
        <v>944</v>
      </c>
      <c r="G104" s="214"/>
      <c r="H104" s="212"/>
      <c r="I104" s="212"/>
      <c r="J104" s="212" t="s">
        <v>945</v>
      </c>
      <c r="K104" s="209"/>
    </row>
    <row r="105" spans="2:11" ht="5.25" customHeight="1">
      <c r="B105" s="208"/>
      <c r="C105" s="210"/>
      <c r="D105" s="210"/>
      <c r="E105" s="210"/>
      <c r="F105" s="210"/>
      <c r="G105" s="226"/>
      <c r="H105" s="210"/>
      <c r="I105" s="210"/>
      <c r="J105" s="210"/>
      <c r="K105" s="209"/>
    </row>
    <row r="106" spans="2:11" ht="15.05" customHeight="1">
      <c r="B106" s="208"/>
      <c r="C106" s="197" t="s">
        <v>57</v>
      </c>
      <c r="D106" s="217"/>
      <c r="E106" s="217"/>
      <c r="F106" s="218" t="s">
        <v>946</v>
      </c>
      <c r="G106" s="197"/>
      <c r="H106" s="197" t="s">
        <v>986</v>
      </c>
      <c r="I106" s="197" t="s">
        <v>948</v>
      </c>
      <c r="J106" s="197">
        <v>20</v>
      </c>
      <c r="K106" s="209"/>
    </row>
    <row r="107" spans="2:11" ht="15.05" customHeight="1">
      <c r="B107" s="208"/>
      <c r="C107" s="197" t="s">
        <v>949</v>
      </c>
      <c r="D107" s="197"/>
      <c r="E107" s="197"/>
      <c r="F107" s="218" t="s">
        <v>946</v>
      </c>
      <c r="G107" s="197"/>
      <c r="H107" s="197" t="s">
        <v>986</v>
      </c>
      <c r="I107" s="197" t="s">
        <v>948</v>
      </c>
      <c r="J107" s="197">
        <v>120</v>
      </c>
      <c r="K107" s="209"/>
    </row>
    <row r="108" spans="2:11" ht="15.05" customHeight="1">
      <c r="B108" s="220"/>
      <c r="C108" s="197" t="s">
        <v>951</v>
      </c>
      <c r="D108" s="197"/>
      <c r="E108" s="197"/>
      <c r="F108" s="218" t="s">
        <v>952</v>
      </c>
      <c r="G108" s="197"/>
      <c r="H108" s="197" t="s">
        <v>986</v>
      </c>
      <c r="I108" s="197" t="s">
        <v>948</v>
      </c>
      <c r="J108" s="197">
        <v>50</v>
      </c>
      <c r="K108" s="209"/>
    </row>
    <row r="109" spans="2:11" ht="15.05" customHeight="1">
      <c r="B109" s="220"/>
      <c r="C109" s="197" t="s">
        <v>954</v>
      </c>
      <c r="D109" s="197"/>
      <c r="E109" s="197"/>
      <c r="F109" s="218" t="s">
        <v>946</v>
      </c>
      <c r="G109" s="197"/>
      <c r="H109" s="197" t="s">
        <v>986</v>
      </c>
      <c r="I109" s="197" t="s">
        <v>956</v>
      </c>
      <c r="J109" s="197"/>
      <c r="K109" s="209"/>
    </row>
    <row r="110" spans="2:11" ht="15.05" customHeight="1">
      <c r="B110" s="220"/>
      <c r="C110" s="197" t="s">
        <v>965</v>
      </c>
      <c r="D110" s="197"/>
      <c r="E110" s="197"/>
      <c r="F110" s="218" t="s">
        <v>952</v>
      </c>
      <c r="G110" s="197"/>
      <c r="H110" s="197" t="s">
        <v>986</v>
      </c>
      <c r="I110" s="197" t="s">
        <v>948</v>
      </c>
      <c r="J110" s="197">
        <v>50</v>
      </c>
      <c r="K110" s="209"/>
    </row>
    <row r="111" spans="2:11" ht="15.05" customHeight="1">
      <c r="B111" s="220"/>
      <c r="C111" s="197" t="s">
        <v>973</v>
      </c>
      <c r="D111" s="197"/>
      <c r="E111" s="197"/>
      <c r="F111" s="218" t="s">
        <v>952</v>
      </c>
      <c r="G111" s="197"/>
      <c r="H111" s="197" t="s">
        <v>986</v>
      </c>
      <c r="I111" s="197" t="s">
        <v>948</v>
      </c>
      <c r="J111" s="197">
        <v>50</v>
      </c>
      <c r="K111" s="209"/>
    </row>
    <row r="112" spans="2:11" ht="15.05" customHeight="1">
      <c r="B112" s="220"/>
      <c r="C112" s="197" t="s">
        <v>971</v>
      </c>
      <c r="D112" s="197"/>
      <c r="E112" s="197"/>
      <c r="F112" s="218" t="s">
        <v>952</v>
      </c>
      <c r="G112" s="197"/>
      <c r="H112" s="197" t="s">
        <v>986</v>
      </c>
      <c r="I112" s="197" t="s">
        <v>948</v>
      </c>
      <c r="J112" s="197">
        <v>50</v>
      </c>
      <c r="K112" s="209"/>
    </row>
    <row r="113" spans="2:11" ht="15.05" customHeight="1">
      <c r="B113" s="220"/>
      <c r="C113" s="197" t="s">
        <v>57</v>
      </c>
      <c r="D113" s="197"/>
      <c r="E113" s="197"/>
      <c r="F113" s="218" t="s">
        <v>946</v>
      </c>
      <c r="G113" s="197"/>
      <c r="H113" s="197" t="s">
        <v>987</v>
      </c>
      <c r="I113" s="197" t="s">
        <v>948</v>
      </c>
      <c r="J113" s="197">
        <v>20</v>
      </c>
      <c r="K113" s="209"/>
    </row>
    <row r="114" spans="2:11" ht="15.05" customHeight="1">
      <c r="B114" s="220"/>
      <c r="C114" s="197" t="s">
        <v>988</v>
      </c>
      <c r="D114" s="197"/>
      <c r="E114" s="197"/>
      <c r="F114" s="218" t="s">
        <v>946</v>
      </c>
      <c r="G114" s="197"/>
      <c r="H114" s="197" t="s">
        <v>989</v>
      </c>
      <c r="I114" s="197" t="s">
        <v>948</v>
      </c>
      <c r="J114" s="197">
        <v>120</v>
      </c>
      <c r="K114" s="209"/>
    </row>
    <row r="115" spans="2:11" ht="15.05" customHeight="1">
      <c r="B115" s="220"/>
      <c r="C115" s="197" t="s">
        <v>42</v>
      </c>
      <c r="D115" s="197"/>
      <c r="E115" s="197"/>
      <c r="F115" s="218" t="s">
        <v>946</v>
      </c>
      <c r="G115" s="197"/>
      <c r="H115" s="197" t="s">
        <v>990</v>
      </c>
      <c r="I115" s="197" t="s">
        <v>981</v>
      </c>
      <c r="J115" s="197"/>
      <c r="K115" s="209"/>
    </row>
    <row r="116" spans="2:11" ht="15.05" customHeight="1">
      <c r="B116" s="220"/>
      <c r="C116" s="197" t="s">
        <v>52</v>
      </c>
      <c r="D116" s="197"/>
      <c r="E116" s="197"/>
      <c r="F116" s="218" t="s">
        <v>946</v>
      </c>
      <c r="G116" s="197"/>
      <c r="H116" s="197" t="s">
        <v>991</v>
      </c>
      <c r="I116" s="197" t="s">
        <v>981</v>
      </c>
      <c r="J116" s="197"/>
      <c r="K116" s="209"/>
    </row>
    <row r="117" spans="2:11" ht="15.05" customHeight="1">
      <c r="B117" s="220"/>
      <c r="C117" s="197" t="s">
        <v>61</v>
      </c>
      <c r="D117" s="197"/>
      <c r="E117" s="197"/>
      <c r="F117" s="218" t="s">
        <v>946</v>
      </c>
      <c r="G117" s="197"/>
      <c r="H117" s="197" t="s">
        <v>992</v>
      </c>
      <c r="I117" s="197" t="s">
        <v>993</v>
      </c>
      <c r="J117" s="197"/>
      <c r="K117" s="209"/>
    </row>
    <row r="118" spans="2:11" ht="15.05" customHeight="1">
      <c r="B118" s="221"/>
      <c r="C118" s="227"/>
      <c r="D118" s="227"/>
      <c r="E118" s="227"/>
      <c r="F118" s="227"/>
      <c r="G118" s="227"/>
      <c r="H118" s="227"/>
      <c r="I118" s="227"/>
      <c r="J118" s="227"/>
      <c r="K118" s="223"/>
    </row>
    <row r="119" spans="2:11" ht="18.85" customHeight="1">
      <c r="B119" s="228"/>
      <c r="C119" s="229"/>
      <c r="D119" s="229"/>
      <c r="E119" s="229"/>
      <c r="F119" s="230"/>
      <c r="G119" s="229"/>
      <c r="H119" s="229"/>
      <c r="I119" s="229"/>
      <c r="J119" s="229"/>
      <c r="K119" s="228"/>
    </row>
    <row r="120" spans="2:11" ht="18.85" customHeight="1">
      <c r="B120" s="204"/>
      <c r="C120" s="204"/>
      <c r="D120" s="204"/>
      <c r="E120" s="204"/>
      <c r="F120" s="204"/>
      <c r="G120" s="204"/>
      <c r="H120" s="204"/>
      <c r="I120" s="204"/>
      <c r="J120" s="204"/>
      <c r="K120" s="204"/>
    </row>
    <row r="121" spans="2:11" ht="7.55" customHeight="1">
      <c r="B121" s="231"/>
      <c r="C121" s="232"/>
      <c r="D121" s="232"/>
      <c r="E121" s="232"/>
      <c r="F121" s="232"/>
      <c r="G121" s="232"/>
      <c r="H121" s="232"/>
      <c r="I121" s="232"/>
      <c r="J121" s="232"/>
      <c r="K121" s="233"/>
    </row>
    <row r="122" spans="2:11" ht="45" customHeight="1">
      <c r="B122" s="234"/>
      <c r="C122" s="313" t="s">
        <v>994</v>
      </c>
      <c r="D122" s="313"/>
      <c r="E122" s="313"/>
      <c r="F122" s="313"/>
      <c r="G122" s="313"/>
      <c r="H122" s="313"/>
      <c r="I122" s="313"/>
      <c r="J122" s="313"/>
      <c r="K122" s="235"/>
    </row>
    <row r="123" spans="2:11" ht="17.25" customHeight="1">
      <c r="B123" s="236"/>
      <c r="C123" s="210" t="s">
        <v>940</v>
      </c>
      <c r="D123" s="210"/>
      <c r="E123" s="210"/>
      <c r="F123" s="210" t="s">
        <v>941</v>
      </c>
      <c r="G123" s="211"/>
      <c r="H123" s="210" t="s">
        <v>58</v>
      </c>
      <c r="I123" s="210" t="s">
        <v>61</v>
      </c>
      <c r="J123" s="210" t="s">
        <v>942</v>
      </c>
      <c r="K123" s="237"/>
    </row>
    <row r="124" spans="2:11" ht="17.25" customHeight="1">
      <c r="B124" s="236"/>
      <c r="C124" s="212" t="s">
        <v>943</v>
      </c>
      <c r="D124" s="212"/>
      <c r="E124" s="212"/>
      <c r="F124" s="213" t="s">
        <v>944</v>
      </c>
      <c r="G124" s="214"/>
      <c r="H124" s="212"/>
      <c r="I124" s="212"/>
      <c r="J124" s="212" t="s">
        <v>945</v>
      </c>
      <c r="K124" s="237"/>
    </row>
    <row r="125" spans="2:11" ht="5.25" customHeight="1">
      <c r="B125" s="238"/>
      <c r="C125" s="215"/>
      <c r="D125" s="215"/>
      <c r="E125" s="215"/>
      <c r="F125" s="215"/>
      <c r="G125" s="239"/>
      <c r="H125" s="215"/>
      <c r="I125" s="215"/>
      <c r="J125" s="215"/>
      <c r="K125" s="240"/>
    </row>
    <row r="126" spans="2:11" ht="15.05" customHeight="1">
      <c r="B126" s="238"/>
      <c r="C126" s="197" t="s">
        <v>949</v>
      </c>
      <c r="D126" s="217"/>
      <c r="E126" s="217"/>
      <c r="F126" s="218" t="s">
        <v>946</v>
      </c>
      <c r="G126" s="197"/>
      <c r="H126" s="197" t="s">
        <v>986</v>
      </c>
      <c r="I126" s="197" t="s">
        <v>948</v>
      </c>
      <c r="J126" s="197">
        <v>120</v>
      </c>
      <c r="K126" s="241"/>
    </row>
    <row r="127" spans="2:11" ht="15.05" customHeight="1">
      <c r="B127" s="238"/>
      <c r="C127" s="197" t="s">
        <v>995</v>
      </c>
      <c r="D127" s="197"/>
      <c r="E127" s="197"/>
      <c r="F127" s="218" t="s">
        <v>946</v>
      </c>
      <c r="G127" s="197"/>
      <c r="H127" s="197" t="s">
        <v>996</v>
      </c>
      <c r="I127" s="197" t="s">
        <v>948</v>
      </c>
      <c r="J127" s="197" t="s">
        <v>997</v>
      </c>
      <c r="K127" s="241"/>
    </row>
    <row r="128" spans="2:11" ht="15.05" customHeight="1">
      <c r="B128" s="238"/>
      <c r="C128" s="197" t="s">
        <v>894</v>
      </c>
      <c r="D128" s="197"/>
      <c r="E128" s="197"/>
      <c r="F128" s="218" t="s">
        <v>946</v>
      </c>
      <c r="G128" s="197"/>
      <c r="H128" s="197" t="s">
        <v>998</v>
      </c>
      <c r="I128" s="197" t="s">
        <v>948</v>
      </c>
      <c r="J128" s="197" t="s">
        <v>997</v>
      </c>
      <c r="K128" s="241"/>
    </row>
    <row r="129" spans="2:11" ht="15.05" customHeight="1">
      <c r="B129" s="238"/>
      <c r="C129" s="197" t="s">
        <v>957</v>
      </c>
      <c r="D129" s="197"/>
      <c r="E129" s="197"/>
      <c r="F129" s="218" t="s">
        <v>952</v>
      </c>
      <c r="G129" s="197"/>
      <c r="H129" s="197" t="s">
        <v>958</v>
      </c>
      <c r="I129" s="197" t="s">
        <v>948</v>
      </c>
      <c r="J129" s="197">
        <v>15</v>
      </c>
      <c r="K129" s="241"/>
    </row>
    <row r="130" spans="2:11" ht="15.05" customHeight="1">
      <c r="B130" s="238"/>
      <c r="C130" s="197" t="s">
        <v>959</v>
      </c>
      <c r="D130" s="197"/>
      <c r="E130" s="197"/>
      <c r="F130" s="218" t="s">
        <v>952</v>
      </c>
      <c r="G130" s="197"/>
      <c r="H130" s="197" t="s">
        <v>960</v>
      </c>
      <c r="I130" s="197" t="s">
        <v>948</v>
      </c>
      <c r="J130" s="197">
        <v>15</v>
      </c>
      <c r="K130" s="241"/>
    </row>
    <row r="131" spans="2:11" ht="15.05" customHeight="1">
      <c r="B131" s="238"/>
      <c r="C131" s="197" t="s">
        <v>961</v>
      </c>
      <c r="D131" s="197"/>
      <c r="E131" s="197"/>
      <c r="F131" s="218" t="s">
        <v>952</v>
      </c>
      <c r="G131" s="197"/>
      <c r="H131" s="197" t="s">
        <v>962</v>
      </c>
      <c r="I131" s="197" t="s">
        <v>948</v>
      </c>
      <c r="J131" s="197">
        <v>20</v>
      </c>
      <c r="K131" s="241"/>
    </row>
    <row r="132" spans="2:11" ht="15.05" customHeight="1">
      <c r="B132" s="238"/>
      <c r="C132" s="197" t="s">
        <v>963</v>
      </c>
      <c r="D132" s="197"/>
      <c r="E132" s="197"/>
      <c r="F132" s="218" t="s">
        <v>952</v>
      </c>
      <c r="G132" s="197"/>
      <c r="H132" s="197" t="s">
        <v>964</v>
      </c>
      <c r="I132" s="197" t="s">
        <v>948</v>
      </c>
      <c r="J132" s="197">
        <v>20</v>
      </c>
      <c r="K132" s="241"/>
    </row>
    <row r="133" spans="2:11" ht="15.05" customHeight="1">
      <c r="B133" s="238"/>
      <c r="C133" s="197" t="s">
        <v>951</v>
      </c>
      <c r="D133" s="197"/>
      <c r="E133" s="197"/>
      <c r="F133" s="218" t="s">
        <v>952</v>
      </c>
      <c r="G133" s="197"/>
      <c r="H133" s="197" t="s">
        <v>986</v>
      </c>
      <c r="I133" s="197" t="s">
        <v>948</v>
      </c>
      <c r="J133" s="197">
        <v>50</v>
      </c>
      <c r="K133" s="241"/>
    </row>
    <row r="134" spans="2:11" ht="15.05" customHeight="1">
      <c r="B134" s="238"/>
      <c r="C134" s="197" t="s">
        <v>965</v>
      </c>
      <c r="D134" s="197"/>
      <c r="E134" s="197"/>
      <c r="F134" s="218" t="s">
        <v>952</v>
      </c>
      <c r="G134" s="197"/>
      <c r="H134" s="197" t="s">
        <v>986</v>
      </c>
      <c r="I134" s="197" t="s">
        <v>948</v>
      </c>
      <c r="J134" s="197">
        <v>50</v>
      </c>
      <c r="K134" s="241"/>
    </row>
    <row r="135" spans="2:11" ht="15.05" customHeight="1">
      <c r="B135" s="238"/>
      <c r="C135" s="197" t="s">
        <v>971</v>
      </c>
      <c r="D135" s="197"/>
      <c r="E135" s="197"/>
      <c r="F135" s="218" t="s">
        <v>952</v>
      </c>
      <c r="G135" s="197"/>
      <c r="H135" s="197" t="s">
        <v>986</v>
      </c>
      <c r="I135" s="197" t="s">
        <v>948</v>
      </c>
      <c r="J135" s="197">
        <v>50</v>
      </c>
      <c r="K135" s="241"/>
    </row>
    <row r="136" spans="2:11" ht="15.05" customHeight="1">
      <c r="B136" s="238"/>
      <c r="C136" s="197" t="s">
        <v>973</v>
      </c>
      <c r="D136" s="197"/>
      <c r="E136" s="197"/>
      <c r="F136" s="218" t="s">
        <v>952</v>
      </c>
      <c r="G136" s="197"/>
      <c r="H136" s="197" t="s">
        <v>986</v>
      </c>
      <c r="I136" s="197" t="s">
        <v>948</v>
      </c>
      <c r="J136" s="197">
        <v>50</v>
      </c>
      <c r="K136" s="241"/>
    </row>
    <row r="137" spans="2:11" ht="15.05" customHeight="1">
      <c r="B137" s="238"/>
      <c r="C137" s="197" t="s">
        <v>974</v>
      </c>
      <c r="D137" s="197"/>
      <c r="E137" s="197"/>
      <c r="F137" s="218" t="s">
        <v>952</v>
      </c>
      <c r="G137" s="197"/>
      <c r="H137" s="197" t="s">
        <v>999</v>
      </c>
      <c r="I137" s="197" t="s">
        <v>948</v>
      </c>
      <c r="J137" s="197">
        <v>255</v>
      </c>
      <c r="K137" s="241"/>
    </row>
    <row r="138" spans="2:11" ht="15.05" customHeight="1">
      <c r="B138" s="238"/>
      <c r="C138" s="197" t="s">
        <v>976</v>
      </c>
      <c r="D138" s="197"/>
      <c r="E138" s="197"/>
      <c r="F138" s="218" t="s">
        <v>946</v>
      </c>
      <c r="G138" s="197"/>
      <c r="H138" s="197" t="s">
        <v>1000</v>
      </c>
      <c r="I138" s="197" t="s">
        <v>978</v>
      </c>
      <c r="J138" s="197"/>
      <c r="K138" s="241"/>
    </row>
    <row r="139" spans="2:11" ht="15.05" customHeight="1">
      <c r="B139" s="238"/>
      <c r="C139" s="197" t="s">
        <v>979</v>
      </c>
      <c r="D139" s="197"/>
      <c r="E139" s="197"/>
      <c r="F139" s="218" t="s">
        <v>946</v>
      </c>
      <c r="G139" s="197"/>
      <c r="H139" s="197" t="s">
        <v>1001</v>
      </c>
      <c r="I139" s="197" t="s">
        <v>981</v>
      </c>
      <c r="J139" s="197"/>
      <c r="K139" s="241"/>
    </row>
    <row r="140" spans="2:11" ht="15.05" customHeight="1">
      <c r="B140" s="238"/>
      <c r="C140" s="197" t="s">
        <v>982</v>
      </c>
      <c r="D140" s="197"/>
      <c r="E140" s="197"/>
      <c r="F140" s="218" t="s">
        <v>946</v>
      </c>
      <c r="G140" s="197"/>
      <c r="H140" s="197" t="s">
        <v>982</v>
      </c>
      <c r="I140" s="197" t="s">
        <v>981</v>
      </c>
      <c r="J140" s="197"/>
      <c r="K140" s="241"/>
    </row>
    <row r="141" spans="2:11" ht="15.05" customHeight="1">
      <c r="B141" s="238"/>
      <c r="C141" s="197" t="s">
        <v>42</v>
      </c>
      <c r="D141" s="197"/>
      <c r="E141" s="197"/>
      <c r="F141" s="218" t="s">
        <v>946</v>
      </c>
      <c r="G141" s="197"/>
      <c r="H141" s="197" t="s">
        <v>1002</v>
      </c>
      <c r="I141" s="197" t="s">
        <v>981</v>
      </c>
      <c r="J141" s="197"/>
      <c r="K141" s="241"/>
    </row>
    <row r="142" spans="2:11" ht="15.05" customHeight="1">
      <c r="B142" s="238"/>
      <c r="C142" s="197" t="s">
        <v>1003</v>
      </c>
      <c r="D142" s="197"/>
      <c r="E142" s="197"/>
      <c r="F142" s="218" t="s">
        <v>946</v>
      </c>
      <c r="G142" s="197"/>
      <c r="H142" s="197" t="s">
        <v>1004</v>
      </c>
      <c r="I142" s="197" t="s">
        <v>981</v>
      </c>
      <c r="J142" s="197"/>
      <c r="K142" s="241"/>
    </row>
    <row r="143" spans="2:11" ht="15.05" customHeight="1">
      <c r="B143" s="242"/>
      <c r="C143" s="243"/>
      <c r="D143" s="243"/>
      <c r="E143" s="243"/>
      <c r="F143" s="243"/>
      <c r="G143" s="243"/>
      <c r="H143" s="243"/>
      <c r="I143" s="243"/>
      <c r="J143" s="243"/>
      <c r="K143" s="244"/>
    </row>
    <row r="144" spans="2:11" ht="18.85" customHeight="1">
      <c r="B144" s="229"/>
      <c r="C144" s="229"/>
      <c r="D144" s="229"/>
      <c r="E144" s="229"/>
      <c r="F144" s="230"/>
      <c r="G144" s="229"/>
      <c r="H144" s="229"/>
      <c r="I144" s="229"/>
      <c r="J144" s="229"/>
      <c r="K144" s="229"/>
    </row>
    <row r="145" spans="2:11" ht="18.85" customHeight="1">
      <c r="B145" s="204"/>
      <c r="C145" s="204"/>
      <c r="D145" s="204"/>
      <c r="E145" s="204"/>
      <c r="F145" s="204"/>
      <c r="G145" s="204"/>
      <c r="H145" s="204"/>
      <c r="I145" s="204"/>
      <c r="J145" s="204"/>
      <c r="K145" s="204"/>
    </row>
    <row r="146" spans="2:11" ht="7.55" customHeight="1">
      <c r="B146" s="205"/>
      <c r="C146" s="206"/>
      <c r="D146" s="206"/>
      <c r="E146" s="206"/>
      <c r="F146" s="206"/>
      <c r="G146" s="206"/>
      <c r="H146" s="206"/>
      <c r="I146" s="206"/>
      <c r="J146" s="206"/>
      <c r="K146" s="207"/>
    </row>
    <row r="147" spans="2:11" ht="45" customHeight="1">
      <c r="B147" s="208"/>
      <c r="C147" s="315" t="s">
        <v>1005</v>
      </c>
      <c r="D147" s="315"/>
      <c r="E147" s="315"/>
      <c r="F147" s="315"/>
      <c r="G147" s="315"/>
      <c r="H147" s="315"/>
      <c r="I147" s="315"/>
      <c r="J147" s="315"/>
      <c r="K147" s="209"/>
    </row>
    <row r="148" spans="2:11" ht="17.25" customHeight="1">
      <c r="B148" s="208"/>
      <c r="C148" s="210" t="s">
        <v>940</v>
      </c>
      <c r="D148" s="210"/>
      <c r="E148" s="210"/>
      <c r="F148" s="210" t="s">
        <v>941</v>
      </c>
      <c r="G148" s="211"/>
      <c r="H148" s="210" t="s">
        <v>58</v>
      </c>
      <c r="I148" s="210" t="s">
        <v>61</v>
      </c>
      <c r="J148" s="210" t="s">
        <v>942</v>
      </c>
      <c r="K148" s="209"/>
    </row>
    <row r="149" spans="2:11" ht="17.25" customHeight="1">
      <c r="B149" s="208"/>
      <c r="C149" s="212" t="s">
        <v>943</v>
      </c>
      <c r="D149" s="212"/>
      <c r="E149" s="212"/>
      <c r="F149" s="213" t="s">
        <v>944</v>
      </c>
      <c r="G149" s="214"/>
      <c r="H149" s="212"/>
      <c r="I149" s="212"/>
      <c r="J149" s="212" t="s">
        <v>945</v>
      </c>
      <c r="K149" s="209"/>
    </row>
    <row r="150" spans="2:11" ht="5.25" customHeight="1">
      <c r="B150" s="220"/>
      <c r="C150" s="215"/>
      <c r="D150" s="215"/>
      <c r="E150" s="215"/>
      <c r="F150" s="215"/>
      <c r="G150" s="216"/>
      <c r="H150" s="215"/>
      <c r="I150" s="215"/>
      <c r="J150" s="215"/>
      <c r="K150" s="241"/>
    </row>
    <row r="151" spans="2:11" ht="15.05" customHeight="1">
      <c r="B151" s="220"/>
      <c r="C151" s="245" t="s">
        <v>949</v>
      </c>
      <c r="D151" s="197"/>
      <c r="E151" s="197"/>
      <c r="F151" s="246" t="s">
        <v>946</v>
      </c>
      <c r="G151" s="197"/>
      <c r="H151" s="245" t="s">
        <v>986</v>
      </c>
      <c r="I151" s="245" t="s">
        <v>948</v>
      </c>
      <c r="J151" s="245">
        <v>120</v>
      </c>
      <c r="K151" s="241"/>
    </row>
    <row r="152" spans="2:11" ht="15.05" customHeight="1">
      <c r="B152" s="220"/>
      <c r="C152" s="245" t="s">
        <v>995</v>
      </c>
      <c r="D152" s="197"/>
      <c r="E152" s="197"/>
      <c r="F152" s="246" t="s">
        <v>946</v>
      </c>
      <c r="G152" s="197"/>
      <c r="H152" s="245" t="s">
        <v>1006</v>
      </c>
      <c r="I152" s="245" t="s">
        <v>948</v>
      </c>
      <c r="J152" s="245" t="s">
        <v>997</v>
      </c>
      <c r="K152" s="241"/>
    </row>
    <row r="153" spans="2:11" ht="15.05" customHeight="1">
      <c r="B153" s="220"/>
      <c r="C153" s="245" t="s">
        <v>894</v>
      </c>
      <c r="D153" s="197"/>
      <c r="E153" s="197"/>
      <c r="F153" s="246" t="s">
        <v>946</v>
      </c>
      <c r="G153" s="197"/>
      <c r="H153" s="245" t="s">
        <v>1007</v>
      </c>
      <c r="I153" s="245" t="s">
        <v>948</v>
      </c>
      <c r="J153" s="245" t="s">
        <v>997</v>
      </c>
      <c r="K153" s="241"/>
    </row>
    <row r="154" spans="2:11" ht="15.05" customHeight="1">
      <c r="B154" s="220"/>
      <c r="C154" s="245" t="s">
        <v>951</v>
      </c>
      <c r="D154" s="197"/>
      <c r="E154" s="197"/>
      <c r="F154" s="246" t="s">
        <v>952</v>
      </c>
      <c r="G154" s="197"/>
      <c r="H154" s="245" t="s">
        <v>986</v>
      </c>
      <c r="I154" s="245" t="s">
        <v>948</v>
      </c>
      <c r="J154" s="245">
        <v>50</v>
      </c>
      <c r="K154" s="241"/>
    </row>
    <row r="155" spans="2:11" ht="15.05" customHeight="1">
      <c r="B155" s="220"/>
      <c r="C155" s="245" t="s">
        <v>954</v>
      </c>
      <c r="D155" s="197"/>
      <c r="E155" s="197"/>
      <c r="F155" s="246" t="s">
        <v>946</v>
      </c>
      <c r="G155" s="197"/>
      <c r="H155" s="245" t="s">
        <v>986</v>
      </c>
      <c r="I155" s="245" t="s">
        <v>956</v>
      </c>
      <c r="J155" s="245"/>
      <c r="K155" s="241"/>
    </row>
    <row r="156" spans="2:11" ht="15.05" customHeight="1">
      <c r="B156" s="220"/>
      <c r="C156" s="245" t="s">
        <v>965</v>
      </c>
      <c r="D156" s="197"/>
      <c r="E156" s="197"/>
      <c r="F156" s="246" t="s">
        <v>952</v>
      </c>
      <c r="G156" s="197"/>
      <c r="H156" s="245" t="s">
        <v>986</v>
      </c>
      <c r="I156" s="245" t="s">
        <v>948</v>
      </c>
      <c r="J156" s="245">
        <v>50</v>
      </c>
      <c r="K156" s="241"/>
    </row>
    <row r="157" spans="2:11" ht="15.05" customHeight="1">
      <c r="B157" s="220"/>
      <c r="C157" s="245" t="s">
        <v>973</v>
      </c>
      <c r="D157" s="197"/>
      <c r="E157" s="197"/>
      <c r="F157" s="246" t="s">
        <v>952</v>
      </c>
      <c r="G157" s="197"/>
      <c r="H157" s="245" t="s">
        <v>986</v>
      </c>
      <c r="I157" s="245" t="s">
        <v>948</v>
      </c>
      <c r="J157" s="245">
        <v>50</v>
      </c>
      <c r="K157" s="241"/>
    </row>
    <row r="158" spans="2:11" ht="15.05" customHeight="1">
      <c r="B158" s="220"/>
      <c r="C158" s="245" t="s">
        <v>971</v>
      </c>
      <c r="D158" s="197"/>
      <c r="E158" s="197"/>
      <c r="F158" s="246" t="s">
        <v>952</v>
      </c>
      <c r="G158" s="197"/>
      <c r="H158" s="245" t="s">
        <v>986</v>
      </c>
      <c r="I158" s="245" t="s">
        <v>948</v>
      </c>
      <c r="J158" s="245">
        <v>50</v>
      </c>
      <c r="K158" s="241"/>
    </row>
    <row r="159" spans="2:11" ht="15.05" customHeight="1">
      <c r="B159" s="220"/>
      <c r="C159" s="245" t="s">
        <v>92</v>
      </c>
      <c r="D159" s="197"/>
      <c r="E159" s="197"/>
      <c r="F159" s="246" t="s">
        <v>946</v>
      </c>
      <c r="G159" s="197"/>
      <c r="H159" s="245" t="s">
        <v>1008</v>
      </c>
      <c r="I159" s="245" t="s">
        <v>948</v>
      </c>
      <c r="J159" s="245" t="s">
        <v>1009</v>
      </c>
      <c r="K159" s="241"/>
    </row>
    <row r="160" spans="2:11" ht="15.05" customHeight="1">
      <c r="B160" s="220"/>
      <c r="C160" s="245" t="s">
        <v>1010</v>
      </c>
      <c r="D160" s="197"/>
      <c r="E160" s="197"/>
      <c r="F160" s="246" t="s">
        <v>946</v>
      </c>
      <c r="G160" s="197"/>
      <c r="H160" s="245" t="s">
        <v>1011</v>
      </c>
      <c r="I160" s="245" t="s">
        <v>981</v>
      </c>
      <c r="J160" s="245"/>
      <c r="K160" s="241"/>
    </row>
    <row r="161" spans="2:11" ht="15.05" customHeight="1">
      <c r="B161" s="247"/>
      <c r="C161" s="227"/>
      <c r="D161" s="227"/>
      <c r="E161" s="227"/>
      <c r="F161" s="227"/>
      <c r="G161" s="227"/>
      <c r="H161" s="227"/>
      <c r="I161" s="227"/>
      <c r="J161" s="227"/>
      <c r="K161" s="248"/>
    </row>
    <row r="162" spans="2:11" ht="18.85" customHeight="1">
      <c r="B162" s="229"/>
      <c r="C162" s="239"/>
      <c r="D162" s="239"/>
      <c r="E162" s="239"/>
      <c r="F162" s="249"/>
      <c r="G162" s="239"/>
      <c r="H162" s="239"/>
      <c r="I162" s="239"/>
      <c r="J162" s="239"/>
      <c r="K162" s="229"/>
    </row>
    <row r="163" spans="2:11" ht="18.85" customHeight="1">
      <c r="B163" s="204"/>
      <c r="C163" s="204"/>
      <c r="D163" s="204"/>
      <c r="E163" s="204"/>
      <c r="F163" s="204"/>
      <c r="G163" s="204"/>
      <c r="H163" s="204"/>
      <c r="I163" s="204"/>
      <c r="J163" s="204"/>
      <c r="K163" s="204"/>
    </row>
    <row r="164" spans="2:11" ht="7.55" customHeight="1">
      <c r="B164" s="186"/>
      <c r="C164" s="187"/>
      <c r="D164" s="187"/>
      <c r="E164" s="187"/>
      <c r="F164" s="187"/>
      <c r="G164" s="187"/>
      <c r="H164" s="187"/>
      <c r="I164" s="187"/>
      <c r="J164" s="187"/>
      <c r="K164" s="188"/>
    </row>
    <row r="165" spans="2:11" ht="45" customHeight="1">
      <c r="B165" s="189"/>
      <c r="C165" s="313" t="s">
        <v>1012</v>
      </c>
      <c r="D165" s="313"/>
      <c r="E165" s="313"/>
      <c r="F165" s="313"/>
      <c r="G165" s="313"/>
      <c r="H165" s="313"/>
      <c r="I165" s="313"/>
      <c r="J165" s="313"/>
      <c r="K165" s="190"/>
    </row>
    <row r="166" spans="2:11" ht="17.25" customHeight="1">
      <c r="B166" s="189"/>
      <c r="C166" s="210" t="s">
        <v>940</v>
      </c>
      <c r="D166" s="210"/>
      <c r="E166" s="210"/>
      <c r="F166" s="210" t="s">
        <v>941</v>
      </c>
      <c r="G166" s="250"/>
      <c r="H166" s="251" t="s">
        <v>58</v>
      </c>
      <c r="I166" s="251" t="s">
        <v>61</v>
      </c>
      <c r="J166" s="210" t="s">
        <v>942</v>
      </c>
      <c r="K166" s="190"/>
    </row>
    <row r="167" spans="2:11" ht="17.25" customHeight="1">
      <c r="B167" s="191"/>
      <c r="C167" s="212" t="s">
        <v>943</v>
      </c>
      <c r="D167" s="212"/>
      <c r="E167" s="212"/>
      <c r="F167" s="213" t="s">
        <v>944</v>
      </c>
      <c r="G167" s="252"/>
      <c r="H167" s="253"/>
      <c r="I167" s="253"/>
      <c r="J167" s="212" t="s">
        <v>945</v>
      </c>
      <c r="K167" s="192"/>
    </row>
    <row r="168" spans="2:11" ht="5.25" customHeight="1">
      <c r="B168" s="220"/>
      <c r="C168" s="215"/>
      <c r="D168" s="215"/>
      <c r="E168" s="215"/>
      <c r="F168" s="215"/>
      <c r="G168" s="216"/>
      <c r="H168" s="215"/>
      <c r="I168" s="215"/>
      <c r="J168" s="215"/>
      <c r="K168" s="241"/>
    </row>
    <row r="169" spans="2:11" ht="15.05" customHeight="1">
      <c r="B169" s="220"/>
      <c r="C169" s="197" t="s">
        <v>949</v>
      </c>
      <c r="D169" s="197"/>
      <c r="E169" s="197"/>
      <c r="F169" s="218" t="s">
        <v>946</v>
      </c>
      <c r="G169" s="197"/>
      <c r="H169" s="197" t="s">
        <v>986</v>
      </c>
      <c r="I169" s="197" t="s">
        <v>948</v>
      </c>
      <c r="J169" s="197">
        <v>120</v>
      </c>
      <c r="K169" s="241"/>
    </row>
    <row r="170" spans="2:11" ht="15.05" customHeight="1">
      <c r="B170" s="220"/>
      <c r="C170" s="197" t="s">
        <v>995</v>
      </c>
      <c r="D170" s="197"/>
      <c r="E170" s="197"/>
      <c r="F170" s="218" t="s">
        <v>946</v>
      </c>
      <c r="G170" s="197"/>
      <c r="H170" s="197" t="s">
        <v>996</v>
      </c>
      <c r="I170" s="197" t="s">
        <v>948</v>
      </c>
      <c r="J170" s="197" t="s">
        <v>997</v>
      </c>
      <c r="K170" s="241"/>
    </row>
    <row r="171" spans="2:11" ht="15.05" customHeight="1">
      <c r="B171" s="220"/>
      <c r="C171" s="197" t="s">
        <v>894</v>
      </c>
      <c r="D171" s="197"/>
      <c r="E171" s="197"/>
      <c r="F171" s="218" t="s">
        <v>946</v>
      </c>
      <c r="G171" s="197"/>
      <c r="H171" s="197" t="s">
        <v>1013</v>
      </c>
      <c r="I171" s="197" t="s">
        <v>948</v>
      </c>
      <c r="J171" s="197" t="s">
        <v>997</v>
      </c>
      <c r="K171" s="241"/>
    </row>
    <row r="172" spans="2:11" ht="15.05" customHeight="1">
      <c r="B172" s="220"/>
      <c r="C172" s="197" t="s">
        <v>951</v>
      </c>
      <c r="D172" s="197"/>
      <c r="E172" s="197"/>
      <c r="F172" s="218" t="s">
        <v>952</v>
      </c>
      <c r="G172" s="197"/>
      <c r="H172" s="197" t="s">
        <v>1013</v>
      </c>
      <c r="I172" s="197" t="s">
        <v>948</v>
      </c>
      <c r="J172" s="197">
        <v>50</v>
      </c>
      <c r="K172" s="241"/>
    </row>
    <row r="173" spans="2:11" ht="15.05" customHeight="1">
      <c r="B173" s="220"/>
      <c r="C173" s="197" t="s">
        <v>954</v>
      </c>
      <c r="D173" s="197"/>
      <c r="E173" s="197"/>
      <c r="F173" s="218" t="s">
        <v>946</v>
      </c>
      <c r="G173" s="197"/>
      <c r="H173" s="197" t="s">
        <v>1013</v>
      </c>
      <c r="I173" s="197" t="s">
        <v>956</v>
      </c>
      <c r="J173" s="197"/>
      <c r="K173" s="241"/>
    </row>
    <row r="174" spans="2:11" ht="15.05" customHeight="1">
      <c r="B174" s="220"/>
      <c r="C174" s="197" t="s">
        <v>965</v>
      </c>
      <c r="D174" s="197"/>
      <c r="E174" s="197"/>
      <c r="F174" s="218" t="s">
        <v>952</v>
      </c>
      <c r="G174" s="197"/>
      <c r="H174" s="197" t="s">
        <v>1013</v>
      </c>
      <c r="I174" s="197" t="s">
        <v>948</v>
      </c>
      <c r="J174" s="197">
        <v>50</v>
      </c>
      <c r="K174" s="241"/>
    </row>
    <row r="175" spans="2:11" ht="15.05" customHeight="1">
      <c r="B175" s="220"/>
      <c r="C175" s="197" t="s">
        <v>973</v>
      </c>
      <c r="D175" s="197"/>
      <c r="E175" s="197"/>
      <c r="F175" s="218" t="s">
        <v>952</v>
      </c>
      <c r="G175" s="197"/>
      <c r="H175" s="197" t="s">
        <v>1013</v>
      </c>
      <c r="I175" s="197" t="s">
        <v>948</v>
      </c>
      <c r="J175" s="197">
        <v>50</v>
      </c>
      <c r="K175" s="241"/>
    </row>
    <row r="176" spans="2:11" ht="15.05" customHeight="1">
      <c r="B176" s="220"/>
      <c r="C176" s="197" t="s">
        <v>971</v>
      </c>
      <c r="D176" s="197"/>
      <c r="E176" s="197"/>
      <c r="F176" s="218" t="s">
        <v>952</v>
      </c>
      <c r="G176" s="197"/>
      <c r="H176" s="197" t="s">
        <v>1013</v>
      </c>
      <c r="I176" s="197" t="s">
        <v>948</v>
      </c>
      <c r="J176" s="197">
        <v>50</v>
      </c>
      <c r="K176" s="241"/>
    </row>
    <row r="177" spans="2:11" ht="15.05" customHeight="1">
      <c r="B177" s="220"/>
      <c r="C177" s="197" t="s">
        <v>110</v>
      </c>
      <c r="D177" s="197"/>
      <c r="E177" s="197"/>
      <c r="F177" s="218" t="s">
        <v>946</v>
      </c>
      <c r="G177" s="197"/>
      <c r="H177" s="197" t="s">
        <v>1014</v>
      </c>
      <c r="I177" s="197" t="s">
        <v>1015</v>
      </c>
      <c r="J177" s="197"/>
      <c r="K177" s="241"/>
    </row>
    <row r="178" spans="2:11" ht="15.05" customHeight="1">
      <c r="B178" s="220"/>
      <c r="C178" s="197" t="s">
        <v>61</v>
      </c>
      <c r="D178" s="197"/>
      <c r="E178" s="197"/>
      <c r="F178" s="218" t="s">
        <v>946</v>
      </c>
      <c r="G178" s="197"/>
      <c r="H178" s="197" t="s">
        <v>1016</v>
      </c>
      <c r="I178" s="197" t="s">
        <v>1017</v>
      </c>
      <c r="J178" s="197">
        <v>1</v>
      </c>
      <c r="K178" s="241"/>
    </row>
    <row r="179" spans="2:11" ht="15.05" customHeight="1">
      <c r="B179" s="220"/>
      <c r="C179" s="197" t="s">
        <v>57</v>
      </c>
      <c r="D179" s="197"/>
      <c r="E179" s="197"/>
      <c r="F179" s="218" t="s">
        <v>946</v>
      </c>
      <c r="G179" s="197"/>
      <c r="H179" s="197" t="s">
        <v>1018</v>
      </c>
      <c r="I179" s="197" t="s">
        <v>948</v>
      </c>
      <c r="J179" s="197">
        <v>20</v>
      </c>
      <c r="K179" s="241"/>
    </row>
    <row r="180" spans="2:11" ht="15.05" customHeight="1">
      <c r="B180" s="220"/>
      <c r="C180" s="197" t="s">
        <v>58</v>
      </c>
      <c r="D180" s="197"/>
      <c r="E180" s="197"/>
      <c r="F180" s="218" t="s">
        <v>946</v>
      </c>
      <c r="G180" s="197"/>
      <c r="H180" s="197" t="s">
        <v>1019</v>
      </c>
      <c r="I180" s="197" t="s">
        <v>948</v>
      </c>
      <c r="J180" s="197">
        <v>255</v>
      </c>
      <c r="K180" s="241"/>
    </row>
    <row r="181" spans="2:11" ht="15.05" customHeight="1">
      <c r="B181" s="220"/>
      <c r="C181" s="197" t="s">
        <v>111</v>
      </c>
      <c r="D181" s="197"/>
      <c r="E181" s="197"/>
      <c r="F181" s="218" t="s">
        <v>946</v>
      </c>
      <c r="G181" s="197"/>
      <c r="H181" s="197" t="s">
        <v>910</v>
      </c>
      <c r="I181" s="197" t="s">
        <v>948</v>
      </c>
      <c r="J181" s="197">
        <v>10</v>
      </c>
      <c r="K181" s="241"/>
    </row>
    <row r="182" spans="2:11" ht="15.05" customHeight="1">
      <c r="B182" s="220"/>
      <c r="C182" s="197" t="s">
        <v>112</v>
      </c>
      <c r="D182" s="197"/>
      <c r="E182" s="197"/>
      <c r="F182" s="218" t="s">
        <v>946</v>
      </c>
      <c r="G182" s="197"/>
      <c r="H182" s="197" t="s">
        <v>1020</v>
      </c>
      <c r="I182" s="197" t="s">
        <v>981</v>
      </c>
      <c r="J182" s="197"/>
      <c r="K182" s="241"/>
    </row>
    <row r="183" spans="2:11" ht="15.05" customHeight="1">
      <c r="B183" s="220"/>
      <c r="C183" s="197" t="s">
        <v>1021</v>
      </c>
      <c r="D183" s="197"/>
      <c r="E183" s="197"/>
      <c r="F183" s="218" t="s">
        <v>946</v>
      </c>
      <c r="G183" s="197"/>
      <c r="H183" s="197" t="s">
        <v>1022</v>
      </c>
      <c r="I183" s="197" t="s">
        <v>981</v>
      </c>
      <c r="J183" s="197"/>
      <c r="K183" s="241"/>
    </row>
    <row r="184" spans="2:11" ht="15.05" customHeight="1">
      <c r="B184" s="220"/>
      <c r="C184" s="197" t="s">
        <v>1010</v>
      </c>
      <c r="D184" s="197"/>
      <c r="E184" s="197"/>
      <c r="F184" s="218" t="s">
        <v>946</v>
      </c>
      <c r="G184" s="197"/>
      <c r="H184" s="197" t="s">
        <v>1023</v>
      </c>
      <c r="I184" s="197" t="s">
        <v>981</v>
      </c>
      <c r="J184" s="197"/>
      <c r="K184" s="241"/>
    </row>
    <row r="185" spans="2:11" ht="15.05" customHeight="1">
      <c r="B185" s="220"/>
      <c r="C185" s="197" t="s">
        <v>114</v>
      </c>
      <c r="D185" s="197"/>
      <c r="E185" s="197"/>
      <c r="F185" s="218" t="s">
        <v>952</v>
      </c>
      <c r="G185" s="197"/>
      <c r="H185" s="197" t="s">
        <v>1024</v>
      </c>
      <c r="I185" s="197" t="s">
        <v>948</v>
      </c>
      <c r="J185" s="197">
        <v>50</v>
      </c>
      <c r="K185" s="241"/>
    </row>
    <row r="186" spans="2:11" ht="15.05" customHeight="1">
      <c r="B186" s="220"/>
      <c r="C186" s="197" t="s">
        <v>1025</v>
      </c>
      <c r="D186" s="197"/>
      <c r="E186" s="197"/>
      <c r="F186" s="218" t="s">
        <v>952</v>
      </c>
      <c r="G186" s="197"/>
      <c r="H186" s="197" t="s">
        <v>1026</v>
      </c>
      <c r="I186" s="197" t="s">
        <v>1027</v>
      </c>
      <c r="J186" s="197"/>
      <c r="K186" s="241"/>
    </row>
    <row r="187" spans="2:11" ht="15.05" customHeight="1">
      <c r="B187" s="220"/>
      <c r="C187" s="197" t="s">
        <v>1028</v>
      </c>
      <c r="D187" s="197"/>
      <c r="E187" s="197"/>
      <c r="F187" s="218" t="s">
        <v>952</v>
      </c>
      <c r="G187" s="197"/>
      <c r="H187" s="197" t="s">
        <v>1029</v>
      </c>
      <c r="I187" s="197" t="s">
        <v>1027</v>
      </c>
      <c r="J187" s="197"/>
      <c r="K187" s="241"/>
    </row>
    <row r="188" spans="2:11" ht="15.05" customHeight="1">
      <c r="B188" s="220"/>
      <c r="C188" s="197" t="s">
        <v>1030</v>
      </c>
      <c r="D188" s="197"/>
      <c r="E188" s="197"/>
      <c r="F188" s="218" t="s">
        <v>952</v>
      </c>
      <c r="G188" s="197"/>
      <c r="H188" s="197" t="s">
        <v>1031</v>
      </c>
      <c r="I188" s="197" t="s">
        <v>1027</v>
      </c>
      <c r="J188" s="197"/>
      <c r="K188" s="241"/>
    </row>
    <row r="189" spans="2:11" ht="15.05" customHeight="1">
      <c r="B189" s="220"/>
      <c r="C189" s="254" t="s">
        <v>1032</v>
      </c>
      <c r="D189" s="197"/>
      <c r="E189" s="197"/>
      <c r="F189" s="218" t="s">
        <v>952</v>
      </c>
      <c r="G189" s="197"/>
      <c r="H189" s="197" t="s">
        <v>1033</v>
      </c>
      <c r="I189" s="197" t="s">
        <v>1034</v>
      </c>
      <c r="J189" s="255" t="s">
        <v>1035</v>
      </c>
      <c r="K189" s="241"/>
    </row>
    <row r="190" spans="2:11" ht="15.05" customHeight="1">
      <c r="B190" s="256"/>
      <c r="C190" s="257" t="s">
        <v>1036</v>
      </c>
      <c r="D190" s="258"/>
      <c r="E190" s="258"/>
      <c r="F190" s="259" t="s">
        <v>952</v>
      </c>
      <c r="G190" s="258"/>
      <c r="H190" s="258" t="s">
        <v>1037</v>
      </c>
      <c r="I190" s="258" t="s">
        <v>1034</v>
      </c>
      <c r="J190" s="260" t="s">
        <v>1035</v>
      </c>
      <c r="K190" s="261"/>
    </row>
    <row r="191" spans="2:11" ht="15.05" customHeight="1">
      <c r="B191" s="220"/>
      <c r="C191" s="254" t="s">
        <v>46</v>
      </c>
      <c r="D191" s="197"/>
      <c r="E191" s="197"/>
      <c r="F191" s="218" t="s">
        <v>946</v>
      </c>
      <c r="G191" s="197"/>
      <c r="H191" s="194" t="s">
        <v>1038</v>
      </c>
      <c r="I191" s="197" t="s">
        <v>1039</v>
      </c>
      <c r="J191" s="197"/>
      <c r="K191" s="241"/>
    </row>
    <row r="192" spans="2:11" ht="15.05" customHeight="1">
      <c r="B192" s="220"/>
      <c r="C192" s="254" t="s">
        <v>1040</v>
      </c>
      <c r="D192" s="197"/>
      <c r="E192" s="197"/>
      <c r="F192" s="218" t="s">
        <v>946</v>
      </c>
      <c r="G192" s="197"/>
      <c r="H192" s="197" t="s">
        <v>1041</v>
      </c>
      <c r="I192" s="197" t="s">
        <v>981</v>
      </c>
      <c r="J192" s="197"/>
      <c r="K192" s="241"/>
    </row>
    <row r="193" spans="2:11" ht="15.05" customHeight="1">
      <c r="B193" s="220"/>
      <c r="C193" s="254" t="s">
        <v>1042</v>
      </c>
      <c r="D193" s="197"/>
      <c r="E193" s="197"/>
      <c r="F193" s="218" t="s">
        <v>946</v>
      </c>
      <c r="G193" s="197"/>
      <c r="H193" s="197" t="s">
        <v>1043</v>
      </c>
      <c r="I193" s="197" t="s">
        <v>981</v>
      </c>
      <c r="J193" s="197"/>
      <c r="K193" s="241"/>
    </row>
    <row r="194" spans="2:11" ht="15.05" customHeight="1">
      <c r="B194" s="220"/>
      <c r="C194" s="254" t="s">
        <v>1044</v>
      </c>
      <c r="D194" s="197"/>
      <c r="E194" s="197"/>
      <c r="F194" s="218" t="s">
        <v>952</v>
      </c>
      <c r="G194" s="197"/>
      <c r="H194" s="197" t="s">
        <v>1045</v>
      </c>
      <c r="I194" s="197" t="s">
        <v>981</v>
      </c>
      <c r="J194" s="197"/>
      <c r="K194" s="241"/>
    </row>
    <row r="195" spans="2:11" ht="15.05" customHeight="1">
      <c r="B195" s="247"/>
      <c r="C195" s="262"/>
      <c r="D195" s="227"/>
      <c r="E195" s="227"/>
      <c r="F195" s="227"/>
      <c r="G195" s="227"/>
      <c r="H195" s="227"/>
      <c r="I195" s="227"/>
      <c r="J195" s="227"/>
      <c r="K195" s="248"/>
    </row>
    <row r="196" spans="2:11" ht="18.85" customHeight="1">
      <c r="B196" s="229"/>
      <c r="C196" s="239"/>
      <c r="D196" s="239"/>
      <c r="E196" s="239"/>
      <c r="F196" s="249"/>
      <c r="G196" s="239"/>
      <c r="H196" s="239"/>
      <c r="I196" s="239"/>
      <c r="J196" s="239"/>
      <c r="K196" s="229"/>
    </row>
    <row r="197" spans="2:11" ht="18.85" customHeight="1">
      <c r="B197" s="229"/>
      <c r="C197" s="239"/>
      <c r="D197" s="239"/>
      <c r="E197" s="239"/>
      <c r="F197" s="249"/>
      <c r="G197" s="239"/>
      <c r="H197" s="239"/>
      <c r="I197" s="239"/>
      <c r="J197" s="239"/>
      <c r="K197" s="229"/>
    </row>
    <row r="198" spans="2:11" ht="18.85" customHeight="1">
      <c r="B198" s="204"/>
      <c r="C198" s="204"/>
      <c r="D198" s="204"/>
      <c r="E198" s="204"/>
      <c r="F198" s="204"/>
      <c r="G198" s="204"/>
      <c r="H198" s="204"/>
      <c r="I198" s="204"/>
      <c r="J198" s="204"/>
      <c r="K198" s="204"/>
    </row>
    <row r="199" spans="2:11" ht="13.1">
      <c r="B199" s="186"/>
      <c r="C199" s="187"/>
      <c r="D199" s="187"/>
      <c r="E199" s="187"/>
      <c r="F199" s="187"/>
      <c r="G199" s="187"/>
      <c r="H199" s="187"/>
      <c r="I199" s="187"/>
      <c r="J199" s="187"/>
      <c r="K199" s="188"/>
    </row>
    <row r="200" spans="2:11" ht="20.3">
      <c r="B200" s="189"/>
      <c r="C200" s="313" t="s">
        <v>1046</v>
      </c>
      <c r="D200" s="313"/>
      <c r="E200" s="313"/>
      <c r="F200" s="313"/>
      <c r="G200" s="313"/>
      <c r="H200" s="313"/>
      <c r="I200" s="313"/>
      <c r="J200" s="313"/>
      <c r="K200" s="190"/>
    </row>
    <row r="201" spans="2:11" ht="25.55" customHeight="1">
      <c r="B201" s="189"/>
      <c r="C201" s="263" t="s">
        <v>1047</v>
      </c>
      <c r="D201" s="263"/>
      <c r="E201" s="263"/>
      <c r="F201" s="263" t="s">
        <v>1048</v>
      </c>
      <c r="G201" s="264"/>
      <c r="H201" s="316" t="s">
        <v>1049</v>
      </c>
      <c r="I201" s="316"/>
      <c r="J201" s="316"/>
      <c r="K201" s="190"/>
    </row>
    <row r="202" spans="2:11" ht="5.25" customHeight="1">
      <c r="B202" s="220"/>
      <c r="C202" s="215"/>
      <c r="D202" s="215"/>
      <c r="E202" s="215"/>
      <c r="F202" s="215"/>
      <c r="G202" s="239"/>
      <c r="H202" s="215"/>
      <c r="I202" s="215"/>
      <c r="J202" s="215"/>
      <c r="K202" s="241"/>
    </row>
    <row r="203" spans="2:11" ht="15.05" customHeight="1">
      <c r="B203" s="220"/>
      <c r="C203" s="197" t="s">
        <v>1039</v>
      </c>
      <c r="D203" s="197"/>
      <c r="E203" s="197"/>
      <c r="F203" s="218" t="s">
        <v>47</v>
      </c>
      <c r="G203" s="197"/>
      <c r="H203" s="317" t="s">
        <v>1050</v>
      </c>
      <c r="I203" s="317"/>
      <c r="J203" s="317"/>
      <c r="K203" s="241"/>
    </row>
    <row r="204" spans="2:11" ht="15.05" customHeight="1">
      <c r="B204" s="220"/>
      <c r="C204" s="197"/>
      <c r="D204" s="197"/>
      <c r="E204" s="197"/>
      <c r="F204" s="218" t="s">
        <v>48</v>
      </c>
      <c r="G204" s="197"/>
      <c r="H204" s="317" t="s">
        <v>1051</v>
      </c>
      <c r="I204" s="317"/>
      <c r="J204" s="317"/>
      <c r="K204" s="241"/>
    </row>
    <row r="205" spans="2:11" ht="15.05" customHeight="1">
      <c r="B205" s="220"/>
      <c r="C205" s="197"/>
      <c r="D205" s="197"/>
      <c r="E205" s="197"/>
      <c r="F205" s="218" t="s">
        <v>51</v>
      </c>
      <c r="G205" s="197"/>
      <c r="H205" s="317" t="s">
        <v>1052</v>
      </c>
      <c r="I205" s="317"/>
      <c r="J205" s="317"/>
      <c r="K205" s="241"/>
    </row>
    <row r="206" spans="2:11" ht="15.05" customHeight="1">
      <c r="B206" s="220"/>
      <c r="C206" s="197"/>
      <c r="D206" s="197"/>
      <c r="E206" s="197"/>
      <c r="F206" s="218" t="s">
        <v>49</v>
      </c>
      <c r="G206" s="197"/>
      <c r="H206" s="317" t="s">
        <v>1053</v>
      </c>
      <c r="I206" s="317"/>
      <c r="J206" s="317"/>
      <c r="K206" s="241"/>
    </row>
    <row r="207" spans="2:11" ht="15.05" customHeight="1">
      <c r="B207" s="220"/>
      <c r="C207" s="197"/>
      <c r="D207" s="197"/>
      <c r="E207" s="197"/>
      <c r="F207" s="218" t="s">
        <v>50</v>
      </c>
      <c r="G207" s="197"/>
      <c r="H207" s="317" t="s">
        <v>1054</v>
      </c>
      <c r="I207" s="317"/>
      <c r="J207" s="317"/>
      <c r="K207" s="241"/>
    </row>
    <row r="208" spans="2:11" ht="15.05" customHeight="1">
      <c r="B208" s="220"/>
      <c r="C208" s="197"/>
      <c r="D208" s="197"/>
      <c r="E208" s="197"/>
      <c r="F208" s="218"/>
      <c r="G208" s="197"/>
      <c r="H208" s="197"/>
      <c r="I208" s="197"/>
      <c r="J208" s="197"/>
      <c r="K208" s="241"/>
    </row>
    <row r="209" spans="2:11" ht="15.05" customHeight="1">
      <c r="B209" s="220"/>
      <c r="C209" s="197" t="s">
        <v>993</v>
      </c>
      <c r="D209" s="197"/>
      <c r="E209" s="197"/>
      <c r="F209" s="218" t="s">
        <v>885</v>
      </c>
      <c r="G209" s="197"/>
      <c r="H209" s="317" t="s">
        <v>1055</v>
      </c>
      <c r="I209" s="317"/>
      <c r="J209" s="317"/>
      <c r="K209" s="241"/>
    </row>
    <row r="210" spans="2:11" ht="15.05" customHeight="1">
      <c r="B210" s="220"/>
      <c r="C210" s="197"/>
      <c r="D210" s="197"/>
      <c r="E210" s="197"/>
      <c r="F210" s="218" t="s">
        <v>888</v>
      </c>
      <c r="G210" s="197"/>
      <c r="H210" s="317" t="s">
        <v>889</v>
      </c>
      <c r="I210" s="317"/>
      <c r="J210" s="317"/>
      <c r="K210" s="241"/>
    </row>
    <row r="211" spans="2:11" ht="15.05" customHeight="1">
      <c r="B211" s="220"/>
      <c r="C211" s="197"/>
      <c r="D211" s="197"/>
      <c r="E211" s="197"/>
      <c r="F211" s="218" t="s">
        <v>83</v>
      </c>
      <c r="G211" s="197"/>
      <c r="H211" s="317" t="s">
        <v>1056</v>
      </c>
      <c r="I211" s="317"/>
      <c r="J211" s="317"/>
      <c r="K211" s="241"/>
    </row>
    <row r="212" spans="2:11" ht="15.05" customHeight="1">
      <c r="B212" s="265"/>
      <c r="C212" s="197"/>
      <c r="D212" s="197"/>
      <c r="E212" s="197"/>
      <c r="F212" s="218" t="s">
        <v>890</v>
      </c>
      <c r="G212" s="254"/>
      <c r="H212" s="318" t="s">
        <v>891</v>
      </c>
      <c r="I212" s="318"/>
      <c r="J212" s="318"/>
      <c r="K212" s="266"/>
    </row>
    <row r="213" spans="2:11" ht="15.05" customHeight="1">
      <c r="B213" s="265"/>
      <c r="C213" s="197"/>
      <c r="D213" s="197"/>
      <c r="E213" s="197"/>
      <c r="F213" s="218" t="s">
        <v>892</v>
      </c>
      <c r="G213" s="254"/>
      <c r="H213" s="318" t="s">
        <v>1057</v>
      </c>
      <c r="I213" s="318"/>
      <c r="J213" s="318"/>
      <c r="K213" s="266"/>
    </row>
    <row r="214" spans="2:11" ht="15.05" customHeight="1">
      <c r="B214" s="265"/>
      <c r="C214" s="197"/>
      <c r="D214" s="197"/>
      <c r="E214" s="197"/>
      <c r="F214" s="218"/>
      <c r="G214" s="254"/>
      <c r="H214" s="245"/>
      <c r="I214" s="245"/>
      <c r="J214" s="245"/>
      <c r="K214" s="266"/>
    </row>
    <row r="215" spans="2:11" ht="15.05" customHeight="1">
      <c r="B215" s="265"/>
      <c r="C215" s="197" t="s">
        <v>1017</v>
      </c>
      <c r="D215" s="197"/>
      <c r="E215" s="197"/>
      <c r="F215" s="218">
        <v>1</v>
      </c>
      <c r="G215" s="254"/>
      <c r="H215" s="318" t="s">
        <v>1058</v>
      </c>
      <c r="I215" s="318"/>
      <c r="J215" s="318"/>
      <c r="K215" s="266"/>
    </row>
    <row r="216" spans="2:11" ht="15.05" customHeight="1">
      <c r="B216" s="265"/>
      <c r="C216" s="197"/>
      <c r="D216" s="197"/>
      <c r="E216" s="197"/>
      <c r="F216" s="218">
        <v>2</v>
      </c>
      <c r="G216" s="254"/>
      <c r="H216" s="318" t="s">
        <v>1059</v>
      </c>
      <c r="I216" s="318"/>
      <c r="J216" s="318"/>
      <c r="K216" s="266"/>
    </row>
    <row r="217" spans="2:11" ht="15.05" customHeight="1">
      <c r="B217" s="265"/>
      <c r="C217" s="197"/>
      <c r="D217" s="197"/>
      <c r="E217" s="197"/>
      <c r="F217" s="218">
        <v>3</v>
      </c>
      <c r="G217" s="254"/>
      <c r="H217" s="318" t="s">
        <v>1060</v>
      </c>
      <c r="I217" s="318"/>
      <c r="J217" s="318"/>
      <c r="K217" s="266"/>
    </row>
    <row r="218" spans="2:11" ht="15.05" customHeight="1">
      <c r="B218" s="265"/>
      <c r="C218" s="197"/>
      <c r="D218" s="197"/>
      <c r="E218" s="197"/>
      <c r="F218" s="218">
        <v>4</v>
      </c>
      <c r="G218" s="254"/>
      <c r="H218" s="318" t="s">
        <v>1061</v>
      </c>
      <c r="I218" s="318"/>
      <c r="J218" s="318"/>
      <c r="K218" s="266"/>
    </row>
    <row r="219" spans="2:11" ht="12.8" customHeight="1">
      <c r="B219" s="267"/>
      <c r="C219" s="268"/>
      <c r="D219" s="268"/>
      <c r="E219" s="268"/>
      <c r="F219" s="268"/>
      <c r="G219" s="268"/>
      <c r="H219" s="268"/>
      <c r="I219" s="268"/>
      <c r="J219" s="268"/>
      <c r="K219" s="269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8:J218"/>
    <mergeCell ref="H216:J216"/>
    <mergeCell ref="H213:J213"/>
    <mergeCell ref="H212:J212"/>
    <mergeCell ref="H206:J206"/>
    <mergeCell ref="H207:J207"/>
    <mergeCell ref="H209:J209"/>
    <mergeCell ref="H211:J211"/>
    <mergeCell ref="H215:J215"/>
    <mergeCell ref="H210:J210"/>
    <mergeCell ref="C200:J200"/>
    <mergeCell ref="H201:J201"/>
    <mergeCell ref="H203:J203"/>
    <mergeCell ref="H204:J204"/>
    <mergeCell ref="H205:J205"/>
    <mergeCell ref="C75:J75"/>
    <mergeCell ref="C102:J102"/>
    <mergeCell ref="C122:J122"/>
    <mergeCell ref="C147:J147"/>
    <mergeCell ref="C165:J165"/>
    <mergeCell ref="D66:J66"/>
    <mergeCell ref="D67:J67"/>
    <mergeCell ref="D68:J68"/>
    <mergeCell ref="D69:J69"/>
    <mergeCell ref="D70:J70"/>
    <mergeCell ref="D60:J60"/>
    <mergeCell ref="D61:J61"/>
    <mergeCell ref="D62:J62"/>
    <mergeCell ref="D63:J63"/>
    <mergeCell ref="D65:J65"/>
    <mergeCell ref="C54:J54"/>
    <mergeCell ref="C55:J55"/>
    <mergeCell ref="C57:J57"/>
    <mergeCell ref="D58:J58"/>
    <mergeCell ref="D59:J59"/>
    <mergeCell ref="F23:J23"/>
    <mergeCell ref="C25:J25"/>
    <mergeCell ref="C26:J26"/>
    <mergeCell ref="D27:J27"/>
    <mergeCell ref="D28:J28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D47:J47"/>
    <mergeCell ref="E48:J48"/>
    <mergeCell ref="E49:J49"/>
    <mergeCell ref="E50:J50"/>
    <mergeCell ref="D51:J51"/>
    <mergeCell ref="G41:J41"/>
    <mergeCell ref="G42:J42"/>
    <mergeCell ref="G43:J43"/>
    <mergeCell ref="G44:J44"/>
    <mergeCell ref="G45:J45"/>
    <mergeCell ref="G36:J36"/>
    <mergeCell ref="G37:J37"/>
    <mergeCell ref="G38:J38"/>
    <mergeCell ref="G39:J39"/>
    <mergeCell ref="G40:J40"/>
    <mergeCell ref="D30:J30"/>
    <mergeCell ref="D31:J31"/>
    <mergeCell ref="D33:J33"/>
    <mergeCell ref="D34:J34"/>
    <mergeCell ref="D35:J35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DESKTOP-3GRBSVB\Admin</dc:creator>
  <cp:keywords/>
  <dc:description/>
  <cp:lastModifiedBy>Milan Švandrlík</cp:lastModifiedBy>
  <dcterms:created xsi:type="dcterms:W3CDTF">2024-02-19T14:12:05Z</dcterms:created>
  <dcterms:modified xsi:type="dcterms:W3CDTF">2024-02-19T14:13:44Z</dcterms:modified>
  <cp:category/>
  <cp:version/>
  <cp:contentType/>
  <cp:contentStatus/>
</cp:coreProperties>
</file>