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0230424 - Projektová dok..." sheetId="2" r:id="rId2"/>
    <sheet name="Seznam figur" sheetId="3" r:id="rId3"/>
    <sheet name="Pokyny pro vyplnění" sheetId="4" r:id="rId4"/>
  </sheets>
  <definedNames>
    <definedName name="_xlnm._FilterDatabase" localSheetId="1" hidden="1">'20230424 - Projektová dok...'!$C$94:$K$950</definedName>
    <definedName name="_xlnm.Print_Area" localSheetId="1">'20230424 - Projektová dok...'!$C$4:$J$37,'20230424 - Projektová dok...'!$C$43:$J$78,'20230424 - Projektová dok...'!$C$84:$K$950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2">'Seznam figur'!$C$4:$G$14</definedName>
    <definedName name="_xlnm.Print_Titles" localSheetId="0">'Rekapitulace stavby'!$52:$52</definedName>
    <definedName name="_xlnm.Print_Titles" localSheetId="1">'20230424 - Projektová dok...'!$94:$94</definedName>
    <definedName name="_xlnm.Print_Titles" localSheetId="2">'Seznam figur'!$9:$9</definedName>
  </definedNames>
  <calcPr calcId="162913"/>
</workbook>
</file>

<file path=xl/sharedStrings.xml><?xml version="1.0" encoding="utf-8"?>
<sst xmlns="http://schemas.openxmlformats.org/spreadsheetml/2006/main" count="8763" uniqueCount="1254">
  <si>
    <t>Export Komplet</t>
  </si>
  <si>
    <t>VZ</t>
  </si>
  <si>
    <t>2.0</t>
  </si>
  <si>
    <t>ZAMOK</t>
  </si>
  <si>
    <t>False</t>
  </si>
  <si>
    <t>{ec7ed228-bf29-4019-b84a-6787d736b829}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</si>
  <si>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</si>
  <si>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</si>
  <si>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</si>
  <si>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</si>
  <si>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</si>
  <si>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</si>
  <si>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</si>
  <si>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</si>
  <si>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20230424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</si>
  <si>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</si>
  <si>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</si>
  <si>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Projektová dokumentace opravy vnějšího zateplovacího systému Aquasvět Chomutov</t>
  </si>
  <si>
    <t>KSO:</t>
  </si>
  <si>
    <t/>
  </si>
  <si>
    <t>CC-CZ:</t>
  </si>
  <si>
    <t>Místo:</t>
  </si>
  <si>
    <t>Mostecká 5887</t>
  </si>
  <si>
    <t>Datum:</t>
  </si>
  <si>
    <t>24. 4. 2023</t>
  </si>
  <si>
    <t>Zadavatel:</t>
  </si>
  <si>
    <t>IČ:</t>
  </si>
  <si>
    <t>00261891</t>
  </si>
  <si>
    <t>Statutární město Chomutov</t>
  </si>
  <si>
    <t>DIČ:</t>
  </si>
  <si>
    <t>CZ00261891</t>
  </si>
  <si>
    <t>Uchazeč:</t>
  </si>
  <si>
    <t>Vyplň údaj</t>
  </si>
  <si>
    <t>Projektant:</t>
  </si>
  <si>
    <t>27642411</t>
  </si>
  <si>
    <t>DEKPROJEKT s.r.o.</t>
  </si>
  <si>
    <t>CZ699000797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</si>
  <si>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</si>
  <si>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</si>
  <si>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</si>
  <si>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</si>
  <si>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</si>
  <si>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</si>
  <si>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</si>
  <si>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</si>
  <si>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</si>
  <si>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</si>
  <si>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</si>
  <si>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</si>
  <si>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</si>
  <si>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</si>
  <si>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</si>
  <si>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</si>
  <si>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</si>
  <si>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</si>
  <si>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</si>
  <si>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</si>
  <si>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</si>
  <si>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</si>
  <si>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</si>
  <si>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</si>
  <si>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</si>
  <si>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</si>
  <si>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</si>
  <si>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</si>
  <si>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</si>
  <si>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</si>
  <si>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</si>
  <si>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</si>
  <si>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</si>
  <si>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</si>
  <si>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</si>
  <si>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</si>
  <si>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</si>
  <si>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</si>
  <si>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</si>
  <si>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</si>
  <si>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</si>
  <si>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</si>
  <si>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</si>
  <si>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</si>
  <si>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</si>
  <si>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</si>
  <si>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</si>
  <si>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</si>
  <si>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</si>
  <si>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</si>
  <si>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</si>
  <si>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</si>
  <si>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</si>
  <si>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</si>
  <si>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</si>
  <si>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</si>
  <si>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</si>
  <si>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</si>
  <si>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</si>
  <si>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</si>
  <si>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</si>
  <si>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</si>
  <si>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</si>
  <si>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</si>
  <si>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</si>
  <si>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</si>
  <si>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</si>
  <si>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</si>
  <si>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</si>
  <si>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</si>
  <si>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</si>
  <si>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</si>
  <si>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</si>
  <si>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</si>
  <si>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</si>
  <si>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</si>
  <si>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</si>
  <si>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</si>
  <si>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</si>
  <si>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</si>
  <si>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</si>
  <si>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</si>
  <si>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</si>
  <si>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</si>
  <si>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</si>
  <si>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</si>
  <si>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</si>
  <si>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</si>
  <si>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</si>
  <si>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</si>
  <si>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</si>
  <si>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</si>
  <si>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</si>
  <si>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</si>
  <si>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2023 01</t>
  </si>
  <si>
    <t>4</t>
  </si>
  <si>
    <t>728486227</t>
  </si>
  <si>
    <t>Online PSC</t>
  </si>
  <si>
    <t>https://podminky.urs.cz/item/CS_URS_2023_01/113106121</t>
  </si>
  <si>
    <t>VV</t>
  </si>
  <si>
    <t>detail A - sokl S1/S1´ okapový chodník</t>
  </si>
  <si>
    <t>0,4*(2,48+39,65+73,34+1,64+3+2,57+1,61+6,3)</t>
  </si>
  <si>
    <t>detail B - sokl S2/S2´ okapový chodník</t>
  </si>
  <si>
    <t>0,4*(11,87+3,31+24,77+3,17+9)</t>
  </si>
  <si>
    <t>detail C - sokl S3/S3´okapový chodník</t>
  </si>
  <si>
    <t>0,4*9</t>
  </si>
  <si>
    <t>detail E - sokl S3´ okapový chodník</t>
  </si>
  <si>
    <t>0,4*(3,01+3,5+6,63+19,275+4,87+3,81+8,9+3,8+9,26-1,2-0,96)</t>
  </si>
  <si>
    <t>Součet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</si>
  <si>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</si>
  <si>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</si>
  <si>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-582396090</t>
  </si>
  <si>
    <t>https://podminky.urs.cz/item/CS_URS_2023_01/113106123</t>
  </si>
  <si>
    <t>detail D - sokl S3/S3´ dlažba</t>
  </si>
  <si>
    <t>0,5*30,7</t>
  </si>
  <si>
    <t>detail F - sokl S3´ dlažba</t>
  </si>
  <si>
    <t>0,5*(1,2+0,96)</t>
  </si>
  <si>
    <t>3</t>
  </si>
  <si>
    <t>132112121</t>
  </si>
  <si>
    <t>Hloubení zapažených rýh šířky do 800 mm ručně s urovnáním dna do předepsaného profilu a spádu v hornině třídy těžitelnosti I skupiny 1 a 2 soudržných</t>
  </si>
  <si>
    <t>m3</t>
  </si>
  <si>
    <t>1267025942</t>
  </si>
  <si>
    <t>https://podminky.urs.cz/item/CS_URS_2023_01/132112121</t>
  </si>
  <si>
    <t>(0,45*0,5)*(2,48+39,65+73,34+1,64+3+2,57+1,61+6,3)</t>
  </si>
  <si>
    <t>(0,45*0,5)*(11,87+3,31+24,77+3,17+9)</t>
  </si>
  <si>
    <t>(0,45*0,5)*9</t>
  </si>
  <si>
    <t>(0,45*0,5)*30,7</t>
  </si>
  <si>
    <t>(0,45*0,5)*(3,01+3,5+6,63+19,275+4,87+3,81+8,9+3,8+9,26-1,2-0,96)</t>
  </si>
  <si>
    <t>(0,45*0,5)*(1,2+0,96)</t>
  </si>
  <si>
    <t>174111101</t>
  </si>
  <si>
    <t>Zásyp sypaninou z jakékoliv horniny ručně s uložením výkopku ve vrstvách se zhutněním jam, šachet, rýh nebo kolem objektů v těchto vykopávkách</t>
  </si>
  <si>
    <t>-284261734</t>
  </si>
  <si>
    <t>https://podminky.urs.cz/item/CS_URS_2023_01/174111101</t>
  </si>
  <si>
    <t>(0,45*0,35)*(2,48+39,65+73,34+1,64+3+2,57+1,61+6,3)</t>
  </si>
  <si>
    <t>(0,45*0,35)*(11,87+3,31+24,77+3,17+9)</t>
  </si>
  <si>
    <t>(0,45*0,35)*9</t>
  </si>
  <si>
    <t>(0,45*0,2)*30,7</t>
  </si>
  <si>
    <t>(0,45*0,35)*(3,01+3,5+6,63+19,275+4,87+3,81+8,9+3,8+9,26-1,2-0,96)</t>
  </si>
  <si>
    <t>(0,45*0,2)*(1,2+0,96)</t>
  </si>
  <si>
    <t>5</t>
  </si>
  <si>
    <t>167111101</t>
  </si>
  <si>
    <t>Nakládání, skládání a překládání neulehlého výkopku nebo sypaniny ručně nakládání, z hornin třídy těžitelnosti I, skupiny 1 až 3</t>
  </si>
  <si>
    <t>-910278930</t>
  </si>
  <si>
    <t>https://podminky.urs.cz/item/CS_URS_2023_01/167111101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</si>
  <si>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</si>
  <si>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</si>
  <si>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</si>
  <si>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-1508944876</t>
  </si>
  <si>
    <t>https://podminky.urs.cz/item/CS_URS_2023_01/162751117</t>
  </si>
  <si>
    <t>rozdíl mezi výkopem a obsypem</t>
  </si>
  <si>
    <t>64,23-42,743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</si>
  <si>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</si>
  <si>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</si>
  <si>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</si>
  <si>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-2019536543</t>
  </si>
  <si>
    <t>https://podminky.urs.cz/item/CS_URS_2023_01/162751119</t>
  </si>
  <si>
    <t>P</t>
  </si>
  <si>
    <t>Poznámka k položce:
předpoklad odvozu celkem do 20 km</t>
  </si>
  <si>
    <t>21,487*10 'Přepočtené koeficientem množství</t>
  </si>
  <si>
    <t>8</t>
  </si>
  <si>
    <t>171201221</t>
  </si>
  <si>
    <t>Poplatek za uložení stavebního odpadu na skládce (skládkovné) zeminy a kamení zatříděného do Katalogu odpadů pod kódem 17 05 04</t>
  </si>
  <si>
    <t>t</t>
  </si>
  <si>
    <t>-328227533</t>
  </si>
  <si>
    <t>https://podminky.urs.cz/item/CS_URS_2023_01/171201221</t>
  </si>
  <si>
    <t>21,487*1,7 'Přepočtené koeficientem množství</t>
  </si>
  <si>
    <t>9</t>
  </si>
  <si>
    <t>181311103</t>
  </si>
  <si>
    <t>Rozprostření a urovnání ornice v rovině nebo ve svahu sklonu do 1:5 ručně při souvislé ploše, tl. vrstvy do 200 mm</t>
  </si>
  <si>
    <t>1494692056</t>
  </si>
  <si>
    <t>https://podminky.urs.cz/item/CS_URS_2023_01/181311103</t>
  </si>
  <si>
    <t>0,115*(2,48+39,65+73,34+1,64+3+2,57+1,61+6,3)</t>
  </si>
  <si>
    <t>0,115*(11,87+3,31+24,77+3,17+9)</t>
  </si>
  <si>
    <t>0,115*9</t>
  </si>
  <si>
    <t>0,115*(3,01+3,5+6,63+19,275+4,87+3,81+8,9+3,8+9,26-1,2-0,96)</t>
  </si>
  <si>
    <t>10</t>
  </si>
  <si>
    <t>181411131</t>
  </si>
  <si>
    <t>Založení trávníku na půdě předem připravené plochy do 1000 m2 výsevem včetně utažení parkového v rovině nebo na svahu do 1:5</t>
  </si>
  <si>
    <t>1614352679</t>
  </si>
  <si>
    <t>https://podminky.urs.cz/item/CS_URS_2023_01/181411131</t>
  </si>
  <si>
    <t>11</t>
  </si>
  <si>
    <t>M</t>
  </si>
  <si>
    <t>00572410</t>
  </si>
  <si>
    <t>osivo směs travní parková</t>
  </si>
  <si>
    <t>kg</t>
  </si>
  <si>
    <t>-1167692039</t>
  </si>
  <si>
    <t>29,05*0,02 'Přepočtené koeficientem množství</t>
  </si>
  <si>
    <t>Komunikace pozemní</t>
  </si>
  <si>
    <t>12</t>
  </si>
  <si>
    <t>564710011</t>
  </si>
  <si>
    <t>Podklad nebo kryt z kameniva hrubého drceného vel. 8-16 mm s rozprostřením a zhutněním plochy přes 100 m2, po zhutnění tl. 50 mm</t>
  </si>
  <si>
    <t>-1384417380</t>
  </si>
  <si>
    <t>https://podminky.urs.cz/item/CS_URS_2023_01/564710011</t>
  </si>
  <si>
    <t>13</t>
  </si>
  <si>
    <t>564710111</t>
  </si>
  <si>
    <t>Podklad nebo kryt z kameniva hrubého drceného vel. 16-32 mm s rozprostřením a zhutněním plochy přes 100 m2, po zhutnění tl. 50 mm</t>
  </si>
  <si>
    <t>-1522348557</t>
  </si>
  <si>
    <t>https://podminky.urs.cz/item/CS_URS_2023_01/564710111</t>
  </si>
  <si>
    <t>14</t>
  </si>
  <si>
    <t>564730011</t>
  </si>
  <si>
    <t>Podklad nebo kryt z kameniva hrubého drceného vel. 8-16 mm s rozprostřením a zhutněním plochy přes 100 m2, po zhutnění tl. 100 mm</t>
  </si>
  <si>
    <t>-1469870427</t>
  </si>
  <si>
    <t>https://podminky.urs.cz/item/CS_URS_2023_01/564730011</t>
  </si>
  <si>
    <t>564750111</t>
  </si>
  <si>
    <t>Podklad nebo kryt z kameniva hrubého drceného vel. 16-32 mm s rozprostřením a zhutněním plochy přes 100 m2, po zhutnění tl. 150 mm</t>
  </si>
  <si>
    <t>394742822</t>
  </si>
  <si>
    <t>https://podminky.urs.cz/item/CS_URS_2023_01/564750111</t>
  </si>
  <si>
    <t>Úpravy povrchů, podlahy a osazování výplní</t>
  </si>
  <si>
    <t>16</t>
  </si>
  <si>
    <t>629995101</t>
  </si>
  <si>
    <t>Očištění vnějších ploch tlakovou vodou omytím</t>
  </si>
  <si>
    <t>437735159</t>
  </si>
  <si>
    <t>https://podminky.urs.cz/item/CS_URS_2023_01/629995101</t>
  </si>
  <si>
    <t>skladba S1a</t>
  </si>
  <si>
    <t>1162,011</t>
  </si>
  <si>
    <t>skladba S1b</t>
  </si>
  <si>
    <t>225,241</t>
  </si>
  <si>
    <t>skladba S2</t>
  </si>
  <si>
    <t>577,528</t>
  </si>
  <si>
    <t>skladba S3</t>
  </si>
  <si>
    <t>407,331</t>
  </si>
  <si>
    <t>skladba S1´</t>
  </si>
  <si>
    <t>84,884</t>
  </si>
  <si>
    <t>skladba S2´</t>
  </si>
  <si>
    <t>33,878</t>
  </si>
  <si>
    <t>skladba S3´</t>
  </si>
  <si>
    <t>66,791</t>
  </si>
  <si>
    <t>17</t>
  </si>
  <si>
    <t>622131121</t>
  </si>
  <si>
    <t>Podkladní a spojovací vrstva vnějších omítaných ploch penetrace nanášená ručně stěn</t>
  </si>
  <si>
    <t>1096941340</t>
  </si>
  <si>
    <t>https://podminky.urs.cz/item/CS_URS_2023_01/622131121</t>
  </si>
  <si>
    <t>18</t>
  </si>
  <si>
    <t>622142001</t>
  </si>
  <si>
    <t>Potažení vnějších ploch pletivem v ploše nebo pruzích, na plném podkladu sklovláknitým vtlačením do tmelu stěn</t>
  </si>
  <si>
    <t>-1982283881</t>
  </si>
  <si>
    <t>https://podminky.urs.cz/item/CS_URS_2023_01/622142001</t>
  </si>
  <si>
    <t>0,15*(2,48+39,65+73,34+1,64+3+2,57+1,61+6,3)</t>
  </si>
  <si>
    <t>0,15*(11,87+3,31+24,77+3,17)</t>
  </si>
  <si>
    <t>0,15*9</t>
  </si>
  <si>
    <t>detail C - sokl S3/S3´ okapový chodník</t>
  </si>
  <si>
    <t>detail D - sokl S3/S3´</t>
  </si>
  <si>
    <t>0,15*30,7</t>
  </si>
  <si>
    <t>0,15*(3,01+3,5+6,63+19,275+4,87+3,81+8,9+3,8+9,26-1,2-0,96)</t>
  </si>
  <si>
    <t>0,15*(1,2+0,96)</t>
  </si>
  <si>
    <t>19</t>
  </si>
  <si>
    <t>622151021</t>
  </si>
  <si>
    <t>Penetrační nátěr vnějších pastovitých tenkovrstvých omítek mozaikových akrylátový stěn</t>
  </si>
  <si>
    <t>-204300230</t>
  </si>
  <si>
    <t>https://podminky.urs.cz/item/CS_URS_2023_01/622151021</t>
  </si>
  <si>
    <t>20</t>
  </si>
  <si>
    <t>622511102</t>
  </si>
  <si>
    <t>Omítka tenkovrstvá akrylátová vnějších ploch probarvená bez penetrace mozaiková jemnozrnná stěn</t>
  </si>
  <si>
    <t>626454875</t>
  </si>
  <si>
    <t>https://podminky.urs.cz/item/CS_URS_2023_01/622511102</t>
  </si>
  <si>
    <t>619996117</t>
  </si>
  <si>
    <t>Ochrana stavebních konstrukcí a samostatných prvků včetně pozdějšího odstranění obedněním z OSB desek podlahy</t>
  </si>
  <si>
    <t>-320829764</t>
  </si>
  <si>
    <t>https://podminky.urs.cz/item/CS_URS_2023_01/619996117</t>
  </si>
  <si>
    <t>zarytí stešního pláště pod lešením - dle technické zprávy v pruhu 2 m širokém</t>
  </si>
  <si>
    <t>detail J - napojení S2/S3 nasousední střechu</t>
  </si>
  <si>
    <t>S1</t>
  </si>
  <si>
    <t>2*(6,3+3,7+4,7)</t>
  </si>
  <si>
    <t>detail J - napojení S2/S3 na sousední střechu</t>
  </si>
  <si>
    <t>S2</t>
  </si>
  <si>
    <t>2*22,015</t>
  </si>
  <si>
    <t>S3</t>
  </si>
  <si>
    <t>2*(28,785+8,85+3,135)</t>
  </si>
  <si>
    <t>zaokrouhlení</t>
  </si>
  <si>
    <t>5,03</t>
  </si>
  <si>
    <t>22</t>
  </si>
  <si>
    <t>69311068</t>
  </si>
  <si>
    <t>geotextilie netkaná separační, ochranná, filtrační, drenážní PP 300g/m2</t>
  </si>
  <si>
    <t>-91348834</t>
  </si>
  <si>
    <t>23</t>
  </si>
  <si>
    <t>637211121</t>
  </si>
  <si>
    <t>Okapový chodník z dlaždic betonových do písku se zalitím spár cementovou maltou, tl. dlaždic 40 mm</t>
  </si>
  <si>
    <t>1348520831</t>
  </si>
  <si>
    <t>https://podminky.urs.cz/item/CS_URS_2023_01/637211121</t>
  </si>
  <si>
    <t>0,4*(11,87+3,31+24,77+3,17)</t>
  </si>
  <si>
    <t>24</t>
  </si>
  <si>
    <t>637211411</t>
  </si>
  <si>
    <t>Okapový chodník z dlaždic betonových zámkových s vyplněním spár drobným kamenivem do kameniva těženého nebo drceného, tl. dlaždic 60 mm</t>
  </si>
  <si>
    <t>425942937</t>
  </si>
  <si>
    <t>https://podminky.urs.cz/item/CS_URS_2023_01/637211411</t>
  </si>
  <si>
    <t>Ostatní konstrukce a práce, bourání</t>
  </si>
  <si>
    <t>25</t>
  </si>
  <si>
    <t>941211112</t>
  </si>
  <si>
    <t>Montáž lešení řadového rámového lehkého pracovního s podlahami s provozním zatížením tř. 3 do 200 kg/m2 šířky tř. SW06 od 0,6 do 0,9 m, výšky přes 10 do 25 m</t>
  </si>
  <si>
    <t>-428099258</t>
  </si>
  <si>
    <t>https://podminky.urs.cz/item/CS_URS_2023_01/941211112</t>
  </si>
  <si>
    <t>dle ploch skladeb vč. výplní</t>
  </si>
  <si>
    <t>1286,661+230,135+611,152+460,366+42,82</t>
  </si>
  <si>
    <t>68,866</t>
  </si>
  <si>
    <t>26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</si>
  <si>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</si>
  <si>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</si>
  <si>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931050154</t>
  </si>
  <si>
    <t>https://podminky.urs.cz/item/CS_URS_2023_01/941211211</t>
  </si>
  <si>
    <t>2700*90 'Přepočtené koeficientem množství</t>
  </si>
  <si>
    <t>27</t>
  </si>
  <si>
    <t>941211812</t>
  </si>
  <si>
    <t>Demontáž lešení řadového rámového lehkého pracovního s provozním zatížením tř. 3 do 200 kg/m2 šířky tř. SW06 od 0,6 do 0,9 m, výšky přes 10 do 25 m</t>
  </si>
  <si>
    <t>-82600992</t>
  </si>
  <si>
    <t>https://podminky.urs.cz/item/CS_URS_2023_01/941211812</t>
  </si>
  <si>
    <t>28</t>
  </si>
  <si>
    <t>966080115</t>
  </si>
  <si>
    <t>Bourání kontaktního zateplení včetně povrchové úpravy omítkou nebo nátěrem z desek z minerální vlny, tloušťky přes 120 do 180 mm</t>
  </si>
  <si>
    <t>1542230333</t>
  </si>
  <si>
    <t>https://podminky.urs.cz/item/CS_URS_2023_01/966080115</t>
  </si>
  <si>
    <t>tj. skladba S3</t>
  </si>
  <si>
    <t>29</t>
  </si>
  <si>
    <t>966080117</t>
  </si>
  <si>
    <t>Bourání kontaktního zateplení včetně povrchové úpravy omítkou nebo nátěrem z desek z minerální vlny, tloušťky přes 180 mm</t>
  </si>
  <si>
    <t>-454868661</t>
  </si>
  <si>
    <t>https://podminky.urs.cz/item/CS_URS_2023_01/966080117</t>
  </si>
  <si>
    <t>tj. skladba S1a a S1b</t>
  </si>
  <si>
    <t>1162,011+225,241</t>
  </si>
  <si>
    <t>tj. skladba S2</t>
  </si>
  <si>
    <t>30</t>
  </si>
  <si>
    <t>966080105</t>
  </si>
  <si>
    <t>Bourání kontaktního zateplení včetně povrchové úpravy omítkou nebo nátěrem z polystyrénových desek, tloušťky přes 120 do 180 mm</t>
  </si>
  <si>
    <t>1965710753</t>
  </si>
  <si>
    <t>https://podminky.urs.cz/item/CS_URS_2023_01/966080105</t>
  </si>
  <si>
    <t>tj. skladba S2´</t>
  </si>
  <si>
    <t>tj. skladba S3´</t>
  </si>
  <si>
    <t>31</t>
  </si>
  <si>
    <t>966080107</t>
  </si>
  <si>
    <t>Bourání kontaktního zateplení včetně povrchové úpravy omítkou nebo nátěrem z polystyrénových desek, tloušťky přes 180 mm</t>
  </si>
  <si>
    <t>-533924312</t>
  </si>
  <si>
    <t>https://podminky.urs.cz/item/CS_URS_2023_01/966080107</t>
  </si>
  <si>
    <t>tj. skladba S1´</t>
  </si>
  <si>
    <t>997</t>
  </si>
  <si>
    <t>Přesun sutě</t>
  </si>
  <si>
    <t>32</t>
  </si>
  <si>
    <t>997013153</t>
  </si>
  <si>
    <t>Vnitrostaveništní doprava suti a vybouraných hmot vodorovně do 50 m svisle s omezením mechanizace pro budovy a haly výšky přes 9 do 12 m</t>
  </si>
  <si>
    <t>1706131972</t>
  </si>
  <si>
    <t>https://podminky.urs.cz/item/CS_URS_2023_01/997013153</t>
  </si>
  <si>
    <t>Poznámka k položce:
celkové množství automaticko spočítáno rozpočtářským softwarem
skutečné množství suti bude doloženo dle vážních lístků podle nich fakturováno</t>
  </si>
  <si>
    <t>34</t>
  </si>
  <si>
    <t>997013501</t>
  </si>
  <si>
    <t>Odvoz suti a vybouraných hmot na skládku nebo meziskládku se složením, na vzdálenost do 1 km</t>
  </si>
  <si>
    <t>-596732009</t>
  </si>
  <si>
    <t>https://podminky.urs.cz/item/CS_URS_2023_01/997013501</t>
  </si>
  <si>
    <t>33</t>
  </si>
  <si>
    <t>997013509</t>
  </si>
  <si>
    <t>Odvoz suti a vybouraných hmot na skládku nebo meziskládku se složením, na vzdálenost Příplatek k ceně za každý další i započatý 1 km přes 1 km</t>
  </si>
  <si>
    <t>-384130505</t>
  </si>
  <si>
    <t>https://podminky.urs.cz/item/CS_URS_2023_01/997013509</t>
  </si>
  <si>
    <t>137,419*19 'Přepočtené koeficientem množství</t>
  </si>
  <si>
    <t>35</t>
  </si>
  <si>
    <t>997013631</t>
  </si>
  <si>
    <t>Poplatek za uložení stavebního odpadu na skládce (skládkovné) směsného stavebního a demoličního zatříděného do Katalogu odpadů pod kódem 17 09 04</t>
  </si>
  <si>
    <t>1184932282</t>
  </si>
  <si>
    <t>https://podminky.urs.cz/item/CS_URS_2023_01/997013631</t>
  </si>
  <si>
    <t>Poznámka k položce:
celkové množství automaticko spočítáno rozpočtářským softwarem, skutečné množství suti bude doloženo dle vážních lístků podle nich fakturováno</t>
  </si>
  <si>
    <t>998</t>
  </si>
  <si>
    <t>Přesun hmot</t>
  </si>
  <si>
    <t>36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</si>
  <si>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</si>
  <si>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</si>
  <si>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-940770397</t>
  </si>
  <si>
    <t>https://podminky.urs.cz/item/CS_URS_2023_01/998017003</t>
  </si>
  <si>
    <t>PSV</t>
  </si>
  <si>
    <t>Práce a dodávky PSV</t>
  </si>
  <si>
    <t>711</t>
  </si>
  <si>
    <t>Izolace proti vodě, vlhkosti a plynům</t>
  </si>
  <si>
    <t>37</t>
  </si>
  <si>
    <t>711132111</t>
  </si>
  <si>
    <t>Provedení izolace proti zemní vlhkosti pásy na sucho samolepícího asfaltového pásu na ploše svislé S</t>
  </si>
  <si>
    <t>351950687</t>
  </si>
  <si>
    <t>https://podminky.urs.cz/item/CS_URS_2023_01/711132111</t>
  </si>
  <si>
    <t>Poznámka k položce:
přesné množství bude určeno po rozkrytí stávajícího ETICS</t>
  </si>
  <si>
    <t>provedení opracování styků průvlaků se svislou nosnou konstrukcí - předpoklad</t>
  </si>
  <si>
    <t>38</t>
  </si>
  <si>
    <t>62866281</t>
  </si>
  <si>
    <t>pás asfaltový samolepicí modifikovaný SBS tl 3,0mm s vložkou ze skleněné tkaniny se spalitelnou fólií nebo jemnozrnným minerálním posypem nebo textilií na horním povrchu</t>
  </si>
  <si>
    <t>-802426130</t>
  </si>
  <si>
    <t>30*1,221 'Přepočtené koeficientem množství</t>
  </si>
  <si>
    <t>39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</si>
  <si>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</si>
  <si>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</si>
  <si>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391204730</t>
  </si>
  <si>
    <t>https://podminky.urs.cz/item/CS_URS_2023_01/711161122</t>
  </si>
  <si>
    <t>0,4*30,7</t>
  </si>
  <si>
    <t>0,4*(1,2+0,96)</t>
  </si>
  <si>
    <t>40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</si>
  <si>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</si>
  <si>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</si>
  <si>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903784670</t>
  </si>
  <si>
    <t>https://podminky.urs.cz/item/CS_URS_2023_01/711161222</t>
  </si>
  <si>
    <t>0,5*(2,48+39,65+73,34+1,64+3+2,57+1,61+6,3)</t>
  </si>
  <si>
    <t>0,5*(11,87+3,31+24,77+3,17)</t>
  </si>
  <si>
    <t>0,5*9</t>
  </si>
  <si>
    <t>0,5*(3,01+3,5+6,63+19,275+4,87+3,81+8,9+3,8+9,26-1,2-0,96)</t>
  </si>
  <si>
    <t>41</t>
  </si>
  <si>
    <t>711491172</t>
  </si>
  <si>
    <t>Provedení doplňků izolace proti vodě textilií na ploše vodorovné V vrstva ochranná</t>
  </si>
  <si>
    <t>-1082744099</t>
  </si>
  <si>
    <t>https://podminky.urs.cz/item/CS_URS_2023_01/711491172</t>
  </si>
  <si>
    <t>0,465*30,7</t>
  </si>
  <si>
    <t>0,465*(1,2+0,96)</t>
  </si>
  <si>
    <t>42</t>
  </si>
  <si>
    <t>1372280049</t>
  </si>
  <si>
    <t>116,322*1,05 'Přepočtené koeficientem množství</t>
  </si>
  <si>
    <t>43</t>
  </si>
  <si>
    <t>711491272</t>
  </si>
  <si>
    <t>Provedení doplňků izolace proti vodě textilií na ploše svislé S vrstva ochranná</t>
  </si>
  <si>
    <t>1223940619</t>
  </si>
  <si>
    <t>https://podminky.urs.cz/item/CS_URS_2023_01/711491272</t>
  </si>
  <si>
    <t>0,2*(2,48+39,65+73,34+1,64+3+2,57+1,61+6,3)</t>
  </si>
  <si>
    <t>0,2*(11,87+3,31+24,77+3,17)</t>
  </si>
  <si>
    <t>0,2*9</t>
  </si>
  <si>
    <t>0,2*(3,01+3,5+6,63+19,275+4,87+3,81+8,9+3,8+9,26-1,2-0,96)</t>
  </si>
  <si>
    <t>44</t>
  </si>
  <si>
    <t>-589900749</t>
  </si>
  <si>
    <t>66,951*1,05 'Přepočtené koeficientem množství</t>
  </si>
  <si>
    <t>45</t>
  </si>
  <si>
    <t>711491571</t>
  </si>
  <si>
    <t>Provedení pojistné izolace proti vodě fólií položenou volně s přelepením spojů na ploše svislé S</t>
  </si>
  <si>
    <t>-681250708</t>
  </si>
  <si>
    <t>https://podminky.urs.cz/item/CS_URS_2023_01/711491571</t>
  </si>
  <si>
    <t>Poznámka k položce:
vč. ostění, nadpraží a parapetů</t>
  </si>
  <si>
    <t>46</t>
  </si>
  <si>
    <t>28329030</t>
  </si>
  <si>
    <t>fólie kontaktní difuzně propustná pro doplňkovou hydroizolační vrstvu, monolitická třívrstvá PES/PP 150-160g/m2, integrovaná samolepící páska</t>
  </si>
  <si>
    <t>591961015</t>
  </si>
  <si>
    <t>2372,111*1,1 'Přepočtené koeficientem množství</t>
  </si>
  <si>
    <t>47</t>
  </si>
  <si>
    <t>998711102</t>
  </si>
  <si>
    <t>Přesun hmot pro izolace proti vodě, vlhkosti a plynům stanovený z hmotnosti přesunovaného materiálu vodorovná dopravní vzdálenost do 50 m v objektech výšky přes 6 do 12 m</t>
  </si>
  <si>
    <t>1055391697</t>
  </si>
  <si>
    <t>https://podminky.urs.cz/item/CS_URS_2023_01/998711102</t>
  </si>
  <si>
    <t>712</t>
  </si>
  <si>
    <t>Povlakové krytiny</t>
  </si>
  <si>
    <t>48</t>
  </si>
  <si>
    <t>712831101</t>
  </si>
  <si>
    <t>Provedení povlakové krytiny střech samostatným vytažením izolačního povlaku pásy na sucho na konstrukce převyšující úroveň střechy, AIP, NAIP nebo tkaninou</t>
  </si>
  <si>
    <t>-2024430891</t>
  </si>
  <si>
    <t>https://podminky.urs.cz/item/CS_URS_2023_01/712831101</t>
  </si>
  <si>
    <t>detail L</t>
  </si>
  <si>
    <t>1,1*(155+26,4)</t>
  </si>
  <si>
    <t>49</t>
  </si>
  <si>
    <t>-1297452632</t>
  </si>
  <si>
    <t>199,54*1,2 'Přepočtené koeficientem množství</t>
  </si>
  <si>
    <t>50</t>
  </si>
  <si>
    <t>1856286573</t>
  </si>
  <si>
    <t>1,2*(155+26,4)</t>
  </si>
  <si>
    <t>51</t>
  </si>
  <si>
    <t>-315960474</t>
  </si>
  <si>
    <t>217,68*1,2 'Přepočtené koeficientem množství</t>
  </si>
  <si>
    <t>52</t>
  </si>
  <si>
    <t>712861705</t>
  </si>
  <si>
    <t>Provedení povlakové krytiny střech samostatným vytažením izolačního povlaku fólií na konstrukce převyšující úroveň střechy, přilepenou se svařovanými spoji</t>
  </si>
  <si>
    <t>846105849</t>
  </si>
  <si>
    <t>https://podminky.urs.cz/item/CS_URS_2023_01/712861705</t>
  </si>
  <si>
    <t>53</t>
  </si>
  <si>
    <t>28322012</t>
  </si>
  <si>
    <t>fólie hydroizolační střešní mPVC mechanicky kotvená tl 1,5mm šedá</t>
  </si>
  <si>
    <t>217597037</t>
  </si>
  <si>
    <t>54</t>
  </si>
  <si>
    <t>712363352</t>
  </si>
  <si>
    <t>Povlakové krytiny střech plochých do 10° z tvarovaných poplastovaných lišt pro mPVC vnitřní koutová lišta rš 100 mm</t>
  </si>
  <si>
    <t>m</t>
  </si>
  <si>
    <t>-756546015</t>
  </si>
  <si>
    <t>https://podminky.urs.cz/item/CS_URS_2023_01/712363352</t>
  </si>
  <si>
    <t>155+26,4</t>
  </si>
  <si>
    <t>55</t>
  </si>
  <si>
    <t>712363353</t>
  </si>
  <si>
    <t>Povlakové krytiny střech plochých do 10° z tvarovaných poplastovaných lišt pro mPVC vnější koutová lišta rš 100 mm</t>
  </si>
  <si>
    <t>1555073903</t>
  </si>
  <si>
    <t>https://podminky.urs.cz/item/CS_URS_2023_01/712363353</t>
  </si>
  <si>
    <t>56</t>
  </si>
  <si>
    <t>712363358</t>
  </si>
  <si>
    <t>Povlakové krytiny střech plochých do 10° z tvarovaných poplastovaných lišt pro mPVC závětrná lišta rš 250 mm</t>
  </si>
  <si>
    <t>-1659770159</t>
  </si>
  <si>
    <t>https://podminky.urs.cz/item/CS_URS_2023_01/712363358</t>
  </si>
  <si>
    <t>57</t>
  </si>
  <si>
    <t>998712102</t>
  </si>
  <si>
    <t>Přesun hmot pro povlakové krytiny stanovený z hmotnosti přesunovaného materiálu vodorovná dopravní vzdálenost do 50 m v objektech výšky přes 6 do 12 m</t>
  </si>
  <si>
    <t>1587645238</t>
  </si>
  <si>
    <t>https://podminky.urs.cz/item/CS_URS_2023_01/998712102</t>
  </si>
  <si>
    <t>713</t>
  </si>
  <si>
    <t>Izolace tepelné</t>
  </si>
  <si>
    <t>58</t>
  </si>
  <si>
    <t>713131141</t>
  </si>
  <si>
    <t>Montáž tepelné izolace stěn rohožemi, pásy, deskami, dílci, bloky (izolační materiál ve specifikaci) lepením celoplošně</t>
  </si>
  <si>
    <t>-696723467</t>
  </si>
  <si>
    <t>https://podminky.urs.cz/item/CS_URS_2023_01/713131141</t>
  </si>
  <si>
    <t>detail A - sokl S1/S1´</t>
  </si>
  <si>
    <t>(0,5+0,15)*(2,48+39,65+73,34+1,64+3+2,57+1,61+6,3)</t>
  </si>
  <si>
    <t>59</t>
  </si>
  <si>
    <t>28376023</t>
  </si>
  <si>
    <t>deska perimetrická fasádní soklová 150kPa λ=0,035 tl 200mm</t>
  </si>
  <si>
    <t>-953234796</t>
  </si>
  <si>
    <t>84,884*1,05 'Přepočtené koeficientem množství</t>
  </si>
  <si>
    <t>60</t>
  </si>
  <si>
    <t>-1055531511</t>
  </si>
  <si>
    <t>detail B - sokl S2/S2´</t>
  </si>
  <si>
    <t>(0,5+0,15)*(11,87+3,31+24,77+3,17)</t>
  </si>
  <si>
    <t>(0,15+0,5)*9</t>
  </si>
  <si>
    <t>61</t>
  </si>
  <si>
    <t>28376020</t>
  </si>
  <si>
    <t>deska perimetrická fasádní soklová 150kPa λ=0,035 tl 150mm</t>
  </si>
  <si>
    <t>905353072</t>
  </si>
  <si>
    <t>33,878*1,05 'Přepočtené koeficientem množství</t>
  </si>
  <si>
    <t>62</t>
  </si>
  <si>
    <t>-1477621546</t>
  </si>
  <si>
    <t>(0,15+0,5)*30,7</t>
  </si>
  <si>
    <t>(0,15+0,5)*(3,01+3,5+6,63+19,275+4,87+3,81+8,9+3,8+9,26-1,2-0,96)</t>
  </si>
  <si>
    <t>(0,15+0,5)*(1,2+0,96)</t>
  </si>
  <si>
    <t>63</t>
  </si>
  <si>
    <t>28376017</t>
  </si>
  <si>
    <t>deska perimetrická fasádní soklová 150kPa λ=0,035 tl 100mm</t>
  </si>
  <si>
    <t>-1895909557</t>
  </si>
  <si>
    <t>66,791*1,05 'Přepočtené koeficientem množství</t>
  </si>
  <si>
    <t>64</t>
  </si>
  <si>
    <t>713132312</t>
  </si>
  <si>
    <t>Montáž tepelné izolace stěn do roštu jednosměrného svislého výšky přes 6 do 12 m</t>
  </si>
  <si>
    <t>1044523771</t>
  </si>
  <si>
    <t>https://podminky.urs.cz/item/CS_URS_2023_01/713132312</t>
  </si>
  <si>
    <t>odečet detailu L</t>
  </si>
  <si>
    <t>-1,6*(155+26,4)</t>
  </si>
  <si>
    <t>65</t>
  </si>
  <si>
    <t>631.Rpol.F.250</t>
  </si>
  <si>
    <t>deska tepelně izolační minerální provětrávaných fasád λ=0,034-0,035 tl 250mm</t>
  </si>
  <si>
    <t>361967911</t>
  </si>
  <si>
    <t>871,771*1,05 'Přepočtené koeficientem množství</t>
  </si>
  <si>
    <t>66</t>
  </si>
  <si>
    <t>713132332</t>
  </si>
  <si>
    <t>Montáž tepelné izolace stěn do roštu dvousměrného výšky přes 6 do 12 m</t>
  </si>
  <si>
    <t>-96867995</t>
  </si>
  <si>
    <t>https://podminky.urs.cz/item/CS_URS_2023_01/713132332</t>
  </si>
  <si>
    <t>67</t>
  </si>
  <si>
    <t>640068851</t>
  </si>
  <si>
    <t>225,241*1,05 'Přepočtené koeficientem množství</t>
  </si>
  <si>
    <t>68</t>
  </si>
  <si>
    <t>1133281278</t>
  </si>
  <si>
    <t>69</t>
  </si>
  <si>
    <t>63148167</t>
  </si>
  <si>
    <t>deska tepelně izolační minerální provětrávaných fasád λ=0,034-0,035 tl 220mm</t>
  </si>
  <si>
    <t>-560230367</t>
  </si>
  <si>
    <t>577,528*1,05 'Přepočtené koeficientem množství</t>
  </si>
  <si>
    <t>70</t>
  </si>
  <si>
    <t>-351242199</t>
  </si>
  <si>
    <t>71</t>
  </si>
  <si>
    <t>63148164</t>
  </si>
  <si>
    <t>deska tepelně izolační minerální provětrávaných fasád λ=0,034-0,035 tl 160mm</t>
  </si>
  <si>
    <t>490348947</t>
  </si>
  <si>
    <t>407,331*1,05 'Přepočtené koeficientem množství</t>
  </si>
  <si>
    <t>72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</si>
  <si>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</si>
  <si>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</si>
  <si>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1840243923</t>
  </si>
  <si>
    <t>https://podminky.urs.cz/item/CS_URS_2023_01/713141396</t>
  </si>
  <si>
    <t>0,6*(155+26,4)</t>
  </si>
  <si>
    <t>73</t>
  </si>
  <si>
    <t>28372308</t>
  </si>
  <si>
    <t>deska EPS 100 pro konstrukce s běžným zatížením λ=0,037 tl 80mm</t>
  </si>
  <si>
    <t>-141546589</t>
  </si>
  <si>
    <t>108,84*1,05 'Přepočtené koeficientem množství</t>
  </si>
  <si>
    <t>74</t>
  </si>
  <si>
    <t>-1351201464</t>
  </si>
  <si>
    <t>1,6*(155+26,4)</t>
  </si>
  <si>
    <t>75</t>
  </si>
  <si>
    <t>63148161</t>
  </si>
  <si>
    <t>deska tepelně izolační minerální provětrávaných fasád λ=0,034-0,035 tl 100mm</t>
  </si>
  <si>
    <t>142506190</t>
  </si>
  <si>
    <t>290,24*1,05 'Přepočtené koeficientem množství</t>
  </si>
  <si>
    <t>76</t>
  </si>
  <si>
    <t>-2136424401</t>
  </si>
  <si>
    <t>77</t>
  </si>
  <si>
    <t>63148162</t>
  </si>
  <si>
    <t>deska tepelně izolační minerální provětrávaných fasád λ=0,034-0,035 tl 120mm</t>
  </si>
  <si>
    <t>335269915</t>
  </si>
  <si>
    <t>78</t>
  </si>
  <si>
    <t>713131151</t>
  </si>
  <si>
    <t>Montáž tepelné izolace stěn rohožemi, pásy, deskami, dílci, bloky (izolační materiál ve specifikaci) vložením jednovrstvě</t>
  </si>
  <si>
    <t>1795765572</t>
  </si>
  <si>
    <t>https://podminky.urs.cz/item/CS_URS_2023_01/713131151</t>
  </si>
  <si>
    <t>detail K</t>
  </si>
  <si>
    <t>0,25*(33,88+37,63)</t>
  </si>
  <si>
    <t>79</t>
  </si>
  <si>
    <t>437279449</t>
  </si>
  <si>
    <t>17,878*1,05 'Přepočtené koeficientem množství</t>
  </si>
  <si>
    <t>80</t>
  </si>
  <si>
    <t>1006519318</t>
  </si>
  <si>
    <t>81</t>
  </si>
  <si>
    <t>257235084</t>
  </si>
  <si>
    <t>82</t>
  </si>
  <si>
    <t>713111136</t>
  </si>
  <si>
    <t>Montáž tepelné izolace stropů rohožemi, pásy, dílci, deskami, bloky (izolační materiál ve specifikaci) žebrových spodem kladenými volně mezi trámy</t>
  </si>
  <si>
    <t>-88830214</t>
  </si>
  <si>
    <t>https://podminky.urs.cz/item/CS_URS_2023_01/713111136</t>
  </si>
  <si>
    <t>0,3*(33,88+37,63)</t>
  </si>
  <si>
    <t>83</t>
  </si>
  <si>
    <t>2042460699</t>
  </si>
  <si>
    <t>39,331*1,05 'Přepočtené koeficientem množství</t>
  </si>
  <si>
    <t>84</t>
  </si>
  <si>
    <t>998713102</t>
  </si>
  <si>
    <t>Přesun hmot pro izolace tepelné stanovený z hmotnosti přesunovaného materiálu vodorovná dopravní vzdálenost do 50 m v objektech výšky přes 6 m do 12 m</t>
  </si>
  <si>
    <t>244941546</t>
  </si>
  <si>
    <t>https://podminky.urs.cz/item/CS_URS_2023_01/998713102</t>
  </si>
  <si>
    <t>741</t>
  </si>
  <si>
    <t>Elektroinstalace - silnoproud</t>
  </si>
  <si>
    <t>85</t>
  </si>
  <si>
    <t>741421813</t>
  </si>
  <si>
    <t>Demontáž hromosvodného vedení bez zachování funkčnosti svodových drátů nebo lan kolmého svodu, průměru přes 8 mm</t>
  </si>
  <si>
    <t>1296475896</t>
  </si>
  <si>
    <t>https://podminky.urs.cz/item/CS_URS_2023_01/741421813</t>
  </si>
  <si>
    <t>hromosvod</t>
  </si>
  <si>
    <t>86</t>
  </si>
  <si>
    <t>741421861</t>
  </si>
  <si>
    <t>Demontáž hromosvodného vedení podpěr svislého vedení šroubovaného</t>
  </si>
  <si>
    <t>kus</t>
  </si>
  <si>
    <t>-1359615448</t>
  </si>
  <si>
    <t>https://podminky.urs.cz/item/CS_URS_2023_01/741421861</t>
  </si>
  <si>
    <t>87</t>
  </si>
  <si>
    <t>741420001</t>
  </si>
  <si>
    <t>Montáž hromosvodného vedení svodových drátů nebo lan s podpěrami, Ø do 10 mm</t>
  </si>
  <si>
    <t>1234441386</t>
  </si>
  <si>
    <t>https://podminky.urs.cz/item/CS_URS_2023_01/741420001</t>
  </si>
  <si>
    <t>Poznámka k položce:
materiál stávající - přesazení hromosvodu</t>
  </si>
  <si>
    <t>88</t>
  </si>
  <si>
    <t>35441700</t>
  </si>
  <si>
    <t>podpěra vedení hromosvodu do zdiva na hmoždinku - 6/50mm, nerez</t>
  </si>
  <si>
    <t>-2127766481</t>
  </si>
  <si>
    <t>Poznámka k položce:
bude použita systémová podpěra dodavatele fasádního systému</t>
  </si>
  <si>
    <t>89</t>
  </si>
  <si>
    <t>741810001</t>
  </si>
  <si>
    <t>Zkoušky a prohlídky elektrických rozvodů a zařízení celková prohlídka a vyhotovení revizní zprávy pro objem montážních prací do 100 tis. Kč</t>
  </si>
  <si>
    <t>719111659</t>
  </si>
  <si>
    <t>https://podminky.urs.cz/item/CS_URS_2023_01/741810001</t>
  </si>
  <si>
    <t>90</t>
  </si>
  <si>
    <t>998741202</t>
  </si>
  <si>
    <t>Přesun hmot pro silnoproud stanovený procentní sazbou (%) z ceny vodorovná dopravní vzdálenost do 50 m v objektech výšky přes 6 do 12 m</t>
  </si>
  <si>
    <t>%</t>
  </si>
  <si>
    <t>1659089152</t>
  </si>
  <si>
    <t>https://podminky.urs.cz/item/CS_URS_2023_01/998741202</t>
  </si>
  <si>
    <t>751</t>
  </si>
  <si>
    <t>Vzduchotechnika</t>
  </si>
  <si>
    <t>91</t>
  </si>
  <si>
    <t>751398856</t>
  </si>
  <si>
    <t>Demontáž ostatních zařízení protidešťové žaluzie nebo žaluziové klapky z čtyřhranného potrubí, průřezu přes 0,750 m2</t>
  </si>
  <si>
    <t>-1224193231</t>
  </si>
  <si>
    <t>https://podminky.urs.cz/item/CS_URS_2023_01/751398856</t>
  </si>
  <si>
    <t>VZT mříže - dočasná demontáž</t>
  </si>
  <si>
    <t>1+2+2+1+4+1+2+2</t>
  </si>
  <si>
    <t>92</t>
  </si>
  <si>
    <t>751398056</t>
  </si>
  <si>
    <t>Montáž ostatních zařízení protidešťové žaluzie nebo žaluziové klapky na čtyřhranné potrubí, průřezu přes 0,750 m2</t>
  </si>
  <si>
    <t>1673111332</t>
  </si>
  <si>
    <t>https://podminky.urs.cz/item/CS_URS_2023_01/751398056</t>
  </si>
  <si>
    <t>VZT mříže - zpětná montáž</t>
  </si>
  <si>
    <t>93</t>
  </si>
  <si>
    <t>998751201</t>
  </si>
  <si>
    <t>Přesun hmot pro vzduchotechniku stanovený procentní sazbou (%) z ceny vodorovná dopravní vzdálenost do 50 m v objektech výšky do 12 m</t>
  </si>
  <si>
    <t>-1017982711</t>
  </si>
  <si>
    <t>https://podminky.urs.cz/item/CS_URS_2023_01/998751201</t>
  </si>
  <si>
    <t>762</t>
  </si>
  <si>
    <t>Konstrukce tesařské</t>
  </si>
  <si>
    <t>94</t>
  </si>
  <si>
    <t>762343832</t>
  </si>
  <si>
    <t>Demontáž bednění a laťování bednění okapů a štítových říms, včetně kostry, krajnice a závětrného prkna, pevných žaluzií a bednění z dílců, z desek tvrdých (cementotřískových, dřevoštěpkových apod.)</t>
  </si>
  <si>
    <t>1037807061</t>
  </si>
  <si>
    <t>https://podminky.urs.cz/item/CS_URS_2023_01/762343832</t>
  </si>
  <si>
    <t>koruna atiky</t>
  </si>
  <si>
    <t>0,3*(155+26,4)</t>
  </si>
  <si>
    <t>podkladní deska</t>
  </si>
  <si>
    <t>0,965*(155+26,4)</t>
  </si>
  <si>
    <t>95</t>
  </si>
  <si>
    <t>762111811</t>
  </si>
  <si>
    <t>Demontáž stěn a příček z hranolků, fošen nebo latí</t>
  </si>
  <si>
    <t>560032243</t>
  </si>
  <si>
    <t>https://podminky.urs.cz/item/CS_URS_2023_01/762111811</t>
  </si>
  <si>
    <t>detail L - demontáž hranolů</t>
  </si>
  <si>
    <t>(0,6+0,965)*((39,65+8,78+73,34+1,64+3+(6,3*4)+2,48)+26,4)</t>
  </si>
  <si>
    <t>96</t>
  </si>
  <si>
    <t>762341670</t>
  </si>
  <si>
    <t>Montáž bednění střech štítových okapových říms, krajnic, závětrných prken a žaluzií ve spádu nebo rovnoběžně s okapem z desek dřevotřískových nebo dřevoštěpkových na sraz</t>
  </si>
  <si>
    <t>1341712318</t>
  </si>
  <si>
    <t>https://podminky.urs.cz/item/CS_URS_2023_01/762341670</t>
  </si>
  <si>
    <t>- koruna atiky</t>
  </si>
  <si>
    <t>0,51*(155+26,4)</t>
  </si>
  <si>
    <t>- na Z profil</t>
  </si>
  <si>
    <t>0,95*(155+26,4)</t>
  </si>
  <si>
    <t>97</t>
  </si>
  <si>
    <t>60621155</t>
  </si>
  <si>
    <t>překližka vodovzdorná protiskl/hladká bříza tl 24mm</t>
  </si>
  <si>
    <t>1876268931</t>
  </si>
  <si>
    <t>555,084*1,1 'Přepočtené koeficientem množství</t>
  </si>
  <si>
    <t>98</t>
  </si>
  <si>
    <t>762395000</t>
  </si>
  <si>
    <t>Spojovací prostředky krovů, bednění a laťování, nadstřešních konstrukcí svory, prkna, hřebíky, pásová ocel, vruty</t>
  </si>
  <si>
    <t>1437102288</t>
  </si>
  <si>
    <t>https://podminky.urs.cz/item/CS_URS_2023_01/762395000</t>
  </si>
  <si>
    <t>610,592*0,024</t>
  </si>
  <si>
    <t>99</t>
  </si>
  <si>
    <t>-490391933</t>
  </si>
  <si>
    <t>1,1*(33,88+37,63)</t>
  </si>
  <si>
    <t>rohy</t>
  </si>
  <si>
    <t>4*1,1*1,1</t>
  </si>
  <si>
    <t>100</t>
  </si>
  <si>
    <t>762512811</t>
  </si>
  <si>
    <t>Demontáž podlahové konstrukce podkladové roštu podkladového</t>
  </si>
  <si>
    <t>-1745457241</t>
  </si>
  <si>
    <t>https://podminky.urs.cz/item/CS_URS_2023_01/762512811</t>
  </si>
  <si>
    <t>101</t>
  </si>
  <si>
    <t>762341680</t>
  </si>
  <si>
    <t>Montáž bednění střech štítových okapových říms, krajnic, závětrných prken a žaluzií ve spádu nebo rovnoběžně s okapem z desek cementotřískových nebo cementových na sraz</t>
  </si>
  <si>
    <t>-1873315178</t>
  </si>
  <si>
    <t>https://podminky.urs.cz/item/CS_URS_2023_01/762341680</t>
  </si>
  <si>
    <t>detail K - zpětná montáž - 70 % stávající, 30 % nové desky</t>
  </si>
  <si>
    <t>102</t>
  </si>
  <si>
    <t>59590767</t>
  </si>
  <si>
    <t>deska cementotřísková fasádní hladká finální vrstva lazura tl 12mm</t>
  </si>
  <si>
    <t>-434221039</t>
  </si>
  <si>
    <t>162,162*0,33 'Přepočtené koeficientem množství</t>
  </si>
  <si>
    <t>103</t>
  </si>
  <si>
    <t>762429001</t>
  </si>
  <si>
    <t>Obložení stropů nebo střešních podhledů montáž roštu podkladového</t>
  </si>
  <si>
    <t>-205464542</t>
  </si>
  <si>
    <t>https://podminky.urs.cz/item/CS_URS_2023_01/762429001</t>
  </si>
  <si>
    <t>detail K - zpětná montáž latí - předpoklád á 0,5 m</t>
  </si>
  <si>
    <t>1,1*(33,88+37,63)/0,5</t>
  </si>
  <si>
    <t>4*1,1*1,1/0,5</t>
  </si>
  <si>
    <t>104</t>
  </si>
  <si>
    <t>762495000</t>
  </si>
  <si>
    <t>Spojovací prostředky olištování spár, obložení stropů, střešních podhledů a stěn hřebíky, vruty</t>
  </si>
  <si>
    <t>-1703145919</t>
  </si>
  <si>
    <t>https://podminky.urs.cz/item/CS_URS_2023_01/762495000</t>
  </si>
  <si>
    <t>105</t>
  </si>
  <si>
    <t>998762102</t>
  </si>
  <si>
    <t>Přesun hmot pro konstrukce tesařské stanovený z hmotnosti přesunovaného materiálu vodorovná dopravní vzdálenost do 50 m v objektech výšky přes 6 do 12 m</t>
  </si>
  <si>
    <t>-1629842810</t>
  </si>
  <si>
    <t>https://podminky.urs.cz/item/CS_URS_2023_01/998762102</t>
  </si>
  <si>
    <t>764</t>
  </si>
  <si>
    <t>Konstrukce klempířské</t>
  </si>
  <si>
    <t>106</t>
  </si>
  <si>
    <t>764002841</t>
  </si>
  <si>
    <t>Demontáž klempířských konstrukcí oplechování horních ploch zdí a nadezdívek do suti</t>
  </si>
  <si>
    <t>1689206697</t>
  </si>
  <si>
    <t>https://podminky.urs.cz/item/CS_URS_2023_01/764002841</t>
  </si>
  <si>
    <t>dle detailu L</t>
  </si>
  <si>
    <t>39,65+8,78+73,34+1,64+3+(6,3*4)+2,48+26,4</t>
  </si>
  <si>
    <t>107</t>
  </si>
  <si>
    <t>764002851</t>
  </si>
  <si>
    <t>Demontáž klempířských konstrukcí oplechování parapetů do suti</t>
  </si>
  <si>
    <t>363593931</t>
  </si>
  <si>
    <t>https://podminky.urs.cz/item/CS_URS_2023_01/764002851</t>
  </si>
  <si>
    <t>stávající parapety</t>
  </si>
  <si>
    <t>8*2,525</t>
  </si>
  <si>
    <t>3*2,5</t>
  </si>
  <si>
    <t>3*0,8</t>
  </si>
  <si>
    <t>4*2,5</t>
  </si>
  <si>
    <t>3*1,44</t>
  </si>
  <si>
    <t>5*0,8</t>
  </si>
  <si>
    <t>3*(3,14*2)/2</t>
  </si>
  <si>
    <t>108</t>
  </si>
  <si>
    <t>998764202</t>
  </si>
  <si>
    <t>Přesun hmot pro konstrukce klempířské stanovený procentní sazbou (%) z ceny vodorovná dopravní vzdálenost do 50 m v objektech výšky přes 6 do 12 m</t>
  </si>
  <si>
    <t>1754224433</t>
  </si>
  <si>
    <t>https://podminky.urs.cz/item/CS_URS_2023_01/998764202</t>
  </si>
  <si>
    <t>765</t>
  </si>
  <si>
    <t>Krytina skládaná</t>
  </si>
  <si>
    <t>109</t>
  </si>
  <si>
    <t>765191001</t>
  </si>
  <si>
    <t>Montáž pojistné hydroizolační nebo parotěsné fólie kladené ve sklonu do 20° lepením (vodotěsné podstřeší) na bednění nebo tepelnou izolaci</t>
  </si>
  <si>
    <t>1617084974</t>
  </si>
  <si>
    <t>https://podminky.urs.cz/item/CS_URS_2023_01/765191001</t>
  </si>
  <si>
    <t>0,5*(33,88+37,63)</t>
  </si>
  <si>
    <t>110</t>
  </si>
  <si>
    <t>-631350076</t>
  </si>
  <si>
    <t>71,51*1,1 'Přepočtené koeficientem množství</t>
  </si>
  <si>
    <t>111</t>
  </si>
  <si>
    <t>998765202</t>
  </si>
  <si>
    <t>Přesun hmot pro krytiny skládané stanovený procentní sazbou (%) z ceny vodorovná dopravní vzdálenost do 50 m v objektech výšky přes 6 do 12 m</t>
  </si>
  <si>
    <t>-1685769652</t>
  </si>
  <si>
    <t>https://podminky.urs.cz/item/CS_URS_2023_01/998765202</t>
  </si>
  <si>
    <t>767</t>
  </si>
  <si>
    <t>Konstrukce zámečnické</t>
  </si>
  <si>
    <t>112</t>
  </si>
  <si>
    <t>767428132</t>
  </si>
  <si>
    <t>Montáž fasádních kazetových obkladů bez montáže a dodávky roštu kazety kladené vodorovně šířky kazet přes 400 mm výšky budovy přes 6 do 12 m</t>
  </si>
  <si>
    <t>702070789</t>
  </si>
  <si>
    <t>https://podminky.urs.cz/item/CS_URS_2023_01/767428132</t>
  </si>
  <si>
    <t>Poznámka k položce:
skladba S1a</t>
  </si>
  <si>
    <t>39,65*11,14</t>
  </si>
  <si>
    <t>8,78*11,14</t>
  </si>
  <si>
    <t>73,34*((8,73+10)/2)</t>
  </si>
  <si>
    <t>1,64*8,73</t>
  </si>
  <si>
    <t>3*((4,5+7,752)/2)</t>
  </si>
  <si>
    <t>2,48*11,14</t>
  </si>
  <si>
    <t>odečet výplní</t>
  </si>
  <si>
    <t>-8*2,525*4,5</t>
  </si>
  <si>
    <t>-3*2,5*4,5</t>
  </si>
  <si>
    <t>113</t>
  </si>
  <si>
    <t>13814035</t>
  </si>
  <si>
    <t>kazeta fasádní tl plechu 1,0mm, šířky přes 300 do 500mm, délky 3000mm z Pz plechu</t>
  </si>
  <si>
    <t>-80261561</t>
  </si>
  <si>
    <t>1162,011*1,08 'Přepočtené koeficientem množství</t>
  </si>
  <si>
    <t>114</t>
  </si>
  <si>
    <t>767491012</t>
  </si>
  <si>
    <t>Montáž nosného roštu fasád a stěn konzol kovových tvaru "L" pro uchycení svislého profilu roštu, kotvených do betonu</t>
  </si>
  <si>
    <t>2066905442</t>
  </si>
  <si>
    <t>https://podminky.urs.cz/item/CS_URS_2023_01/767491012</t>
  </si>
  <si>
    <t>pro S1a</t>
  </si>
  <si>
    <t>plocha bez odečtu výplní á 4 konzole</t>
  </si>
  <si>
    <t>1286,661*4</t>
  </si>
  <si>
    <t>115</t>
  </si>
  <si>
    <t>154.Rpol.300</t>
  </si>
  <si>
    <t>konzola nosného roštu L300 pozink</t>
  </si>
  <si>
    <t>1538188960</t>
  </si>
  <si>
    <t>116</t>
  </si>
  <si>
    <t>767492002</t>
  </si>
  <si>
    <t>Montáž nosného roštu fasád a stěn profilu kovového, připevněného na konzolu tvaru "L" svisle</t>
  </si>
  <si>
    <t>-1766471240</t>
  </si>
  <si>
    <t>https://podminky.urs.cz/item/CS_URS_2023_01/767492002</t>
  </si>
  <si>
    <t>plocha bez odečtu výplní á 0,6 m</t>
  </si>
  <si>
    <t>1286,661/0,6</t>
  </si>
  <si>
    <t>117</t>
  </si>
  <si>
    <t>15441033</t>
  </si>
  <si>
    <t>profil nosného roštu J50 dl 3,05 m pozink</t>
  </si>
  <si>
    <t>-1981549739</t>
  </si>
  <si>
    <t>2144,435*1,02 'Přepočtené koeficientem množství</t>
  </si>
  <si>
    <t>118</t>
  </si>
  <si>
    <t>-1552661912</t>
  </si>
  <si>
    <t>plocha bez odečtu výplní cca á 2,4 m</t>
  </si>
  <si>
    <t>1286,661/2,4</t>
  </si>
  <si>
    <t>119</t>
  </si>
  <si>
    <t>15441034</t>
  </si>
  <si>
    <t>profil nosného roštu J80 RAL, dl 3,05 m RAL</t>
  </si>
  <si>
    <t>218512468</t>
  </si>
  <si>
    <t>536,109*1,02 'Přepočtené koeficientem množství</t>
  </si>
  <si>
    <t>120</t>
  </si>
  <si>
    <t>767415122</t>
  </si>
  <si>
    <t>Montáž vnějšího obkladu skládaného pláště plechem tvarovaným výšky budovy přes 6 do 12 m, uchyceným šroubováním</t>
  </si>
  <si>
    <t>-1176855490</t>
  </si>
  <si>
    <t>https://podminky.urs.cz/item/CS_URS_2023_01/767415122</t>
  </si>
  <si>
    <t>Poznámka k položce:
skladba S1b</t>
  </si>
  <si>
    <t>(3,73+6,3+4,69)*4,7</t>
  </si>
  <si>
    <t>2,57*15,51</t>
  </si>
  <si>
    <t>1,61*14,52</t>
  </si>
  <si>
    <t>6,3*15,51</t>
  </si>
  <si>
    <t>-3*0,8*1,45</t>
  </si>
  <si>
    <t>-1*0,7*2,02</t>
  </si>
  <si>
    <t>121</t>
  </si>
  <si>
    <t>154.Rpol.FPO</t>
  </si>
  <si>
    <t>fasádní profil ohýbaný tl. 0,5 mm</t>
  </si>
  <si>
    <t>1177291531</t>
  </si>
  <si>
    <t>225,241*1,15 'Přepočtené koeficientem množství</t>
  </si>
  <si>
    <t>122</t>
  </si>
  <si>
    <t>-1999898879</t>
  </si>
  <si>
    <t>pro S1b</t>
  </si>
  <si>
    <t>230,135*4</t>
  </si>
  <si>
    <t>123</t>
  </si>
  <si>
    <t>-728734222</t>
  </si>
  <si>
    <t>124</t>
  </si>
  <si>
    <t>-2072403837</t>
  </si>
  <si>
    <t>230,135/0,6</t>
  </si>
  <si>
    <t>125</t>
  </si>
  <si>
    <t>-1855732921</t>
  </si>
  <si>
    <t>383,558*1,02 'Přepočtené koeficientem množství</t>
  </si>
  <si>
    <t>126</t>
  </si>
  <si>
    <t>767.Rpol.Z20</t>
  </si>
  <si>
    <t>Montáž vnějšího obkladu skládaného pláště doplňků pro vertikálně kladený plech distančním pozinkovaným profilem tvaru "Z"</t>
  </si>
  <si>
    <t>-2141830640</t>
  </si>
  <si>
    <t>127</t>
  </si>
  <si>
    <t>154.Rpol.Z20</t>
  </si>
  <si>
    <t>profil nosného roštu Z20 dl3,05 m pozink</t>
  </si>
  <si>
    <t>-1502352842</t>
  </si>
  <si>
    <t>383,558*1,05 'Přepočtené koeficientem množství</t>
  </si>
  <si>
    <t>128</t>
  </si>
  <si>
    <t>-1834484818</t>
  </si>
  <si>
    <t>Poznámka k položce:
skladba S2</t>
  </si>
  <si>
    <t>11,87*((12,61+11,49)/2)</t>
  </si>
  <si>
    <t>36,55</t>
  </si>
  <si>
    <t>333,744</t>
  </si>
  <si>
    <t>8,95*10,93</t>
  </si>
  <si>
    <t>-4*2,44*1,5</t>
  </si>
  <si>
    <t>-1*1,2*2,02</t>
  </si>
  <si>
    <t>odečet VZT mříže</t>
  </si>
  <si>
    <t>-1*0,7*0,7</t>
  </si>
  <si>
    <t>-2*1,7*2,6</t>
  </si>
  <si>
    <t>-2*1,7*2,1</t>
  </si>
  <si>
    <t>-1*0,3*0,3</t>
  </si>
  <si>
    <t>129</t>
  </si>
  <si>
    <t>1032932755</t>
  </si>
  <si>
    <t>577,528*1,15 'Přepočtené koeficientem množství</t>
  </si>
  <si>
    <t>130</t>
  </si>
  <si>
    <t>-1093028158</t>
  </si>
  <si>
    <t>pro S2</t>
  </si>
  <si>
    <t>611,152*4</t>
  </si>
  <si>
    <t>131</t>
  </si>
  <si>
    <t>154.Rpol.L270</t>
  </si>
  <si>
    <t>konzola nosného roštu L270 pozink</t>
  </si>
  <si>
    <t>-1672274643</t>
  </si>
  <si>
    <t>132</t>
  </si>
  <si>
    <t>-383592989</t>
  </si>
  <si>
    <t>611,152/0,6</t>
  </si>
  <si>
    <t>133</t>
  </si>
  <si>
    <t>172090424</t>
  </si>
  <si>
    <t>1018,587*1,02 'Přepočtené koeficientem množství</t>
  </si>
  <si>
    <t>134</t>
  </si>
  <si>
    <t>-110889375</t>
  </si>
  <si>
    <t>135</t>
  </si>
  <si>
    <t>873937441</t>
  </si>
  <si>
    <t>1018,587*1,05 'Přepočtené koeficientem množství</t>
  </si>
  <si>
    <t>136</t>
  </si>
  <si>
    <t>-1111750488</t>
  </si>
  <si>
    <t>Poznámka k položce:
skladba S3</t>
  </si>
  <si>
    <t>28,785*((2,01+3,545)/2)</t>
  </si>
  <si>
    <t>8,85*((2,1+1,14)/2)</t>
  </si>
  <si>
    <t>3,135*((2,35+1,86)/2)</t>
  </si>
  <si>
    <t>229,22</t>
  </si>
  <si>
    <t>- kruhový půdorys</t>
  </si>
  <si>
    <t>3,4*26,4</t>
  </si>
  <si>
    <t>4,5*9</t>
  </si>
  <si>
    <t>odečet výplně</t>
  </si>
  <si>
    <t>-1*2,11*1,92</t>
  </si>
  <si>
    <t>-3*1,04*1,92</t>
  </si>
  <si>
    <t>-1*2,64*2,53</t>
  </si>
  <si>
    <t>-3*1,44*1</t>
  </si>
  <si>
    <t>-5*0,8*1,5</t>
  </si>
  <si>
    <t>-3*(3,14*1*1)</t>
  </si>
  <si>
    <t>-4*0,6*0,7</t>
  </si>
  <si>
    <t>-1*1,15*1,1</t>
  </si>
  <si>
    <t>-2*1,45*2,6</t>
  </si>
  <si>
    <t>-2*1,45*2,1</t>
  </si>
  <si>
    <t>137</t>
  </si>
  <si>
    <t>-516943374</t>
  </si>
  <si>
    <t>407,331*1,15 'Přepočtené koeficientem množství</t>
  </si>
  <si>
    <t>138</t>
  </si>
  <si>
    <t>862191215</t>
  </si>
  <si>
    <t>pro S3</t>
  </si>
  <si>
    <t>460,366*4</t>
  </si>
  <si>
    <t>139</t>
  </si>
  <si>
    <t>15441075</t>
  </si>
  <si>
    <t>konzola nosného roštu L210 pozink</t>
  </si>
  <si>
    <t>2133523726</t>
  </si>
  <si>
    <t>140</t>
  </si>
  <si>
    <t>1039791730</t>
  </si>
  <si>
    <t>460,366/0,6</t>
  </si>
  <si>
    <t>141</t>
  </si>
  <si>
    <t>-323783716</t>
  </si>
  <si>
    <t>767,277*1,02 'Přepočtené koeficientem množství</t>
  </si>
  <si>
    <t>142</t>
  </si>
  <si>
    <t>-1040435608</t>
  </si>
  <si>
    <t>143</t>
  </si>
  <si>
    <t>-1589562510</t>
  </si>
  <si>
    <t>767,277*1,05 'Přepočtené koeficientem množství</t>
  </si>
  <si>
    <t>144</t>
  </si>
  <si>
    <t>767.KP</t>
  </si>
  <si>
    <t>D+M oplechování, klempířských prvků: zakládací lišta + krycí profil (detail A až D; J); ostění + nadpraží + parapety (detail G až CH); ukončovací profil (detail I; K; L); lemování přesahu + závětrnná lišta (detail L)</t>
  </si>
  <si>
    <t>409573382</t>
  </si>
  <si>
    <t>vztaženo na celkovou výměru skladeb</t>
  </si>
  <si>
    <t>S1a</t>
  </si>
  <si>
    <t>S1b</t>
  </si>
  <si>
    <t>145</t>
  </si>
  <si>
    <t>767627307</t>
  </si>
  <si>
    <t>Ostatní práce a doplňky při montáži oken a stěn připojovací spára oken a stěn mezi ostěním a rámem venkovní paropropustna páska</t>
  </si>
  <si>
    <t>-281034211</t>
  </si>
  <si>
    <t>https://podminky.urs.cz/item/CS_URS_2023_01/767627307</t>
  </si>
  <si>
    <t>výplně v S1 - detail G</t>
  </si>
  <si>
    <t>8*(2,525+4,5)*2</t>
  </si>
  <si>
    <t>3*(2,5+4,5)*2</t>
  </si>
  <si>
    <t>3*(0,8+1,45)*2</t>
  </si>
  <si>
    <t>1*(0,7+2,02)*2</t>
  </si>
  <si>
    <t>výplně v S2 - detail H</t>
  </si>
  <si>
    <t>4*(2,44+1,5)*2</t>
  </si>
  <si>
    <t>1*(1,2+2,02)*2</t>
  </si>
  <si>
    <t>výplně v S3 - detail CH</t>
  </si>
  <si>
    <t>1*(2,1+2,02)*2</t>
  </si>
  <si>
    <t>3*(1,04+2,02)*2</t>
  </si>
  <si>
    <t>1*(2,64+2,63)*2</t>
  </si>
  <si>
    <t>3*(1,44+1)*2</t>
  </si>
  <si>
    <t>3*(3,14*1*1)</t>
  </si>
  <si>
    <t>5*(0,8+1,5)*2</t>
  </si>
  <si>
    <t>146</t>
  </si>
  <si>
    <t>767415290</t>
  </si>
  <si>
    <t>Montáž vnějšího obkladu skládaného pláště doplňků pro horizontálně kladený plech distančním pozinkovaným profilem tvaru "Z"</t>
  </si>
  <si>
    <t>1368189321</t>
  </si>
  <si>
    <t>https://podminky.urs.cz/item/CS_URS_2023_01/767415290</t>
  </si>
  <si>
    <t>1,6*(155+26,4)/0,625</t>
  </si>
  <si>
    <t>147</t>
  </si>
  <si>
    <t>154.Rpol.Z100/50</t>
  </si>
  <si>
    <t>konstrukční Z profil z pozinkovaného plechu tl. 1,5 mm 100x50/1,5 mm</t>
  </si>
  <si>
    <t>1512787705</t>
  </si>
  <si>
    <t>464,384*1,05 'Přepočtené koeficientem množství</t>
  </si>
  <si>
    <t>148</t>
  </si>
  <si>
    <t>998767202</t>
  </si>
  <si>
    <t>Přesun hmot pro zámečnické konstrukce stanovený procentní sazbou (%) z ceny vodorovná dopravní vzdálenost do 50 m v objektech výšky přes 6 do 12 m</t>
  </si>
  <si>
    <t>-1453279382</t>
  </si>
  <si>
    <t>https://podminky.urs.cz/item/CS_URS_2023_01/998767202</t>
  </si>
  <si>
    <t>VRN</t>
  </si>
  <si>
    <t>Vedlejší rozpočtové náklady</t>
  </si>
  <si>
    <t>VRN1</t>
  </si>
  <si>
    <t>Průzkumné, geodetické a projektové práce</t>
  </si>
  <si>
    <t>149</t>
  </si>
  <si>
    <t>013284000</t>
  </si>
  <si>
    <t>Pasportizace objektu po provedení prací</t>
  </si>
  <si>
    <t>kpl.</t>
  </si>
  <si>
    <t>1024</t>
  </si>
  <si>
    <t>-1160022278</t>
  </si>
  <si>
    <t>https://podminky.urs.cz/item/CS_URS_2023_01/013284000</t>
  </si>
  <si>
    <t>VRN3</t>
  </si>
  <si>
    <t>Zařízení staveniště</t>
  </si>
  <si>
    <t>150</t>
  </si>
  <si>
    <t>030001000</t>
  </si>
  <si>
    <t>-215958108</t>
  </si>
  <si>
    <t>https://podminky.urs.cz/item/CS_URS_2023_01/030001000</t>
  </si>
  <si>
    <t>VRN4</t>
  </si>
  <si>
    <t>Inženýrská činnost</t>
  </si>
  <si>
    <t>151</t>
  </si>
  <si>
    <t>041103000</t>
  </si>
  <si>
    <t>Autorský dozor projektanta</t>
  </si>
  <si>
    <t>-716529616</t>
  </si>
  <si>
    <t>https://podminky.urs.cz/item/CS_URS_2023_01/041103000</t>
  </si>
  <si>
    <t>VRN6</t>
  </si>
  <si>
    <t>Územní vlivy</t>
  </si>
  <si>
    <t>152</t>
  </si>
  <si>
    <t>065002000</t>
  </si>
  <si>
    <t>Mimostaveništní doprava materiálů</t>
  </si>
  <si>
    <t>-1375081812</t>
  </si>
  <si>
    <t>https://podminky.urs.cz/item/CS_URS_2023_01/065002000</t>
  </si>
  <si>
    <t>SEZNAM FIGUR</t>
  </si>
  <si>
    <t>Výměra</t>
  </si>
  <si>
    <t>F0001</t>
  </si>
  <si>
    <t>Úpravy a kompletace stěn, vnější - Větrané fasádní systémy</t>
  </si>
  <si>
    <t>F0002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</si>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</sst>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1" TargetMode="External" /><Relationship Id="rId2" Type="http://schemas.openxmlformats.org/officeDocument/2006/relationships/hyperlink" Target="https://podminky.urs.cz/item/CS_URS_2023_01/113106123" TargetMode="External" /><Relationship Id="rId3" Type="http://schemas.openxmlformats.org/officeDocument/2006/relationships/hyperlink" Target="https://podminky.urs.cz/item/CS_URS_2023_01/132112121" TargetMode="External" /><Relationship Id="rId4" Type="http://schemas.openxmlformats.org/officeDocument/2006/relationships/hyperlink" Target="https://podminky.urs.cz/item/CS_URS_2023_01/174111101" TargetMode="External" /><Relationship Id="rId5" Type="http://schemas.openxmlformats.org/officeDocument/2006/relationships/hyperlink" Target="https://podminky.urs.cz/item/CS_URS_2023_01/167111101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81311103" TargetMode="External" /><Relationship Id="rId10" Type="http://schemas.openxmlformats.org/officeDocument/2006/relationships/hyperlink" Target="https://podminky.urs.cz/item/CS_URS_2023_01/181411131" TargetMode="External" /><Relationship Id="rId11" Type="http://schemas.openxmlformats.org/officeDocument/2006/relationships/hyperlink" Target="https://podminky.urs.cz/item/CS_URS_2023_01/564710011" TargetMode="External" /><Relationship Id="rId12" Type="http://schemas.openxmlformats.org/officeDocument/2006/relationships/hyperlink" Target="https://podminky.urs.cz/item/CS_URS_2023_01/564710111" TargetMode="External" /><Relationship Id="rId13" Type="http://schemas.openxmlformats.org/officeDocument/2006/relationships/hyperlink" Target="https://podminky.urs.cz/item/CS_URS_2023_01/564730011" TargetMode="External" /><Relationship Id="rId14" Type="http://schemas.openxmlformats.org/officeDocument/2006/relationships/hyperlink" Target="https://podminky.urs.cz/item/CS_URS_2023_01/564750111" TargetMode="External" /><Relationship Id="rId15" Type="http://schemas.openxmlformats.org/officeDocument/2006/relationships/hyperlink" Target="https://podminky.urs.cz/item/CS_URS_2023_01/629995101" TargetMode="External" /><Relationship Id="rId16" Type="http://schemas.openxmlformats.org/officeDocument/2006/relationships/hyperlink" Target="https://podminky.urs.cz/item/CS_URS_2023_01/622131121" TargetMode="External" /><Relationship Id="rId17" Type="http://schemas.openxmlformats.org/officeDocument/2006/relationships/hyperlink" Target="https://podminky.urs.cz/item/CS_URS_2023_01/622142001" TargetMode="External" /><Relationship Id="rId18" Type="http://schemas.openxmlformats.org/officeDocument/2006/relationships/hyperlink" Target="https://podminky.urs.cz/item/CS_URS_2023_01/622151021" TargetMode="External" /><Relationship Id="rId19" Type="http://schemas.openxmlformats.org/officeDocument/2006/relationships/hyperlink" Target="https://podminky.urs.cz/item/CS_URS_2023_01/622511102" TargetMode="External" /><Relationship Id="rId20" Type="http://schemas.openxmlformats.org/officeDocument/2006/relationships/hyperlink" Target="https://podminky.urs.cz/item/CS_URS_2023_01/619996117" TargetMode="External" /><Relationship Id="rId21" Type="http://schemas.openxmlformats.org/officeDocument/2006/relationships/hyperlink" Target="https://podminky.urs.cz/item/CS_URS_2023_01/637211121" TargetMode="External" /><Relationship Id="rId22" Type="http://schemas.openxmlformats.org/officeDocument/2006/relationships/hyperlink" Target="https://podminky.urs.cz/item/CS_URS_2023_01/637211411" TargetMode="External" /><Relationship Id="rId23" Type="http://schemas.openxmlformats.org/officeDocument/2006/relationships/hyperlink" Target="https://podminky.urs.cz/item/CS_URS_2023_01/941211112" TargetMode="External" /><Relationship Id="rId24" Type="http://schemas.openxmlformats.org/officeDocument/2006/relationships/hyperlink" Target="https://podminky.urs.cz/item/CS_URS_2023_01/941211211" TargetMode="External" /><Relationship Id="rId25" Type="http://schemas.openxmlformats.org/officeDocument/2006/relationships/hyperlink" Target="https://podminky.urs.cz/item/CS_URS_2023_01/941211812" TargetMode="External" /><Relationship Id="rId26" Type="http://schemas.openxmlformats.org/officeDocument/2006/relationships/hyperlink" Target="https://podminky.urs.cz/item/CS_URS_2023_01/966080115" TargetMode="External" /><Relationship Id="rId27" Type="http://schemas.openxmlformats.org/officeDocument/2006/relationships/hyperlink" Target="https://podminky.urs.cz/item/CS_URS_2023_01/966080117" TargetMode="External" /><Relationship Id="rId28" Type="http://schemas.openxmlformats.org/officeDocument/2006/relationships/hyperlink" Target="https://podminky.urs.cz/item/CS_URS_2023_01/966080105" TargetMode="External" /><Relationship Id="rId29" Type="http://schemas.openxmlformats.org/officeDocument/2006/relationships/hyperlink" Target="https://podminky.urs.cz/item/CS_URS_2023_01/966080107" TargetMode="External" /><Relationship Id="rId30" Type="http://schemas.openxmlformats.org/officeDocument/2006/relationships/hyperlink" Target="https://podminky.urs.cz/item/CS_URS_2023_01/997013153" TargetMode="External" /><Relationship Id="rId31" Type="http://schemas.openxmlformats.org/officeDocument/2006/relationships/hyperlink" Target="https://podminky.urs.cz/item/CS_URS_2023_01/997013501" TargetMode="External" /><Relationship Id="rId32" Type="http://schemas.openxmlformats.org/officeDocument/2006/relationships/hyperlink" Target="https://podminky.urs.cz/item/CS_URS_2023_01/997013509" TargetMode="External" /><Relationship Id="rId33" Type="http://schemas.openxmlformats.org/officeDocument/2006/relationships/hyperlink" Target="https://podminky.urs.cz/item/CS_URS_2023_01/997013631" TargetMode="External" /><Relationship Id="rId34" Type="http://schemas.openxmlformats.org/officeDocument/2006/relationships/hyperlink" Target="https://podminky.urs.cz/item/CS_URS_2023_01/998017003" TargetMode="External" /><Relationship Id="rId35" Type="http://schemas.openxmlformats.org/officeDocument/2006/relationships/hyperlink" Target="https://podminky.urs.cz/item/CS_URS_2023_01/711132111" TargetMode="External" /><Relationship Id="rId36" Type="http://schemas.openxmlformats.org/officeDocument/2006/relationships/hyperlink" Target="https://podminky.urs.cz/item/CS_URS_2023_01/711161122" TargetMode="External" /><Relationship Id="rId37" Type="http://schemas.openxmlformats.org/officeDocument/2006/relationships/hyperlink" Target="https://podminky.urs.cz/item/CS_URS_2023_01/711161222" TargetMode="External" /><Relationship Id="rId38" Type="http://schemas.openxmlformats.org/officeDocument/2006/relationships/hyperlink" Target="https://podminky.urs.cz/item/CS_URS_2023_01/711491172" TargetMode="External" /><Relationship Id="rId39" Type="http://schemas.openxmlformats.org/officeDocument/2006/relationships/hyperlink" Target="https://podminky.urs.cz/item/CS_URS_2023_01/711491272" TargetMode="External" /><Relationship Id="rId40" Type="http://schemas.openxmlformats.org/officeDocument/2006/relationships/hyperlink" Target="https://podminky.urs.cz/item/CS_URS_2023_01/711491571" TargetMode="External" /><Relationship Id="rId41" Type="http://schemas.openxmlformats.org/officeDocument/2006/relationships/hyperlink" Target="https://podminky.urs.cz/item/CS_URS_2023_01/998711102" TargetMode="External" /><Relationship Id="rId42" Type="http://schemas.openxmlformats.org/officeDocument/2006/relationships/hyperlink" Target="https://podminky.urs.cz/item/CS_URS_2023_01/712831101" TargetMode="External" /><Relationship Id="rId43" Type="http://schemas.openxmlformats.org/officeDocument/2006/relationships/hyperlink" Target="https://podminky.urs.cz/item/CS_URS_2023_01/712831101" TargetMode="External" /><Relationship Id="rId44" Type="http://schemas.openxmlformats.org/officeDocument/2006/relationships/hyperlink" Target="https://podminky.urs.cz/item/CS_URS_2023_01/712861705" TargetMode="External" /><Relationship Id="rId45" Type="http://schemas.openxmlformats.org/officeDocument/2006/relationships/hyperlink" Target="https://podminky.urs.cz/item/CS_URS_2023_01/712363352" TargetMode="External" /><Relationship Id="rId46" Type="http://schemas.openxmlformats.org/officeDocument/2006/relationships/hyperlink" Target="https://podminky.urs.cz/item/CS_URS_2023_01/712363353" TargetMode="External" /><Relationship Id="rId47" Type="http://schemas.openxmlformats.org/officeDocument/2006/relationships/hyperlink" Target="https://podminky.urs.cz/item/CS_URS_2023_01/712363358" TargetMode="External" /><Relationship Id="rId48" Type="http://schemas.openxmlformats.org/officeDocument/2006/relationships/hyperlink" Target="https://podminky.urs.cz/item/CS_URS_2023_01/998712102" TargetMode="External" /><Relationship Id="rId49" Type="http://schemas.openxmlformats.org/officeDocument/2006/relationships/hyperlink" Target="https://podminky.urs.cz/item/CS_URS_2023_01/713131141" TargetMode="External" /><Relationship Id="rId50" Type="http://schemas.openxmlformats.org/officeDocument/2006/relationships/hyperlink" Target="https://podminky.urs.cz/item/CS_URS_2023_01/713131141" TargetMode="External" /><Relationship Id="rId51" Type="http://schemas.openxmlformats.org/officeDocument/2006/relationships/hyperlink" Target="https://podminky.urs.cz/item/CS_URS_2023_01/713131141" TargetMode="External" /><Relationship Id="rId52" Type="http://schemas.openxmlformats.org/officeDocument/2006/relationships/hyperlink" Target="https://podminky.urs.cz/item/CS_URS_2023_01/713132312" TargetMode="External" /><Relationship Id="rId53" Type="http://schemas.openxmlformats.org/officeDocument/2006/relationships/hyperlink" Target="https://podminky.urs.cz/item/CS_URS_2023_01/713132332" TargetMode="External" /><Relationship Id="rId54" Type="http://schemas.openxmlformats.org/officeDocument/2006/relationships/hyperlink" Target="https://podminky.urs.cz/item/CS_URS_2023_01/713132332" TargetMode="External" /><Relationship Id="rId55" Type="http://schemas.openxmlformats.org/officeDocument/2006/relationships/hyperlink" Target="https://podminky.urs.cz/item/CS_URS_2023_01/713132332" TargetMode="External" /><Relationship Id="rId56" Type="http://schemas.openxmlformats.org/officeDocument/2006/relationships/hyperlink" Target="https://podminky.urs.cz/item/CS_URS_2023_01/713141396" TargetMode="External" /><Relationship Id="rId57" Type="http://schemas.openxmlformats.org/officeDocument/2006/relationships/hyperlink" Target="https://podminky.urs.cz/item/CS_URS_2023_01/713132312" TargetMode="External" /><Relationship Id="rId58" Type="http://schemas.openxmlformats.org/officeDocument/2006/relationships/hyperlink" Target="https://podminky.urs.cz/item/CS_URS_2023_01/713132312" TargetMode="External" /><Relationship Id="rId59" Type="http://schemas.openxmlformats.org/officeDocument/2006/relationships/hyperlink" Target="https://podminky.urs.cz/item/CS_URS_2023_01/713131151" TargetMode="External" /><Relationship Id="rId60" Type="http://schemas.openxmlformats.org/officeDocument/2006/relationships/hyperlink" Target="https://podminky.urs.cz/item/CS_URS_2023_01/713131151" TargetMode="External" /><Relationship Id="rId61" Type="http://schemas.openxmlformats.org/officeDocument/2006/relationships/hyperlink" Target="https://podminky.urs.cz/item/CS_URS_2023_01/713111136" TargetMode="External" /><Relationship Id="rId62" Type="http://schemas.openxmlformats.org/officeDocument/2006/relationships/hyperlink" Target="https://podminky.urs.cz/item/CS_URS_2023_01/998713102" TargetMode="External" /><Relationship Id="rId63" Type="http://schemas.openxmlformats.org/officeDocument/2006/relationships/hyperlink" Target="https://podminky.urs.cz/item/CS_URS_2023_01/741421813" TargetMode="External" /><Relationship Id="rId64" Type="http://schemas.openxmlformats.org/officeDocument/2006/relationships/hyperlink" Target="https://podminky.urs.cz/item/CS_URS_2023_01/741421861" TargetMode="External" /><Relationship Id="rId65" Type="http://schemas.openxmlformats.org/officeDocument/2006/relationships/hyperlink" Target="https://podminky.urs.cz/item/CS_URS_2023_01/741420001" TargetMode="External" /><Relationship Id="rId66" Type="http://schemas.openxmlformats.org/officeDocument/2006/relationships/hyperlink" Target="https://podminky.urs.cz/item/CS_URS_2023_01/741810001" TargetMode="External" /><Relationship Id="rId67" Type="http://schemas.openxmlformats.org/officeDocument/2006/relationships/hyperlink" Target="https://podminky.urs.cz/item/CS_URS_2023_01/998741202" TargetMode="External" /><Relationship Id="rId68" Type="http://schemas.openxmlformats.org/officeDocument/2006/relationships/hyperlink" Target="https://podminky.urs.cz/item/CS_URS_2023_01/751398856" TargetMode="External" /><Relationship Id="rId69" Type="http://schemas.openxmlformats.org/officeDocument/2006/relationships/hyperlink" Target="https://podminky.urs.cz/item/CS_URS_2023_01/751398056" TargetMode="External" /><Relationship Id="rId70" Type="http://schemas.openxmlformats.org/officeDocument/2006/relationships/hyperlink" Target="https://podminky.urs.cz/item/CS_URS_2023_01/998751201" TargetMode="External" /><Relationship Id="rId71" Type="http://schemas.openxmlformats.org/officeDocument/2006/relationships/hyperlink" Target="https://podminky.urs.cz/item/CS_URS_2023_01/762343832" TargetMode="External" /><Relationship Id="rId72" Type="http://schemas.openxmlformats.org/officeDocument/2006/relationships/hyperlink" Target="https://podminky.urs.cz/item/CS_URS_2023_01/762111811" TargetMode="External" /><Relationship Id="rId73" Type="http://schemas.openxmlformats.org/officeDocument/2006/relationships/hyperlink" Target="https://podminky.urs.cz/item/CS_URS_2023_01/762341670" TargetMode="External" /><Relationship Id="rId74" Type="http://schemas.openxmlformats.org/officeDocument/2006/relationships/hyperlink" Target="https://podminky.urs.cz/item/CS_URS_2023_01/762395000" TargetMode="External" /><Relationship Id="rId75" Type="http://schemas.openxmlformats.org/officeDocument/2006/relationships/hyperlink" Target="https://podminky.urs.cz/item/CS_URS_2023_01/762343832" TargetMode="External" /><Relationship Id="rId76" Type="http://schemas.openxmlformats.org/officeDocument/2006/relationships/hyperlink" Target="https://podminky.urs.cz/item/CS_URS_2023_01/762512811" TargetMode="External" /><Relationship Id="rId77" Type="http://schemas.openxmlformats.org/officeDocument/2006/relationships/hyperlink" Target="https://podminky.urs.cz/item/CS_URS_2023_01/762341680" TargetMode="External" /><Relationship Id="rId78" Type="http://schemas.openxmlformats.org/officeDocument/2006/relationships/hyperlink" Target="https://podminky.urs.cz/item/CS_URS_2023_01/762429001" TargetMode="External" /><Relationship Id="rId79" Type="http://schemas.openxmlformats.org/officeDocument/2006/relationships/hyperlink" Target="https://podminky.urs.cz/item/CS_URS_2023_01/762495000" TargetMode="External" /><Relationship Id="rId80" Type="http://schemas.openxmlformats.org/officeDocument/2006/relationships/hyperlink" Target="https://podminky.urs.cz/item/CS_URS_2023_01/998762102" TargetMode="External" /><Relationship Id="rId81" Type="http://schemas.openxmlformats.org/officeDocument/2006/relationships/hyperlink" Target="https://podminky.urs.cz/item/CS_URS_2023_01/764002841" TargetMode="External" /><Relationship Id="rId82" Type="http://schemas.openxmlformats.org/officeDocument/2006/relationships/hyperlink" Target="https://podminky.urs.cz/item/CS_URS_2023_01/764002851" TargetMode="External" /><Relationship Id="rId83" Type="http://schemas.openxmlformats.org/officeDocument/2006/relationships/hyperlink" Target="https://podminky.urs.cz/item/CS_URS_2023_01/998764202" TargetMode="External" /><Relationship Id="rId84" Type="http://schemas.openxmlformats.org/officeDocument/2006/relationships/hyperlink" Target="https://podminky.urs.cz/item/CS_URS_2023_01/765191001" TargetMode="External" /><Relationship Id="rId85" Type="http://schemas.openxmlformats.org/officeDocument/2006/relationships/hyperlink" Target="https://podminky.urs.cz/item/CS_URS_2023_01/998765202" TargetMode="External" /><Relationship Id="rId86" Type="http://schemas.openxmlformats.org/officeDocument/2006/relationships/hyperlink" Target="https://podminky.urs.cz/item/CS_URS_2023_01/767428132" TargetMode="External" /><Relationship Id="rId87" Type="http://schemas.openxmlformats.org/officeDocument/2006/relationships/hyperlink" Target="https://podminky.urs.cz/item/CS_URS_2023_01/767491012" TargetMode="External" /><Relationship Id="rId88" Type="http://schemas.openxmlformats.org/officeDocument/2006/relationships/hyperlink" Target="https://podminky.urs.cz/item/CS_URS_2023_01/767492002" TargetMode="External" /><Relationship Id="rId89" Type="http://schemas.openxmlformats.org/officeDocument/2006/relationships/hyperlink" Target="https://podminky.urs.cz/item/CS_URS_2023_01/767492002" TargetMode="External" /><Relationship Id="rId90" Type="http://schemas.openxmlformats.org/officeDocument/2006/relationships/hyperlink" Target="https://podminky.urs.cz/item/CS_URS_2023_01/767415122" TargetMode="External" /><Relationship Id="rId91" Type="http://schemas.openxmlformats.org/officeDocument/2006/relationships/hyperlink" Target="https://podminky.urs.cz/item/CS_URS_2023_01/767491012" TargetMode="External" /><Relationship Id="rId92" Type="http://schemas.openxmlformats.org/officeDocument/2006/relationships/hyperlink" Target="https://podminky.urs.cz/item/CS_URS_2023_01/767492002" TargetMode="External" /><Relationship Id="rId93" Type="http://schemas.openxmlformats.org/officeDocument/2006/relationships/hyperlink" Target="https://podminky.urs.cz/item/CS_URS_2023_01/767415122" TargetMode="External" /><Relationship Id="rId94" Type="http://schemas.openxmlformats.org/officeDocument/2006/relationships/hyperlink" Target="https://podminky.urs.cz/item/CS_URS_2023_01/767491012" TargetMode="External" /><Relationship Id="rId95" Type="http://schemas.openxmlformats.org/officeDocument/2006/relationships/hyperlink" Target="https://podminky.urs.cz/item/CS_URS_2023_01/767492002" TargetMode="External" /><Relationship Id="rId96" Type="http://schemas.openxmlformats.org/officeDocument/2006/relationships/hyperlink" Target="https://podminky.urs.cz/item/CS_URS_2023_01/767415122" TargetMode="External" /><Relationship Id="rId97" Type="http://schemas.openxmlformats.org/officeDocument/2006/relationships/hyperlink" Target="https://podminky.urs.cz/item/CS_URS_2023_01/767491012" TargetMode="External" /><Relationship Id="rId98" Type="http://schemas.openxmlformats.org/officeDocument/2006/relationships/hyperlink" Target="https://podminky.urs.cz/item/CS_URS_2023_01/767492002" TargetMode="External" /><Relationship Id="rId99" Type="http://schemas.openxmlformats.org/officeDocument/2006/relationships/hyperlink" Target="https://podminky.urs.cz/item/CS_URS_2023_01/767627307" TargetMode="External" /><Relationship Id="rId100" Type="http://schemas.openxmlformats.org/officeDocument/2006/relationships/hyperlink" Target="https://podminky.urs.cz/item/CS_URS_2023_01/767415290" TargetMode="External" /><Relationship Id="rId101" Type="http://schemas.openxmlformats.org/officeDocument/2006/relationships/hyperlink" Target="https://podminky.urs.cz/item/CS_URS_2023_01/998767202" TargetMode="External" /><Relationship Id="rId102" Type="http://schemas.openxmlformats.org/officeDocument/2006/relationships/hyperlink" Target="https://podminky.urs.cz/item/CS_URS_2023_01/013284000" TargetMode="External" /><Relationship Id="rId103" Type="http://schemas.openxmlformats.org/officeDocument/2006/relationships/hyperlink" Target="https://podminky.urs.cz/item/CS_URS_2023_01/030001000" TargetMode="External" /><Relationship Id="rId104" Type="http://schemas.openxmlformats.org/officeDocument/2006/relationships/hyperlink" Target="https://podminky.urs.cz/item/CS_URS_2023_01/041103000" TargetMode="External" /><Relationship Id="rId105" Type="http://schemas.openxmlformats.org/officeDocument/2006/relationships/hyperlink" Target="https://podminky.urs.cz/item/CS_URS_2023_01/065002000" TargetMode="External" /><Relationship Id="rId10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33" t="s">
        <v>14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3"/>
      <c r="AQ5" s="23"/>
      <c r="AR5" s="21"/>
      <c r="BE5" s="33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5" t="s">
        <v>17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3"/>
      <c r="AQ6" s="23"/>
      <c r="AR6" s="21"/>
      <c r="BE6" s="33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31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1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1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3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1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31"/>
      <c r="BS13" s="18" t="s">
        <v>6</v>
      </c>
    </row>
    <row r="14" spans="2:71" ht="12.75">
      <c r="B14" s="22"/>
      <c r="C14" s="23"/>
      <c r="D14" s="23"/>
      <c r="E14" s="336" t="s">
        <v>32</v>
      </c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3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1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31"/>
      <c r="BS16" s="18" t="s">
        <v>4</v>
      </c>
    </row>
    <row r="17" spans="2:71" s="1" customFormat="1" ht="18.4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31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1"/>
      <c r="BS18" s="18" t="s">
        <v>6</v>
      </c>
    </row>
    <row r="19" spans="2:71" s="1" customFormat="1" ht="12" customHeight="1">
      <c r="B19" s="22"/>
      <c r="C19" s="23"/>
      <c r="D19" s="30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31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3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1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1"/>
    </row>
    <row r="23" spans="2:57" s="1" customFormat="1" ht="47.25" customHeight="1">
      <c r="B23" s="22"/>
      <c r="C23" s="23"/>
      <c r="D23" s="23"/>
      <c r="E23" s="338" t="s">
        <v>40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23"/>
      <c r="AP23" s="23"/>
      <c r="AQ23" s="23"/>
      <c r="AR23" s="21"/>
      <c r="BE23" s="33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1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9">
        <f>ROUND(AG54,2)</f>
        <v>0</v>
      </c>
      <c r="AL26" s="340"/>
      <c r="AM26" s="340"/>
      <c r="AN26" s="340"/>
      <c r="AO26" s="340"/>
      <c r="AP26" s="37"/>
      <c r="AQ26" s="37"/>
      <c r="AR26" s="40"/>
      <c r="BE26" s="33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3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1" t="s">
        <v>42</v>
      </c>
      <c r="M28" s="341"/>
      <c r="N28" s="341"/>
      <c r="O28" s="341"/>
      <c r="P28" s="341"/>
      <c r="Q28" s="37"/>
      <c r="R28" s="37"/>
      <c r="S28" s="37"/>
      <c r="T28" s="37"/>
      <c r="U28" s="37"/>
      <c r="V28" s="37"/>
      <c r="W28" s="341" t="s">
        <v>43</v>
      </c>
      <c r="X28" s="341"/>
      <c r="Y28" s="341"/>
      <c r="Z28" s="341"/>
      <c r="AA28" s="341"/>
      <c r="AB28" s="341"/>
      <c r="AC28" s="341"/>
      <c r="AD28" s="341"/>
      <c r="AE28" s="341"/>
      <c r="AF28" s="37"/>
      <c r="AG28" s="37"/>
      <c r="AH28" s="37"/>
      <c r="AI28" s="37"/>
      <c r="AJ28" s="37"/>
      <c r="AK28" s="341" t="s">
        <v>44</v>
      </c>
      <c r="AL28" s="341"/>
      <c r="AM28" s="341"/>
      <c r="AN28" s="341"/>
      <c r="AO28" s="341"/>
      <c r="AP28" s="37"/>
      <c r="AQ28" s="37"/>
      <c r="AR28" s="40"/>
      <c r="BE28" s="331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44">
        <v>0.21</v>
      </c>
      <c r="M29" s="343"/>
      <c r="N29" s="343"/>
      <c r="O29" s="343"/>
      <c r="P29" s="343"/>
      <c r="Q29" s="42"/>
      <c r="R29" s="42"/>
      <c r="S29" s="42"/>
      <c r="T29" s="42"/>
      <c r="U29" s="42"/>
      <c r="V29" s="42"/>
      <c r="W29" s="342">
        <f>ROUND(AZ54,2)</f>
        <v>0</v>
      </c>
      <c r="X29" s="343"/>
      <c r="Y29" s="343"/>
      <c r="Z29" s="343"/>
      <c r="AA29" s="343"/>
      <c r="AB29" s="343"/>
      <c r="AC29" s="343"/>
      <c r="AD29" s="343"/>
      <c r="AE29" s="343"/>
      <c r="AF29" s="42"/>
      <c r="AG29" s="42"/>
      <c r="AH29" s="42"/>
      <c r="AI29" s="42"/>
      <c r="AJ29" s="42"/>
      <c r="AK29" s="342">
        <f>ROUND(AV54,2)</f>
        <v>0</v>
      </c>
      <c r="AL29" s="343"/>
      <c r="AM29" s="343"/>
      <c r="AN29" s="343"/>
      <c r="AO29" s="343"/>
      <c r="AP29" s="42"/>
      <c r="AQ29" s="42"/>
      <c r="AR29" s="43"/>
      <c r="BE29" s="332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44">
        <v>0.15</v>
      </c>
      <c r="M30" s="343"/>
      <c r="N30" s="343"/>
      <c r="O30" s="343"/>
      <c r="P30" s="343"/>
      <c r="Q30" s="42"/>
      <c r="R30" s="42"/>
      <c r="S30" s="42"/>
      <c r="T30" s="42"/>
      <c r="U30" s="42"/>
      <c r="V30" s="42"/>
      <c r="W30" s="342">
        <f>ROUND(BA54,2)</f>
        <v>0</v>
      </c>
      <c r="X30" s="343"/>
      <c r="Y30" s="343"/>
      <c r="Z30" s="343"/>
      <c r="AA30" s="343"/>
      <c r="AB30" s="343"/>
      <c r="AC30" s="343"/>
      <c r="AD30" s="343"/>
      <c r="AE30" s="343"/>
      <c r="AF30" s="42"/>
      <c r="AG30" s="42"/>
      <c r="AH30" s="42"/>
      <c r="AI30" s="42"/>
      <c r="AJ30" s="42"/>
      <c r="AK30" s="342">
        <f>ROUND(AW54,2)</f>
        <v>0</v>
      </c>
      <c r="AL30" s="343"/>
      <c r="AM30" s="343"/>
      <c r="AN30" s="343"/>
      <c r="AO30" s="343"/>
      <c r="AP30" s="42"/>
      <c r="AQ30" s="42"/>
      <c r="AR30" s="43"/>
      <c r="BE30" s="332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44">
        <v>0.21</v>
      </c>
      <c r="M31" s="343"/>
      <c r="N31" s="343"/>
      <c r="O31" s="343"/>
      <c r="P31" s="343"/>
      <c r="Q31" s="42"/>
      <c r="R31" s="42"/>
      <c r="S31" s="42"/>
      <c r="T31" s="42"/>
      <c r="U31" s="42"/>
      <c r="V31" s="42"/>
      <c r="W31" s="342">
        <f>ROUND(BB54,2)</f>
        <v>0</v>
      </c>
      <c r="X31" s="343"/>
      <c r="Y31" s="343"/>
      <c r="Z31" s="343"/>
      <c r="AA31" s="343"/>
      <c r="AB31" s="343"/>
      <c r="AC31" s="343"/>
      <c r="AD31" s="343"/>
      <c r="AE31" s="343"/>
      <c r="AF31" s="42"/>
      <c r="AG31" s="42"/>
      <c r="AH31" s="42"/>
      <c r="AI31" s="42"/>
      <c r="AJ31" s="42"/>
      <c r="AK31" s="342">
        <v>0</v>
      </c>
      <c r="AL31" s="343"/>
      <c r="AM31" s="343"/>
      <c r="AN31" s="343"/>
      <c r="AO31" s="343"/>
      <c r="AP31" s="42"/>
      <c r="AQ31" s="42"/>
      <c r="AR31" s="43"/>
      <c r="BE31" s="332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44">
        <v>0.15</v>
      </c>
      <c r="M32" s="343"/>
      <c r="N32" s="343"/>
      <c r="O32" s="343"/>
      <c r="P32" s="343"/>
      <c r="Q32" s="42"/>
      <c r="R32" s="42"/>
      <c r="S32" s="42"/>
      <c r="T32" s="42"/>
      <c r="U32" s="42"/>
      <c r="V32" s="42"/>
      <c r="W32" s="342">
        <f>ROUND(BC54,2)</f>
        <v>0</v>
      </c>
      <c r="X32" s="343"/>
      <c r="Y32" s="343"/>
      <c r="Z32" s="343"/>
      <c r="AA32" s="343"/>
      <c r="AB32" s="343"/>
      <c r="AC32" s="343"/>
      <c r="AD32" s="343"/>
      <c r="AE32" s="343"/>
      <c r="AF32" s="42"/>
      <c r="AG32" s="42"/>
      <c r="AH32" s="42"/>
      <c r="AI32" s="42"/>
      <c r="AJ32" s="42"/>
      <c r="AK32" s="342">
        <v>0</v>
      </c>
      <c r="AL32" s="343"/>
      <c r="AM32" s="343"/>
      <c r="AN32" s="343"/>
      <c r="AO32" s="343"/>
      <c r="AP32" s="42"/>
      <c r="AQ32" s="42"/>
      <c r="AR32" s="43"/>
      <c r="BE32" s="332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44">
        <v>0</v>
      </c>
      <c r="M33" s="343"/>
      <c r="N33" s="343"/>
      <c r="O33" s="343"/>
      <c r="P33" s="343"/>
      <c r="Q33" s="42"/>
      <c r="R33" s="42"/>
      <c r="S33" s="42"/>
      <c r="T33" s="42"/>
      <c r="U33" s="42"/>
      <c r="V33" s="42"/>
      <c r="W33" s="342">
        <f>ROUND(BD54,2)</f>
        <v>0</v>
      </c>
      <c r="X33" s="343"/>
      <c r="Y33" s="343"/>
      <c r="Z33" s="343"/>
      <c r="AA33" s="343"/>
      <c r="AB33" s="343"/>
      <c r="AC33" s="343"/>
      <c r="AD33" s="343"/>
      <c r="AE33" s="343"/>
      <c r="AF33" s="42"/>
      <c r="AG33" s="42"/>
      <c r="AH33" s="42"/>
      <c r="AI33" s="42"/>
      <c r="AJ33" s="42"/>
      <c r="AK33" s="342">
        <v>0</v>
      </c>
      <c r="AL33" s="343"/>
      <c r="AM33" s="343"/>
      <c r="AN33" s="343"/>
      <c r="AO33" s="34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45" t="s">
        <v>53</v>
      </c>
      <c r="Y35" s="346"/>
      <c r="Z35" s="346"/>
      <c r="AA35" s="346"/>
      <c r="AB35" s="346"/>
      <c r="AC35" s="46"/>
      <c r="AD35" s="46"/>
      <c r="AE35" s="46"/>
      <c r="AF35" s="46"/>
      <c r="AG35" s="46"/>
      <c r="AH35" s="46"/>
      <c r="AI35" s="46"/>
      <c r="AJ35" s="46"/>
      <c r="AK35" s="347">
        <f>SUM(AK26:AK33)</f>
        <v>0</v>
      </c>
      <c r="AL35" s="346"/>
      <c r="AM35" s="346"/>
      <c r="AN35" s="346"/>
      <c r="AO35" s="34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20230424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9" t="str">
        <f>K6</f>
        <v>Projektová dokumentace opravy vnějšího zateplovacího systému Aquasvět Chomutov</v>
      </c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Mostecká 5887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51" t="str">
        <f>IF(AN8="","",AN8)</f>
        <v>24. 4. 2023</v>
      </c>
      <c r="AN47" s="35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Chomutov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52" t="str">
        <f>IF(E17="","",E17)</f>
        <v>DEKPROJEKT s.r.o.</v>
      </c>
      <c r="AN49" s="353"/>
      <c r="AO49" s="353"/>
      <c r="AP49" s="353"/>
      <c r="AQ49" s="37"/>
      <c r="AR49" s="40"/>
      <c r="AS49" s="354" t="s">
        <v>55</v>
      </c>
      <c r="AT49" s="35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38</v>
      </c>
      <c r="AJ50" s="37"/>
      <c r="AK50" s="37"/>
      <c r="AL50" s="37"/>
      <c r="AM50" s="352" t="str">
        <f>IF(E20="","",E20)</f>
        <v>DEKPROJEKT s.r.o.</v>
      </c>
      <c r="AN50" s="353"/>
      <c r="AO50" s="353"/>
      <c r="AP50" s="353"/>
      <c r="AQ50" s="37"/>
      <c r="AR50" s="40"/>
      <c r="AS50" s="356"/>
      <c r="AT50" s="35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8"/>
      <c r="AT51" s="35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60" t="s">
        <v>56</v>
      </c>
      <c r="D52" s="361"/>
      <c r="E52" s="361"/>
      <c r="F52" s="361"/>
      <c r="G52" s="361"/>
      <c r="H52" s="67"/>
      <c r="I52" s="362" t="s">
        <v>57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3" t="s">
        <v>58</v>
      </c>
      <c r="AH52" s="361"/>
      <c r="AI52" s="361"/>
      <c r="AJ52" s="361"/>
      <c r="AK52" s="361"/>
      <c r="AL52" s="361"/>
      <c r="AM52" s="361"/>
      <c r="AN52" s="362" t="s">
        <v>59</v>
      </c>
      <c r="AO52" s="361"/>
      <c r="AP52" s="361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7">
        <f>ROUND(AG55,2)</f>
        <v>0</v>
      </c>
      <c r="AH54" s="367"/>
      <c r="AI54" s="367"/>
      <c r="AJ54" s="367"/>
      <c r="AK54" s="367"/>
      <c r="AL54" s="367"/>
      <c r="AM54" s="367"/>
      <c r="AN54" s="368">
        <f>SUM(AG54,AT54)</f>
        <v>0</v>
      </c>
      <c r="AO54" s="368"/>
      <c r="AP54" s="368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74</v>
      </c>
      <c r="BT54" s="85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0" s="7" customFormat="1" ht="37.5" customHeight="1">
      <c r="A55" s="86" t="s">
        <v>78</v>
      </c>
      <c r="B55" s="87"/>
      <c r="C55" s="88"/>
      <c r="D55" s="366" t="s">
        <v>14</v>
      </c>
      <c r="E55" s="366"/>
      <c r="F55" s="366"/>
      <c r="G55" s="366"/>
      <c r="H55" s="366"/>
      <c r="I55" s="89"/>
      <c r="J55" s="366" t="s">
        <v>17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>'20230424 - Projektová dok...'!J28</f>
        <v>0</v>
      </c>
      <c r="AH55" s="365"/>
      <c r="AI55" s="365"/>
      <c r="AJ55" s="365"/>
      <c r="AK55" s="365"/>
      <c r="AL55" s="365"/>
      <c r="AM55" s="365"/>
      <c r="AN55" s="364">
        <f>SUM(AG55,AT55)</f>
        <v>0</v>
      </c>
      <c r="AO55" s="365"/>
      <c r="AP55" s="365"/>
      <c r="AQ55" s="90" t="s">
        <v>79</v>
      </c>
      <c r="AR55" s="91"/>
      <c r="AS55" s="92">
        <v>0</v>
      </c>
      <c r="AT55" s="93">
        <f>ROUND(SUM(AV55:AW55),2)</f>
        <v>0</v>
      </c>
      <c r="AU55" s="94">
        <f>'20230424 - Projektová dok...'!P95</f>
        <v>0</v>
      </c>
      <c r="AV55" s="93">
        <f>'20230424 - Projektová dok...'!J31</f>
        <v>0</v>
      </c>
      <c r="AW55" s="93">
        <f>'20230424 - Projektová dok...'!J32</f>
        <v>0</v>
      </c>
      <c r="AX55" s="93">
        <f>'20230424 - Projektová dok...'!J33</f>
        <v>0</v>
      </c>
      <c r="AY55" s="93">
        <f>'20230424 - Projektová dok...'!J34</f>
        <v>0</v>
      </c>
      <c r="AZ55" s="93">
        <f>'20230424 - Projektová dok...'!F31</f>
        <v>0</v>
      </c>
      <c r="BA55" s="93">
        <f>'20230424 - Projektová dok...'!F32</f>
        <v>0</v>
      </c>
      <c r="BB55" s="93">
        <f>'20230424 - Projektová dok...'!F33</f>
        <v>0</v>
      </c>
      <c r="BC55" s="93">
        <f>'20230424 - Projektová dok...'!F34</f>
        <v>0</v>
      </c>
      <c r="BD55" s="95">
        <f>'20230424 - Projektová dok...'!F35</f>
        <v>0</v>
      </c>
      <c r="BT55" s="96" t="s">
        <v>80</v>
      </c>
      <c r="BU55" s="96" t="s">
        <v>81</v>
      </c>
      <c r="BV55" s="96" t="s">
        <v>76</v>
      </c>
      <c r="BW55" s="96" t="s">
        <v>5</v>
      </c>
      <c r="BX55" s="96" t="s">
        <v>77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/w5JI8YKBsEZ0BgBINFHCipYmZn8BGeiH5mqQNlqplM5ogh06J/YhioFMZ7IKtlvr8ZHqkm/vjYKSo3An4oA9g==" saltValue="pb+DIzK5MsUu6mOc4LPFg59tSmTM9C8nIWbRmSKKe0EadKsLxOaJmH40CJb0WwRNzjNsNU6u4o9P+OGZg4ZJP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30424 - Projektová do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82</v>
      </c>
    </row>
    <row r="4" spans="2:46" s="1" customFormat="1" ht="24.95" customHeight="1">
      <c r="B4" s="21"/>
      <c r="D4" s="99" t="s">
        <v>83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70" t="s">
        <v>17</v>
      </c>
      <c r="F7" s="371"/>
      <c r="G7" s="371"/>
      <c r="H7" s="371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24. 4. 2023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27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28</v>
      </c>
      <c r="F13" s="35"/>
      <c r="G13" s="35"/>
      <c r="H13" s="35"/>
      <c r="I13" s="101" t="s">
        <v>29</v>
      </c>
      <c r="J13" s="103" t="s">
        <v>30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31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72" t="str">
        <f>'Rekapitulace stavby'!E14</f>
        <v>Vyplň údaj</v>
      </c>
      <c r="F16" s="373"/>
      <c r="G16" s="373"/>
      <c r="H16" s="373"/>
      <c r="I16" s="101" t="s">
        <v>29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33</v>
      </c>
      <c r="E18" s="35"/>
      <c r="F18" s="35"/>
      <c r="G18" s="35"/>
      <c r="H18" s="35"/>
      <c r="I18" s="101" t="s">
        <v>26</v>
      </c>
      <c r="J18" s="103" t="s">
        <v>34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35</v>
      </c>
      <c r="F19" s="35"/>
      <c r="G19" s="35"/>
      <c r="H19" s="35"/>
      <c r="I19" s="101" t="s">
        <v>29</v>
      </c>
      <c r="J19" s="103" t="s">
        <v>36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38</v>
      </c>
      <c r="E21" s="35"/>
      <c r="F21" s="35"/>
      <c r="G21" s="35"/>
      <c r="H21" s="35"/>
      <c r="I21" s="101" t="s">
        <v>26</v>
      </c>
      <c r="J21" s="103" t="s">
        <v>34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29</v>
      </c>
      <c r="J22" s="103" t="s">
        <v>36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39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74" t="s">
        <v>40</v>
      </c>
      <c r="F25" s="374"/>
      <c r="G25" s="374"/>
      <c r="H25" s="374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41</v>
      </c>
      <c r="E28" s="35"/>
      <c r="F28" s="35"/>
      <c r="G28" s="35"/>
      <c r="H28" s="35"/>
      <c r="I28" s="35"/>
      <c r="J28" s="110">
        <f>ROUND(J95,2)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43</v>
      </c>
      <c r="G30" s="35"/>
      <c r="H30" s="35"/>
      <c r="I30" s="111" t="s">
        <v>42</v>
      </c>
      <c r="J30" s="111" t="s">
        <v>44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45</v>
      </c>
      <c r="E31" s="101" t="s">
        <v>46</v>
      </c>
      <c r="F31" s="113">
        <f>ROUND((SUM(BE95:BE950)),2)</f>
        <v>0</v>
      </c>
      <c r="G31" s="35"/>
      <c r="H31" s="35"/>
      <c r="I31" s="114">
        <v>0.21</v>
      </c>
      <c r="J31" s="113">
        <f>ROUND(((SUM(BE95:BE950))*I31),2)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47</v>
      </c>
      <c r="F32" s="113">
        <f>ROUND((SUM(BF95:BF950)),2)</f>
        <v>0</v>
      </c>
      <c r="G32" s="35"/>
      <c r="H32" s="35"/>
      <c r="I32" s="114">
        <v>0.15</v>
      </c>
      <c r="J32" s="113">
        <f>ROUND(((SUM(BF95:BF950))*I32),2)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48</v>
      </c>
      <c r="F33" s="113">
        <f>ROUND((SUM(BG95:BG950)),2)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49</v>
      </c>
      <c r="F34" s="113">
        <f>ROUND((SUM(BH95:BH950)),2)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50</v>
      </c>
      <c r="F35" s="113">
        <f>ROUND((SUM(BI95:BI950)),2)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51</v>
      </c>
      <c r="E37" s="117"/>
      <c r="F37" s="117"/>
      <c r="G37" s="118" t="s">
        <v>52</v>
      </c>
      <c r="H37" s="119" t="s">
        <v>53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84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49" t="str">
        <f>E7</f>
        <v>Projektová dokumentace opravy vnějšího zateplovacího systému Aquasvět Chomutov</v>
      </c>
      <c r="F46" s="375"/>
      <c r="G46" s="375"/>
      <c r="H46" s="375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Mostecká 5887</v>
      </c>
      <c r="G48" s="37"/>
      <c r="H48" s="37"/>
      <c r="I48" s="30" t="s">
        <v>23</v>
      </c>
      <c r="J48" s="60" t="str">
        <f>IF(J10="","",J10)</f>
        <v>24. 4. 2023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Statutární město Chomutov</v>
      </c>
      <c r="G50" s="37"/>
      <c r="H50" s="37"/>
      <c r="I50" s="30" t="s">
        <v>33</v>
      </c>
      <c r="J50" s="33" t="str">
        <f>E19</f>
        <v>DEKPROJEKT s.r.o.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31</v>
      </c>
      <c r="D51" s="37"/>
      <c r="E51" s="37"/>
      <c r="F51" s="28" t="str">
        <f>IF(E16="","",E16)</f>
        <v>Vyplň údaj</v>
      </c>
      <c r="G51" s="37"/>
      <c r="H51" s="37"/>
      <c r="I51" s="30" t="s">
        <v>38</v>
      </c>
      <c r="J51" s="33" t="str">
        <f>E22</f>
        <v>DEKPROJEKT s.r.o.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85</v>
      </c>
      <c r="D53" s="127"/>
      <c r="E53" s="127"/>
      <c r="F53" s="127"/>
      <c r="G53" s="127"/>
      <c r="H53" s="127"/>
      <c r="I53" s="127"/>
      <c r="J53" s="128" t="s">
        <v>86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73</v>
      </c>
      <c r="D55" s="37"/>
      <c r="E55" s="37"/>
      <c r="F55" s="37"/>
      <c r="G55" s="37"/>
      <c r="H55" s="37"/>
      <c r="I55" s="37"/>
      <c r="J55" s="78">
        <f>J95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87</v>
      </c>
    </row>
    <row r="56" spans="2:12" s="9" customFormat="1" ht="24.95" customHeight="1">
      <c r="B56" s="130"/>
      <c r="C56" s="131"/>
      <c r="D56" s="132" t="s">
        <v>88</v>
      </c>
      <c r="E56" s="133"/>
      <c r="F56" s="133"/>
      <c r="G56" s="133"/>
      <c r="H56" s="133"/>
      <c r="I56" s="133"/>
      <c r="J56" s="134">
        <f>J96</f>
        <v>0</v>
      </c>
      <c r="K56" s="131"/>
      <c r="L56" s="135"/>
    </row>
    <row r="57" spans="2:12" s="10" customFormat="1" ht="19.9" customHeight="1">
      <c r="B57" s="136"/>
      <c r="C57" s="137"/>
      <c r="D57" s="138" t="s">
        <v>89</v>
      </c>
      <c r="E57" s="139"/>
      <c r="F57" s="139"/>
      <c r="G57" s="139"/>
      <c r="H57" s="139"/>
      <c r="I57" s="139"/>
      <c r="J57" s="140">
        <f>J97</f>
        <v>0</v>
      </c>
      <c r="K57" s="137"/>
      <c r="L57" s="141"/>
    </row>
    <row r="58" spans="2:12" s="10" customFormat="1" ht="19.9" customHeight="1">
      <c r="B58" s="136"/>
      <c r="C58" s="137"/>
      <c r="D58" s="138" t="s">
        <v>90</v>
      </c>
      <c r="E58" s="139"/>
      <c r="F58" s="139"/>
      <c r="G58" s="139"/>
      <c r="H58" s="139"/>
      <c r="I58" s="139"/>
      <c r="J58" s="140">
        <f>J185</f>
        <v>0</v>
      </c>
      <c r="K58" s="137"/>
      <c r="L58" s="141"/>
    </row>
    <row r="59" spans="2:12" s="10" customFormat="1" ht="19.9" customHeight="1">
      <c r="B59" s="136"/>
      <c r="C59" s="137"/>
      <c r="D59" s="138" t="s">
        <v>91</v>
      </c>
      <c r="E59" s="139"/>
      <c r="F59" s="139"/>
      <c r="G59" s="139"/>
      <c r="H59" s="139"/>
      <c r="I59" s="139"/>
      <c r="J59" s="140">
        <f>J222</f>
        <v>0</v>
      </c>
      <c r="K59" s="137"/>
      <c r="L59" s="141"/>
    </row>
    <row r="60" spans="2:12" s="10" customFormat="1" ht="19.9" customHeight="1">
      <c r="B60" s="136"/>
      <c r="C60" s="137"/>
      <c r="D60" s="138" t="s">
        <v>92</v>
      </c>
      <c r="E60" s="139"/>
      <c r="F60" s="139"/>
      <c r="G60" s="139"/>
      <c r="H60" s="139"/>
      <c r="I60" s="139"/>
      <c r="J60" s="140">
        <f>J304</f>
        <v>0</v>
      </c>
      <c r="K60" s="137"/>
      <c r="L60" s="141"/>
    </row>
    <row r="61" spans="2:12" s="10" customFormat="1" ht="19.9" customHeight="1">
      <c r="B61" s="136"/>
      <c r="C61" s="137"/>
      <c r="D61" s="138" t="s">
        <v>93</v>
      </c>
      <c r="E61" s="139"/>
      <c r="F61" s="139"/>
      <c r="G61" s="139"/>
      <c r="H61" s="139"/>
      <c r="I61" s="139"/>
      <c r="J61" s="140">
        <f>J339</f>
        <v>0</v>
      </c>
      <c r="K61" s="137"/>
      <c r="L61" s="141"/>
    </row>
    <row r="62" spans="2:12" s="10" customFormat="1" ht="19.9" customHeight="1">
      <c r="B62" s="136"/>
      <c r="C62" s="137"/>
      <c r="D62" s="138" t="s">
        <v>94</v>
      </c>
      <c r="E62" s="139"/>
      <c r="F62" s="139"/>
      <c r="G62" s="139"/>
      <c r="H62" s="139"/>
      <c r="I62" s="139"/>
      <c r="J62" s="140">
        <f>J352</f>
        <v>0</v>
      </c>
      <c r="K62" s="137"/>
      <c r="L62" s="141"/>
    </row>
    <row r="63" spans="2:12" s="9" customFormat="1" ht="24.95" customHeight="1">
      <c r="B63" s="130"/>
      <c r="C63" s="131"/>
      <c r="D63" s="132" t="s">
        <v>95</v>
      </c>
      <c r="E63" s="133"/>
      <c r="F63" s="133"/>
      <c r="G63" s="133"/>
      <c r="H63" s="133"/>
      <c r="I63" s="133"/>
      <c r="J63" s="134">
        <f>J355</f>
        <v>0</v>
      </c>
      <c r="K63" s="131"/>
      <c r="L63" s="135"/>
    </row>
    <row r="64" spans="2:12" s="10" customFormat="1" ht="19.9" customHeight="1">
      <c r="B64" s="136"/>
      <c r="C64" s="137"/>
      <c r="D64" s="138" t="s">
        <v>96</v>
      </c>
      <c r="E64" s="139"/>
      <c r="F64" s="139"/>
      <c r="G64" s="139"/>
      <c r="H64" s="139"/>
      <c r="I64" s="139"/>
      <c r="J64" s="140">
        <f>J356</f>
        <v>0</v>
      </c>
      <c r="K64" s="137"/>
      <c r="L64" s="141"/>
    </row>
    <row r="65" spans="2:12" s="10" customFormat="1" ht="19.9" customHeight="1">
      <c r="B65" s="136"/>
      <c r="C65" s="137"/>
      <c r="D65" s="138" t="s">
        <v>97</v>
      </c>
      <c r="E65" s="139"/>
      <c r="F65" s="139"/>
      <c r="G65" s="139"/>
      <c r="H65" s="139"/>
      <c r="I65" s="139"/>
      <c r="J65" s="140">
        <f>J448</f>
        <v>0</v>
      </c>
      <c r="K65" s="137"/>
      <c r="L65" s="141"/>
    </row>
    <row r="66" spans="2:12" s="10" customFormat="1" ht="19.9" customHeight="1">
      <c r="B66" s="136"/>
      <c r="C66" s="137"/>
      <c r="D66" s="138" t="s">
        <v>98</v>
      </c>
      <c r="E66" s="139"/>
      <c r="F66" s="139"/>
      <c r="G66" s="139"/>
      <c r="H66" s="139"/>
      <c r="I66" s="139"/>
      <c r="J66" s="140">
        <f>J481</f>
        <v>0</v>
      </c>
      <c r="K66" s="137"/>
      <c r="L66" s="141"/>
    </row>
    <row r="67" spans="2:12" s="10" customFormat="1" ht="19.9" customHeight="1">
      <c r="B67" s="136"/>
      <c r="C67" s="137"/>
      <c r="D67" s="138" t="s">
        <v>99</v>
      </c>
      <c r="E67" s="139"/>
      <c r="F67" s="139"/>
      <c r="G67" s="139"/>
      <c r="H67" s="139"/>
      <c r="I67" s="139"/>
      <c r="J67" s="140">
        <f>J580</f>
        <v>0</v>
      </c>
      <c r="K67" s="137"/>
      <c r="L67" s="141"/>
    </row>
    <row r="68" spans="2:12" s="10" customFormat="1" ht="19.9" customHeight="1">
      <c r="B68" s="136"/>
      <c r="C68" s="137"/>
      <c r="D68" s="138" t="s">
        <v>100</v>
      </c>
      <c r="E68" s="139"/>
      <c r="F68" s="139"/>
      <c r="G68" s="139"/>
      <c r="H68" s="139"/>
      <c r="I68" s="139"/>
      <c r="J68" s="140">
        <f>J596</f>
        <v>0</v>
      </c>
      <c r="K68" s="137"/>
      <c r="L68" s="141"/>
    </row>
    <row r="69" spans="2:12" s="10" customFormat="1" ht="19.9" customHeight="1">
      <c r="B69" s="136"/>
      <c r="C69" s="137"/>
      <c r="D69" s="138" t="s">
        <v>101</v>
      </c>
      <c r="E69" s="139"/>
      <c r="F69" s="139"/>
      <c r="G69" s="139"/>
      <c r="H69" s="139"/>
      <c r="I69" s="139"/>
      <c r="J69" s="140">
        <f>J607</f>
        <v>0</v>
      </c>
      <c r="K69" s="137"/>
      <c r="L69" s="141"/>
    </row>
    <row r="70" spans="2:12" s="10" customFormat="1" ht="19.9" customHeight="1">
      <c r="B70" s="136"/>
      <c r="C70" s="137"/>
      <c r="D70" s="138" t="s">
        <v>102</v>
      </c>
      <c r="E70" s="139"/>
      <c r="F70" s="139"/>
      <c r="G70" s="139"/>
      <c r="H70" s="139"/>
      <c r="I70" s="139"/>
      <c r="J70" s="140">
        <f>J688</f>
        <v>0</v>
      </c>
      <c r="K70" s="137"/>
      <c r="L70" s="141"/>
    </row>
    <row r="71" spans="2:12" s="10" customFormat="1" ht="19.9" customHeight="1">
      <c r="B71" s="136"/>
      <c r="C71" s="137"/>
      <c r="D71" s="138" t="s">
        <v>103</v>
      </c>
      <c r="E71" s="139"/>
      <c r="F71" s="139"/>
      <c r="G71" s="139"/>
      <c r="H71" s="139"/>
      <c r="I71" s="139"/>
      <c r="J71" s="140">
        <f>J706</f>
        <v>0</v>
      </c>
      <c r="K71" s="137"/>
      <c r="L71" s="141"/>
    </row>
    <row r="72" spans="2:12" s="10" customFormat="1" ht="19.9" customHeight="1">
      <c r="B72" s="136"/>
      <c r="C72" s="137"/>
      <c r="D72" s="138" t="s">
        <v>104</v>
      </c>
      <c r="E72" s="139"/>
      <c r="F72" s="139"/>
      <c r="G72" s="139"/>
      <c r="H72" s="139"/>
      <c r="I72" s="139"/>
      <c r="J72" s="140">
        <f>J719</f>
        <v>0</v>
      </c>
      <c r="K72" s="137"/>
      <c r="L72" s="141"/>
    </row>
    <row r="73" spans="2:12" s="9" customFormat="1" ht="24.95" customHeight="1">
      <c r="B73" s="130"/>
      <c r="C73" s="131"/>
      <c r="D73" s="132" t="s">
        <v>105</v>
      </c>
      <c r="E73" s="133"/>
      <c r="F73" s="133"/>
      <c r="G73" s="133"/>
      <c r="H73" s="133"/>
      <c r="I73" s="133"/>
      <c r="J73" s="134">
        <f>J938</f>
        <v>0</v>
      </c>
      <c r="K73" s="131"/>
      <c r="L73" s="135"/>
    </row>
    <row r="74" spans="2:12" s="10" customFormat="1" ht="19.9" customHeight="1">
      <c r="B74" s="136"/>
      <c r="C74" s="137"/>
      <c r="D74" s="138" t="s">
        <v>106</v>
      </c>
      <c r="E74" s="139"/>
      <c r="F74" s="139"/>
      <c r="G74" s="139"/>
      <c r="H74" s="139"/>
      <c r="I74" s="139"/>
      <c r="J74" s="140">
        <f>J939</f>
        <v>0</v>
      </c>
      <c r="K74" s="137"/>
      <c r="L74" s="141"/>
    </row>
    <row r="75" spans="2:12" s="10" customFormat="1" ht="19.9" customHeight="1">
      <c r="B75" s="136"/>
      <c r="C75" s="137"/>
      <c r="D75" s="138" t="s">
        <v>107</v>
      </c>
      <c r="E75" s="139"/>
      <c r="F75" s="139"/>
      <c r="G75" s="139"/>
      <c r="H75" s="139"/>
      <c r="I75" s="139"/>
      <c r="J75" s="140">
        <f>J942</f>
        <v>0</v>
      </c>
      <c r="K75" s="137"/>
      <c r="L75" s="141"/>
    </row>
    <row r="76" spans="2:12" s="10" customFormat="1" ht="19.9" customHeight="1">
      <c r="B76" s="136"/>
      <c r="C76" s="137"/>
      <c r="D76" s="138" t="s">
        <v>108</v>
      </c>
      <c r="E76" s="139"/>
      <c r="F76" s="139"/>
      <c r="G76" s="139"/>
      <c r="H76" s="139"/>
      <c r="I76" s="139"/>
      <c r="J76" s="140">
        <f>J945</f>
        <v>0</v>
      </c>
      <c r="K76" s="137"/>
      <c r="L76" s="141"/>
    </row>
    <row r="77" spans="2:12" s="10" customFormat="1" ht="19.9" customHeight="1">
      <c r="B77" s="136"/>
      <c r="C77" s="137"/>
      <c r="D77" s="138" t="s">
        <v>109</v>
      </c>
      <c r="E77" s="139"/>
      <c r="F77" s="139"/>
      <c r="G77" s="139"/>
      <c r="H77" s="139"/>
      <c r="I77" s="139"/>
      <c r="J77" s="140">
        <f>J948</f>
        <v>0</v>
      </c>
      <c r="K77" s="137"/>
      <c r="L77" s="141"/>
    </row>
    <row r="78" spans="1:31" s="2" customFormat="1" ht="21.7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3" spans="1:31" s="2" customFormat="1" ht="6.95" customHeight="1">
      <c r="A83" s="35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4.95" customHeight="1">
      <c r="A84" s="35"/>
      <c r="B84" s="36"/>
      <c r="C84" s="24" t="s">
        <v>110</v>
      </c>
      <c r="D84" s="37"/>
      <c r="E84" s="37"/>
      <c r="F84" s="37"/>
      <c r="G84" s="37"/>
      <c r="H84" s="37"/>
      <c r="I84" s="37"/>
      <c r="J84" s="37"/>
      <c r="K84" s="37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16</v>
      </c>
      <c r="D86" s="37"/>
      <c r="E86" s="37"/>
      <c r="F86" s="37"/>
      <c r="G86" s="37"/>
      <c r="H86" s="37"/>
      <c r="I86" s="37"/>
      <c r="J86" s="37"/>
      <c r="K86" s="37"/>
      <c r="L86" s="10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49" t="str">
        <f>E7</f>
        <v>Projektová dokumentace opravy vnějšího zateplovacího systému Aquasvět Chomutov</v>
      </c>
      <c r="F87" s="375"/>
      <c r="G87" s="375"/>
      <c r="H87" s="375"/>
      <c r="I87" s="37"/>
      <c r="J87" s="37"/>
      <c r="K87" s="37"/>
      <c r="L87" s="10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21</v>
      </c>
      <c r="D89" s="37"/>
      <c r="E89" s="37"/>
      <c r="F89" s="28" t="str">
        <f>F10</f>
        <v>Mostecká 5887</v>
      </c>
      <c r="G89" s="37"/>
      <c r="H89" s="37"/>
      <c r="I89" s="30" t="s">
        <v>23</v>
      </c>
      <c r="J89" s="60" t="str">
        <f>IF(J10="","",J10)</f>
        <v>24. 4. 2023</v>
      </c>
      <c r="K89" s="37"/>
      <c r="L89" s="10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25</v>
      </c>
      <c r="D91" s="37"/>
      <c r="E91" s="37"/>
      <c r="F91" s="28" t="str">
        <f>E13</f>
        <v>Statutární město Chomutov</v>
      </c>
      <c r="G91" s="37"/>
      <c r="H91" s="37"/>
      <c r="I91" s="30" t="s">
        <v>33</v>
      </c>
      <c r="J91" s="33" t="str">
        <f>E19</f>
        <v>DEKPROJEKT s.r.o.</v>
      </c>
      <c r="K91" s="37"/>
      <c r="L91" s="10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31</v>
      </c>
      <c r="D92" s="37"/>
      <c r="E92" s="37"/>
      <c r="F92" s="28" t="str">
        <f>IF(E16="","",E16)</f>
        <v>Vyplň údaj</v>
      </c>
      <c r="G92" s="37"/>
      <c r="H92" s="37"/>
      <c r="I92" s="30" t="s">
        <v>38</v>
      </c>
      <c r="J92" s="33" t="str">
        <f>E22</f>
        <v>DEKPROJEKT s.r.o.</v>
      </c>
      <c r="K92" s="37"/>
      <c r="L92" s="10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42"/>
      <c r="B94" s="143"/>
      <c r="C94" s="144" t="s">
        <v>111</v>
      </c>
      <c r="D94" s="145" t="s">
        <v>60</v>
      </c>
      <c r="E94" s="145" t="s">
        <v>56</v>
      </c>
      <c r="F94" s="145" t="s">
        <v>57</v>
      </c>
      <c r="G94" s="145" t="s">
        <v>112</v>
      </c>
      <c r="H94" s="145" t="s">
        <v>113</v>
      </c>
      <c r="I94" s="145" t="s">
        <v>114</v>
      </c>
      <c r="J94" s="145" t="s">
        <v>86</v>
      </c>
      <c r="K94" s="146" t="s">
        <v>115</v>
      </c>
      <c r="L94" s="147"/>
      <c r="M94" s="69" t="s">
        <v>19</v>
      </c>
      <c r="N94" s="70" t="s">
        <v>45</v>
      </c>
      <c r="O94" s="70" t="s">
        <v>116</v>
      </c>
      <c r="P94" s="70" t="s">
        <v>117</v>
      </c>
      <c r="Q94" s="70" t="s">
        <v>118</v>
      </c>
      <c r="R94" s="70" t="s">
        <v>119</v>
      </c>
      <c r="S94" s="70" t="s">
        <v>120</v>
      </c>
      <c r="T94" s="71" t="s">
        <v>121</v>
      </c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</row>
    <row r="95" spans="1:63" s="2" customFormat="1" ht="22.9" customHeight="1">
      <c r="A95" s="35"/>
      <c r="B95" s="36"/>
      <c r="C95" s="76" t="s">
        <v>122</v>
      </c>
      <c r="D95" s="37"/>
      <c r="E95" s="37"/>
      <c r="F95" s="37"/>
      <c r="G95" s="37"/>
      <c r="H95" s="37"/>
      <c r="I95" s="37"/>
      <c r="J95" s="148">
        <f>BK95</f>
        <v>0</v>
      </c>
      <c r="K95" s="37"/>
      <c r="L95" s="40"/>
      <c r="M95" s="72"/>
      <c r="N95" s="149"/>
      <c r="O95" s="73"/>
      <c r="P95" s="150">
        <f>P96+P355+P938</f>
        <v>0</v>
      </c>
      <c r="Q95" s="73"/>
      <c r="R95" s="150">
        <f>R96+R355+R938</f>
        <v>131.52501203999998</v>
      </c>
      <c r="S95" s="73"/>
      <c r="T95" s="151">
        <f>T96+T355+T938</f>
        <v>137.41919154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74</v>
      </c>
      <c r="AU95" s="18" t="s">
        <v>87</v>
      </c>
      <c r="BK95" s="152">
        <f>BK96+BK355+BK938</f>
        <v>0</v>
      </c>
    </row>
    <row r="96" spans="2:63" s="12" customFormat="1" ht="25.9" customHeight="1">
      <c r="B96" s="153"/>
      <c r="C96" s="154"/>
      <c r="D96" s="155" t="s">
        <v>74</v>
      </c>
      <c r="E96" s="156" t="s">
        <v>123</v>
      </c>
      <c r="F96" s="156" t="s">
        <v>124</v>
      </c>
      <c r="G96" s="154"/>
      <c r="H96" s="154"/>
      <c r="I96" s="157"/>
      <c r="J96" s="158">
        <f>BK96</f>
        <v>0</v>
      </c>
      <c r="K96" s="154"/>
      <c r="L96" s="159"/>
      <c r="M96" s="160"/>
      <c r="N96" s="161"/>
      <c r="O96" s="161"/>
      <c r="P96" s="162">
        <f>P97+P185+P222+P304+P339+P352</f>
        <v>0</v>
      </c>
      <c r="Q96" s="161"/>
      <c r="R96" s="162">
        <f>R97+R185+R222+R304+R339+R352</f>
        <v>59.93442704</v>
      </c>
      <c r="S96" s="161"/>
      <c r="T96" s="163">
        <f>T97+T185+T222+T304+T339+T352</f>
        <v>118.314912</v>
      </c>
      <c r="AR96" s="164" t="s">
        <v>80</v>
      </c>
      <c r="AT96" s="165" t="s">
        <v>74</v>
      </c>
      <c r="AU96" s="165" t="s">
        <v>75</v>
      </c>
      <c r="AY96" s="164" t="s">
        <v>125</v>
      </c>
      <c r="BK96" s="166">
        <f>BK97+BK185+BK222+BK304+BK339+BK352</f>
        <v>0</v>
      </c>
    </row>
    <row r="97" spans="2:63" s="12" customFormat="1" ht="22.9" customHeight="1">
      <c r="B97" s="153"/>
      <c r="C97" s="154"/>
      <c r="D97" s="155" t="s">
        <v>74</v>
      </c>
      <c r="E97" s="167" t="s">
        <v>80</v>
      </c>
      <c r="F97" s="167" t="s">
        <v>126</v>
      </c>
      <c r="G97" s="154"/>
      <c r="H97" s="154"/>
      <c r="I97" s="157"/>
      <c r="J97" s="168">
        <f>BK97</f>
        <v>0</v>
      </c>
      <c r="K97" s="154"/>
      <c r="L97" s="159"/>
      <c r="M97" s="160"/>
      <c r="N97" s="161"/>
      <c r="O97" s="161"/>
      <c r="P97" s="162">
        <f>SUM(P98:P184)</f>
        <v>0</v>
      </c>
      <c r="Q97" s="161"/>
      <c r="R97" s="162">
        <f>SUM(R98:R184)</f>
        <v>0.0005809999999999999</v>
      </c>
      <c r="S97" s="161"/>
      <c r="T97" s="163">
        <f>SUM(T98:T184)</f>
        <v>30.03751</v>
      </c>
      <c r="AR97" s="164" t="s">
        <v>80</v>
      </c>
      <c r="AT97" s="165" t="s">
        <v>74</v>
      </c>
      <c r="AU97" s="165" t="s">
        <v>80</v>
      </c>
      <c r="AY97" s="164" t="s">
        <v>125</v>
      </c>
      <c r="BK97" s="166">
        <f>SUM(BK98:BK184)</f>
        <v>0</v>
      </c>
    </row>
    <row r="98" spans="1:65" s="2" customFormat="1" ht="37.9" customHeight="1">
      <c r="A98" s="35"/>
      <c r="B98" s="36"/>
      <c r="C98" s="169" t="s">
        <v>80</v>
      </c>
      <c r="D98" s="169" t="s">
        <v>127</v>
      </c>
      <c r="E98" s="170" t="s">
        <v>128</v>
      </c>
      <c r="F98" s="171" t="s">
        <v>129</v>
      </c>
      <c r="G98" s="172" t="s">
        <v>130</v>
      </c>
      <c r="H98" s="173">
        <v>101.042</v>
      </c>
      <c r="I98" s="174"/>
      <c r="J98" s="175">
        <f>ROUND(I98*H98,2)</f>
        <v>0</v>
      </c>
      <c r="K98" s="171" t="s">
        <v>131</v>
      </c>
      <c r="L98" s="40"/>
      <c r="M98" s="176" t="s">
        <v>19</v>
      </c>
      <c r="N98" s="177" t="s">
        <v>46</v>
      </c>
      <c r="O98" s="65"/>
      <c r="P98" s="178">
        <f>O98*H98</f>
        <v>0</v>
      </c>
      <c r="Q98" s="178">
        <v>0</v>
      </c>
      <c r="R98" s="178">
        <f>Q98*H98</f>
        <v>0</v>
      </c>
      <c r="S98" s="178">
        <v>0.255</v>
      </c>
      <c r="T98" s="179">
        <f>S98*H98</f>
        <v>25.765710000000002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0" t="s">
        <v>132</v>
      </c>
      <c r="AT98" s="180" t="s">
        <v>127</v>
      </c>
      <c r="AU98" s="180" t="s">
        <v>82</v>
      </c>
      <c r="AY98" s="18" t="s">
        <v>125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8" t="s">
        <v>80</v>
      </c>
      <c r="BK98" s="181">
        <f>ROUND(I98*H98,2)</f>
        <v>0</v>
      </c>
      <c r="BL98" s="18" t="s">
        <v>132</v>
      </c>
      <c r="BM98" s="180" t="s">
        <v>133</v>
      </c>
    </row>
    <row r="99" spans="1:47" s="2" customFormat="1" ht="11.25">
      <c r="A99" s="35"/>
      <c r="B99" s="36"/>
      <c r="C99" s="37"/>
      <c r="D99" s="182" t="s">
        <v>134</v>
      </c>
      <c r="E99" s="37"/>
      <c r="F99" s="183" t="s">
        <v>135</v>
      </c>
      <c r="G99" s="37"/>
      <c r="H99" s="37"/>
      <c r="I99" s="184"/>
      <c r="J99" s="37"/>
      <c r="K99" s="37"/>
      <c r="L99" s="40"/>
      <c r="M99" s="185"/>
      <c r="N99" s="18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134</v>
      </c>
      <c r="AU99" s="18" t="s">
        <v>82</v>
      </c>
    </row>
    <row r="100" spans="2:51" s="13" customFormat="1" ht="11.25">
      <c r="B100" s="187"/>
      <c r="C100" s="188"/>
      <c r="D100" s="189" t="s">
        <v>136</v>
      </c>
      <c r="E100" s="190" t="s">
        <v>19</v>
      </c>
      <c r="F100" s="191" t="s">
        <v>137</v>
      </c>
      <c r="G100" s="188"/>
      <c r="H100" s="190" t="s">
        <v>19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136</v>
      </c>
      <c r="AU100" s="197" t="s">
        <v>82</v>
      </c>
      <c r="AV100" s="13" t="s">
        <v>80</v>
      </c>
      <c r="AW100" s="13" t="s">
        <v>37</v>
      </c>
      <c r="AX100" s="13" t="s">
        <v>75</v>
      </c>
      <c r="AY100" s="197" t="s">
        <v>125</v>
      </c>
    </row>
    <row r="101" spans="2:51" s="14" customFormat="1" ht="11.25">
      <c r="B101" s="198"/>
      <c r="C101" s="199"/>
      <c r="D101" s="189" t="s">
        <v>136</v>
      </c>
      <c r="E101" s="200" t="s">
        <v>19</v>
      </c>
      <c r="F101" s="201" t="s">
        <v>138</v>
      </c>
      <c r="G101" s="199"/>
      <c r="H101" s="202">
        <v>52.236</v>
      </c>
      <c r="I101" s="203"/>
      <c r="J101" s="199"/>
      <c r="K101" s="199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136</v>
      </c>
      <c r="AU101" s="208" t="s">
        <v>82</v>
      </c>
      <c r="AV101" s="14" t="s">
        <v>82</v>
      </c>
      <c r="AW101" s="14" t="s">
        <v>37</v>
      </c>
      <c r="AX101" s="14" t="s">
        <v>75</v>
      </c>
      <c r="AY101" s="208" t="s">
        <v>125</v>
      </c>
    </row>
    <row r="102" spans="2:51" s="13" customFormat="1" ht="11.25">
      <c r="B102" s="187"/>
      <c r="C102" s="188"/>
      <c r="D102" s="189" t="s">
        <v>136</v>
      </c>
      <c r="E102" s="190" t="s">
        <v>19</v>
      </c>
      <c r="F102" s="191" t="s">
        <v>139</v>
      </c>
      <c r="G102" s="188"/>
      <c r="H102" s="190" t="s">
        <v>19</v>
      </c>
      <c r="I102" s="192"/>
      <c r="J102" s="188"/>
      <c r="K102" s="188"/>
      <c r="L102" s="193"/>
      <c r="M102" s="194"/>
      <c r="N102" s="195"/>
      <c r="O102" s="195"/>
      <c r="P102" s="195"/>
      <c r="Q102" s="195"/>
      <c r="R102" s="195"/>
      <c r="S102" s="195"/>
      <c r="T102" s="196"/>
      <c r="AT102" s="197" t="s">
        <v>136</v>
      </c>
      <c r="AU102" s="197" t="s">
        <v>82</v>
      </c>
      <c r="AV102" s="13" t="s">
        <v>80</v>
      </c>
      <c r="AW102" s="13" t="s">
        <v>37</v>
      </c>
      <c r="AX102" s="13" t="s">
        <v>75</v>
      </c>
      <c r="AY102" s="197" t="s">
        <v>125</v>
      </c>
    </row>
    <row r="103" spans="2:51" s="14" customFormat="1" ht="11.25">
      <c r="B103" s="198"/>
      <c r="C103" s="199"/>
      <c r="D103" s="189" t="s">
        <v>136</v>
      </c>
      <c r="E103" s="200" t="s">
        <v>19</v>
      </c>
      <c r="F103" s="201" t="s">
        <v>140</v>
      </c>
      <c r="G103" s="199"/>
      <c r="H103" s="202">
        <v>20.848</v>
      </c>
      <c r="I103" s="203"/>
      <c r="J103" s="199"/>
      <c r="K103" s="199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136</v>
      </c>
      <c r="AU103" s="208" t="s">
        <v>82</v>
      </c>
      <c r="AV103" s="14" t="s">
        <v>82</v>
      </c>
      <c r="AW103" s="14" t="s">
        <v>37</v>
      </c>
      <c r="AX103" s="14" t="s">
        <v>75</v>
      </c>
      <c r="AY103" s="208" t="s">
        <v>125</v>
      </c>
    </row>
    <row r="104" spans="2:51" s="13" customFormat="1" ht="11.25">
      <c r="B104" s="187"/>
      <c r="C104" s="188"/>
      <c r="D104" s="189" t="s">
        <v>136</v>
      </c>
      <c r="E104" s="190" t="s">
        <v>19</v>
      </c>
      <c r="F104" s="191" t="s">
        <v>141</v>
      </c>
      <c r="G104" s="188"/>
      <c r="H104" s="190" t="s">
        <v>19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136</v>
      </c>
      <c r="AU104" s="197" t="s">
        <v>82</v>
      </c>
      <c r="AV104" s="13" t="s">
        <v>80</v>
      </c>
      <c r="AW104" s="13" t="s">
        <v>37</v>
      </c>
      <c r="AX104" s="13" t="s">
        <v>75</v>
      </c>
      <c r="AY104" s="197" t="s">
        <v>125</v>
      </c>
    </row>
    <row r="105" spans="2:51" s="14" customFormat="1" ht="11.25">
      <c r="B105" s="198"/>
      <c r="C105" s="199"/>
      <c r="D105" s="189" t="s">
        <v>136</v>
      </c>
      <c r="E105" s="200" t="s">
        <v>19</v>
      </c>
      <c r="F105" s="201" t="s">
        <v>142</v>
      </c>
      <c r="G105" s="199"/>
      <c r="H105" s="202">
        <v>3.6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136</v>
      </c>
      <c r="AU105" s="208" t="s">
        <v>82</v>
      </c>
      <c r="AV105" s="14" t="s">
        <v>82</v>
      </c>
      <c r="AW105" s="14" t="s">
        <v>37</v>
      </c>
      <c r="AX105" s="14" t="s">
        <v>75</v>
      </c>
      <c r="AY105" s="208" t="s">
        <v>125</v>
      </c>
    </row>
    <row r="106" spans="2:51" s="13" customFormat="1" ht="11.25">
      <c r="B106" s="187"/>
      <c r="C106" s="188"/>
      <c r="D106" s="189" t="s">
        <v>136</v>
      </c>
      <c r="E106" s="190" t="s">
        <v>19</v>
      </c>
      <c r="F106" s="191" t="s">
        <v>143</v>
      </c>
      <c r="G106" s="188"/>
      <c r="H106" s="190" t="s">
        <v>19</v>
      </c>
      <c r="I106" s="192"/>
      <c r="J106" s="188"/>
      <c r="K106" s="188"/>
      <c r="L106" s="193"/>
      <c r="M106" s="194"/>
      <c r="N106" s="195"/>
      <c r="O106" s="195"/>
      <c r="P106" s="195"/>
      <c r="Q106" s="195"/>
      <c r="R106" s="195"/>
      <c r="S106" s="195"/>
      <c r="T106" s="196"/>
      <c r="AT106" s="197" t="s">
        <v>136</v>
      </c>
      <c r="AU106" s="197" t="s">
        <v>82</v>
      </c>
      <c r="AV106" s="13" t="s">
        <v>80</v>
      </c>
      <c r="AW106" s="13" t="s">
        <v>37</v>
      </c>
      <c r="AX106" s="13" t="s">
        <v>75</v>
      </c>
      <c r="AY106" s="197" t="s">
        <v>125</v>
      </c>
    </row>
    <row r="107" spans="2:51" s="14" customFormat="1" ht="11.25">
      <c r="B107" s="198"/>
      <c r="C107" s="199"/>
      <c r="D107" s="189" t="s">
        <v>136</v>
      </c>
      <c r="E107" s="200" t="s">
        <v>19</v>
      </c>
      <c r="F107" s="201" t="s">
        <v>144</v>
      </c>
      <c r="G107" s="199"/>
      <c r="H107" s="202">
        <v>24.358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136</v>
      </c>
      <c r="AU107" s="208" t="s">
        <v>82</v>
      </c>
      <c r="AV107" s="14" t="s">
        <v>82</v>
      </c>
      <c r="AW107" s="14" t="s">
        <v>37</v>
      </c>
      <c r="AX107" s="14" t="s">
        <v>75</v>
      </c>
      <c r="AY107" s="208" t="s">
        <v>125</v>
      </c>
    </row>
    <row r="108" spans="2:51" s="15" customFormat="1" ht="11.25">
      <c r="B108" s="209"/>
      <c r="C108" s="210"/>
      <c r="D108" s="189" t="s">
        <v>136</v>
      </c>
      <c r="E108" s="211" t="s">
        <v>19</v>
      </c>
      <c r="F108" s="212" t="s">
        <v>145</v>
      </c>
      <c r="G108" s="210"/>
      <c r="H108" s="213">
        <v>101.042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136</v>
      </c>
      <c r="AU108" s="219" t="s">
        <v>82</v>
      </c>
      <c r="AV108" s="15" t="s">
        <v>132</v>
      </c>
      <c r="AW108" s="15" t="s">
        <v>37</v>
      </c>
      <c r="AX108" s="15" t="s">
        <v>80</v>
      </c>
      <c r="AY108" s="219" t="s">
        <v>125</v>
      </c>
    </row>
    <row r="109" spans="1:65" s="2" customFormat="1" ht="37.9" customHeight="1">
      <c r="A109" s="35"/>
      <c r="B109" s="36"/>
      <c r="C109" s="169" t="s">
        <v>82</v>
      </c>
      <c r="D109" s="169" t="s">
        <v>127</v>
      </c>
      <c r="E109" s="170" t="s">
        <v>146</v>
      </c>
      <c r="F109" s="171" t="s">
        <v>147</v>
      </c>
      <c r="G109" s="172" t="s">
        <v>130</v>
      </c>
      <c r="H109" s="173">
        <v>16.43</v>
      </c>
      <c r="I109" s="174"/>
      <c r="J109" s="175">
        <f>ROUND(I109*H109,2)</f>
        <v>0</v>
      </c>
      <c r="K109" s="171" t="s">
        <v>131</v>
      </c>
      <c r="L109" s="40"/>
      <c r="M109" s="176" t="s">
        <v>19</v>
      </c>
      <c r="N109" s="177" t="s">
        <v>46</v>
      </c>
      <c r="O109" s="65"/>
      <c r="P109" s="178">
        <f>O109*H109</f>
        <v>0</v>
      </c>
      <c r="Q109" s="178">
        <v>0</v>
      </c>
      <c r="R109" s="178">
        <f>Q109*H109</f>
        <v>0</v>
      </c>
      <c r="S109" s="178">
        <v>0.26</v>
      </c>
      <c r="T109" s="179">
        <f>S109*H109</f>
        <v>4.2718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0" t="s">
        <v>132</v>
      </c>
      <c r="AT109" s="180" t="s">
        <v>127</v>
      </c>
      <c r="AU109" s="180" t="s">
        <v>82</v>
      </c>
      <c r="AY109" s="18" t="s">
        <v>125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8" t="s">
        <v>80</v>
      </c>
      <c r="BK109" s="181">
        <f>ROUND(I109*H109,2)</f>
        <v>0</v>
      </c>
      <c r="BL109" s="18" t="s">
        <v>132</v>
      </c>
      <c r="BM109" s="180" t="s">
        <v>148</v>
      </c>
    </row>
    <row r="110" spans="1:47" s="2" customFormat="1" ht="11.25">
      <c r="A110" s="35"/>
      <c r="B110" s="36"/>
      <c r="C110" s="37"/>
      <c r="D110" s="182" t="s">
        <v>134</v>
      </c>
      <c r="E110" s="37"/>
      <c r="F110" s="183" t="s">
        <v>149</v>
      </c>
      <c r="G110" s="37"/>
      <c r="H110" s="37"/>
      <c r="I110" s="184"/>
      <c r="J110" s="37"/>
      <c r="K110" s="37"/>
      <c r="L110" s="40"/>
      <c r="M110" s="185"/>
      <c r="N110" s="18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134</v>
      </c>
      <c r="AU110" s="18" t="s">
        <v>82</v>
      </c>
    </row>
    <row r="111" spans="2:51" s="13" customFormat="1" ht="11.25">
      <c r="B111" s="187"/>
      <c r="C111" s="188"/>
      <c r="D111" s="189" t="s">
        <v>136</v>
      </c>
      <c r="E111" s="190" t="s">
        <v>19</v>
      </c>
      <c r="F111" s="191" t="s">
        <v>150</v>
      </c>
      <c r="G111" s="188"/>
      <c r="H111" s="190" t="s">
        <v>19</v>
      </c>
      <c r="I111" s="192"/>
      <c r="J111" s="188"/>
      <c r="K111" s="188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136</v>
      </c>
      <c r="AU111" s="197" t="s">
        <v>82</v>
      </c>
      <c r="AV111" s="13" t="s">
        <v>80</v>
      </c>
      <c r="AW111" s="13" t="s">
        <v>37</v>
      </c>
      <c r="AX111" s="13" t="s">
        <v>75</v>
      </c>
      <c r="AY111" s="197" t="s">
        <v>125</v>
      </c>
    </row>
    <row r="112" spans="2:51" s="14" customFormat="1" ht="11.25">
      <c r="B112" s="198"/>
      <c r="C112" s="199"/>
      <c r="D112" s="189" t="s">
        <v>136</v>
      </c>
      <c r="E112" s="200" t="s">
        <v>19</v>
      </c>
      <c r="F112" s="201" t="s">
        <v>151</v>
      </c>
      <c r="G112" s="199"/>
      <c r="H112" s="202">
        <v>15.35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136</v>
      </c>
      <c r="AU112" s="208" t="s">
        <v>82</v>
      </c>
      <c r="AV112" s="14" t="s">
        <v>82</v>
      </c>
      <c r="AW112" s="14" t="s">
        <v>37</v>
      </c>
      <c r="AX112" s="14" t="s">
        <v>75</v>
      </c>
      <c r="AY112" s="208" t="s">
        <v>125</v>
      </c>
    </row>
    <row r="113" spans="2:51" s="13" customFormat="1" ht="11.25">
      <c r="B113" s="187"/>
      <c r="C113" s="188"/>
      <c r="D113" s="189" t="s">
        <v>136</v>
      </c>
      <c r="E113" s="190" t="s">
        <v>19</v>
      </c>
      <c r="F113" s="191" t="s">
        <v>152</v>
      </c>
      <c r="G113" s="188"/>
      <c r="H113" s="190" t="s">
        <v>19</v>
      </c>
      <c r="I113" s="192"/>
      <c r="J113" s="188"/>
      <c r="K113" s="188"/>
      <c r="L113" s="193"/>
      <c r="M113" s="194"/>
      <c r="N113" s="195"/>
      <c r="O113" s="195"/>
      <c r="P113" s="195"/>
      <c r="Q113" s="195"/>
      <c r="R113" s="195"/>
      <c r="S113" s="195"/>
      <c r="T113" s="196"/>
      <c r="AT113" s="197" t="s">
        <v>136</v>
      </c>
      <c r="AU113" s="197" t="s">
        <v>82</v>
      </c>
      <c r="AV113" s="13" t="s">
        <v>80</v>
      </c>
      <c r="AW113" s="13" t="s">
        <v>37</v>
      </c>
      <c r="AX113" s="13" t="s">
        <v>75</v>
      </c>
      <c r="AY113" s="197" t="s">
        <v>125</v>
      </c>
    </row>
    <row r="114" spans="2:51" s="14" customFormat="1" ht="11.25">
      <c r="B114" s="198"/>
      <c r="C114" s="199"/>
      <c r="D114" s="189" t="s">
        <v>136</v>
      </c>
      <c r="E114" s="200" t="s">
        <v>19</v>
      </c>
      <c r="F114" s="201" t="s">
        <v>153</v>
      </c>
      <c r="G114" s="199"/>
      <c r="H114" s="202">
        <v>1.08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136</v>
      </c>
      <c r="AU114" s="208" t="s">
        <v>82</v>
      </c>
      <c r="AV114" s="14" t="s">
        <v>82</v>
      </c>
      <c r="AW114" s="14" t="s">
        <v>37</v>
      </c>
      <c r="AX114" s="14" t="s">
        <v>75</v>
      </c>
      <c r="AY114" s="208" t="s">
        <v>125</v>
      </c>
    </row>
    <row r="115" spans="2:51" s="15" customFormat="1" ht="11.25">
      <c r="B115" s="209"/>
      <c r="C115" s="210"/>
      <c r="D115" s="189" t="s">
        <v>136</v>
      </c>
      <c r="E115" s="211" t="s">
        <v>19</v>
      </c>
      <c r="F115" s="212" t="s">
        <v>145</v>
      </c>
      <c r="G115" s="210"/>
      <c r="H115" s="213">
        <v>16.43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136</v>
      </c>
      <c r="AU115" s="219" t="s">
        <v>82</v>
      </c>
      <c r="AV115" s="15" t="s">
        <v>132</v>
      </c>
      <c r="AW115" s="15" t="s">
        <v>37</v>
      </c>
      <c r="AX115" s="15" t="s">
        <v>80</v>
      </c>
      <c r="AY115" s="219" t="s">
        <v>125</v>
      </c>
    </row>
    <row r="116" spans="1:65" s="2" customFormat="1" ht="24.2" customHeight="1">
      <c r="A116" s="35"/>
      <c r="B116" s="36"/>
      <c r="C116" s="169" t="s">
        <v>154</v>
      </c>
      <c r="D116" s="169" t="s">
        <v>127</v>
      </c>
      <c r="E116" s="170" t="s">
        <v>155</v>
      </c>
      <c r="F116" s="171" t="s">
        <v>156</v>
      </c>
      <c r="G116" s="172" t="s">
        <v>157</v>
      </c>
      <c r="H116" s="173">
        <v>64.23</v>
      </c>
      <c r="I116" s="174"/>
      <c r="J116" s="175">
        <f>ROUND(I116*H116,2)</f>
        <v>0</v>
      </c>
      <c r="K116" s="171" t="s">
        <v>131</v>
      </c>
      <c r="L116" s="40"/>
      <c r="M116" s="176" t="s">
        <v>19</v>
      </c>
      <c r="N116" s="177" t="s">
        <v>46</v>
      </c>
      <c r="O116" s="65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0" t="s">
        <v>132</v>
      </c>
      <c r="AT116" s="180" t="s">
        <v>127</v>
      </c>
      <c r="AU116" s="180" t="s">
        <v>82</v>
      </c>
      <c r="AY116" s="18" t="s">
        <v>125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8" t="s">
        <v>80</v>
      </c>
      <c r="BK116" s="181">
        <f>ROUND(I116*H116,2)</f>
        <v>0</v>
      </c>
      <c r="BL116" s="18" t="s">
        <v>132</v>
      </c>
      <c r="BM116" s="180" t="s">
        <v>158</v>
      </c>
    </row>
    <row r="117" spans="1:47" s="2" customFormat="1" ht="11.25">
      <c r="A117" s="35"/>
      <c r="B117" s="36"/>
      <c r="C117" s="37"/>
      <c r="D117" s="182" t="s">
        <v>134</v>
      </c>
      <c r="E117" s="37"/>
      <c r="F117" s="183" t="s">
        <v>159</v>
      </c>
      <c r="G117" s="37"/>
      <c r="H117" s="37"/>
      <c r="I117" s="184"/>
      <c r="J117" s="37"/>
      <c r="K117" s="37"/>
      <c r="L117" s="40"/>
      <c r="M117" s="185"/>
      <c r="N117" s="18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134</v>
      </c>
      <c r="AU117" s="18" t="s">
        <v>82</v>
      </c>
    </row>
    <row r="118" spans="2:51" s="13" customFormat="1" ht="11.25">
      <c r="B118" s="187"/>
      <c r="C118" s="188"/>
      <c r="D118" s="189" t="s">
        <v>136</v>
      </c>
      <c r="E118" s="190" t="s">
        <v>19</v>
      </c>
      <c r="F118" s="191" t="s">
        <v>137</v>
      </c>
      <c r="G118" s="188"/>
      <c r="H118" s="190" t="s">
        <v>19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136</v>
      </c>
      <c r="AU118" s="197" t="s">
        <v>82</v>
      </c>
      <c r="AV118" s="13" t="s">
        <v>80</v>
      </c>
      <c r="AW118" s="13" t="s">
        <v>37</v>
      </c>
      <c r="AX118" s="13" t="s">
        <v>75</v>
      </c>
      <c r="AY118" s="197" t="s">
        <v>125</v>
      </c>
    </row>
    <row r="119" spans="2:51" s="14" customFormat="1" ht="11.25">
      <c r="B119" s="198"/>
      <c r="C119" s="199"/>
      <c r="D119" s="189" t="s">
        <v>136</v>
      </c>
      <c r="E119" s="200" t="s">
        <v>19</v>
      </c>
      <c r="F119" s="201" t="s">
        <v>160</v>
      </c>
      <c r="G119" s="199"/>
      <c r="H119" s="202">
        <v>29.383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136</v>
      </c>
      <c r="AU119" s="208" t="s">
        <v>82</v>
      </c>
      <c r="AV119" s="14" t="s">
        <v>82</v>
      </c>
      <c r="AW119" s="14" t="s">
        <v>37</v>
      </c>
      <c r="AX119" s="14" t="s">
        <v>75</v>
      </c>
      <c r="AY119" s="208" t="s">
        <v>125</v>
      </c>
    </row>
    <row r="120" spans="2:51" s="13" customFormat="1" ht="11.25">
      <c r="B120" s="187"/>
      <c r="C120" s="188"/>
      <c r="D120" s="189" t="s">
        <v>136</v>
      </c>
      <c r="E120" s="190" t="s">
        <v>19</v>
      </c>
      <c r="F120" s="191" t="s">
        <v>139</v>
      </c>
      <c r="G120" s="188"/>
      <c r="H120" s="190" t="s">
        <v>19</v>
      </c>
      <c r="I120" s="192"/>
      <c r="J120" s="188"/>
      <c r="K120" s="188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136</v>
      </c>
      <c r="AU120" s="197" t="s">
        <v>82</v>
      </c>
      <c r="AV120" s="13" t="s">
        <v>80</v>
      </c>
      <c r="AW120" s="13" t="s">
        <v>37</v>
      </c>
      <c r="AX120" s="13" t="s">
        <v>75</v>
      </c>
      <c r="AY120" s="197" t="s">
        <v>125</v>
      </c>
    </row>
    <row r="121" spans="2:51" s="14" customFormat="1" ht="11.25">
      <c r="B121" s="198"/>
      <c r="C121" s="199"/>
      <c r="D121" s="189" t="s">
        <v>136</v>
      </c>
      <c r="E121" s="200" t="s">
        <v>19</v>
      </c>
      <c r="F121" s="201" t="s">
        <v>161</v>
      </c>
      <c r="G121" s="199"/>
      <c r="H121" s="202">
        <v>11.727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136</v>
      </c>
      <c r="AU121" s="208" t="s">
        <v>82</v>
      </c>
      <c r="AV121" s="14" t="s">
        <v>82</v>
      </c>
      <c r="AW121" s="14" t="s">
        <v>37</v>
      </c>
      <c r="AX121" s="14" t="s">
        <v>75</v>
      </c>
      <c r="AY121" s="208" t="s">
        <v>125</v>
      </c>
    </row>
    <row r="122" spans="2:51" s="13" customFormat="1" ht="11.25">
      <c r="B122" s="187"/>
      <c r="C122" s="188"/>
      <c r="D122" s="189" t="s">
        <v>136</v>
      </c>
      <c r="E122" s="190" t="s">
        <v>19</v>
      </c>
      <c r="F122" s="191" t="s">
        <v>141</v>
      </c>
      <c r="G122" s="188"/>
      <c r="H122" s="190" t="s">
        <v>19</v>
      </c>
      <c r="I122" s="192"/>
      <c r="J122" s="188"/>
      <c r="K122" s="188"/>
      <c r="L122" s="193"/>
      <c r="M122" s="194"/>
      <c r="N122" s="195"/>
      <c r="O122" s="195"/>
      <c r="P122" s="195"/>
      <c r="Q122" s="195"/>
      <c r="R122" s="195"/>
      <c r="S122" s="195"/>
      <c r="T122" s="196"/>
      <c r="AT122" s="197" t="s">
        <v>136</v>
      </c>
      <c r="AU122" s="197" t="s">
        <v>82</v>
      </c>
      <c r="AV122" s="13" t="s">
        <v>80</v>
      </c>
      <c r="AW122" s="13" t="s">
        <v>37</v>
      </c>
      <c r="AX122" s="13" t="s">
        <v>75</v>
      </c>
      <c r="AY122" s="197" t="s">
        <v>125</v>
      </c>
    </row>
    <row r="123" spans="2:51" s="14" customFormat="1" ht="11.25">
      <c r="B123" s="198"/>
      <c r="C123" s="199"/>
      <c r="D123" s="189" t="s">
        <v>136</v>
      </c>
      <c r="E123" s="200" t="s">
        <v>19</v>
      </c>
      <c r="F123" s="201" t="s">
        <v>162</v>
      </c>
      <c r="G123" s="199"/>
      <c r="H123" s="202">
        <v>2.025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136</v>
      </c>
      <c r="AU123" s="208" t="s">
        <v>82</v>
      </c>
      <c r="AV123" s="14" t="s">
        <v>82</v>
      </c>
      <c r="AW123" s="14" t="s">
        <v>37</v>
      </c>
      <c r="AX123" s="14" t="s">
        <v>75</v>
      </c>
      <c r="AY123" s="208" t="s">
        <v>125</v>
      </c>
    </row>
    <row r="124" spans="2:51" s="13" customFormat="1" ht="11.25">
      <c r="B124" s="187"/>
      <c r="C124" s="188"/>
      <c r="D124" s="189" t="s">
        <v>136</v>
      </c>
      <c r="E124" s="190" t="s">
        <v>19</v>
      </c>
      <c r="F124" s="191" t="s">
        <v>150</v>
      </c>
      <c r="G124" s="188"/>
      <c r="H124" s="190" t="s">
        <v>19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136</v>
      </c>
      <c r="AU124" s="197" t="s">
        <v>82</v>
      </c>
      <c r="AV124" s="13" t="s">
        <v>80</v>
      </c>
      <c r="AW124" s="13" t="s">
        <v>37</v>
      </c>
      <c r="AX124" s="13" t="s">
        <v>75</v>
      </c>
      <c r="AY124" s="197" t="s">
        <v>125</v>
      </c>
    </row>
    <row r="125" spans="2:51" s="14" customFormat="1" ht="11.25">
      <c r="B125" s="198"/>
      <c r="C125" s="199"/>
      <c r="D125" s="189" t="s">
        <v>136</v>
      </c>
      <c r="E125" s="200" t="s">
        <v>19</v>
      </c>
      <c r="F125" s="201" t="s">
        <v>163</v>
      </c>
      <c r="G125" s="199"/>
      <c r="H125" s="202">
        <v>6.908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136</v>
      </c>
      <c r="AU125" s="208" t="s">
        <v>82</v>
      </c>
      <c r="AV125" s="14" t="s">
        <v>82</v>
      </c>
      <c r="AW125" s="14" t="s">
        <v>37</v>
      </c>
      <c r="AX125" s="14" t="s">
        <v>75</v>
      </c>
      <c r="AY125" s="208" t="s">
        <v>125</v>
      </c>
    </row>
    <row r="126" spans="2:51" s="13" customFormat="1" ht="11.25">
      <c r="B126" s="187"/>
      <c r="C126" s="188"/>
      <c r="D126" s="189" t="s">
        <v>136</v>
      </c>
      <c r="E126" s="190" t="s">
        <v>19</v>
      </c>
      <c r="F126" s="191" t="s">
        <v>143</v>
      </c>
      <c r="G126" s="188"/>
      <c r="H126" s="190" t="s">
        <v>19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136</v>
      </c>
      <c r="AU126" s="197" t="s">
        <v>82</v>
      </c>
      <c r="AV126" s="13" t="s">
        <v>80</v>
      </c>
      <c r="AW126" s="13" t="s">
        <v>37</v>
      </c>
      <c r="AX126" s="13" t="s">
        <v>75</v>
      </c>
      <c r="AY126" s="197" t="s">
        <v>125</v>
      </c>
    </row>
    <row r="127" spans="2:51" s="14" customFormat="1" ht="11.25">
      <c r="B127" s="198"/>
      <c r="C127" s="199"/>
      <c r="D127" s="189" t="s">
        <v>136</v>
      </c>
      <c r="E127" s="200" t="s">
        <v>19</v>
      </c>
      <c r="F127" s="201" t="s">
        <v>164</v>
      </c>
      <c r="G127" s="199"/>
      <c r="H127" s="202">
        <v>13.701</v>
      </c>
      <c r="I127" s="203"/>
      <c r="J127" s="199"/>
      <c r="K127" s="199"/>
      <c r="L127" s="204"/>
      <c r="M127" s="205"/>
      <c r="N127" s="206"/>
      <c r="O127" s="206"/>
      <c r="P127" s="206"/>
      <c r="Q127" s="206"/>
      <c r="R127" s="206"/>
      <c r="S127" s="206"/>
      <c r="T127" s="207"/>
      <c r="AT127" s="208" t="s">
        <v>136</v>
      </c>
      <c r="AU127" s="208" t="s">
        <v>82</v>
      </c>
      <c r="AV127" s="14" t="s">
        <v>82</v>
      </c>
      <c r="AW127" s="14" t="s">
        <v>37</v>
      </c>
      <c r="AX127" s="14" t="s">
        <v>75</v>
      </c>
      <c r="AY127" s="208" t="s">
        <v>125</v>
      </c>
    </row>
    <row r="128" spans="2:51" s="13" customFormat="1" ht="11.25">
      <c r="B128" s="187"/>
      <c r="C128" s="188"/>
      <c r="D128" s="189" t="s">
        <v>136</v>
      </c>
      <c r="E128" s="190" t="s">
        <v>19</v>
      </c>
      <c r="F128" s="191" t="s">
        <v>152</v>
      </c>
      <c r="G128" s="188"/>
      <c r="H128" s="190" t="s">
        <v>19</v>
      </c>
      <c r="I128" s="192"/>
      <c r="J128" s="188"/>
      <c r="K128" s="188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136</v>
      </c>
      <c r="AU128" s="197" t="s">
        <v>82</v>
      </c>
      <c r="AV128" s="13" t="s">
        <v>80</v>
      </c>
      <c r="AW128" s="13" t="s">
        <v>37</v>
      </c>
      <c r="AX128" s="13" t="s">
        <v>75</v>
      </c>
      <c r="AY128" s="197" t="s">
        <v>125</v>
      </c>
    </row>
    <row r="129" spans="2:51" s="14" customFormat="1" ht="11.25">
      <c r="B129" s="198"/>
      <c r="C129" s="199"/>
      <c r="D129" s="189" t="s">
        <v>136</v>
      </c>
      <c r="E129" s="200" t="s">
        <v>19</v>
      </c>
      <c r="F129" s="201" t="s">
        <v>165</v>
      </c>
      <c r="G129" s="199"/>
      <c r="H129" s="202">
        <v>0.486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136</v>
      </c>
      <c r="AU129" s="208" t="s">
        <v>82</v>
      </c>
      <c r="AV129" s="14" t="s">
        <v>82</v>
      </c>
      <c r="AW129" s="14" t="s">
        <v>37</v>
      </c>
      <c r="AX129" s="14" t="s">
        <v>75</v>
      </c>
      <c r="AY129" s="208" t="s">
        <v>125</v>
      </c>
    </row>
    <row r="130" spans="2:51" s="15" customFormat="1" ht="11.25">
      <c r="B130" s="209"/>
      <c r="C130" s="210"/>
      <c r="D130" s="189" t="s">
        <v>136</v>
      </c>
      <c r="E130" s="211" t="s">
        <v>19</v>
      </c>
      <c r="F130" s="212" t="s">
        <v>145</v>
      </c>
      <c r="G130" s="210"/>
      <c r="H130" s="213">
        <v>64.23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136</v>
      </c>
      <c r="AU130" s="219" t="s">
        <v>82</v>
      </c>
      <c r="AV130" s="15" t="s">
        <v>132</v>
      </c>
      <c r="AW130" s="15" t="s">
        <v>37</v>
      </c>
      <c r="AX130" s="15" t="s">
        <v>80</v>
      </c>
      <c r="AY130" s="219" t="s">
        <v>125</v>
      </c>
    </row>
    <row r="131" spans="1:65" s="2" customFormat="1" ht="24.2" customHeight="1">
      <c r="A131" s="35"/>
      <c r="B131" s="36"/>
      <c r="C131" s="169" t="s">
        <v>132</v>
      </c>
      <c r="D131" s="169" t="s">
        <v>127</v>
      </c>
      <c r="E131" s="170" t="s">
        <v>166</v>
      </c>
      <c r="F131" s="171" t="s">
        <v>167</v>
      </c>
      <c r="G131" s="172" t="s">
        <v>157</v>
      </c>
      <c r="H131" s="173">
        <v>42.743</v>
      </c>
      <c r="I131" s="174"/>
      <c r="J131" s="175">
        <f>ROUND(I131*H131,2)</f>
        <v>0</v>
      </c>
      <c r="K131" s="171" t="s">
        <v>131</v>
      </c>
      <c r="L131" s="40"/>
      <c r="M131" s="176" t="s">
        <v>19</v>
      </c>
      <c r="N131" s="177" t="s">
        <v>46</v>
      </c>
      <c r="O131" s="65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0" t="s">
        <v>132</v>
      </c>
      <c r="AT131" s="180" t="s">
        <v>127</v>
      </c>
      <c r="AU131" s="180" t="s">
        <v>82</v>
      </c>
      <c r="AY131" s="18" t="s">
        <v>125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8" t="s">
        <v>80</v>
      </c>
      <c r="BK131" s="181">
        <f>ROUND(I131*H131,2)</f>
        <v>0</v>
      </c>
      <c r="BL131" s="18" t="s">
        <v>132</v>
      </c>
      <c r="BM131" s="180" t="s">
        <v>168</v>
      </c>
    </row>
    <row r="132" spans="1:47" s="2" customFormat="1" ht="11.25">
      <c r="A132" s="35"/>
      <c r="B132" s="36"/>
      <c r="C132" s="37"/>
      <c r="D132" s="182" t="s">
        <v>134</v>
      </c>
      <c r="E132" s="37"/>
      <c r="F132" s="183" t="s">
        <v>169</v>
      </c>
      <c r="G132" s="37"/>
      <c r="H132" s="37"/>
      <c r="I132" s="184"/>
      <c r="J132" s="37"/>
      <c r="K132" s="37"/>
      <c r="L132" s="40"/>
      <c r="M132" s="185"/>
      <c r="N132" s="18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134</v>
      </c>
      <c r="AU132" s="18" t="s">
        <v>82</v>
      </c>
    </row>
    <row r="133" spans="2:51" s="13" customFormat="1" ht="11.25">
      <c r="B133" s="187"/>
      <c r="C133" s="188"/>
      <c r="D133" s="189" t="s">
        <v>136</v>
      </c>
      <c r="E133" s="190" t="s">
        <v>19</v>
      </c>
      <c r="F133" s="191" t="s">
        <v>137</v>
      </c>
      <c r="G133" s="188"/>
      <c r="H133" s="190" t="s">
        <v>19</v>
      </c>
      <c r="I133" s="192"/>
      <c r="J133" s="188"/>
      <c r="K133" s="188"/>
      <c r="L133" s="193"/>
      <c r="M133" s="194"/>
      <c r="N133" s="195"/>
      <c r="O133" s="195"/>
      <c r="P133" s="195"/>
      <c r="Q133" s="195"/>
      <c r="R133" s="195"/>
      <c r="S133" s="195"/>
      <c r="T133" s="196"/>
      <c r="AT133" s="197" t="s">
        <v>136</v>
      </c>
      <c r="AU133" s="197" t="s">
        <v>82</v>
      </c>
      <c r="AV133" s="13" t="s">
        <v>80</v>
      </c>
      <c r="AW133" s="13" t="s">
        <v>37</v>
      </c>
      <c r="AX133" s="13" t="s">
        <v>75</v>
      </c>
      <c r="AY133" s="197" t="s">
        <v>125</v>
      </c>
    </row>
    <row r="134" spans="2:51" s="14" customFormat="1" ht="11.25">
      <c r="B134" s="198"/>
      <c r="C134" s="199"/>
      <c r="D134" s="189" t="s">
        <v>136</v>
      </c>
      <c r="E134" s="200" t="s">
        <v>19</v>
      </c>
      <c r="F134" s="201" t="s">
        <v>170</v>
      </c>
      <c r="G134" s="199"/>
      <c r="H134" s="202">
        <v>20.568</v>
      </c>
      <c r="I134" s="203"/>
      <c r="J134" s="199"/>
      <c r="K134" s="199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136</v>
      </c>
      <c r="AU134" s="208" t="s">
        <v>82</v>
      </c>
      <c r="AV134" s="14" t="s">
        <v>82</v>
      </c>
      <c r="AW134" s="14" t="s">
        <v>37</v>
      </c>
      <c r="AX134" s="14" t="s">
        <v>75</v>
      </c>
      <c r="AY134" s="208" t="s">
        <v>125</v>
      </c>
    </row>
    <row r="135" spans="2:51" s="13" customFormat="1" ht="11.25">
      <c r="B135" s="187"/>
      <c r="C135" s="188"/>
      <c r="D135" s="189" t="s">
        <v>136</v>
      </c>
      <c r="E135" s="190" t="s">
        <v>19</v>
      </c>
      <c r="F135" s="191" t="s">
        <v>139</v>
      </c>
      <c r="G135" s="188"/>
      <c r="H135" s="190" t="s">
        <v>19</v>
      </c>
      <c r="I135" s="192"/>
      <c r="J135" s="188"/>
      <c r="K135" s="188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136</v>
      </c>
      <c r="AU135" s="197" t="s">
        <v>82</v>
      </c>
      <c r="AV135" s="13" t="s">
        <v>80</v>
      </c>
      <c r="AW135" s="13" t="s">
        <v>37</v>
      </c>
      <c r="AX135" s="13" t="s">
        <v>75</v>
      </c>
      <c r="AY135" s="197" t="s">
        <v>125</v>
      </c>
    </row>
    <row r="136" spans="2:51" s="14" customFormat="1" ht="11.25">
      <c r="B136" s="198"/>
      <c r="C136" s="199"/>
      <c r="D136" s="189" t="s">
        <v>136</v>
      </c>
      <c r="E136" s="200" t="s">
        <v>19</v>
      </c>
      <c r="F136" s="201" t="s">
        <v>171</v>
      </c>
      <c r="G136" s="199"/>
      <c r="H136" s="202">
        <v>8.209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136</v>
      </c>
      <c r="AU136" s="208" t="s">
        <v>82</v>
      </c>
      <c r="AV136" s="14" t="s">
        <v>82</v>
      </c>
      <c r="AW136" s="14" t="s">
        <v>37</v>
      </c>
      <c r="AX136" s="14" t="s">
        <v>75</v>
      </c>
      <c r="AY136" s="208" t="s">
        <v>125</v>
      </c>
    </row>
    <row r="137" spans="2:51" s="13" customFormat="1" ht="11.25">
      <c r="B137" s="187"/>
      <c r="C137" s="188"/>
      <c r="D137" s="189" t="s">
        <v>136</v>
      </c>
      <c r="E137" s="190" t="s">
        <v>19</v>
      </c>
      <c r="F137" s="191" t="s">
        <v>141</v>
      </c>
      <c r="G137" s="188"/>
      <c r="H137" s="190" t="s">
        <v>19</v>
      </c>
      <c r="I137" s="192"/>
      <c r="J137" s="188"/>
      <c r="K137" s="188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136</v>
      </c>
      <c r="AU137" s="197" t="s">
        <v>82</v>
      </c>
      <c r="AV137" s="13" t="s">
        <v>80</v>
      </c>
      <c r="AW137" s="13" t="s">
        <v>37</v>
      </c>
      <c r="AX137" s="13" t="s">
        <v>75</v>
      </c>
      <c r="AY137" s="197" t="s">
        <v>125</v>
      </c>
    </row>
    <row r="138" spans="2:51" s="14" customFormat="1" ht="11.25">
      <c r="B138" s="198"/>
      <c r="C138" s="199"/>
      <c r="D138" s="189" t="s">
        <v>136</v>
      </c>
      <c r="E138" s="200" t="s">
        <v>19</v>
      </c>
      <c r="F138" s="201" t="s">
        <v>172</v>
      </c>
      <c r="G138" s="199"/>
      <c r="H138" s="202">
        <v>1.418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136</v>
      </c>
      <c r="AU138" s="208" t="s">
        <v>82</v>
      </c>
      <c r="AV138" s="14" t="s">
        <v>82</v>
      </c>
      <c r="AW138" s="14" t="s">
        <v>37</v>
      </c>
      <c r="AX138" s="14" t="s">
        <v>75</v>
      </c>
      <c r="AY138" s="208" t="s">
        <v>125</v>
      </c>
    </row>
    <row r="139" spans="2:51" s="13" customFormat="1" ht="11.25">
      <c r="B139" s="187"/>
      <c r="C139" s="188"/>
      <c r="D139" s="189" t="s">
        <v>136</v>
      </c>
      <c r="E139" s="190" t="s">
        <v>19</v>
      </c>
      <c r="F139" s="191" t="s">
        <v>150</v>
      </c>
      <c r="G139" s="188"/>
      <c r="H139" s="190" t="s">
        <v>19</v>
      </c>
      <c r="I139" s="192"/>
      <c r="J139" s="188"/>
      <c r="K139" s="188"/>
      <c r="L139" s="193"/>
      <c r="M139" s="194"/>
      <c r="N139" s="195"/>
      <c r="O139" s="195"/>
      <c r="P139" s="195"/>
      <c r="Q139" s="195"/>
      <c r="R139" s="195"/>
      <c r="S139" s="195"/>
      <c r="T139" s="196"/>
      <c r="AT139" s="197" t="s">
        <v>136</v>
      </c>
      <c r="AU139" s="197" t="s">
        <v>82</v>
      </c>
      <c r="AV139" s="13" t="s">
        <v>80</v>
      </c>
      <c r="AW139" s="13" t="s">
        <v>37</v>
      </c>
      <c r="AX139" s="13" t="s">
        <v>75</v>
      </c>
      <c r="AY139" s="197" t="s">
        <v>125</v>
      </c>
    </row>
    <row r="140" spans="2:51" s="14" customFormat="1" ht="11.25">
      <c r="B140" s="198"/>
      <c r="C140" s="199"/>
      <c r="D140" s="189" t="s">
        <v>136</v>
      </c>
      <c r="E140" s="200" t="s">
        <v>19</v>
      </c>
      <c r="F140" s="201" t="s">
        <v>173</v>
      </c>
      <c r="G140" s="199"/>
      <c r="H140" s="202">
        <v>2.763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136</v>
      </c>
      <c r="AU140" s="208" t="s">
        <v>82</v>
      </c>
      <c r="AV140" s="14" t="s">
        <v>82</v>
      </c>
      <c r="AW140" s="14" t="s">
        <v>37</v>
      </c>
      <c r="AX140" s="14" t="s">
        <v>75</v>
      </c>
      <c r="AY140" s="208" t="s">
        <v>125</v>
      </c>
    </row>
    <row r="141" spans="2:51" s="13" customFormat="1" ht="11.25">
      <c r="B141" s="187"/>
      <c r="C141" s="188"/>
      <c r="D141" s="189" t="s">
        <v>136</v>
      </c>
      <c r="E141" s="190" t="s">
        <v>19</v>
      </c>
      <c r="F141" s="191" t="s">
        <v>143</v>
      </c>
      <c r="G141" s="188"/>
      <c r="H141" s="190" t="s">
        <v>19</v>
      </c>
      <c r="I141" s="192"/>
      <c r="J141" s="188"/>
      <c r="K141" s="188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136</v>
      </c>
      <c r="AU141" s="197" t="s">
        <v>82</v>
      </c>
      <c r="AV141" s="13" t="s">
        <v>80</v>
      </c>
      <c r="AW141" s="13" t="s">
        <v>37</v>
      </c>
      <c r="AX141" s="13" t="s">
        <v>75</v>
      </c>
      <c r="AY141" s="197" t="s">
        <v>125</v>
      </c>
    </row>
    <row r="142" spans="2:51" s="14" customFormat="1" ht="11.25">
      <c r="B142" s="198"/>
      <c r="C142" s="199"/>
      <c r="D142" s="189" t="s">
        <v>136</v>
      </c>
      <c r="E142" s="200" t="s">
        <v>19</v>
      </c>
      <c r="F142" s="201" t="s">
        <v>174</v>
      </c>
      <c r="G142" s="199"/>
      <c r="H142" s="202">
        <v>9.591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136</v>
      </c>
      <c r="AU142" s="208" t="s">
        <v>82</v>
      </c>
      <c r="AV142" s="14" t="s">
        <v>82</v>
      </c>
      <c r="AW142" s="14" t="s">
        <v>37</v>
      </c>
      <c r="AX142" s="14" t="s">
        <v>75</v>
      </c>
      <c r="AY142" s="208" t="s">
        <v>125</v>
      </c>
    </row>
    <row r="143" spans="2:51" s="13" customFormat="1" ht="11.25">
      <c r="B143" s="187"/>
      <c r="C143" s="188"/>
      <c r="D143" s="189" t="s">
        <v>136</v>
      </c>
      <c r="E143" s="190" t="s">
        <v>19</v>
      </c>
      <c r="F143" s="191" t="s">
        <v>152</v>
      </c>
      <c r="G143" s="188"/>
      <c r="H143" s="190" t="s">
        <v>19</v>
      </c>
      <c r="I143" s="192"/>
      <c r="J143" s="188"/>
      <c r="K143" s="188"/>
      <c r="L143" s="193"/>
      <c r="M143" s="194"/>
      <c r="N143" s="195"/>
      <c r="O143" s="195"/>
      <c r="P143" s="195"/>
      <c r="Q143" s="195"/>
      <c r="R143" s="195"/>
      <c r="S143" s="195"/>
      <c r="T143" s="196"/>
      <c r="AT143" s="197" t="s">
        <v>136</v>
      </c>
      <c r="AU143" s="197" t="s">
        <v>82</v>
      </c>
      <c r="AV143" s="13" t="s">
        <v>80</v>
      </c>
      <c r="AW143" s="13" t="s">
        <v>37</v>
      </c>
      <c r="AX143" s="13" t="s">
        <v>75</v>
      </c>
      <c r="AY143" s="197" t="s">
        <v>125</v>
      </c>
    </row>
    <row r="144" spans="2:51" s="14" customFormat="1" ht="11.25">
      <c r="B144" s="198"/>
      <c r="C144" s="199"/>
      <c r="D144" s="189" t="s">
        <v>136</v>
      </c>
      <c r="E144" s="200" t="s">
        <v>19</v>
      </c>
      <c r="F144" s="201" t="s">
        <v>175</v>
      </c>
      <c r="G144" s="199"/>
      <c r="H144" s="202">
        <v>0.194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136</v>
      </c>
      <c r="AU144" s="208" t="s">
        <v>82</v>
      </c>
      <c r="AV144" s="14" t="s">
        <v>82</v>
      </c>
      <c r="AW144" s="14" t="s">
        <v>37</v>
      </c>
      <c r="AX144" s="14" t="s">
        <v>75</v>
      </c>
      <c r="AY144" s="208" t="s">
        <v>125</v>
      </c>
    </row>
    <row r="145" spans="2:51" s="15" customFormat="1" ht="11.25">
      <c r="B145" s="209"/>
      <c r="C145" s="210"/>
      <c r="D145" s="189" t="s">
        <v>136</v>
      </c>
      <c r="E145" s="211" t="s">
        <v>19</v>
      </c>
      <c r="F145" s="212" t="s">
        <v>145</v>
      </c>
      <c r="G145" s="210"/>
      <c r="H145" s="213">
        <v>42.743</v>
      </c>
      <c r="I145" s="214"/>
      <c r="J145" s="210"/>
      <c r="K145" s="210"/>
      <c r="L145" s="215"/>
      <c r="M145" s="216"/>
      <c r="N145" s="217"/>
      <c r="O145" s="217"/>
      <c r="P145" s="217"/>
      <c r="Q145" s="217"/>
      <c r="R145" s="217"/>
      <c r="S145" s="217"/>
      <c r="T145" s="218"/>
      <c r="AT145" s="219" t="s">
        <v>136</v>
      </c>
      <c r="AU145" s="219" t="s">
        <v>82</v>
      </c>
      <c r="AV145" s="15" t="s">
        <v>132</v>
      </c>
      <c r="AW145" s="15" t="s">
        <v>37</v>
      </c>
      <c r="AX145" s="15" t="s">
        <v>80</v>
      </c>
      <c r="AY145" s="219" t="s">
        <v>125</v>
      </c>
    </row>
    <row r="146" spans="1:65" s="2" customFormat="1" ht="24.2" customHeight="1">
      <c r="A146" s="35"/>
      <c r="B146" s="36"/>
      <c r="C146" s="169" t="s">
        <v>176</v>
      </c>
      <c r="D146" s="169" t="s">
        <v>127</v>
      </c>
      <c r="E146" s="170" t="s">
        <v>177</v>
      </c>
      <c r="F146" s="171" t="s">
        <v>178</v>
      </c>
      <c r="G146" s="172" t="s">
        <v>157</v>
      </c>
      <c r="H146" s="173">
        <v>21.487</v>
      </c>
      <c r="I146" s="174"/>
      <c r="J146" s="175">
        <f>ROUND(I146*H146,2)</f>
        <v>0</v>
      </c>
      <c r="K146" s="171" t="s">
        <v>131</v>
      </c>
      <c r="L146" s="40"/>
      <c r="M146" s="176" t="s">
        <v>19</v>
      </c>
      <c r="N146" s="177" t="s">
        <v>46</v>
      </c>
      <c r="O146" s="65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0" t="s">
        <v>132</v>
      </c>
      <c r="AT146" s="180" t="s">
        <v>127</v>
      </c>
      <c r="AU146" s="180" t="s">
        <v>82</v>
      </c>
      <c r="AY146" s="18" t="s">
        <v>125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8" t="s">
        <v>80</v>
      </c>
      <c r="BK146" s="181">
        <f>ROUND(I146*H146,2)</f>
        <v>0</v>
      </c>
      <c r="BL146" s="18" t="s">
        <v>132</v>
      </c>
      <c r="BM146" s="180" t="s">
        <v>179</v>
      </c>
    </row>
    <row r="147" spans="1:47" s="2" customFormat="1" ht="11.25">
      <c r="A147" s="35"/>
      <c r="B147" s="36"/>
      <c r="C147" s="37"/>
      <c r="D147" s="182" t="s">
        <v>134</v>
      </c>
      <c r="E147" s="37"/>
      <c r="F147" s="183" t="s">
        <v>180</v>
      </c>
      <c r="G147" s="37"/>
      <c r="H147" s="37"/>
      <c r="I147" s="184"/>
      <c r="J147" s="37"/>
      <c r="K147" s="37"/>
      <c r="L147" s="40"/>
      <c r="M147" s="185"/>
      <c r="N147" s="186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134</v>
      </c>
      <c r="AU147" s="18" t="s">
        <v>82</v>
      </c>
    </row>
    <row r="148" spans="1:65" s="2" customFormat="1" ht="37.9" customHeight="1">
      <c r="A148" s="35"/>
      <c r="B148" s="36"/>
      <c r="C148" s="169" t="s">
        <v>181</v>
      </c>
      <c r="D148" s="169" t="s">
        <v>127</v>
      </c>
      <c r="E148" s="170" t="s">
        <v>182</v>
      </c>
      <c r="F148" s="171" t="s">
        <v>183</v>
      </c>
      <c r="G148" s="172" t="s">
        <v>157</v>
      </c>
      <c r="H148" s="173">
        <v>21.487</v>
      </c>
      <c r="I148" s="174"/>
      <c r="J148" s="175">
        <f>ROUND(I148*H148,2)</f>
        <v>0</v>
      </c>
      <c r="K148" s="171" t="s">
        <v>131</v>
      </c>
      <c r="L148" s="40"/>
      <c r="M148" s="176" t="s">
        <v>19</v>
      </c>
      <c r="N148" s="177" t="s">
        <v>46</v>
      </c>
      <c r="O148" s="65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132</v>
      </c>
      <c r="AT148" s="180" t="s">
        <v>127</v>
      </c>
      <c r="AU148" s="180" t="s">
        <v>82</v>
      </c>
      <c r="AY148" s="18" t="s">
        <v>125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8" t="s">
        <v>80</v>
      </c>
      <c r="BK148" s="181">
        <f>ROUND(I148*H148,2)</f>
        <v>0</v>
      </c>
      <c r="BL148" s="18" t="s">
        <v>132</v>
      </c>
      <c r="BM148" s="180" t="s">
        <v>184</v>
      </c>
    </row>
    <row r="149" spans="1:47" s="2" customFormat="1" ht="11.25">
      <c r="A149" s="35"/>
      <c r="B149" s="36"/>
      <c r="C149" s="37"/>
      <c r="D149" s="182" t="s">
        <v>134</v>
      </c>
      <c r="E149" s="37"/>
      <c r="F149" s="183" t="s">
        <v>185</v>
      </c>
      <c r="G149" s="37"/>
      <c r="H149" s="37"/>
      <c r="I149" s="184"/>
      <c r="J149" s="37"/>
      <c r="K149" s="37"/>
      <c r="L149" s="40"/>
      <c r="M149" s="185"/>
      <c r="N149" s="18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134</v>
      </c>
      <c r="AU149" s="18" t="s">
        <v>82</v>
      </c>
    </row>
    <row r="150" spans="2:51" s="13" customFormat="1" ht="11.25">
      <c r="B150" s="187"/>
      <c r="C150" s="188"/>
      <c r="D150" s="189" t="s">
        <v>136</v>
      </c>
      <c r="E150" s="190" t="s">
        <v>19</v>
      </c>
      <c r="F150" s="191" t="s">
        <v>186</v>
      </c>
      <c r="G150" s="188"/>
      <c r="H150" s="190" t="s">
        <v>19</v>
      </c>
      <c r="I150" s="192"/>
      <c r="J150" s="188"/>
      <c r="K150" s="188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136</v>
      </c>
      <c r="AU150" s="197" t="s">
        <v>82</v>
      </c>
      <c r="AV150" s="13" t="s">
        <v>80</v>
      </c>
      <c r="AW150" s="13" t="s">
        <v>37</v>
      </c>
      <c r="AX150" s="13" t="s">
        <v>75</v>
      </c>
      <c r="AY150" s="197" t="s">
        <v>125</v>
      </c>
    </row>
    <row r="151" spans="2:51" s="14" customFormat="1" ht="11.25">
      <c r="B151" s="198"/>
      <c r="C151" s="199"/>
      <c r="D151" s="189" t="s">
        <v>136</v>
      </c>
      <c r="E151" s="200" t="s">
        <v>19</v>
      </c>
      <c r="F151" s="201" t="s">
        <v>187</v>
      </c>
      <c r="G151" s="199"/>
      <c r="H151" s="202">
        <v>21.487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136</v>
      </c>
      <c r="AU151" s="208" t="s">
        <v>82</v>
      </c>
      <c r="AV151" s="14" t="s">
        <v>82</v>
      </c>
      <c r="AW151" s="14" t="s">
        <v>37</v>
      </c>
      <c r="AX151" s="14" t="s">
        <v>80</v>
      </c>
      <c r="AY151" s="208" t="s">
        <v>125</v>
      </c>
    </row>
    <row r="152" spans="1:65" s="2" customFormat="1" ht="37.9" customHeight="1">
      <c r="A152" s="35"/>
      <c r="B152" s="36"/>
      <c r="C152" s="169" t="s">
        <v>188</v>
      </c>
      <c r="D152" s="169" t="s">
        <v>127</v>
      </c>
      <c r="E152" s="170" t="s">
        <v>189</v>
      </c>
      <c r="F152" s="171" t="s">
        <v>190</v>
      </c>
      <c r="G152" s="172" t="s">
        <v>157</v>
      </c>
      <c r="H152" s="173">
        <v>214.87</v>
      </c>
      <c r="I152" s="174"/>
      <c r="J152" s="175">
        <f>ROUND(I152*H152,2)</f>
        <v>0</v>
      </c>
      <c r="K152" s="171" t="s">
        <v>131</v>
      </c>
      <c r="L152" s="40"/>
      <c r="M152" s="176" t="s">
        <v>19</v>
      </c>
      <c r="N152" s="177" t="s">
        <v>46</v>
      </c>
      <c r="O152" s="65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132</v>
      </c>
      <c r="AT152" s="180" t="s">
        <v>127</v>
      </c>
      <c r="AU152" s="180" t="s">
        <v>82</v>
      </c>
      <c r="AY152" s="18" t="s">
        <v>125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8" t="s">
        <v>80</v>
      </c>
      <c r="BK152" s="181">
        <f>ROUND(I152*H152,2)</f>
        <v>0</v>
      </c>
      <c r="BL152" s="18" t="s">
        <v>132</v>
      </c>
      <c r="BM152" s="180" t="s">
        <v>191</v>
      </c>
    </row>
    <row r="153" spans="1:47" s="2" customFormat="1" ht="11.25">
      <c r="A153" s="35"/>
      <c r="B153" s="36"/>
      <c r="C153" s="37"/>
      <c r="D153" s="182" t="s">
        <v>134</v>
      </c>
      <c r="E153" s="37"/>
      <c r="F153" s="183" t="s">
        <v>192</v>
      </c>
      <c r="G153" s="37"/>
      <c r="H153" s="37"/>
      <c r="I153" s="184"/>
      <c r="J153" s="37"/>
      <c r="K153" s="37"/>
      <c r="L153" s="40"/>
      <c r="M153" s="185"/>
      <c r="N153" s="18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134</v>
      </c>
      <c r="AU153" s="18" t="s">
        <v>82</v>
      </c>
    </row>
    <row r="154" spans="1:47" s="2" customFormat="1" ht="19.5">
      <c r="A154" s="35"/>
      <c r="B154" s="36"/>
      <c r="C154" s="37"/>
      <c r="D154" s="189" t="s">
        <v>193</v>
      </c>
      <c r="E154" s="37"/>
      <c r="F154" s="220" t="s">
        <v>194</v>
      </c>
      <c r="G154" s="37"/>
      <c r="H154" s="37"/>
      <c r="I154" s="184"/>
      <c r="J154" s="37"/>
      <c r="K154" s="37"/>
      <c r="L154" s="40"/>
      <c r="M154" s="185"/>
      <c r="N154" s="18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193</v>
      </c>
      <c r="AU154" s="18" t="s">
        <v>82</v>
      </c>
    </row>
    <row r="155" spans="2:51" s="13" customFormat="1" ht="11.25">
      <c r="B155" s="187"/>
      <c r="C155" s="188"/>
      <c r="D155" s="189" t="s">
        <v>136</v>
      </c>
      <c r="E155" s="190" t="s">
        <v>19</v>
      </c>
      <c r="F155" s="191" t="s">
        <v>186</v>
      </c>
      <c r="G155" s="188"/>
      <c r="H155" s="190" t="s">
        <v>19</v>
      </c>
      <c r="I155" s="192"/>
      <c r="J155" s="188"/>
      <c r="K155" s="188"/>
      <c r="L155" s="193"/>
      <c r="M155" s="194"/>
      <c r="N155" s="195"/>
      <c r="O155" s="195"/>
      <c r="P155" s="195"/>
      <c r="Q155" s="195"/>
      <c r="R155" s="195"/>
      <c r="S155" s="195"/>
      <c r="T155" s="196"/>
      <c r="AT155" s="197" t="s">
        <v>136</v>
      </c>
      <c r="AU155" s="197" t="s">
        <v>82</v>
      </c>
      <c r="AV155" s="13" t="s">
        <v>80</v>
      </c>
      <c r="AW155" s="13" t="s">
        <v>37</v>
      </c>
      <c r="AX155" s="13" t="s">
        <v>75</v>
      </c>
      <c r="AY155" s="197" t="s">
        <v>125</v>
      </c>
    </row>
    <row r="156" spans="2:51" s="14" customFormat="1" ht="11.25">
      <c r="B156" s="198"/>
      <c r="C156" s="199"/>
      <c r="D156" s="189" t="s">
        <v>136</v>
      </c>
      <c r="E156" s="200" t="s">
        <v>19</v>
      </c>
      <c r="F156" s="201" t="s">
        <v>187</v>
      </c>
      <c r="G156" s="199"/>
      <c r="H156" s="202">
        <v>21.487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136</v>
      </c>
      <c r="AU156" s="208" t="s">
        <v>82</v>
      </c>
      <c r="AV156" s="14" t="s">
        <v>82</v>
      </c>
      <c r="AW156" s="14" t="s">
        <v>37</v>
      </c>
      <c r="AX156" s="14" t="s">
        <v>80</v>
      </c>
      <c r="AY156" s="208" t="s">
        <v>125</v>
      </c>
    </row>
    <row r="157" spans="2:51" s="14" customFormat="1" ht="11.25">
      <c r="B157" s="198"/>
      <c r="C157" s="199"/>
      <c r="D157" s="189" t="s">
        <v>136</v>
      </c>
      <c r="E157" s="199"/>
      <c r="F157" s="201" t="s">
        <v>195</v>
      </c>
      <c r="G157" s="199"/>
      <c r="H157" s="202">
        <v>214.87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136</v>
      </c>
      <c r="AU157" s="208" t="s">
        <v>82</v>
      </c>
      <c r="AV157" s="14" t="s">
        <v>82</v>
      </c>
      <c r="AW157" s="14" t="s">
        <v>4</v>
      </c>
      <c r="AX157" s="14" t="s">
        <v>80</v>
      </c>
      <c r="AY157" s="208" t="s">
        <v>125</v>
      </c>
    </row>
    <row r="158" spans="1:65" s="2" customFormat="1" ht="24.2" customHeight="1">
      <c r="A158" s="35"/>
      <c r="B158" s="36"/>
      <c r="C158" s="169" t="s">
        <v>196</v>
      </c>
      <c r="D158" s="169" t="s">
        <v>127</v>
      </c>
      <c r="E158" s="170" t="s">
        <v>197</v>
      </c>
      <c r="F158" s="171" t="s">
        <v>198</v>
      </c>
      <c r="G158" s="172" t="s">
        <v>199</v>
      </c>
      <c r="H158" s="173">
        <v>36.528</v>
      </c>
      <c r="I158" s="174"/>
      <c r="J158" s="175">
        <f>ROUND(I158*H158,2)</f>
        <v>0</v>
      </c>
      <c r="K158" s="171" t="s">
        <v>131</v>
      </c>
      <c r="L158" s="40"/>
      <c r="M158" s="176" t="s">
        <v>19</v>
      </c>
      <c r="N158" s="177" t="s">
        <v>46</v>
      </c>
      <c r="O158" s="65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132</v>
      </c>
      <c r="AT158" s="180" t="s">
        <v>127</v>
      </c>
      <c r="AU158" s="180" t="s">
        <v>82</v>
      </c>
      <c r="AY158" s="18" t="s">
        <v>125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8" t="s">
        <v>80</v>
      </c>
      <c r="BK158" s="181">
        <f>ROUND(I158*H158,2)</f>
        <v>0</v>
      </c>
      <c r="BL158" s="18" t="s">
        <v>132</v>
      </c>
      <c r="BM158" s="180" t="s">
        <v>200</v>
      </c>
    </row>
    <row r="159" spans="1:47" s="2" customFormat="1" ht="11.25">
      <c r="A159" s="35"/>
      <c r="B159" s="36"/>
      <c r="C159" s="37"/>
      <c r="D159" s="182" t="s">
        <v>134</v>
      </c>
      <c r="E159" s="37"/>
      <c r="F159" s="183" t="s">
        <v>201</v>
      </c>
      <c r="G159" s="37"/>
      <c r="H159" s="37"/>
      <c r="I159" s="184"/>
      <c r="J159" s="37"/>
      <c r="K159" s="37"/>
      <c r="L159" s="40"/>
      <c r="M159" s="185"/>
      <c r="N159" s="18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134</v>
      </c>
      <c r="AU159" s="18" t="s">
        <v>82</v>
      </c>
    </row>
    <row r="160" spans="2:51" s="14" customFormat="1" ht="11.25">
      <c r="B160" s="198"/>
      <c r="C160" s="199"/>
      <c r="D160" s="189" t="s">
        <v>136</v>
      </c>
      <c r="E160" s="199"/>
      <c r="F160" s="201" t="s">
        <v>202</v>
      </c>
      <c r="G160" s="199"/>
      <c r="H160" s="202">
        <v>36.528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136</v>
      </c>
      <c r="AU160" s="208" t="s">
        <v>82</v>
      </c>
      <c r="AV160" s="14" t="s">
        <v>82</v>
      </c>
      <c r="AW160" s="14" t="s">
        <v>4</v>
      </c>
      <c r="AX160" s="14" t="s">
        <v>80</v>
      </c>
      <c r="AY160" s="208" t="s">
        <v>125</v>
      </c>
    </row>
    <row r="161" spans="1:65" s="2" customFormat="1" ht="24.2" customHeight="1">
      <c r="A161" s="35"/>
      <c r="B161" s="36"/>
      <c r="C161" s="169" t="s">
        <v>203</v>
      </c>
      <c r="D161" s="169" t="s">
        <v>127</v>
      </c>
      <c r="E161" s="170" t="s">
        <v>204</v>
      </c>
      <c r="F161" s="171" t="s">
        <v>205</v>
      </c>
      <c r="G161" s="172" t="s">
        <v>130</v>
      </c>
      <c r="H161" s="173">
        <v>29.05</v>
      </c>
      <c r="I161" s="174"/>
      <c r="J161" s="175">
        <f>ROUND(I161*H161,2)</f>
        <v>0</v>
      </c>
      <c r="K161" s="171" t="s">
        <v>131</v>
      </c>
      <c r="L161" s="40"/>
      <c r="M161" s="176" t="s">
        <v>19</v>
      </c>
      <c r="N161" s="177" t="s">
        <v>46</v>
      </c>
      <c r="O161" s="65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132</v>
      </c>
      <c r="AT161" s="180" t="s">
        <v>127</v>
      </c>
      <c r="AU161" s="180" t="s">
        <v>82</v>
      </c>
      <c r="AY161" s="18" t="s">
        <v>125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8" t="s">
        <v>80</v>
      </c>
      <c r="BK161" s="181">
        <f>ROUND(I161*H161,2)</f>
        <v>0</v>
      </c>
      <c r="BL161" s="18" t="s">
        <v>132</v>
      </c>
      <c r="BM161" s="180" t="s">
        <v>206</v>
      </c>
    </row>
    <row r="162" spans="1:47" s="2" customFormat="1" ht="11.25">
      <c r="A162" s="35"/>
      <c r="B162" s="36"/>
      <c r="C162" s="37"/>
      <c r="D162" s="182" t="s">
        <v>134</v>
      </c>
      <c r="E162" s="37"/>
      <c r="F162" s="183" t="s">
        <v>207</v>
      </c>
      <c r="G162" s="37"/>
      <c r="H162" s="37"/>
      <c r="I162" s="184"/>
      <c r="J162" s="37"/>
      <c r="K162" s="37"/>
      <c r="L162" s="40"/>
      <c r="M162" s="185"/>
      <c r="N162" s="18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134</v>
      </c>
      <c r="AU162" s="18" t="s">
        <v>82</v>
      </c>
    </row>
    <row r="163" spans="2:51" s="13" customFormat="1" ht="11.25">
      <c r="B163" s="187"/>
      <c r="C163" s="188"/>
      <c r="D163" s="189" t="s">
        <v>136</v>
      </c>
      <c r="E163" s="190" t="s">
        <v>19</v>
      </c>
      <c r="F163" s="191" t="s">
        <v>137</v>
      </c>
      <c r="G163" s="188"/>
      <c r="H163" s="190" t="s">
        <v>19</v>
      </c>
      <c r="I163" s="192"/>
      <c r="J163" s="188"/>
      <c r="K163" s="188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136</v>
      </c>
      <c r="AU163" s="197" t="s">
        <v>82</v>
      </c>
      <c r="AV163" s="13" t="s">
        <v>80</v>
      </c>
      <c r="AW163" s="13" t="s">
        <v>37</v>
      </c>
      <c r="AX163" s="13" t="s">
        <v>75</v>
      </c>
      <c r="AY163" s="197" t="s">
        <v>125</v>
      </c>
    </row>
    <row r="164" spans="2:51" s="14" customFormat="1" ht="11.25">
      <c r="B164" s="198"/>
      <c r="C164" s="199"/>
      <c r="D164" s="189" t="s">
        <v>136</v>
      </c>
      <c r="E164" s="200" t="s">
        <v>19</v>
      </c>
      <c r="F164" s="201" t="s">
        <v>208</v>
      </c>
      <c r="G164" s="199"/>
      <c r="H164" s="202">
        <v>15.018</v>
      </c>
      <c r="I164" s="203"/>
      <c r="J164" s="199"/>
      <c r="K164" s="199"/>
      <c r="L164" s="204"/>
      <c r="M164" s="205"/>
      <c r="N164" s="206"/>
      <c r="O164" s="206"/>
      <c r="P164" s="206"/>
      <c r="Q164" s="206"/>
      <c r="R164" s="206"/>
      <c r="S164" s="206"/>
      <c r="T164" s="207"/>
      <c r="AT164" s="208" t="s">
        <v>136</v>
      </c>
      <c r="AU164" s="208" t="s">
        <v>82</v>
      </c>
      <c r="AV164" s="14" t="s">
        <v>82</v>
      </c>
      <c r="AW164" s="14" t="s">
        <v>37</v>
      </c>
      <c r="AX164" s="14" t="s">
        <v>75</v>
      </c>
      <c r="AY164" s="208" t="s">
        <v>125</v>
      </c>
    </row>
    <row r="165" spans="2:51" s="13" customFormat="1" ht="11.25">
      <c r="B165" s="187"/>
      <c r="C165" s="188"/>
      <c r="D165" s="189" t="s">
        <v>136</v>
      </c>
      <c r="E165" s="190" t="s">
        <v>19</v>
      </c>
      <c r="F165" s="191" t="s">
        <v>139</v>
      </c>
      <c r="G165" s="188"/>
      <c r="H165" s="190" t="s">
        <v>19</v>
      </c>
      <c r="I165" s="192"/>
      <c r="J165" s="188"/>
      <c r="K165" s="188"/>
      <c r="L165" s="193"/>
      <c r="M165" s="194"/>
      <c r="N165" s="195"/>
      <c r="O165" s="195"/>
      <c r="P165" s="195"/>
      <c r="Q165" s="195"/>
      <c r="R165" s="195"/>
      <c r="S165" s="195"/>
      <c r="T165" s="196"/>
      <c r="AT165" s="197" t="s">
        <v>136</v>
      </c>
      <c r="AU165" s="197" t="s">
        <v>82</v>
      </c>
      <c r="AV165" s="13" t="s">
        <v>80</v>
      </c>
      <c r="AW165" s="13" t="s">
        <v>37</v>
      </c>
      <c r="AX165" s="13" t="s">
        <v>75</v>
      </c>
      <c r="AY165" s="197" t="s">
        <v>125</v>
      </c>
    </row>
    <row r="166" spans="2:51" s="14" customFormat="1" ht="11.25">
      <c r="B166" s="198"/>
      <c r="C166" s="199"/>
      <c r="D166" s="189" t="s">
        <v>136</v>
      </c>
      <c r="E166" s="200" t="s">
        <v>19</v>
      </c>
      <c r="F166" s="201" t="s">
        <v>209</v>
      </c>
      <c r="G166" s="199"/>
      <c r="H166" s="202">
        <v>5.994</v>
      </c>
      <c r="I166" s="203"/>
      <c r="J166" s="199"/>
      <c r="K166" s="199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136</v>
      </c>
      <c r="AU166" s="208" t="s">
        <v>82</v>
      </c>
      <c r="AV166" s="14" t="s">
        <v>82</v>
      </c>
      <c r="AW166" s="14" t="s">
        <v>37</v>
      </c>
      <c r="AX166" s="14" t="s">
        <v>75</v>
      </c>
      <c r="AY166" s="208" t="s">
        <v>125</v>
      </c>
    </row>
    <row r="167" spans="2:51" s="13" customFormat="1" ht="11.25">
      <c r="B167" s="187"/>
      <c r="C167" s="188"/>
      <c r="D167" s="189" t="s">
        <v>136</v>
      </c>
      <c r="E167" s="190" t="s">
        <v>19</v>
      </c>
      <c r="F167" s="191" t="s">
        <v>141</v>
      </c>
      <c r="G167" s="188"/>
      <c r="H167" s="190" t="s">
        <v>19</v>
      </c>
      <c r="I167" s="192"/>
      <c r="J167" s="188"/>
      <c r="K167" s="188"/>
      <c r="L167" s="193"/>
      <c r="M167" s="194"/>
      <c r="N167" s="195"/>
      <c r="O167" s="195"/>
      <c r="P167" s="195"/>
      <c r="Q167" s="195"/>
      <c r="R167" s="195"/>
      <c r="S167" s="195"/>
      <c r="T167" s="196"/>
      <c r="AT167" s="197" t="s">
        <v>136</v>
      </c>
      <c r="AU167" s="197" t="s">
        <v>82</v>
      </c>
      <c r="AV167" s="13" t="s">
        <v>80</v>
      </c>
      <c r="AW167" s="13" t="s">
        <v>37</v>
      </c>
      <c r="AX167" s="13" t="s">
        <v>75</v>
      </c>
      <c r="AY167" s="197" t="s">
        <v>125</v>
      </c>
    </row>
    <row r="168" spans="2:51" s="14" customFormat="1" ht="11.25">
      <c r="B168" s="198"/>
      <c r="C168" s="199"/>
      <c r="D168" s="189" t="s">
        <v>136</v>
      </c>
      <c r="E168" s="200" t="s">
        <v>19</v>
      </c>
      <c r="F168" s="201" t="s">
        <v>210</v>
      </c>
      <c r="G168" s="199"/>
      <c r="H168" s="202">
        <v>1.035</v>
      </c>
      <c r="I168" s="203"/>
      <c r="J168" s="199"/>
      <c r="K168" s="199"/>
      <c r="L168" s="204"/>
      <c r="M168" s="205"/>
      <c r="N168" s="206"/>
      <c r="O168" s="206"/>
      <c r="P168" s="206"/>
      <c r="Q168" s="206"/>
      <c r="R168" s="206"/>
      <c r="S168" s="206"/>
      <c r="T168" s="207"/>
      <c r="AT168" s="208" t="s">
        <v>136</v>
      </c>
      <c r="AU168" s="208" t="s">
        <v>82</v>
      </c>
      <c r="AV168" s="14" t="s">
        <v>82</v>
      </c>
      <c r="AW168" s="14" t="s">
        <v>37</v>
      </c>
      <c r="AX168" s="14" t="s">
        <v>75</v>
      </c>
      <c r="AY168" s="208" t="s">
        <v>125</v>
      </c>
    </row>
    <row r="169" spans="2:51" s="13" customFormat="1" ht="11.25">
      <c r="B169" s="187"/>
      <c r="C169" s="188"/>
      <c r="D169" s="189" t="s">
        <v>136</v>
      </c>
      <c r="E169" s="190" t="s">
        <v>19</v>
      </c>
      <c r="F169" s="191" t="s">
        <v>143</v>
      </c>
      <c r="G169" s="188"/>
      <c r="H169" s="190" t="s">
        <v>19</v>
      </c>
      <c r="I169" s="192"/>
      <c r="J169" s="188"/>
      <c r="K169" s="188"/>
      <c r="L169" s="193"/>
      <c r="M169" s="194"/>
      <c r="N169" s="195"/>
      <c r="O169" s="195"/>
      <c r="P169" s="195"/>
      <c r="Q169" s="195"/>
      <c r="R169" s="195"/>
      <c r="S169" s="195"/>
      <c r="T169" s="196"/>
      <c r="AT169" s="197" t="s">
        <v>136</v>
      </c>
      <c r="AU169" s="197" t="s">
        <v>82</v>
      </c>
      <c r="AV169" s="13" t="s">
        <v>80</v>
      </c>
      <c r="AW169" s="13" t="s">
        <v>37</v>
      </c>
      <c r="AX169" s="13" t="s">
        <v>75</v>
      </c>
      <c r="AY169" s="197" t="s">
        <v>125</v>
      </c>
    </row>
    <row r="170" spans="2:51" s="14" customFormat="1" ht="11.25">
      <c r="B170" s="198"/>
      <c r="C170" s="199"/>
      <c r="D170" s="189" t="s">
        <v>136</v>
      </c>
      <c r="E170" s="200" t="s">
        <v>19</v>
      </c>
      <c r="F170" s="201" t="s">
        <v>211</v>
      </c>
      <c r="G170" s="199"/>
      <c r="H170" s="202">
        <v>7.003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136</v>
      </c>
      <c r="AU170" s="208" t="s">
        <v>82</v>
      </c>
      <c r="AV170" s="14" t="s">
        <v>82</v>
      </c>
      <c r="AW170" s="14" t="s">
        <v>37</v>
      </c>
      <c r="AX170" s="14" t="s">
        <v>75</v>
      </c>
      <c r="AY170" s="208" t="s">
        <v>125</v>
      </c>
    </row>
    <row r="171" spans="2:51" s="15" customFormat="1" ht="11.25">
      <c r="B171" s="209"/>
      <c r="C171" s="210"/>
      <c r="D171" s="189" t="s">
        <v>136</v>
      </c>
      <c r="E171" s="211" t="s">
        <v>19</v>
      </c>
      <c r="F171" s="212" t="s">
        <v>145</v>
      </c>
      <c r="G171" s="210"/>
      <c r="H171" s="213">
        <v>29.05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136</v>
      </c>
      <c r="AU171" s="219" t="s">
        <v>82</v>
      </c>
      <c r="AV171" s="15" t="s">
        <v>132</v>
      </c>
      <c r="AW171" s="15" t="s">
        <v>37</v>
      </c>
      <c r="AX171" s="15" t="s">
        <v>80</v>
      </c>
      <c r="AY171" s="219" t="s">
        <v>125</v>
      </c>
    </row>
    <row r="172" spans="1:65" s="2" customFormat="1" ht="24.2" customHeight="1">
      <c r="A172" s="35"/>
      <c r="B172" s="36"/>
      <c r="C172" s="169" t="s">
        <v>212</v>
      </c>
      <c r="D172" s="169" t="s">
        <v>127</v>
      </c>
      <c r="E172" s="170" t="s">
        <v>213</v>
      </c>
      <c r="F172" s="171" t="s">
        <v>214</v>
      </c>
      <c r="G172" s="172" t="s">
        <v>130</v>
      </c>
      <c r="H172" s="173">
        <v>29.05</v>
      </c>
      <c r="I172" s="174"/>
      <c r="J172" s="175">
        <f>ROUND(I172*H172,2)</f>
        <v>0</v>
      </c>
      <c r="K172" s="171" t="s">
        <v>131</v>
      </c>
      <c r="L172" s="40"/>
      <c r="M172" s="176" t="s">
        <v>19</v>
      </c>
      <c r="N172" s="177" t="s">
        <v>46</v>
      </c>
      <c r="O172" s="65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132</v>
      </c>
      <c r="AT172" s="180" t="s">
        <v>127</v>
      </c>
      <c r="AU172" s="180" t="s">
        <v>82</v>
      </c>
      <c r="AY172" s="18" t="s">
        <v>125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8" t="s">
        <v>80</v>
      </c>
      <c r="BK172" s="181">
        <f>ROUND(I172*H172,2)</f>
        <v>0</v>
      </c>
      <c r="BL172" s="18" t="s">
        <v>132</v>
      </c>
      <c r="BM172" s="180" t="s">
        <v>215</v>
      </c>
    </row>
    <row r="173" spans="1:47" s="2" customFormat="1" ht="11.25">
      <c r="A173" s="35"/>
      <c r="B173" s="36"/>
      <c r="C173" s="37"/>
      <c r="D173" s="182" t="s">
        <v>134</v>
      </c>
      <c r="E173" s="37"/>
      <c r="F173" s="183" t="s">
        <v>216</v>
      </c>
      <c r="G173" s="37"/>
      <c r="H173" s="37"/>
      <c r="I173" s="184"/>
      <c r="J173" s="37"/>
      <c r="K173" s="37"/>
      <c r="L173" s="40"/>
      <c r="M173" s="185"/>
      <c r="N173" s="18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134</v>
      </c>
      <c r="AU173" s="18" t="s">
        <v>82</v>
      </c>
    </row>
    <row r="174" spans="2:51" s="13" customFormat="1" ht="11.25">
      <c r="B174" s="187"/>
      <c r="C174" s="188"/>
      <c r="D174" s="189" t="s">
        <v>136</v>
      </c>
      <c r="E174" s="190" t="s">
        <v>19</v>
      </c>
      <c r="F174" s="191" t="s">
        <v>137</v>
      </c>
      <c r="G174" s="188"/>
      <c r="H174" s="190" t="s">
        <v>19</v>
      </c>
      <c r="I174" s="192"/>
      <c r="J174" s="188"/>
      <c r="K174" s="188"/>
      <c r="L174" s="193"/>
      <c r="M174" s="194"/>
      <c r="N174" s="195"/>
      <c r="O174" s="195"/>
      <c r="P174" s="195"/>
      <c r="Q174" s="195"/>
      <c r="R174" s="195"/>
      <c r="S174" s="195"/>
      <c r="T174" s="196"/>
      <c r="AT174" s="197" t="s">
        <v>136</v>
      </c>
      <c r="AU174" s="197" t="s">
        <v>82</v>
      </c>
      <c r="AV174" s="13" t="s">
        <v>80</v>
      </c>
      <c r="AW174" s="13" t="s">
        <v>37</v>
      </c>
      <c r="AX174" s="13" t="s">
        <v>75</v>
      </c>
      <c r="AY174" s="197" t="s">
        <v>125</v>
      </c>
    </row>
    <row r="175" spans="2:51" s="14" customFormat="1" ht="11.25">
      <c r="B175" s="198"/>
      <c r="C175" s="199"/>
      <c r="D175" s="189" t="s">
        <v>136</v>
      </c>
      <c r="E175" s="200" t="s">
        <v>19</v>
      </c>
      <c r="F175" s="201" t="s">
        <v>208</v>
      </c>
      <c r="G175" s="199"/>
      <c r="H175" s="202">
        <v>15.018</v>
      </c>
      <c r="I175" s="203"/>
      <c r="J175" s="199"/>
      <c r="K175" s="199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136</v>
      </c>
      <c r="AU175" s="208" t="s">
        <v>82</v>
      </c>
      <c r="AV175" s="14" t="s">
        <v>82</v>
      </c>
      <c r="AW175" s="14" t="s">
        <v>37</v>
      </c>
      <c r="AX175" s="14" t="s">
        <v>75</v>
      </c>
      <c r="AY175" s="208" t="s">
        <v>125</v>
      </c>
    </row>
    <row r="176" spans="2:51" s="13" customFormat="1" ht="11.25">
      <c r="B176" s="187"/>
      <c r="C176" s="188"/>
      <c r="D176" s="189" t="s">
        <v>136</v>
      </c>
      <c r="E176" s="190" t="s">
        <v>19</v>
      </c>
      <c r="F176" s="191" t="s">
        <v>139</v>
      </c>
      <c r="G176" s="188"/>
      <c r="H176" s="190" t="s">
        <v>19</v>
      </c>
      <c r="I176" s="192"/>
      <c r="J176" s="188"/>
      <c r="K176" s="188"/>
      <c r="L176" s="193"/>
      <c r="M176" s="194"/>
      <c r="N176" s="195"/>
      <c r="O176" s="195"/>
      <c r="P176" s="195"/>
      <c r="Q176" s="195"/>
      <c r="R176" s="195"/>
      <c r="S176" s="195"/>
      <c r="T176" s="196"/>
      <c r="AT176" s="197" t="s">
        <v>136</v>
      </c>
      <c r="AU176" s="197" t="s">
        <v>82</v>
      </c>
      <c r="AV176" s="13" t="s">
        <v>80</v>
      </c>
      <c r="AW176" s="13" t="s">
        <v>37</v>
      </c>
      <c r="AX176" s="13" t="s">
        <v>75</v>
      </c>
      <c r="AY176" s="197" t="s">
        <v>125</v>
      </c>
    </row>
    <row r="177" spans="2:51" s="14" customFormat="1" ht="11.25">
      <c r="B177" s="198"/>
      <c r="C177" s="199"/>
      <c r="D177" s="189" t="s">
        <v>136</v>
      </c>
      <c r="E177" s="200" t="s">
        <v>19</v>
      </c>
      <c r="F177" s="201" t="s">
        <v>209</v>
      </c>
      <c r="G177" s="199"/>
      <c r="H177" s="202">
        <v>5.994</v>
      </c>
      <c r="I177" s="203"/>
      <c r="J177" s="199"/>
      <c r="K177" s="199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136</v>
      </c>
      <c r="AU177" s="208" t="s">
        <v>82</v>
      </c>
      <c r="AV177" s="14" t="s">
        <v>82</v>
      </c>
      <c r="AW177" s="14" t="s">
        <v>37</v>
      </c>
      <c r="AX177" s="14" t="s">
        <v>75</v>
      </c>
      <c r="AY177" s="208" t="s">
        <v>125</v>
      </c>
    </row>
    <row r="178" spans="2:51" s="13" customFormat="1" ht="11.25">
      <c r="B178" s="187"/>
      <c r="C178" s="188"/>
      <c r="D178" s="189" t="s">
        <v>136</v>
      </c>
      <c r="E178" s="190" t="s">
        <v>19</v>
      </c>
      <c r="F178" s="191" t="s">
        <v>141</v>
      </c>
      <c r="G178" s="188"/>
      <c r="H178" s="190" t="s">
        <v>19</v>
      </c>
      <c r="I178" s="192"/>
      <c r="J178" s="188"/>
      <c r="K178" s="188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136</v>
      </c>
      <c r="AU178" s="197" t="s">
        <v>82</v>
      </c>
      <c r="AV178" s="13" t="s">
        <v>80</v>
      </c>
      <c r="AW178" s="13" t="s">
        <v>37</v>
      </c>
      <c r="AX178" s="13" t="s">
        <v>75</v>
      </c>
      <c r="AY178" s="197" t="s">
        <v>125</v>
      </c>
    </row>
    <row r="179" spans="2:51" s="14" customFormat="1" ht="11.25">
      <c r="B179" s="198"/>
      <c r="C179" s="199"/>
      <c r="D179" s="189" t="s">
        <v>136</v>
      </c>
      <c r="E179" s="200" t="s">
        <v>19</v>
      </c>
      <c r="F179" s="201" t="s">
        <v>210</v>
      </c>
      <c r="G179" s="199"/>
      <c r="H179" s="202">
        <v>1.035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136</v>
      </c>
      <c r="AU179" s="208" t="s">
        <v>82</v>
      </c>
      <c r="AV179" s="14" t="s">
        <v>82</v>
      </c>
      <c r="AW179" s="14" t="s">
        <v>37</v>
      </c>
      <c r="AX179" s="14" t="s">
        <v>75</v>
      </c>
      <c r="AY179" s="208" t="s">
        <v>125</v>
      </c>
    </row>
    <row r="180" spans="2:51" s="13" customFormat="1" ht="11.25">
      <c r="B180" s="187"/>
      <c r="C180" s="188"/>
      <c r="D180" s="189" t="s">
        <v>136</v>
      </c>
      <c r="E180" s="190" t="s">
        <v>19</v>
      </c>
      <c r="F180" s="191" t="s">
        <v>143</v>
      </c>
      <c r="G180" s="188"/>
      <c r="H180" s="190" t="s">
        <v>19</v>
      </c>
      <c r="I180" s="192"/>
      <c r="J180" s="188"/>
      <c r="K180" s="188"/>
      <c r="L180" s="193"/>
      <c r="M180" s="194"/>
      <c r="N180" s="195"/>
      <c r="O180" s="195"/>
      <c r="P180" s="195"/>
      <c r="Q180" s="195"/>
      <c r="R180" s="195"/>
      <c r="S180" s="195"/>
      <c r="T180" s="196"/>
      <c r="AT180" s="197" t="s">
        <v>136</v>
      </c>
      <c r="AU180" s="197" t="s">
        <v>82</v>
      </c>
      <c r="AV180" s="13" t="s">
        <v>80</v>
      </c>
      <c r="AW180" s="13" t="s">
        <v>37</v>
      </c>
      <c r="AX180" s="13" t="s">
        <v>75</v>
      </c>
      <c r="AY180" s="197" t="s">
        <v>125</v>
      </c>
    </row>
    <row r="181" spans="2:51" s="14" customFormat="1" ht="11.25">
      <c r="B181" s="198"/>
      <c r="C181" s="199"/>
      <c r="D181" s="189" t="s">
        <v>136</v>
      </c>
      <c r="E181" s="200" t="s">
        <v>19</v>
      </c>
      <c r="F181" s="201" t="s">
        <v>211</v>
      </c>
      <c r="G181" s="199"/>
      <c r="H181" s="202">
        <v>7.003</v>
      </c>
      <c r="I181" s="203"/>
      <c r="J181" s="199"/>
      <c r="K181" s="199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136</v>
      </c>
      <c r="AU181" s="208" t="s">
        <v>82</v>
      </c>
      <c r="AV181" s="14" t="s">
        <v>82</v>
      </c>
      <c r="AW181" s="14" t="s">
        <v>37</v>
      </c>
      <c r="AX181" s="14" t="s">
        <v>75</v>
      </c>
      <c r="AY181" s="208" t="s">
        <v>125</v>
      </c>
    </row>
    <row r="182" spans="2:51" s="15" customFormat="1" ht="11.25">
      <c r="B182" s="209"/>
      <c r="C182" s="210"/>
      <c r="D182" s="189" t="s">
        <v>136</v>
      </c>
      <c r="E182" s="211" t="s">
        <v>19</v>
      </c>
      <c r="F182" s="212" t="s">
        <v>145</v>
      </c>
      <c r="G182" s="210"/>
      <c r="H182" s="213">
        <v>29.05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136</v>
      </c>
      <c r="AU182" s="219" t="s">
        <v>82</v>
      </c>
      <c r="AV182" s="15" t="s">
        <v>132</v>
      </c>
      <c r="AW182" s="15" t="s">
        <v>37</v>
      </c>
      <c r="AX182" s="15" t="s">
        <v>80</v>
      </c>
      <c r="AY182" s="219" t="s">
        <v>125</v>
      </c>
    </row>
    <row r="183" spans="1:65" s="2" customFormat="1" ht="16.5" customHeight="1">
      <c r="A183" s="35"/>
      <c r="B183" s="36"/>
      <c r="C183" s="221" t="s">
        <v>217</v>
      </c>
      <c r="D183" s="221" t="s">
        <v>218</v>
      </c>
      <c r="E183" s="222" t="s">
        <v>219</v>
      </c>
      <c r="F183" s="223" t="s">
        <v>220</v>
      </c>
      <c r="G183" s="224" t="s">
        <v>221</v>
      </c>
      <c r="H183" s="225">
        <v>0.581</v>
      </c>
      <c r="I183" s="226"/>
      <c r="J183" s="227">
        <f>ROUND(I183*H183,2)</f>
        <v>0</v>
      </c>
      <c r="K183" s="223" t="s">
        <v>131</v>
      </c>
      <c r="L183" s="228"/>
      <c r="M183" s="229" t="s">
        <v>19</v>
      </c>
      <c r="N183" s="230" t="s">
        <v>46</v>
      </c>
      <c r="O183" s="65"/>
      <c r="P183" s="178">
        <f>O183*H183</f>
        <v>0</v>
      </c>
      <c r="Q183" s="178">
        <v>0.001</v>
      </c>
      <c r="R183" s="178">
        <f>Q183*H183</f>
        <v>0.0005809999999999999</v>
      </c>
      <c r="S183" s="178">
        <v>0</v>
      </c>
      <c r="T183" s="17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0" t="s">
        <v>196</v>
      </c>
      <c r="AT183" s="180" t="s">
        <v>218</v>
      </c>
      <c r="AU183" s="180" t="s">
        <v>82</v>
      </c>
      <c r="AY183" s="18" t="s">
        <v>125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18" t="s">
        <v>80</v>
      </c>
      <c r="BK183" s="181">
        <f>ROUND(I183*H183,2)</f>
        <v>0</v>
      </c>
      <c r="BL183" s="18" t="s">
        <v>132</v>
      </c>
      <c r="BM183" s="180" t="s">
        <v>222</v>
      </c>
    </row>
    <row r="184" spans="2:51" s="14" customFormat="1" ht="11.25">
      <c r="B184" s="198"/>
      <c r="C184" s="199"/>
      <c r="D184" s="189" t="s">
        <v>136</v>
      </c>
      <c r="E184" s="199"/>
      <c r="F184" s="201" t="s">
        <v>223</v>
      </c>
      <c r="G184" s="199"/>
      <c r="H184" s="202">
        <v>0.581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136</v>
      </c>
      <c r="AU184" s="208" t="s">
        <v>82</v>
      </c>
      <c r="AV184" s="14" t="s">
        <v>82</v>
      </c>
      <c r="AW184" s="14" t="s">
        <v>4</v>
      </c>
      <c r="AX184" s="14" t="s">
        <v>80</v>
      </c>
      <c r="AY184" s="208" t="s">
        <v>125</v>
      </c>
    </row>
    <row r="185" spans="2:63" s="12" customFormat="1" ht="22.9" customHeight="1">
      <c r="B185" s="153"/>
      <c r="C185" s="154"/>
      <c r="D185" s="155" t="s">
        <v>74</v>
      </c>
      <c r="E185" s="167" t="s">
        <v>176</v>
      </c>
      <c r="F185" s="167" t="s">
        <v>224</v>
      </c>
      <c r="G185" s="154"/>
      <c r="H185" s="154"/>
      <c r="I185" s="157"/>
      <c r="J185" s="168">
        <f>BK185</f>
        <v>0</v>
      </c>
      <c r="K185" s="154"/>
      <c r="L185" s="159"/>
      <c r="M185" s="160"/>
      <c r="N185" s="161"/>
      <c r="O185" s="161"/>
      <c r="P185" s="162">
        <f>SUM(P186:P221)</f>
        <v>0</v>
      </c>
      <c r="Q185" s="161"/>
      <c r="R185" s="162">
        <f>SUM(R186:R221)</f>
        <v>29.469142</v>
      </c>
      <c r="S185" s="161"/>
      <c r="T185" s="163">
        <f>SUM(T186:T221)</f>
        <v>0</v>
      </c>
      <c r="AR185" s="164" t="s">
        <v>80</v>
      </c>
      <c r="AT185" s="165" t="s">
        <v>74</v>
      </c>
      <c r="AU185" s="165" t="s">
        <v>80</v>
      </c>
      <c r="AY185" s="164" t="s">
        <v>125</v>
      </c>
      <c r="BK185" s="166">
        <f>SUM(BK186:BK221)</f>
        <v>0</v>
      </c>
    </row>
    <row r="186" spans="1:65" s="2" customFormat="1" ht="24.2" customHeight="1">
      <c r="A186" s="35"/>
      <c r="B186" s="36"/>
      <c r="C186" s="169" t="s">
        <v>225</v>
      </c>
      <c r="D186" s="169" t="s">
        <v>127</v>
      </c>
      <c r="E186" s="170" t="s">
        <v>226</v>
      </c>
      <c r="F186" s="171" t="s">
        <v>227</v>
      </c>
      <c r="G186" s="172" t="s">
        <v>130</v>
      </c>
      <c r="H186" s="173">
        <v>101.042</v>
      </c>
      <c r="I186" s="174"/>
      <c r="J186" s="175">
        <f>ROUND(I186*H186,2)</f>
        <v>0</v>
      </c>
      <c r="K186" s="171" t="s">
        <v>131</v>
      </c>
      <c r="L186" s="40"/>
      <c r="M186" s="176" t="s">
        <v>19</v>
      </c>
      <c r="N186" s="177" t="s">
        <v>46</v>
      </c>
      <c r="O186" s="65"/>
      <c r="P186" s="178">
        <f>O186*H186</f>
        <v>0</v>
      </c>
      <c r="Q186" s="178">
        <v>0.106</v>
      </c>
      <c r="R186" s="178">
        <f>Q186*H186</f>
        <v>10.710452</v>
      </c>
      <c r="S186" s="178">
        <v>0</v>
      </c>
      <c r="T186" s="17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0" t="s">
        <v>132</v>
      </c>
      <c r="AT186" s="180" t="s">
        <v>127</v>
      </c>
      <c r="AU186" s="180" t="s">
        <v>82</v>
      </c>
      <c r="AY186" s="18" t="s">
        <v>125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8" t="s">
        <v>80</v>
      </c>
      <c r="BK186" s="181">
        <f>ROUND(I186*H186,2)</f>
        <v>0</v>
      </c>
      <c r="BL186" s="18" t="s">
        <v>132</v>
      </c>
      <c r="BM186" s="180" t="s">
        <v>228</v>
      </c>
    </row>
    <row r="187" spans="1:47" s="2" customFormat="1" ht="11.25">
      <c r="A187" s="35"/>
      <c r="B187" s="36"/>
      <c r="C187" s="37"/>
      <c r="D187" s="182" t="s">
        <v>134</v>
      </c>
      <c r="E187" s="37"/>
      <c r="F187" s="183" t="s">
        <v>229</v>
      </c>
      <c r="G187" s="37"/>
      <c r="H187" s="37"/>
      <c r="I187" s="184"/>
      <c r="J187" s="37"/>
      <c r="K187" s="37"/>
      <c r="L187" s="40"/>
      <c r="M187" s="185"/>
      <c r="N187" s="18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134</v>
      </c>
      <c r="AU187" s="18" t="s">
        <v>82</v>
      </c>
    </row>
    <row r="188" spans="2:51" s="13" customFormat="1" ht="11.25">
      <c r="B188" s="187"/>
      <c r="C188" s="188"/>
      <c r="D188" s="189" t="s">
        <v>136</v>
      </c>
      <c r="E188" s="190" t="s">
        <v>19</v>
      </c>
      <c r="F188" s="191" t="s">
        <v>137</v>
      </c>
      <c r="G188" s="188"/>
      <c r="H188" s="190" t="s">
        <v>19</v>
      </c>
      <c r="I188" s="192"/>
      <c r="J188" s="188"/>
      <c r="K188" s="188"/>
      <c r="L188" s="193"/>
      <c r="M188" s="194"/>
      <c r="N188" s="195"/>
      <c r="O188" s="195"/>
      <c r="P188" s="195"/>
      <c r="Q188" s="195"/>
      <c r="R188" s="195"/>
      <c r="S188" s="195"/>
      <c r="T188" s="196"/>
      <c r="AT188" s="197" t="s">
        <v>136</v>
      </c>
      <c r="AU188" s="197" t="s">
        <v>82</v>
      </c>
      <c r="AV188" s="13" t="s">
        <v>80</v>
      </c>
      <c r="AW188" s="13" t="s">
        <v>37</v>
      </c>
      <c r="AX188" s="13" t="s">
        <v>75</v>
      </c>
      <c r="AY188" s="197" t="s">
        <v>125</v>
      </c>
    </row>
    <row r="189" spans="2:51" s="14" customFormat="1" ht="11.25">
      <c r="B189" s="198"/>
      <c r="C189" s="199"/>
      <c r="D189" s="189" t="s">
        <v>136</v>
      </c>
      <c r="E189" s="200" t="s">
        <v>19</v>
      </c>
      <c r="F189" s="201" t="s">
        <v>138</v>
      </c>
      <c r="G189" s="199"/>
      <c r="H189" s="202">
        <v>52.236</v>
      </c>
      <c r="I189" s="203"/>
      <c r="J189" s="199"/>
      <c r="K189" s="199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136</v>
      </c>
      <c r="AU189" s="208" t="s">
        <v>82</v>
      </c>
      <c r="AV189" s="14" t="s">
        <v>82</v>
      </c>
      <c r="AW189" s="14" t="s">
        <v>37</v>
      </c>
      <c r="AX189" s="14" t="s">
        <v>75</v>
      </c>
      <c r="AY189" s="208" t="s">
        <v>125</v>
      </c>
    </row>
    <row r="190" spans="2:51" s="13" customFormat="1" ht="11.25">
      <c r="B190" s="187"/>
      <c r="C190" s="188"/>
      <c r="D190" s="189" t="s">
        <v>136</v>
      </c>
      <c r="E190" s="190" t="s">
        <v>19</v>
      </c>
      <c r="F190" s="191" t="s">
        <v>139</v>
      </c>
      <c r="G190" s="188"/>
      <c r="H190" s="190" t="s">
        <v>19</v>
      </c>
      <c r="I190" s="192"/>
      <c r="J190" s="188"/>
      <c r="K190" s="188"/>
      <c r="L190" s="193"/>
      <c r="M190" s="194"/>
      <c r="N190" s="195"/>
      <c r="O190" s="195"/>
      <c r="P190" s="195"/>
      <c r="Q190" s="195"/>
      <c r="R190" s="195"/>
      <c r="S190" s="195"/>
      <c r="T190" s="196"/>
      <c r="AT190" s="197" t="s">
        <v>136</v>
      </c>
      <c r="AU190" s="197" t="s">
        <v>82</v>
      </c>
      <c r="AV190" s="13" t="s">
        <v>80</v>
      </c>
      <c r="AW190" s="13" t="s">
        <v>37</v>
      </c>
      <c r="AX190" s="13" t="s">
        <v>75</v>
      </c>
      <c r="AY190" s="197" t="s">
        <v>125</v>
      </c>
    </row>
    <row r="191" spans="2:51" s="14" customFormat="1" ht="11.25">
      <c r="B191" s="198"/>
      <c r="C191" s="199"/>
      <c r="D191" s="189" t="s">
        <v>136</v>
      </c>
      <c r="E191" s="200" t="s">
        <v>19</v>
      </c>
      <c r="F191" s="201" t="s">
        <v>140</v>
      </c>
      <c r="G191" s="199"/>
      <c r="H191" s="202">
        <v>20.848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136</v>
      </c>
      <c r="AU191" s="208" t="s">
        <v>82</v>
      </c>
      <c r="AV191" s="14" t="s">
        <v>82</v>
      </c>
      <c r="AW191" s="14" t="s">
        <v>37</v>
      </c>
      <c r="AX191" s="14" t="s">
        <v>75</v>
      </c>
      <c r="AY191" s="208" t="s">
        <v>125</v>
      </c>
    </row>
    <row r="192" spans="2:51" s="13" customFormat="1" ht="11.25">
      <c r="B192" s="187"/>
      <c r="C192" s="188"/>
      <c r="D192" s="189" t="s">
        <v>136</v>
      </c>
      <c r="E192" s="190" t="s">
        <v>19</v>
      </c>
      <c r="F192" s="191" t="s">
        <v>141</v>
      </c>
      <c r="G192" s="188"/>
      <c r="H192" s="190" t="s">
        <v>19</v>
      </c>
      <c r="I192" s="192"/>
      <c r="J192" s="188"/>
      <c r="K192" s="188"/>
      <c r="L192" s="193"/>
      <c r="M192" s="194"/>
      <c r="N192" s="195"/>
      <c r="O192" s="195"/>
      <c r="P192" s="195"/>
      <c r="Q192" s="195"/>
      <c r="R192" s="195"/>
      <c r="S192" s="195"/>
      <c r="T192" s="196"/>
      <c r="AT192" s="197" t="s">
        <v>136</v>
      </c>
      <c r="AU192" s="197" t="s">
        <v>82</v>
      </c>
      <c r="AV192" s="13" t="s">
        <v>80</v>
      </c>
      <c r="AW192" s="13" t="s">
        <v>37</v>
      </c>
      <c r="AX192" s="13" t="s">
        <v>75</v>
      </c>
      <c r="AY192" s="197" t="s">
        <v>125</v>
      </c>
    </row>
    <row r="193" spans="2:51" s="14" customFormat="1" ht="11.25">
      <c r="B193" s="198"/>
      <c r="C193" s="199"/>
      <c r="D193" s="189" t="s">
        <v>136</v>
      </c>
      <c r="E193" s="200" t="s">
        <v>19</v>
      </c>
      <c r="F193" s="201" t="s">
        <v>142</v>
      </c>
      <c r="G193" s="199"/>
      <c r="H193" s="202">
        <v>3.6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136</v>
      </c>
      <c r="AU193" s="208" t="s">
        <v>82</v>
      </c>
      <c r="AV193" s="14" t="s">
        <v>82</v>
      </c>
      <c r="AW193" s="14" t="s">
        <v>37</v>
      </c>
      <c r="AX193" s="14" t="s">
        <v>75</v>
      </c>
      <c r="AY193" s="208" t="s">
        <v>125</v>
      </c>
    </row>
    <row r="194" spans="2:51" s="13" customFormat="1" ht="11.25">
      <c r="B194" s="187"/>
      <c r="C194" s="188"/>
      <c r="D194" s="189" t="s">
        <v>136</v>
      </c>
      <c r="E194" s="190" t="s">
        <v>19</v>
      </c>
      <c r="F194" s="191" t="s">
        <v>143</v>
      </c>
      <c r="G194" s="188"/>
      <c r="H194" s="190" t="s">
        <v>19</v>
      </c>
      <c r="I194" s="192"/>
      <c r="J194" s="188"/>
      <c r="K194" s="188"/>
      <c r="L194" s="193"/>
      <c r="M194" s="194"/>
      <c r="N194" s="195"/>
      <c r="O194" s="195"/>
      <c r="P194" s="195"/>
      <c r="Q194" s="195"/>
      <c r="R194" s="195"/>
      <c r="S194" s="195"/>
      <c r="T194" s="196"/>
      <c r="AT194" s="197" t="s">
        <v>136</v>
      </c>
      <c r="AU194" s="197" t="s">
        <v>82</v>
      </c>
      <c r="AV194" s="13" t="s">
        <v>80</v>
      </c>
      <c r="AW194" s="13" t="s">
        <v>37</v>
      </c>
      <c r="AX194" s="13" t="s">
        <v>75</v>
      </c>
      <c r="AY194" s="197" t="s">
        <v>125</v>
      </c>
    </row>
    <row r="195" spans="2:51" s="14" customFormat="1" ht="11.25">
      <c r="B195" s="198"/>
      <c r="C195" s="199"/>
      <c r="D195" s="189" t="s">
        <v>136</v>
      </c>
      <c r="E195" s="200" t="s">
        <v>19</v>
      </c>
      <c r="F195" s="201" t="s">
        <v>144</v>
      </c>
      <c r="G195" s="199"/>
      <c r="H195" s="202">
        <v>24.358</v>
      </c>
      <c r="I195" s="203"/>
      <c r="J195" s="199"/>
      <c r="K195" s="199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136</v>
      </c>
      <c r="AU195" s="208" t="s">
        <v>82</v>
      </c>
      <c r="AV195" s="14" t="s">
        <v>82</v>
      </c>
      <c r="AW195" s="14" t="s">
        <v>37</v>
      </c>
      <c r="AX195" s="14" t="s">
        <v>75</v>
      </c>
      <c r="AY195" s="208" t="s">
        <v>125</v>
      </c>
    </row>
    <row r="196" spans="2:51" s="15" customFormat="1" ht="11.25">
      <c r="B196" s="209"/>
      <c r="C196" s="210"/>
      <c r="D196" s="189" t="s">
        <v>136</v>
      </c>
      <c r="E196" s="211" t="s">
        <v>19</v>
      </c>
      <c r="F196" s="212" t="s">
        <v>145</v>
      </c>
      <c r="G196" s="210"/>
      <c r="H196" s="213">
        <v>101.042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136</v>
      </c>
      <c r="AU196" s="219" t="s">
        <v>82</v>
      </c>
      <c r="AV196" s="15" t="s">
        <v>132</v>
      </c>
      <c r="AW196" s="15" t="s">
        <v>37</v>
      </c>
      <c r="AX196" s="15" t="s">
        <v>80</v>
      </c>
      <c r="AY196" s="219" t="s">
        <v>125</v>
      </c>
    </row>
    <row r="197" spans="1:65" s="2" customFormat="1" ht="24.2" customHeight="1">
      <c r="A197" s="35"/>
      <c r="B197" s="36"/>
      <c r="C197" s="169" t="s">
        <v>230</v>
      </c>
      <c r="D197" s="169" t="s">
        <v>127</v>
      </c>
      <c r="E197" s="170" t="s">
        <v>231</v>
      </c>
      <c r="F197" s="171" t="s">
        <v>232</v>
      </c>
      <c r="G197" s="172" t="s">
        <v>130</v>
      </c>
      <c r="H197" s="173">
        <v>101.042</v>
      </c>
      <c r="I197" s="174"/>
      <c r="J197" s="175">
        <f>ROUND(I197*H197,2)</f>
        <v>0</v>
      </c>
      <c r="K197" s="171" t="s">
        <v>131</v>
      </c>
      <c r="L197" s="40"/>
      <c r="M197" s="176" t="s">
        <v>19</v>
      </c>
      <c r="N197" s="177" t="s">
        <v>46</v>
      </c>
      <c r="O197" s="65"/>
      <c r="P197" s="178">
        <f>O197*H197</f>
        <v>0</v>
      </c>
      <c r="Q197" s="178">
        <v>0.105</v>
      </c>
      <c r="R197" s="178">
        <f>Q197*H197</f>
        <v>10.60941</v>
      </c>
      <c r="S197" s="178">
        <v>0</v>
      </c>
      <c r="T197" s="17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0" t="s">
        <v>132</v>
      </c>
      <c r="AT197" s="180" t="s">
        <v>127</v>
      </c>
      <c r="AU197" s="180" t="s">
        <v>82</v>
      </c>
      <c r="AY197" s="18" t="s">
        <v>125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18" t="s">
        <v>80</v>
      </c>
      <c r="BK197" s="181">
        <f>ROUND(I197*H197,2)</f>
        <v>0</v>
      </c>
      <c r="BL197" s="18" t="s">
        <v>132</v>
      </c>
      <c r="BM197" s="180" t="s">
        <v>233</v>
      </c>
    </row>
    <row r="198" spans="1:47" s="2" customFormat="1" ht="11.25">
      <c r="A198" s="35"/>
      <c r="B198" s="36"/>
      <c r="C198" s="37"/>
      <c r="D198" s="182" t="s">
        <v>134</v>
      </c>
      <c r="E198" s="37"/>
      <c r="F198" s="183" t="s">
        <v>234</v>
      </c>
      <c r="G198" s="37"/>
      <c r="H198" s="37"/>
      <c r="I198" s="184"/>
      <c r="J198" s="37"/>
      <c r="K198" s="37"/>
      <c r="L198" s="40"/>
      <c r="M198" s="185"/>
      <c r="N198" s="18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134</v>
      </c>
      <c r="AU198" s="18" t="s">
        <v>82</v>
      </c>
    </row>
    <row r="199" spans="2:51" s="13" customFormat="1" ht="11.25">
      <c r="B199" s="187"/>
      <c r="C199" s="188"/>
      <c r="D199" s="189" t="s">
        <v>136</v>
      </c>
      <c r="E199" s="190" t="s">
        <v>19</v>
      </c>
      <c r="F199" s="191" t="s">
        <v>137</v>
      </c>
      <c r="G199" s="188"/>
      <c r="H199" s="190" t="s">
        <v>19</v>
      </c>
      <c r="I199" s="192"/>
      <c r="J199" s="188"/>
      <c r="K199" s="188"/>
      <c r="L199" s="193"/>
      <c r="M199" s="194"/>
      <c r="N199" s="195"/>
      <c r="O199" s="195"/>
      <c r="P199" s="195"/>
      <c r="Q199" s="195"/>
      <c r="R199" s="195"/>
      <c r="S199" s="195"/>
      <c r="T199" s="196"/>
      <c r="AT199" s="197" t="s">
        <v>136</v>
      </c>
      <c r="AU199" s="197" t="s">
        <v>82</v>
      </c>
      <c r="AV199" s="13" t="s">
        <v>80</v>
      </c>
      <c r="AW199" s="13" t="s">
        <v>37</v>
      </c>
      <c r="AX199" s="13" t="s">
        <v>75</v>
      </c>
      <c r="AY199" s="197" t="s">
        <v>125</v>
      </c>
    </row>
    <row r="200" spans="2:51" s="14" customFormat="1" ht="11.25">
      <c r="B200" s="198"/>
      <c r="C200" s="199"/>
      <c r="D200" s="189" t="s">
        <v>136</v>
      </c>
      <c r="E200" s="200" t="s">
        <v>19</v>
      </c>
      <c r="F200" s="201" t="s">
        <v>138</v>
      </c>
      <c r="G200" s="199"/>
      <c r="H200" s="202">
        <v>52.236</v>
      </c>
      <c r="I200" s="203"/>
      <c r="J200" s="199"/>
      <c r="K200" s="199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136</v>
      </c>
      <c r="AU200" s="208" t="s">
        <v>82</v>
      </c>
      <c r="AV200" s="14" t="s">
        <v>82</v>
      </c>
      <c r="AW200" s="14" t="s">
        <v>37</v>
      </c>
      <c r="AX200" s="14" t="s">
        <v>75</v>
      </c>
      <c r="AY200" s="208" t="s">
        <v>125</v>
      </c>
    </row>
    <row r="201" spans="2:51" s="13" customFormat="1" ht="11.25">
      <c r="B201" s="187"/>
      <c r="C201" s="188"/>
      <c r="D201" s="189" t="s">
        <v>136</v>
      </c>
      <c r="E201" s="190" t="s">
        <v>19</v>
      </c>
      <c r="F201" s="191" t="s">
        <v>139</v>
      </c>
      <c r="G201" s="188"/>
      <c r="H201" s="190" t="s">
        <v>19</v>
      </c>
      <c r="I201" s="192"/>
      <c r="J201" s="188"/>
      <c r="K201" s="188"/>
      <c r="L201" s="193"/>
      <c r="M201" s="194"/>
      <c r="N201" s="195"/>
      <c r="O201" s="195"/>
      <c r="P201" s="195"/>
      <c r="Q201" s="195"/>
      <c r="R201" s="195"/>
      <c r="S201" s="195"/>
      <c r="T201" s="196"/>
      <c r="AT201" s="197" t="s">
        <v>136</v>
      </c>
      <c r="AU201" s="197" t="s">
        <v>82</v>
      </c>
      <c r="AV201" s="13" t="s">
        <v>80</v>
      </c>
      <c r="AW201" s="13" t="s">
        <v>37</v>
      </c>
      <c r="AX201" s="13" t="s">
        <v>75</v>
      </c>
      <c r="AY201" s="197" t="s">
        <v>125</v>
      </c>
    </row>
    <row r="202" spans="2:51" s="14" customFormat="1" ht="11.25">
      <c r="B202" s="198"/>
      <c r="C202" s="199"/>
      <c r="D202" s="189" t="s">
        <v>136</v>
      </c>
      <c r="E202" s="200" t="s">
        <v>19</v>
      </c>
      <c r="F202" s="201" t="s">
        <v>140</v>
      </c>
      <c r="G202" s="199"/>
      <c r="H202" s="202">
        <v>20.848</v>
      </c>
      <c r="I202" s="203"/>
      <c r="J202" s="199"/>
      <c r="K202" s="199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136</v>
      </c>
      <c r="AU202" s="208" t="s">
        <v>82</v>
      </c>
      <c r="AV202" s="14" t="s">
        <v>82</v>
      </c>
      <c r="AW202" s="14" t="s">
        <v>37</v>
      </c>
      <c r="AX202" s="14" t="s">
        <v>75</v>
      </c>
      <c r="AY202" s="208" t="s">
        <v>125</v>
      </c>
    </row>
    <row r="203" spans="2:51" s="13" customFormat="1" ht="11.25">
      <c r="B203" s="187"/>
      <c r="C203" s="188"/>
      <c r="D203" s="189" t="s">
        <v>136</v>
      </c>
      <c r="E203" s="190" t="s">
        <v>19</v>
      </c>
      <c r="F203" s="191" t="s">
        <v>141</v>
      </c>
      <c r="G203" s="188"/>
      <c r="H203" s="190" t="s">
        <v>19</v>
      </c>
      <c r="I203" s="192"/>
      <c r="J203" s="188"/>
      <c r="K203" s="188"/>
      <c r="L203" s="193"/>
      <c r="M203" s="194"/>
      <c r="N203" s="195"/>
      <c r="O203" s="195"/>
      <c r="P203" s="195"/>
      <c r="Q203" s="195"/>
      <c r="R203" s="195"/>
      <c r="S203" s="195"/>
      <c r="T203" s="196"/>
      <c r="AT203" s="197" t="s">
        <v>136</v>
      </c>
      <c r="AU203" s="197" t="s">
        <v>82</v>
      </c>
      <c r="AV203" s="13" t="s">
        <v>80</v>
      </c>
      <c r="AW203" s="13" t="s">
        <v>37</v>
      </c>
      <c r="AX203" s="13" t="s">
        <v>75</v>
      </c>
      <c r="AY203" s="197" t="s">
        <v>125</v>
      </c>
    </row>
    <row r="204" spans="2:51" s="14" customFormat="1" ht="11.25">
      <c r="B204" s="198"/>
      <c r="C204" s="199"/>
      <c r="D204" s="189" t="s">
        <v>136</v>
      </c>
      <c r="E204" s="200" t="s">
        <v>19</v>
      </c>
      <c r="F204" s="201" t="s">
        <v>142</v>
      </c>
      <c r="G204" s="199"/>
      <c r="H204" s="202">
        <v>3.6</v>
      </c>
      <c r="I204" s="203"/>
      <c r="J204" s="199"/>
      <c r="K204" s="199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136</v>
      </c>
      <c r="AU204" s="208" t="s">
        <v>82</v>
      </c>
      <c r="AV204" s="14" t="s">
        <v>82</v>
      </c>
      <c r="AW204" s="14" t="s">
        <v>37</v>
      </c>
      <c r="AX204" s="14" t="s">
        <v>75</v>
      </c>
      <c r="AY204" s="208" t="s">
        <v>125</v>
      </c>
    </row>
    <row r="205" spans="2:51" s="13" customFormat="1" ht="11.25">
      <c r="B205" s="187"/>
      <c r="C205" s="188"/>
      <c r="D205" s="189" t="s">
        <v>136</v>
      </c>
      <c r="E205" s="190" t="s">
        <v>19</v>
      </c>
      <c r="F205" s="191" t="s">
        <v>143</v>
      </c>
      <c r="G205" s="188"/>
      <c r="H205" s="190" t="s">
        <v>19</v>
      </c>
      <c r="I205" s="192"/>
      <c r="J205" s="188"/>
      <c r="K205" s="188"/>
      <c r="L205" s="193"/>
      <c r="M205" s="194"/>
      <c r="N205" s="195"/>
      <c r="O205" s="195"/>
      <c r="P205" s="195"/>
      <c r="Q205" s="195"/>
      <c r="R205" s="195"/>
      <c r="S205" s="195"/>
      <c r="T205" s="196"/>
      <c r="AT205" s="197" t="s">
        <v>136</v>
      </c>
      <c r="AU205" s="197" t="s">
        <v>82</v>
      </c>
      <c r="AV205" s="13" t="s">
        <v>80</v>
      </c>
      <c r="AW205" s="13" t="s">
        <v>37</v>
      </c>
      <c r="AX205" s="13" t="s">
        <v>75</v>
      </c>
      <c r="AY205" s="197" t="s">
        <v>125</v>
      </c>
    </row>
    <row r="206" spans="2:51" s="14" customFormat="1" ht="11.25">
      <c r="B206" s="198"/>
      <c r="C206" s="199"/>
      <c r="D206" s="189" t="s">
        <v>136</v>
      </c>
      <c r="E206" s="200" t="s">
        <v>19</v>
      </c>
      <c r="F206" s="201" t="s">
        <v>144</v>
      </c>
      <c r="G206" s="199"/>
      <c r="H206" s="202">
        <v>24.358</v>
      </c>
      <c r="I206" s="203"/>
      <c r="J206" s="199"/>
      <c r="K206" s="199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136</v>
      </c>
      <c r="AU206" s="208" t="s">
        <v>82</v>
      </c>
      <c r="AV206" s="14" t="s">
        <v>82</v>
      </c>
      <c r="AW206" s="14" t="s">
        <v>37</v>
      </c>
      <c r="AX206" s="14" t="s">
        <v>75</v>
      </c>
      <c r="AY206" s="208" t="s">
        <v>125</v>
      </c>
    </row>
    <row r="207" spans="2:51" s="15" customFormat="1" ht="11.25">
      <c r="B207" s="209"/>
      <c r="C207" s="210"/>
      <c r="D207" s="189" t="s">
        <v>136</v>
      </c>
      <c r="E207" s="211" t="s">
        <v>19</v>
      </c>
      <c r="F207" s="212" t="s">
        <v>145</v>
      </c>
      <c r="G207" s="210"/>
      <c r="H207" s="213">
        <v>101.042</v>
      </c>
      <c r="I207" s="214"/>
      <c r="J207" s="210"/>
      <c r="K207" s="210"/>
      <c r="L207" s="215"/>
      <c r="M207" s="216"/>
      <c r="N207" s="217"/>
      <c r="O207" s="217"/>
      <c r="P207" s="217"/>
      <c r="Q207" s="217"/>
      <c r="R207" s="217"/>
      <c r="S207" s="217"/>
      <c r="T207" s="218"/>
      <c r="AT207" s="219" t="s">
        <v>136</v>
      </c>
      <c r="AU207" s="219" t="s">
        <v>82</v>
      </c>
      <c r="AV207" s="15" t="s">
        <v>132</v>
      </c>
      <c r="AW207" s="15" t="s">
        <v>37</v>
      </c>
      <c r="AX207" s="15" t="s">
        <v>80</v>
      </c>
      <c r="AY207" s="219" t="s">
        <v>125</v>
      </c>
    </row>
    <row r="208" spans="1:65" s="2" customFormat="1" ht="24.2" customHeight="1">
      <c r="A208" s="35"/>
      <c r="B208" s="36"/>
      <c r="C208" s="169" t="s">
        <v>235</v>
      </c>
      <c r="D208" s="169" t="s">
        <v>127</v>
      </c>
      <c r="E208" s="170" t="s">
        <v>236</v>
      </c>
      <c r="F208" s="171" t="s">
        <v>237</v>
      </c>
      <c r="G208" s="172" t="s">
        <v>130</v>
      </c>
      <c r="H208" s="173">
        <v>16.43</v>
      </c>
      <c r="I208" s="174"/>
      <c r="J208" s="175">
        <f>ROUND(I208*H208,2)</f>
        <v>0</v>
      </c>
      <c r="K208" s="171" t="s">
        <v>131</v>
      </c>
      <c r="L208" s="40"/>
      <c r="M208" s="176" t="s">
        <v>19</v>
      </c>
      <c r="N208" s="177" t="s">
        <v>46</v>
      </c>
      <c r="O208" s="65"/>
      <c r="P208" s="178">
        <f>O208*H208</f>
        <v>0</v>
      </c>
      <c r="Q208" s="178">
        <v>0.199</v>
      </c>
      <c r="R208" s="178">
        <f>Q208*H208</f>
        <v>3.2695700000000003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132</v>
      </c>
      <c r="AT208" s="180" t="s">
        <v>127</v>
      </c>
      <c r="AU208" s="180" t="s">
        <v>82</v>
      </c>
      <c r="AY208" s="18" t="s">
        <v>125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18" t="s">
        <v>80</v>
      </c>
      <c r="BK208" s="181">
        <f>ROUND(I208*H208,2)</f>
        <v>0</v>
      </c>
      <c r="BL208" s="18" t="s">
        <v>132</v>
      </c>
      <c r="BM208" s="180" t="s">
        <v>238</v>
      </c>
    </row>
    <row r="209" spans="1:47" s="2" customFormat="1" ht="11.25">
      <c r="A209" s="35"/>
      <c r="B209" s="36"/>
      <c r="C209" s="37"/>
      <c r="D209" s="182" t="s">
        <v>134</v>
      </c>
      <c r="E209" s="37"/>
      <c r="F209" s="183" t="s">
        <v>239</v>
      </c>
      <c r="G209" s="37"/>
      <c r="H209" s="37"/>
      <c r="I209" s="184"/>
      <c r="J209" s="37"/>
      <c r="K209" s="37"/>
      <c r="L209" s="40"/>
      <c r="M209" s="185"/>
      <c r="N209" s="18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134</v>
      </c>
      <c r="AU209" s="18" t="s">
        <v>82</v>
      </c>
    </row>
    <row r="210" spans="2:51" s="13" customFormat="1" ht="11.25">
      <c r="B210" s="187"/>
      <c r="C210" s="188"/>
      <c r="D210" s="189" t="s">
        <v>136</v>
      </c>
      <c r="E210" s="190" t="s">
        <v>19</v>
      </c>
      <c r="F210" s="191" t="s">
        <v>150</v>
      </c>
      <c r="G210" s="188"/>
      <c r="H210" s="190" t="s">
        <v>19</v>
      </c>
      <c r="I210" s="192"/>
      <c r="J210" s="188"/>
      <c r="K210" s="188"/>
      <c r="L210" s="193"/>
      <c r="M210" s="194"/>
      <c r="N210" s="195"/>
      <c r="O210" s="195"/>
      <c r="P210" s="195"/>
      <c r="Q210" s="195"/>
      <c r="R210" s="195"/>
      <c r="S210" s="195"/>
      <c r="T210" s="196"/>
      <c r="AT210" s="197" t="s">
        <v>136</v>
      </c>
      <c r="AU210" s="197" t="s">
        <v>82</v>
      </c>
      <c r="AV210" s="13" t="s">
        <v>80</v>
      </c>
      <c r="AW210" s="13" t="s">
        <v>37</v>
      </c>
      <c r="AX210" s="13" t="s">
        <v>75</v>
      </c>
      <c r="AY210" s="197" t="s">
        <v>125</v>
      </c>
    </row>
    <row r="211" spans="2:51" s="14" customFormat="1" ht="11.25">
      <c r="B211" s="198"/>
      <c r="C211" s="199"/>
      <c r="D211" s="189" t="s">
        <v>136</v>
      </c>
      <c r="E211" s="200" t="s">
        <v>19</v>
      </c>
      <c r="F211" s="201" t="s">
        <v>151</v>
      </c>
      <c r="G211" s="199"/>
      <c r="H211" s="202">
        <v>15.35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136</v>
      </c>
      <c r="AU211" s="208" t="s">
        <v>82</v>
      </c>
      <c r="AV211" s="14" t="s">
        <v>82</v>
      </c>
      <c r="AW211" s="14" t="s">
        <v>37</v>
      </c>
      <c r="AX211" s="14" t="s">
        <v>75</v>
      </c>
      <c r="AY211" s="208" t="s">
        <v>125</v>
      </c>
    </row>
    <row r="212" spans="2:51" s="13" customFormat="1" ht="11.25">
      <c r="B212" s="187"/>
      <c r="C212" s="188"/>
      <c r="D212" s="189" t="s">
        <v>136</v>
      </c>
      <c r="E212" s="190" t="s">
        <v>19</v>
      </c>
      <c r="F212" s="191" t="s">
        <v>152</v>
      </c>
      <c r="G212" s="188"/>
      <c r="H212" s="190" t="s">
        <v>19</v>
      </c>
      <c r="I212" s="192"/>
      <c r="J212" s="188"/>
      <c r="K212" s="188"/>
      <c r="L212" s="193"/>
      <c r="M212" s="194"/>
      <c r="N212" s="195"/>
      <c r="O212" s="195"/>
      <c r="P212" s="195"/>
      <c r="Q212" s="195"/>
      <c r="R212" s="195"/>
      <c r="S212" s="195"/>
      <c r="T212" s="196"/>
      <c r="AT212" s="197" t="s">
        <v>136</v>
      </c>
      <c r="AU212" s="197" t="s">
        <v>82</v>
      </c>
      <c r="AV212" s="13" t="s">
        <v>80</v>
      </c>
      <c r="AW212" s="13" t="s">
        <v>37</v>
      </c>
      <c r="AX212" s="13" t="s">
        <v>75</v>
      </c>
      <c r="AY212" s="197" t="s">
        <v>125</v>
      </c>
    </row>
    <row r="213" spans="2:51" s="14" customFormat="1" ht="11.25">
      <c r="B213" s="198"/>
      <c r="C213" s="199"/>
      <c r="D213" s="189" t="s">
        <v>136</v>
      </c>
      <c r="E213" s="200" t="s">
        <v>19</v>
      </c>
      <c r="F213" s="201" t="s">
        <v>153</v>
      </c>
      <c r="G213" s="199"/>
      <c r="H213" s="202">
        <v>1.08</v>
      </c>
      <c r="I213" s="203"/>
      <c r="J213" s="199"/>
      <c r="K213" s="199"/>
      <c r="L213" s="204"/>
      <c r="M213" s="205"/>
      <c r="N213" s="206"/>
      <c r="O213" s="206"/>
      <c r="P213" s="206"/>
      <c r="Q213" s="206"/>
      <c r="R213" s="206"/>
      <c r="S213" s="206"/>
      <c r="T213" s="207"/>
      <c r="AT213" s="208" t="s">
        <v>136</v>
      </c>
      <c r="AU213" s="208" t="s">
        <v>82</v>
      </c>
      <c r="AV213" s="14" t="s">
        <v>82</v>
      </c>
      <c r="AW213" s="14" t="s">
        <v>37</v>
      </c>
      <c r="AX213" s="14" t="s">
        <v>75</v>
      </c>
      <c r="AY213" s="208" t="s">
        <v>125</v>
      </c>
    </row>
    <row r="214" spans="2:51" s="15" customFormat="1" ht="11.25">
      <c r="B214" s="209"/>
      <c r="C214" s="210"/>
      <c r="D214" s="189" t="s">
        <v>136</v>
      </c>
      <c r="E214" s="211" t="s">
        <v>19</v>
      </c>
      <c r="F214" s="212" t="s">
        <v>145</v>
      </c>
      <c r="G214" s="210"/>
      <c r="H214" s="213">
        <v>16.43</v>
      </c>
      <c r="I214" s="214"/>
      <c r="J214" s="210"/>
      <c r="K214" s="210"/>
      <c r="L214" s="215"/>
      <c r="M214" s="216"/>
      <c r="N214" s="217"/>
      <c r="O214" s="217"/>
      <c r="P214" s="217"/>
      <c r="Q214" s="217"/>
      <c r="R214" s="217"/>
      <c r="S214" s="217"/>
      <c r="T214" s="218"/>
      <c r="AT214" s="219" t="s">
        <v>136</v>
      </c>
      <c r="AU214" s="219" t="s">
        <v>82</v>
      </c>
      <c r="AV214" s="15" t="s">
        <v>132</v>
      </c>
      <c r="AW214" s="15" t="s">
        <v>37</v>
      </c>
      <c r="AX214" s="15" t="s">
        <v>80</v>
      </c>
      <c r="AY214" s="219" t="s">
        <v>125</v>
      </c>
    </row>
    <row r="215" spans="1:65" s="2" customFormat="1" ht="24.2" customHeight="1">
      <c r="A215" s="35"/>
      <c r="B215" s="36"/>
      <c r="C215" s="169" t="s">
        <v>8</v>
      </c>
      <c r="D215" s="169" t="s">
        <v>127</v>
      </c>
      <c r="E215" s="170" t="s">
        <v>240</v>
      </c>
      <c r="F215" s="171" t="s">
        <v>241</v>
      </c>
      <c r="G215" s="172" t="s">
        <v>130</v>
      </c>
      <c r="H215" s="173">
        <v>16.43</v>
      </c>
      <c r="I215" s="174"/>
      <c r="J215" s="175">
        <f>ROUND(I215*H215,2)</f>
        <v>0</v>
      </c>
      <c r="K215" s="171" t="s">
        <v>131</v>
      </c>
      <c r="L215" s="40"/>
      <c r="M215" s="176" t="s">
        <v>19</v>
      </c>
      <c r="N215" s="177" t="s">
        <v>46</v>
      </c>
      <c r="O215" s="65"/>
      <c r="P215" s="178">
        <f>O215*H215</f>
        <v>0</v>
      </c>
      <c r="Q215" s="178">
        <v>0.297</v>
      </c>
      <c r="R215" s="178">
        <f>Q215*H215</f>
        <v>4.879709999999999</v>
      </c>
      <c r="S215" s="178">
        <v>0</v>
      </c>
      <c r="T215" s="17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0" t="s">
        <v>132</v>
      </c>
      <c r="AT215" s="180" t="s">
        <v>127</v>
      </c>
      <c r="AU215" s="180" t="s">
        <v>82</v>
      </c>
      <c r="AY215" s="18" t="s">
        <v>125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18" t="s">
        <v>80</v>
      </c>
      <c r="BK215" s="181">
        <f>ROUND(I215*H215,2)</f>
        <v>0</v>
      </c>
      <c r="BL215" s="18" t="s">
        <v>132</v>
      </c>
      <c r="BM215" s="180" t="s">
        <v>242</v>
      </c>
    </row>
    <row r="216" spans="1:47" s="2" customFormat="1" ht="11.25">
      <c r="A216" s="35"/>
      <c r="B216" s="36"/>
      <c r="C216" s="37"/>
      <c r="D216" s="182" t="s">
        <v>134</v>
      </c>
      <c r="E216" s="37"/>
      <c r="F216" s="183" t="s">
        <v>243</v>
      </c>
      <c r="G216" s="37"/>
      <c r="H216" s="37"/>
      <c r="I216" s="184"/>
      <c r="J216" s="37"/>
      <c r="K216" s="37"/>
      <c r="L216" s="40"/>
      <c r="M216" s="185"/>
      <c r="N216" s="186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134</v>
      </c>
      <c r="AU216" s="18" t="s">
        <v>82</v>
      </c>
    </row>
    <row r="217" spans="2:51" s="13" customFormat="1" ht="11.25">
      <c r="B217" s="187"/>
      <c r="C217" s="188"/>
      <c r="D217" s="189" t="s">
        <v>136</v>
      </c>
      <c r="E217" s="190" t="s">
        <v>19</v>
      </c>
      <c r="F217" s="191" t="s">
        <v>150</v>
      </c>
      <c r="G217" s="188"/>
      <c r="H217" s="190" t="s">
        <v>19</v>
      </c>
      <c r="I217" s="192"/>
      <c r="J217" s="188"/>
      <c r="K217" s="188"/>
      <c r="L217" s="193"/>
      <c r="M217" s="194"/>
      <c r="N217" s="195"/>
      <c r="O217" s="195"/>
      <c r="P217" s="195"/>
      <c r="Q217" s="195"/>
      <c r="R217" s="195"/>
      <c r="S217" s="195"/>
      <c r="T217" s="196"/>
      <c r="AT217" s="197" t="s">
        <v>136</v>
      </c>
      <c r="AU217" s="197" t="s">
        <v>82</v>
      </c>
      <c r="AV217" s="13" t="s">
        <v>80</v>
      </c>
      <c r="AW217" s="13" t="s">
        <v>37</v>
      </c>
      <c r="AX217" s="13" t="s">
        <v>75</v>
      </c>
      <c r="AY217" s="197" t="s">
        <v>125</v>
      </c>
    </row>
    <row r="218" spans="2:51" s="14" customFormat="1" ht="11.25">
      <c r="B218" s="198"/>
      <c r="C218" s="199"/>
      <c r="D218" s="189" t="s">
        <v>136</v>
      </c>
      <c r="E218" s="200" t="s">
        <v>19</v>
      </c>
      <c r="F218" s="201" t="s">
        <v>151</v>
      </c>
      <c r="G218" s="199"/>
      <c r="H218" s="202">
        <v>15.35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136</v>
      </c>
      <c r="AU218" s="208" t="s">
        <v>82</v>
      </c>
      <c r="AV218" s="14" t="s">
        <v>82</v>
      </c>
      <c r="AW218" s="14" t="s">
        <v>37</v>
      </c>
      <c r="AX218" s="14" t="s">
        <v>75</v>
      </c>
      <c r="AY218" s="208" t="s">
        <v>125</v>
      </c>
    </row>
    <row r="219" spans="2:51" s="13" customFormat="1" ht="11.25">
      <c r="B219" s="187"/>
      <c r="C219" s="188"/>
      <c r="D219" s="189" t="s">
        <v>136</v>
      </c>
      <c r="E219" s="190" t="s">
        <v>19</v>
      </c>
      <c r="F219" s="191" t="s">
        <v>152</v>
      </c>
      <c r="G219" s="188"/>
      <c r="H219" s="190" t="s">
        <v>19</v>
      </c>
      <c r="I219" s="192"/>
      <c r="J219" s="188"/>
      <c r="K219" s="188"/>
      <c r="L219" s="193"/>
      <c r="M219" s="194"/>
      <c r="N219" s="195"/>
      <c r="O219" s="195"/>
      <c r="P219" s="195"/>
      <c r="Q219" s="195"/>
      <c r="R219" s="195"/>
      <c r="S219" s="195"/>
      <c r="T219" s="196"/>
      <c r="AT219" s="197" t="s">
        <v>136</v>
      </c>
      <c r="AU219" s="197" t="s">
        <v>82</v>
      </c>
      <c r="AV219" s="13" t="s">
        <v>80</v>
      </c>
      <c r="AW219" s="13" t="s">
        <v>37</v>
      </c>
      <c r="AX219" s="13" t="s">
        <v>75</v>
      </c>
      <c r="AY219" s="197" t="s">
        <v>125</v>
      </c>
    </row>
    <row r="220" spans="2:51" s="14" customFormat="1" ht="11.25">
      <c r="B220" s="198"/>
      <c r="C220" s="199"/>
      <c r="D220" s="189" t="s">
        <v>136</v>
      </c>
      <c r="E220" s="200" t="s">
        <v>19</v>
      </c>
      <c r="F220" s="201" t="s">
        <v>153</v>
      </c>
      <c r="G220" s="199"/>
      <c r="H220" s="202">
        <v>1.08</v>
      </c>
      <c r="I220" s="203"/>
      <c r="J220" s="199"/>
      <c r="K220" s="199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136</v>
      </c>
      <c r="AU220" s="208" t="s">
        <v>82</v>
      </c>
      <c r="AV220" s="14" t="s">
        <v>82</v>
      </c>
      <c r="AW220" s="14" t="s">
        <v>37</v>
      </c>
      <c r="AX220" s="14" t="s">
        <v>75</v>
      </c>
      <c r="AY220" s="208" t="s">
        <v>125</v>
      </c>
    </row>
    <row r="221" spans="2:51" s="15" customFormat="1" ht="11.25">
      <c r="B221" s="209"/>
      <c r="C221" s="210"/>
      <c r="D221" s="189" t="s">
        <v>136</v>
      </c>
      <c r="E221" s="211" t="s">
        <v>19</v>
      </c>
      <c r="F221" s="212" t="s">
        <v>145</v>
      </c>
      <c r="G221" s="210"/>
      <c r="H221" s="213">
        <v>16.43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136</v>
      </c>
      <c r="AU221" s="219" t="s">
        <v>82</v>
      </c>
      <c r="AV221" s="15" t="s">
        <v>132</v>
      </c>
      <c r="AW221" s="15" t="s">
        <v>37</v>
      </c>
      <c r="AX221" s="15" t="s">
        <v>80</v>
      </c>
      <c r="AY221" s="219" t="s">
        <v>125</v>
      </c>
    </row>
    <row r="222" spans="2:63" s="12" customFormat="1" ht="22.9" customHeight="1">
      <c r="B222" s="153"/>
      <c r="C222" s="154"/>
      <c r="D222" s="155" t="s">
        <v>74</v>
      </c>
      <c r="E222" s="167" t="s">
        <v>181</v>
      </c>
      <c r="F222" s="167" t="s">
        <v>244</v>
      </c>
      <c r="G222" s="154"/>
      <c r="H222" s="154"/>
      <c r="I222" s="157"/>
      <c r="J222" s="168">
        <f>BK222</f>
        <v>0</v>
      </c>
      <c r="K222" s="154"/>
      <c r="L222" s="159"/>
      <c r="M222" s="160"/>
      <c r="N222" s="161"/>
      <c r="O222" s="161"/>
      <c r="P222" s="162">
        <f>SUM(P223:P303)</f>
        <v>0</v>
      </c>
      <c r="Q222" s="161"/>
      <c r="R222" s="162">
        <f>SUM(R223:R303)</f>
        <v>30.464704039999997</v>
      </c>
      <c r="S222" s="161"/>
      <c r="T222" s="163">
        <f>SUM(T223:T303)</f>
        <v>3.2</v>
      </c>
      <c r="AR222" s="164" t="s">
        <v>80</v>
      </c>
      <c r="AT222" s="165" t="s">
        <v>74</v>
      </c>
      <c r="AU222" s="165" t="s">
        <v>80</v>
      </c>
      <c r="AY222" s="164" t="s">
        <v>125</v>
      </c>
      <c r="BK222" s="166">
        <f>SUM(BK223:BK303)</f>
        <v>0</v>
      </c>
    </row>
    <row r="223" spans="1:65" s="2" customFormat="1" ht="16.5" customHeight="1">
      <c r="A223" s="35"/>
      <c r="B223" s="36"/>
      <c r="C223" s="169" t="s">
        <v>245</v>
      </c>
      <c r="D223" s="169" t="s">
        <v>127</v>
      </c>
      <c r="E223" s="170" t="s">
        <v>246</v>
      </c>
      <c r="F223" s="171" t="s">
        <v>247</v>
      </c>
      <c r="G223" s="172" t="s">
        <v>130</v>
      </c>
      <c r="H223" s="173">
        <v>2557.664</v>
      </c>
      <c r="I223" s="174"/>
      <c r="J223" s="175">
        <f>ROUND(I223*H223,2)</f>
        <v>0</v>
      </c>
      <c r="K223" s="171" t="s">
        <v>131</v>
      </c>
      <c r="L223" s="40"/>
      <c r="M223" s="176" t="s">
        <v>19</v>
      </c>
      <c r="N223" s="177" t="s">
        <v>46</v>
      </c>
      <c r="O223" s="65"/>
      <c r="P223" s="178">
        <f>O223*H223</f>
        <v>0</v>
      </c>
      <c r="Q223" s="178">
        <v>0</v>
      </c>
      <c r="R223" s="178">
        <f>Q223*H223</f>
        <v>0</v>
      </c>
      <c r="S223" s="178">
        <v>0</v>
      </c>
      <c r="T223" s="17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0" t="s">
        <v>132</v>
      </c>
      <c r="AT223" s="180" t="s">
        <v>127</v>
      </c>
      <c r="AU223" s="180" t="s">
        <v>82</v>
      </c>
      <c r="AY223" s="18" t="s">
        <v>125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18" t="s">
        <v>80</v>
      </c>
      <c r="BK223" s="181">
        <f>ROUND(I223*H223,2)</f>
        <v>0</v>
      </c>
      <c r="BL223" s="18" t="s">
        <v>132</v>
      </c>
      <c r="BM223" s="180" t="s">
        <v>248</v>
      </c>
    </row>
    <row r="224" spans="1:47" s="2" customFormat="1" ht="11.25">
      <c r="A224" s="35"/>
      <c r="B224" s="36"/>
      <c r="C224" s="37"/>
      <c r="D224" s="182" t="s">
        <v>134</v>
      </c>
      <c r="E224" s="37"/>
      <c r="F224" s="183" t="s">
        <v>249</v>
      </c>
      <c r="G224" s="37"/>
      <c r="H224" s="37"/>
      <c r="I224" s="184"/>
      <c r="J224" s="37"/>
      <c r="K224" s="37"/>
      <c r="L224" s="40"/>
      <c r="M224" s="185"/>
      <c r="N224" s="186"/>
      <c r="O224" s="65"/>
      <c r="P224" s="65"/>
      <c r="Q224" s="65"/>
      <c r="R224" s="65"/>
      <c r="S224" s="65"/>
      <c r="T224" s="66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134</v>
      </c>
      <c r="AU224" s="18" t="s">
        <v>82</v>
      </c>
    </row>
    <row r="225" spans="2:51" s="13" customFormat="1" ht="11.25">
      <c r="B225" s="187"/>
      <c r="C225" s="188"/>
      <c r="D225" s="189" t="s">
        <v>136</v>
      </c>
      <c r="E225" s="190" t="s">
        <v>19</v>
      </c>
      <c r="F225" s="191" t="s">
        <v>250</v>
      </c>
      <c r="G225" s="188"/>
      <c r="H225" s="190" t="s">
        <v>19</v>
      </c>
      <c r="I225" s="192"/>
      <c r="J225" s="188"/>
      <c r="K225" s="188"/>
      <c r="L225" s="193"/>
      <c r="M225" s="194"/>
      <c r="N225" s="195"/>
      <c r="O225" s="195"/>
      <c r="P225" s="195"/>
      <c r="Q225" s="195"/>
      <c r="R225" s="195"/>
      <c r="S225" s="195"/>
      <c r="T225" s="196"/>
      <c r="AT225" s="197" t="s">
        <v>136</v>
      </c>
      <c r="AU225" s="197" t="s">
        <v>82</v>
      </c>
      <c r="AV225" s="13" t="s">
        <v>80</v>
      </c>
      <c r="AW225" s="13" t="s">
        <v>37</v>
      </c>
      <c r="AX225" s="13" t="s">
        <v>75</v>
      </c>
      <c r="AY225" s="197" t="s">
        <v>125</v>
      </c>
    </row>
    <row r="226" spans="2:51" s="14" customFormat="1" ht="11.25">
      <c r="B226" s="198"/>
      <c r="C226" s="199"/>
      <c r="D226" s="189" t="s">
        <v>136</v>
      </c>
      <c r="E226" s="200" t="s">
        <v>19</v>
      </c>
      <c r="F226" s="201" t="s">
        <v>251</v>
      </c>
      <c r="G226" s="199"/>
      <c r="H226" s="202">
        <v>1162.011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136</v>
      </c>
      <c r="AU226" s="208" t="s">
        <v>82</v>
      </c>
      <c r="AV226" s="14" t="s">
        <v>82</v>
      </c>
      <c r="AW226" s="14" t="s">
        <v>37</v>
      </c>
      <c r="AX226" s="14" t="s">
        <v>75</v>
      </c>
      <c r="AY226" s="208" t="s">
        <v>125</v>
      </c>
    </row>
    <row r="227" spans="2:51" s="13" customFormat="1" ht="11.25">
      <c r="B227" s="187"/>
      <c r="C227" s="188"/>
      <c r="D227" s="189" t="s">
        <v>136</v>
      </c>
      <c r="E227" s="190" t="s">
        <v>19</v>
      </c>
      <c r="F227" s="191" t="s">
        <v>252</v>
      </c>
      <c r="G227" s="188"/>
      <c r="H227" s="190" t="s">
        <v>19</v>
      </c>
      <c r="I227" s="192"/>
      <c r="J227" s="188"/>
      <c r="K227" s="188"/>
      <c r="L227" s="193"/>
      <c r="M227" s="194"/>
      <c r="N227" s="195"/>
      <c r="O227" s="195"/>
      <c r="P227" s="195"/>
      <c r="Q227" s="195"/>
      <c r="R227" s="195"/>
      <c r="S227" s="195"/>
      <c r="T227" s="196"/>
      <c r="AT227" s="197" t="s">
        <v>136</v>
      </c>
      <c r="AU227" s="197" t="s">
        <v>82</v>
      </c>
      <c r="AV227" s="13" t="s">
        <v>80</v>
      </c>
      <c r="AW227" s="13" t="s">
        <v>37</v>
      </c>
      <c r="AX227" s="13" t="s">
        <v>75</v>
      </c>
      <c r="AY227" s="197" t="s">
        <v>125</v>
      </c>
    </row>
    <row r="228" spans="2:51" s="14" customFormat="1" ht="11.25">
      <c r="B228" s="198"/>
      <c r="C228" s="199"/>
      <c r="D228" s="189" t="s">
        <v>136</v>
      </c>
      <c r="E228" s="200" t="s">
        <v>19</v>
      </c>
      <c r="F228" s="201" t="s">
        <v>253</v>
      </c>
      <c r="G228" s="199"/>
      <c r="H228" s="202">
        <v>225.241</v>
      </c>
      <c r="I228" s="203"/>
      <c r="J228" s="199"/>
      <c r="K228" s="199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136</v>
      </c>
      <c r="AU228" s="208" t="s">
        <v>82</v>
      </c>
      <c r="AV228" s="14" t="s">
        <v>82</v>
      </c>
      <c r="AW228" s="14" t="s">
        <v>37</v>
      </c>
      <c r="AX228" s="14" t="s">
        <v>75</v>
      </c>
      <c r="AY228" s="208" t="s">
        <v>125</v>
      </c>
    </row>
    <row r="229" spans="2:51" s="13" customFormat="1" ht="11.25">
      <c r="B229" s="187"/>
      <c r="C229" s="188"/>
      <c r="D229" s="189" t="s">
        <v>136</v>
      </c>
      <c r="E229" s="190" t="s">
        <v>19</v>
      </c>
      <c r="F229" s="191" t="s">
        <v>254</v>
      </c>
      <c r="G229" s="188"/>
      <c r="H229" s="190" t="s">
        <v>19</v>
      </c>
      <c r="I229" s="192"/>
      <c r="J229" s="188"/>
      <c r="K229" s="188"/>
      <c r="L229" s="193"/>
      <c r="M229" s="194"/>
      <c r="N229" s="195"/>
      <c r="O229" s="195"/>
      <c r="P229" s="195"/>
      <c r="Q229" s="195"/>
      <c r="R229" s="195"/>
      <c r="S229" s="195"/>
      <c r="T229" s="196"/>
      <c r="AT229" s="197" t="s">
        <v>136</v>
      </c>
      <c r="AU229" s="197" t="s">
        <v>82</v>
      </c>
      <c r="AV229" s="13" t="s">
        <v>80</v>
      </c>
      <c r="AW229" s="13" t="s">
        <v>37</v>
      </c>
      <c r="AX229" s="13" t="s">
        <v>75</v>
      </c>
      <c r="AY229" s="197" t="s">
        <v>125</v>
      </c>
    </row>
    <row r="230" spans="2:51" s="14" customFormat="1" ht="11.25">
      <c r="B230" s="198"/>
      <c r="C230" s="199"/>
      <c r="D230" s="189" t="s">
        <v>136</v>
      </c>
      <c r="E230" s="200" t="s">
        <v>19</v>
      </c>
      <c r="F230" s="201" t="s">
        <v>255</v>
      </c>
      <c r="G230" s="199"/>
      <c r="H230" s="202">
        <v>577.528</v>
      </c>
      <c r="I230" s="203"/>
      <c r="J230" s="199"/>
      <c r="K230" s="199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136</v>
      </c>
      <c r="AU230" s="208" t="s">
        <v>82</v>
      </c>
      <c r="AV230" s="14" t="s">
        <v>82</v>
      </c>
      <c r="AW230" s="14" t="s">
        <v>37</v>
      </c>
      <c r="AX230" s="14" t="s">
        <v>75</v>
      </c>
      <c r="AY230" s="208" t="s">
        <v>125</v>
      </c>
    </row>
    <row r="231" spans="2:51" s="13" customFormat="1" ht="11.25">
      <c r="B231" s="187"/>
      <c r="C231" s="188"/>
      <c r="D231" s="189" t="s">
        <v>136</v>
      </c>
      <c r="E231" s="190" t="s">
        <v>19</v>
      </c>
      <c r="F231" s="191" t="s">
        <v>256</v>
      </c>
      <c r="G231" s="188"/>
      <c r="H231" s="190" t="s">
        <v>19</v>
      </c>
      <c r="I231" s="192"/>
      <c r="J231" s="188"/>
      <c r="K231" s="188"/>
      <c r="L231" s="193"/>
      <c r="M231" s="194"/>
      <c r="N231" s="195"/>
      <c r="O231" s="195"/>
      <c r="P231" s="195"/>
      <c r="Q231" s="195"/>
      <c r="R231" s="195"/>
      <c r="S231" s="195"/>
      <c r="T231" s="196"/>
      <c r="AT231" s="197" t="s">
        <v>136</v>
      </c>
      <c r="AU231" s="197" t="s">
        <v>82</v>
      </c>
      <c r="AV231" s="13" t="s">
        <v>80</v>
      </c>
      <c r="AW231" s="13" t="s">
        <v>37</v>
      </c>
      <c r="AX231" s="13" t="s">
        <v>75</v>
      </c>
      <c r="AY231" s="197" t="s">
        <v>125</v>
      </c>
    </row>
    <row r="232" spans="2:51" s="14" customFormat="1" ht="11.25">
      <c r="B232" s="198"/>
      <c r="C232" s="199"/>
      <c r="D232" s="189" t="s">
        <v>136</v>
      </c>
      <c r="E232" s="200" t="s">
        <v>19</v>
      </c>
      <c r="F232" s="201" t="s">
        <v>257</v>
      </c>
      <c r="G232" s="199"/>
      <c r="H232" s="202">
        <v>407.331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136</v>
      </c>
      <c r="AU232" s="208" t="s">
        <v>82</v>
      </c>
      <c r="AV232" s="14" t="s">
        <v>82</v>
      </c>
      <c r="AW232" s="14" t="s">
        <v>37</v>
      </c>
      <c r="AX232" s="14" t="s">
        <v>75</v>
      </c>
      <c r="AY232" s="208" t="s">
        <v>125</v>
      </c>
    </row>
    <row r="233" spans="2:51" s="13" customFormat="1" ht="11.25">
      <c r="B233" s="187"/>
      <c r="C233" s="188"/>
      <c r="D233" s="189" t="s">
        <v>136</v>
      </c>
      <c r="E233" s="190" t="s">
        <v>19</v>
      </c>
      <c r="F233" s="191" t="s">
        <v>258</v>
      </c>
      <c r="G233" s="188"/>
      <c r="H233" s="190" t="s">
        <v>19</v>
      </c>
      <c r="I233" s="192"/>
      <c r="J233" s="188"/>
      <c r="K233" s="188"/>
      <c r="L233" s="193"/>
      <c r="M233" s="194"/>
      <c r="N233" s="195"/>
      <c r="O233" s="195"/>
      <c r="P233" s="195"/>
      <c r="Q233" s="195"/>
      <c r="R233" s="195"/>
      <c r="S233" s="195"/>
      <c r="T233" s="196"/>
      <c r="AT233" s="197" t="s">
        <v>136</v>
      </c>
      <c r="AU233" s="197" t="s">
        <v>82</v>
      </c>
      <c r="AV233" s="13" t="s">
        <v>80</v>
      </c>
      <c r="AW233" s="13" t="s">
        <v>37</v>
      </c>
      <c r="AX233" s="13" t="s">
        <v>75</v>
      </c>
      <c r="AY233" s="197" t="s">
        <v>125</v>
      </c>
    </row>
    <row r="234" spans="2:51" s="14" customFormat="1" ht="11.25">
      <c r="B234" s="198"/>
      <c r="C234" s="199"/>
      <c r="D234" s="189" t="s">
        <v>136</v>
      </c>
      <c r="E234" s="200" t="s">
        <v>19</v>
      </c>
      <c r="F234" s="201" t="s">
        <v>259</v>
      </c>
      <c r="G234" s="199"/>
      <c r="H234" s="202">
        <v>84.884</v>
      </c>
      <c r="I234" s="203"/>
      <c r="J234" s="199"/>
      <c r="K234" s="199"/>
      <c r="L234" s="204"/>
      <c r="M234" s="205"/>
      <c r="N234" s="206"/>
      <c r="O234" s="206"/>
      <c r="P234" s="206"/>
      <c r="Q234" s="206"/>
      <c r="R234" s="206"/>
      <c r="S234" s="206"/>
      <c r="T234" s="207"/>
      <c r="AT234" s="208" t="s">
        <v>136</v>
      </c>
      <c r="AU234" s="208" t="s">
        <v>82</v>
      </c>
      <c r="AV234" s="14" t="s">
        <v>82</v>
      </c>
      <c r="AW234" s="14" t="s">
        <v>37</v>
      </c>
      <c r="AX234" s="14" t="s">
        <v>75</v>
      </c>
      <c r="AY234" s="208" t="s">
        <v>125</v>
      </c>
    </row>
    <row r="235" spans="2:51" s="13" customFormat="1" ht="11.25">
      <c r="B235" s="187"/>
      <c r="C235" s="188"/>
      <c r="D235" s="189" t="s">
        <v>136</v>
      </c>
      <c r="E235" s="190" t="s">
        <v>19</v>
      </c>
      <c r="F235" s="191" t="s">
        <v>260</v>
      </c>
      <c r="G235" s="188"/>
      <c r="H235" s="190" t="s">
        <v>19</v>
      </c>
      <c r="I235" s="192"/>
      <c r="J235" s="188"/>
      <c r="K235" s="188"/>
      <c r="L235" s="193"/>
      <c r="M235" s="194"/>
      <c r="N235" s="195"/>
      <c r="O235" s="195"/>
      <c r="P235" s="195"/>
      <c r="Q235" s="195"/>
      <c r="R235" s="195"/>
      <c r="S235" s="195"/>
      <c r="T235" s="196"/>
      <c r="AT235" s="197" t="s">
        <v>136</v>
      </c>
      <c r="AU235" s="197" t="s">
        <v>82</v>
      </c>
      <c r="AV235" s="13" t="s">
        <v>80</v>
      </c>
      <c r="AW235" s="13" t="s">
        <v>37</v>
      </c>
      <c r="AX235" s="13" t="s">
        <v>75</v>
      </c>
      <c r="AY235" s="197" t="s">
        <v>125</v>
      </c>
    </row>
    <row r="236" spans="2:51" s="14" customFormat="1" ht="11.25">
      <c r="B236" s="198"/>
      <c r="C236" s="199"/>
      <c r="D236" s="189" t="s">
        <v>136</v>
      </c>
      <c r="E236" s="200" t="s">
        <v>19</v>
      </c>
      <c r="F236" s="201" t="s">
        <v>261</v>
      </c>
      <c r="G236" s="199"/>
      <c r="H236" s="202">
        <v>33.878</v>
      </c>
      <c r="I236" s="203"/>
      <c r="J236" s="199"/>
      <c r="K236" s="199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136</v>
      </c>
      <c r="AU236" s="208" t="s">
        <v>82</v>
      </c>
      <c r="AV236" s="14" t="s">
        <v>82</v>
      </c>
      <c r="AW236" s="14" t="s">
        <v>37</v>
      </c>
      <c r="AX236" s="14" t="s">
        <v>75</v>
      </c>
      <c r="AY236" s="208" t="s">
        <v>125</v>
      </c>
    </row>
    <row r="237" spans="2:51" s="13" customFormat="1" ht="11.25">
      <c r="B237" s="187"/>
      <c r="C237" s="188"/>
      <c r="D237" s="189" t="s">
        <v>136</v>
      </c>
      <c r="E237" s="190" t="s">
        <v>19</v>
      </c>
      <c r="F237" s="191" t="s">
        <v>262</v>
      </c>
      <c r="G237" s="188"/>
      <c r="H237" s="190" t="s">
        <v>19</v>
      </c>
      <c r="I237" s="192"/>
      <c r="J237" s="188"/>
      <c r="K237" s="188"/>
      <c r="L237" s="193"/>
      <c r="M237" s="194"/>
      <c r="N237" s="195"/>
      <c r="O237" s="195"/>
      <c r="P237" s="195"/>
      <c r="Q237" s="195"/>
      <c r="R237" s="195"/>
      <c r="S237" s="195"/>
      <c r="T237" s="196"/>
      <c r="AT237" s="197" t="s">
        <v>136</v>
      </c>
      <c r="AU237" s="197" t="s">
        <v>82</v>
      </c>
      <c r="AV237" s="13" t="s">
        <v>80</v>
      </c>
      <c r="AW237" s="13" t="s">
        <v>37</v>
      </c>
      <c r="AX237" s="13" t="s">
        <v>75</v>
      </c>
      <c r="AY237" s="197" t="s">
        <v>125</v>
      </c>
    </row>
    <row r="238" spans="2:51" s="14" customFormat="1" ht="11.25">
      <c r="B238" s="198"/>
      <c r="C238" s="199"/>
      <c r="D238" s="189" t="s">
        <v>136</v>
      </c>
      <c r="E238" s="200" t="s">
        <v>19</v>
      </c>
      <c r="F238" s="201" t="s">
        <v>263</v>
      </c>
      <c r="G238" s="199"/>
      <c r="H238" s="202">
        <v>66.791</v>
      </c>
      <c r="I238" s="203"/>
      <c r="J238" s="199"/>
      <c r="K238" s="199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136</v>
      </c>
      <c r="AU238" s="208" t="s">
        <v>82</v>
      </c>
      <c r="AV238" s="14" t="s">
        <v>82</v>
      </c>
      <c r="AW238" s="14" t="s">
        <v>37</v>
      </c>
      <c r="AX238" s="14" t="s">
        <v>75</v>
      </c>
      <c r="AY238" s="208" t="s">
        <v>125</v>
      </c>
    </row>
    <row r="239" spans="2:51" s="15" customFormat="1" ht="11.25">
      <c r="B239" s="209"/>
      <c r="C239" s="210"/>
      <c r="D239" s="189" t="s">
        <v>136</v>
      </c>
      <c r="E239" s="211" t="s">
        <v>19</v>
      </c>
      <c r="F239" s="212" t="s">
        <v>145</v>
      </c>
      <c r="G239" s="210"/>
      <c r="H239" s="213">
        <v>2557.664</v>
      </c>
      <c r="I239" s="214"/>
      <c r="J239" s="210"/>
      <c r="K239" s="210"/>
      <c r="L239" s="215"/>
      <c r="M239" s="216"/>
      <c r="N239" s="217"/>
      <c r="O239" s="217"/>
      <c r="P239" s="217"/>
      <c r="Q239" s="217"/>
      <c r="R239" s="217"/>
      <c r="S239" s="217"/>
      <c r="T239" s="218"/>
      <c r="AT239" s="219" t="s">
        <v>136</v>
      </c>
      <c r="AU239" s="219" t="s">
        <v>82</v>
      </c>
      <c r="AV239" s="15" t="s">
        <v>132</v>
      </c>
      <c r="AW239" s="15" t="s">
        <v>37</v>
      </c>
      <c r="AX239" s="15" t="s">
        <v>80</v>
      </c>
      <c r="AY239" s="219" t="s">
        <v>125</v>
      </c>
    </row>
    <row r="240" spans="1:65" s="2" customFormat="1" ht="16.5" customHeight="1">
      <c r="A240" s="35"/>
      <c r="B240" s="36"/>
      <c r="C240" s="169" t="s">
        <v>264</v>
      </c>
      <c r="D240" s="169" t="s">
        <v>127</v>
      </c>
      <c r="E240" s="170" t="s">
        <v>265</v>
      </c>
      <c r="F240" s="171" t="s">
        <v>266</v>
      </c>
      <c r="G240" s="172" t="s">
        <v>130</v>
      </c>
      <c r="H240" s="173">
        <v>185.553</v>
      </c>
      <c r="I240" s="174"/>
      <c r="J240" s="175">
        <f>ROUND(I240*H240,2)</f>
        <v>0</v>
      </c>
      <c r="K240" s="171" t="s">
        <v>131</v>
      </c>
      <c r="L240" s="40"/>
      <c r="M240" s="176" t="s">
        <v>19</v>
      </c>
      <c r="N240" s="177" t="s">
        <v>46</v>
      </c>
      <c r="O240" s="65"/>
      <c r="P240" s="178">
        <f>O240*H240</f>
        <v>0</v>
      </c>
      <c r="Q240" s="178">
        <v>0.00026</v>
      </c>
      <c r="R240" s="178">
        <f>Q240*H240</f>
        <v>0.04824377999999999</v>
      </c>
      <c r="S240" s="178">
        <v>0</v>
      </c>
      <c r="T240" s="17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132</v>
      </c>
      <c r="AT240" s="180" t="s">
        <v>127</v>
      </c>
      <c r="AU240" s="180" t="s">
        <v>82</v>
      </c>
      <c r="AY240" s="18" t="s">
        <v>125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18" t="s">
        <v>80</v>
      </c>
      <c r="BK240" s="181">
        <f>ROUND(I240*H240,2)</f>
        <v>0</v>
      </c>
      <c r="BL240" s="18" t="s">
        <v>132</v>
      </c>
      <c r="BM240" s="180" t="s">
        <v>267</v>
      </c>
    </row>
    <row r="241" spans="1:47" s="2" customFormat="1" ht="11.25">
      <c r="A241" s="35"/>
      <c r="B241" s="36"/>
      <c r="C241" s="37"/>
      <c r="D241" s="182" t="s">
        <v>134</v>
      </c>
      <c r="E241" s="37"/>
      <c r="F241" s="183" t="s">
        <v>268</v>
      </c>
      <c r="G241" s="37"/>
      <c r="H241" s="37"/>
      <c r="I241" s="184"/>
      <c r="J241" s="37"/>
      <c r="K241" s="37"/>
      <c r="L241" s="40"/>
      <c r="M241" s="185"/>
      <c r="N241" s="186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134</v>
      </c>
      <c r="AU241" s="18" t="s">
        <v>82</v>
      </c>
    </row>
    <row r="242" spans="2:51" s="13" customFormat="1" ht="11.25">
      <c r="B242" s="187"/>
      <c r="C242" s="188"/>
      <c r="D242" s="189" t="s">
        <v>136</v>
      </c>
      <c r="E242" s="190" t="s">
        <v>19</v>
      </c>
      <c r="F242" s="191" t="s">
        <v>258</v>
      </c>
      <c r="G242" s="188"/>
      <c r="H242" s="190" t="s">
        <v>19</v>
      </c>
      <c r="I242" s="192"/>
      <c r="J242" s="188"/>
      <c r="K242" s="188"/>
      <c r="L242" s="193"/>
      <c r="M242" s="194"/>
      <c r="N242" s="195"/>
      <c r="O242" s="195"/>
      <c r="P242" s="195"/>
      <c r="Q242" s="195"/>
      <c r="R242" s="195"/>
      <c r="S242" s="195"/>
      <c r="T242" s="196"/>
      <c r="AT242" s="197" t="s">
        <v>136</v>
      </c>
      <c r="AU242" s="197" t="s">
        <v>82</v>
      </c>
      <c r="AV242" s="13" t="s">
        <v>80</v>
      </c>
      <c r="AW242" s="13" t="s">
        <v>37</v>
      </c>
      <c r="AX242" s="13" t="s">
        <v>75</v>
      </c>
      <c r="AY242" s="197" t="s">
        <v>125</v>
      </c>
    </row>
    <row r="243" spans="2:51" s="14" customFormat="1" ht="11.25">
      <c r="B243" s="198"/>
      <c r="C243" s="199"/>
      <c r="D243" s="189" t="s">
        <v>136</v>
      </c>
      <c r="E243" s="200" t="s">
        <v>19</v>
      </c>
      <c r="F243" s="201" t="s">
        <v>259</v>
      </c>
      <c r="G243" s="199"/>
      <c r="H243" s="202">
        <v>84.884</v>
      </c>
      <c r="I243" s="203"/>
      <c r="J243" s="199"/>
      <c r="K243" s="199"/>
      <c r="L243" s="204"/>
      <c r="M243" s="205"/>
      <c r="N243" s="206"/>
      <c r="O243" s="206"/>
      <c r="P243" s="206"/>
      <c r="Q243" s="206"/>
      <c r="R243" s="206"/>
      <c r="S243" s="206"/>
      <c r="T243" s="207"/>
      <c r="AT243" s="208" t="s">
        <v>136</v>
      </c>
      <c r="AU243" s="208" t="s">
        <v>82</v>
      </c>
      <c r="AV243" s="14" t="s">
        <v>82</v>
      </c>
      <c r="AW243" s="14" t="s">
        <v>37</v>
      </c>
      <c r="AX243" s="14" t="s">
        <v>75</v>
      </c>
      <c r="AY243" s="208" t="s">
        <v>125</v>
      </c>
    </row>
    <row r="244" spans="2:51" s="13" customFormat="1" ht="11.25">
      <c r="B244" s="187"/>
      <c r="C244" s="188"/>
      <c r="D244" s="189" t="s">
        <v>136</v>
      </c>
      <c r="E244" s="190" t="s">
        <v>19</v>
      </c>
      <c r="F244" s="191" t="s">
        <v>260</v>
      </c>
      <c r="G244" s="188"/>
      <c r="H244" s="190" t="s">
        <v>19</v>
      </c>
      <c r="I244" s="192"/>
      <c r="J244" s="188"/>
      <c r="K244" s="188"/>
      <c r="L244" s="193"/>
      <c r="M244" s="194"/>
      <c r="N244" s="195"/>
      <c r="O244" s="195"/>
      <c r="P244" s="195"/>
      <c r="Q244" s="195"/>
      <c r="R244" s="195"/>
      <c r="S244" s="195"/>
      <c r="T244" s="196"/>
      <c r="AT244" s="197" t="s">
        <v>136</v>
      </c>
      <c r="AU244" s="197" t="s">
        <v>82</v>
      </c>
      <c r="AV244" s="13" t="s">
        <v>80</v>
      </c>
      <c r="AW244" s="13" t="s">
        <v>37</v>
      </c>
      <c r="AX244" s="13" t="s">
        <v>75</v>
      </c>
      <c r="AY244" s="197" t="s">
        <v>125</v>
      </c>
    </row>
    <row r="245" spans="2:51" s="14" customFormat="1" ht="11.25">
      <c r="B245" s="198"/>
      <c r="C245" s="199"/>
      <c r="D245" s="189" t="s">
        <v>136</v>
      </c>
      <c r="E245" s="200" t="s">
        <v>19</v>
      </c>
      <c r="F245" s="201" t="s">
        <v>261</v>
      </c>
      <c r="G245" s="199"/>
      <c r="H245" s="202">
        <v>33.878</v>
      </c>
      <c r="I245" s="203"/>
      <c r="J245" s="199"/>
      <c r="K245" s="199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136</v>
      </c>
      <c r="AU245" s="208" t="s">
        <v>82</v>
      </c>
      <c r="AV245" s="14" t="s">
        <v>82</v>
      </c>
      <c r="AW245" s="14" t="s">
        <v>37</v>
      </c>
      <c r="AX245" s="14" t="s">
        <v>75</v>
      </c>
      <c r="AY245" s="208" t="s">
        <v>125</v>
      </c>
    </row>
    <row r="246" spans="2:51" s="13" customFormat="1" ht="11.25">
      <c r="B246" s="187"/>
      <c r="C246" s="188"/>
      <c r="D246" s="189" t="s">
        <v>136</v>
      </c>
      <c r="E246" s="190" t="s">
        <v>19</v>
      </c>
      <c r="F246" s="191" t="s">
        <v>262</v>
      </c>
      <c r="G246" s="188"/>
      <c r="H246" s="190" t="s">
        <v>19</v>
      </c>
      <c r="I246" s="192"/>
      <c r="J246" s="188"/>
      <c r="K246" s="188"/>
      <c r="L246" s="193"/>
      <c r="M246" s="194"/>
      <c r="N246" s="195"/>
      <c r="O246" s="195"/>
      <c r="P246" s="195"/>
      <c r="Q246" s="195"/>
      <c r="R246" s="195"/>
      <c r="S246" s="195"/>
      <c r="T246" s="196"/>
      <c r="AT246" s="197" t="s">
        <v>136</v>
      </c>
      <c r="AU246" s="197" t="s">
        <v>82</v>
      </c>
      <c r="AV246" s="13" t="s">
        <v>80</v>
      </c>
      <c r="AW246" s="13" t="s">
        <v>37</v>
      </c>
      <c r="AX246" s="13" t="s">
        <v>75</v>
      </c>
      <c r="AY246" s="197" t="s">
        <v>125</v>
      </c>
    </row>
    <row r="247" spans="2:51" s="14" customFormat="1" ht="11.25">
      <c r="B247" s="198"/>
      <c r="C247" s="199"/>
      <c r="D247" s="189" t="s">
        <v>136</v>
      </c>
      <c r="E247" s="200" t="s">
        <v>19</v>
      </c>
      <c r="F247" s="201" t="s">
        <v>263</v>
      </c>
      <c r="G247" s="199"/>
      <c r="H247" s="202">
        <v>66.791</v>
      </c>
      <c r="I247" s="203"/>
      <c r="J247" s="199"/>
      <c r="K247" s="199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136</v>
      </c>
      <c r="AU247" s="208" t="s">
        <v>82</v>
      </c>
      <c r="AV247" s="14" t="s">
        <v>82</v>
      </c>
      <c r="AW247" s="14" t="s">
        <v>37</v>
      </c>
      <c r="AX247" s="14" t="s">
        <v>75</v>
      </c>
      <c r="AY247" s="208" t="s">
        <v>125</v>
      </c>
    </row>
    <row r="248" spans="2:51" s="15" customFormat="1" ht="11.25">
      <c r="B248" s="209"/>
      <c r="C248" s="210"/>
      <c r="D248" s="189" t="s">
        <v>136</v>
      </c>
      <c r="E248" s="211" t="s">
        <v>19</v>
      </c>
      <c r="F248" s="212" t="s">
        <v>145</v>
      </c>
      <c r="G248" s="210"/>
      <c r="H248" s="213">
        <v>185.553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136</v>
      </c>
      <c r="AU248" s="219" t="s">
        <v>82</v>
      </c>
      <c r="AV248" s="15" t="s">
        <v>132</v>
      </c>
      <c r="AW248" s="15" t="s">
        <v>37</v>
      </c>
      <c r="AX248" s="15" t="s">
        <v>80</v>
      </c>
      <c r="AY248" s="219" t="s">
        <v>125</v>
      </c>
    </row>
    <row r="249" spans="1:65" s="2" customFormat="1" ht="24.2" customHeight="1">
      <c r="A249" s="35"/>
      <c r="B249" s="36"/>
      <c r="C249" s="169" t="s">
        <v>269</v>
      </c>
      <c r="D249" s="169" t="s">
        <v>127</v>
      </c>
      <c r="E249" s="170" t="s">
        <v>270</v>
      </c>
      <c r="F249" s="171" t="s">
        <v>271</v>
      </c>
      <c r="G249" s="172" t="s">
        <v>130</v>
      </c>
      <c r="H249" s="173">
        <v>42.82</v>
      </c>
      <c r="I249" s="174"/>
      <c r="J249" s="175">
        <f>ROUND(I249*H249,2)</f>
        <v>0</v>
      </c>
      <c r="K249" s="171" t="s">
        <v>131</v>
      </c>
      <c r="L249" s="40"/>
      <c r="M249" s="176" t="s">
        <v>19</v>
      </c>
      <c r="N249" s="177" t="s">
        <v>46</v>
      </c>
      <c r="O249" s="65"/>
      <c r="P249" s="178">
        <f>O249*H249</f>
        <v>0</v>
      </c>
      <c r="Q249" s="178">
        <v>0.00438</v>
      </c>
      <c r="R249" s="178">
        <f>Q249*H249</f>
        <v>0.1875516</v>
      </c>
      <c r="S249" s="178">
        <v>0</v>
      </c>
      <c r="T249" s="17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0" t="s">
        <v>132</v>
      </c>
      <c r="AT249" s="180" t="s">
        <v>127</v>
      </c>
      <c r="AU249" s="180" t="s">
        <v>82</v>
      </c>
      <c r="AY249" s="18" t="s">
        <v>125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18" t="s">
        <v>80</v>
      </c>
      <c r="BK249" s="181">
        <f>ROUND(I249*H249,2)</f>
        <v>0</v>
      </c>
      <c r="BL249" s="18" t="s">
        <v>132</v>
      </c>
      <c r="BM249" s="180" t="s">
        <v>272</v>
      </c>
    </row>
    <row r="250" spans="1:47" s="2" customFormat="1" ht="11.25">
      <c r="A250" s="35"/>
      <c r="B250" s="36"/>
      <c r="C250" s="37"/>
      <c r="D250" s="182" t="s">
        <v>134</v>
      </c>
      <c r="E250" s="37"/>
      <c r="F250" s="183" t="s">
        <v>273</v>
      </c>
      <c r="G250" s="37"/>
      <c r="H250" s="37"/>
      <c r="I250" s="184"/>
      <c r="J250" s="37"/>
      <c r="K250" s="37"/>
      <c r="L250" s="40"/>
      <c r="M250" s="185"/>
      <c r="N250" s="186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134</v>
      </c>
      <c r="AU250" s="18" t="s">
        <v>82</v>
      </c>
    </row>
    <row r="251" spans="2:51" s="13" customFormat="1" ht="11.25">
      <c r="B251" s="187"/>
      <c r="C251" s="188"/>
      <c r="D251" s="189" t="s">
        <v>136</v>
      </c>
      <c r="E251" s="190" t="s">
        <v>19</v>
      </c>
      <c r="F251" s="191" t="s">
        <v>137</v>
      </c>
      <c r="G251" s="188"/>
      <c r="H251" s="190" t="s">
        <v>19</v>
      </c>
      <c r="I251" s="192"/>
      <c r="J251" s="188"/>
      <c r="K251" s="188"/>
      <c r="L251" s="193"/>
      <c r="M251" s="194"/>
      <c r="N251" s="195"/>
      <c r="O251" s="195"/>
      <c r="P251" s="195"/>
      <c r="Q251" s="195"/>
      <c r="R251" s="195"/>
      <c r="S251" s="195"/>
      <c r="T251" s="196"/>
      <c r="AT251" s="197" t="s">
        <v>136</v>
      </c>
      <c r="AU251" s="197" t="s">
        <v>82</v>
      </c>
      <c r="AV251" s="13" t="s">
        <v>80</v>
      </c>
      <c r="AW251" s="13" t="s">
        <v>37</v>
      </c>
      <c r="AX251" s="13" t="s">
        <v>75</v>
      </c>
      <c r="AY251" s="197" t="s">
        <v>125</v>
      </c>
    </row>
    <row r="252" spans="2:51" s="14" customFormat="1" ht="11.25">
      <c r="B252" s="198"/>
      <c r="C252" s="199"/>
      <c r="D252" s="189" t="s">
        <v>136</v>
      </c>
      <c r="E252" s="200" t="s">
        <v>19</v>
      </c>
      <c r="F252" s="201" t="s">
        <v>274</v>
      </c>
      <c r="G252" s="199"/>
      <c r="H252" s="202">
        <v>19.589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136</v>
      </c>
      <c r="AU252" s="208" t="s">
        <v>82</v>
      </c>
      <c r="AV252" s="14" t="s">
        <v>82</v>
      </c>
      <c r="AW252" s="14" t="s">
        <v>37</v>
      </c>
      <c r="AX252" s="14" t="s">
        <v>75</v>
      </c>
      <c r="AY252" s="208" t="s">
        <v>125</v>
      </c>
    </row>
    <row r="253" spans="2:51" s="13" customFormat="1" ht="11.25">
      <c r="B253" s="187"/>
      <c r="C253" s="188"/>
      <c r="D253" s="189" t="s">
        <v>136</v>
      </c>
      <c r="E253" s="190" t="s">
        <v>19</v>
      </c>
      <c r="F253" s="191" t="s">
        <v>139</v>
      </c>
      <c r="G253" s="188"/>
      <c r="H253" s="190" t="s">
        <v>19</v>
      </c>
      <c r="I253" s="192"/>
      <c r="J253" s="188"/>
      <c r="K253" s="188"/>
      <c r="L253" s="193"/>
      <c r="M253" s="194"/>
      <c r="N253" s="195"/>
      <c r="O253" s="195"/>
      <c r="P253" s="195"/>
      <c r="Q253" s="195"/>
      <c r="R253" s="195"/>
      <c r="S253" s="195"/>
      <c r="T253" s="196"/>
      <c r="AT253" s="197" t="s">
        <v>136</v>
      </c>
      <c r="AU253" s="197" t="s">
        <v>82</v>
      </c>
      <c r="AV253" s="13" t="s">
        <v>80</v>
      </c>
      <c r="AW253" s="13" t="s">
        <v>37</v>
      </c>
      <c r="AX253" s="13" t="s">
        <v>75</v>
      </c>
      <c r="AY253" s="197" t="s">
        <v>125</v>
      </c>
    </row>
    <row r="254" spans="2:51" s="14" customFormat="1" ht="11.25">
      <c r="B254" s="198"/>
      <c r="C254" s="199"/>
      <c r="D254" s="189" t="s">
        <v>136</v>
      </c>
      <c r="E254" s="200" t="s">
        <v>19</v>
      </c>
      <c r="F254" s="201" t="s">
        <v>275</v>
      </c>
      <c r="G254" s="199"/>
      <c r="H254" s="202">
        <v>6.468</v>
      </c>
      <c r="I254" s="203"/>
      <c r="J254" s="199"/>
      <c r="K254" s="199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136</v>
      </c>
      <c r="AU254" s="208" t="s">
        <v>82</v>
      </c>
      <c r="AV254" s="14" t="s">
        <v>82</v>
      </c>
      <c r="AW254" s="14" t="s">
        <v>37</v>
      </c>
      <c r="AX254" s="14" t="s">
        <v>75</v>
      </c>
      <c r="AY254" s="208" t="s">
        <v>125</v>
      </c>
    </row>
    <row r="255" spans="2:51" s="14" customFormat="1" ht="11.25">
      <c r="B255" s="198"/>
      <c r="C255" s="199"/>
      <c r="D255" s="189" t="s">
        <v>136</v>
      </c>
      <c r="E255" s="200" t="s">
        <v>19</v>
      </c>
      <c r="F255" s="201" t="s">
        <v>276</v>
      </c>
      <c r="G255" s="199"/>
      <c r="H255" s="202">
        <v>1.35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136</v>
      </c>
      <c r="AU255" s="208" t="s">
        <v>82</v>
      </c>
      <c r="AV255" s="14" t="s">
        <v>82</v>
      </c>
      <c r="AW255" s="14" t="s">
        <v>37</v>
      </c>
      <c r="AX255" s="14" t="s">
        <v>75</v>
      </c>
      <c r="AY255" s="208" t="s">
        <v>125</v>
      </c>
    </row>
    <row r="256" spans="2:51" s="13" customFormat="1" ht="11.25">
      <c r="B256" s="187"/>
      <c r="C256" s="188"/>
      <c r="D256" s="189" t="s">
        <v>136</v>
      </c>
      <c r="E256" s="190" t="s">
        <v>19</v>
      </c>
      <c r="F256" s="191" t="s">
        <v>277</v>
      </c>
      <c r="G256" s="188"/>
      <c r="H256" s="190" t="s">
        <v>19</v>
      </c>
      <c r="I256" s="192"/>
      <c r="J256" s="188"/>
      <c r="K256" s="188"/>
      <c r="L256" s="193"/>
      <c r="M256" s="194"/>
      <c r="N256" s="195"/>
      <c r="O256" s="195"/>
      <c r="P256" s="195"/>
      <c r="Q256" s="195"/>
      <c r="R256" s="195"/>
      <c r="S256" s="195"/>
      <c r="T256" s="196"/>
      <c r="AT256" s="197" t="s">
        <v>136</v>
      </c>
      <c r="AU256" s="197" t="s">
        <v>82</v>
      </c>
      <c r="AV256" s="13" t="s">
        <v>80</v>
      </c>
      <c r="AW256" s="13" t="s">
        <v>37</v>
      </c>
      <c r="AX256" s="13" t="s">
        <v>75</v>
      </c>
      <c r="AY256" s="197" t="s">
        <v>125</v>
      </c>
    </row>
    <row r="257" spans="2:51" s="14" customFormat="1" ht="11.25">
      <c r="B257" s="198"/>
      <c r="C257" s="199"/>
      <c r="D257" s="189" t="s">
        <v>136</v>
      </c>
      <c r="E257" s="200" t="s">
        <v>19</v>
      </c>
      <c r="F257" s="201" t="s">
        <v>276</v>
      </c>
      <c r="G257" s="199"/>
      <c r="H257" s="202">
        <v>1.35</v>
      </c>
      <c r="I257" s="203"/>
      <c r="J257" s="199"/>
      <c r="K257" s="199"/>
      <c r="L257" s="204"/>
      <c r="M257" s="205"/>
      <c r="N257" s="206"/>
      <c r="O257" s="206"/>
      <c r="P257" s="206"/>
      <c r="Q257" s="206"/>
      <c r="R257" s="206"/>
      <c r="S257" s="206"/>
      <c r="T257" s="207"/>
      <c r="AT257" s="208" t="s">
        <v>136</v>
      </c>
      <c r="AU257" s="208" t="s">
        <v>82</v>
      </c>
      <c r="AV257" s="14" t="s">
        <v>82</v>
      </c>
      <c r="AW257" s="14" t="s">
        <v>37</v>
      </c>
      <c r="AX257" s="14" t="s">
        <v>75</v>
      </c>
      <c r="AY257" s="208" t="s">
        <v>125</v>
      </c>
    </row>
    <row r="258" spans="2:51" s="13" customFormat="1" ht="11.25">
      <c r="B258" s="187"/>
      <c r="C258" s="188"/>
      <c r="D258" s="189" t="s">
        <v>136</v>
      </c>
      <c r="E258" s="190" t="s">
        <v>19</v>
      </c>
      <c r="F258" s="191" t="s">
        <v>278</v>
      </c>
      <c r="G258" s="188"/>
      <c r="H258" s="190" t="s">
        <v>19</v>
      </c>
      <c r="I258" s="192"/>
      <c r="J258" s="188"/>
      <c r="K258" s="188"/>
      <c r="L258" s="193"/>
      <c r="M258" s="194"/>
      <c r="N258" s="195"/>
      <c r="O258" s="195"/>
      <c r="P258" s="195"/>
      <c r="Q258" s="195"/>
      <c r="R258" s="195"/>
      <c r="S258" s="195"/>
      <c r="T258" s="196"/>
      <c r="AT258" s="197" t="s">
        <v>136</v>
      </c>
      <c r="AU258" s="197" t="s">
        <v>82</v>
      </c>
      <c r="AV258" s="13" t="s">
        <v>80</v>
      </c>
      <c r="AW258" s="13" t="s">
        <v>37</v>
      </c>
      <c r="AX258" s="13" t="s">
        <v>75</v>
      </c>
      <c r="AY258" s="197" t="s">
        <v>125</v>
      </c>
    </row>
    <row r="259" spans="2:51" s="14" customFormat="1" ht="11.25">
      <c r="B259" s="198"/>
      <c r="C259" s="199"/>
      <c r="D259" s="189" t="s">
        <v>136</v>
      </c>
      <c r="E259" s="200" t="s">
        <v>19</v>
      </c>
      <c r="F259" s="201" t="s">
        <v>279</v>
      </c>
      <c r="G259" s="199"/>
      <c r="H259" s="202">
        <v>4.605</v>
      </c>
      <c r="I259" s="203"/>
      <c r="J259" s="199"/>
      <c r="K259" s="199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136</v>
      </c>
      <c r="AU259" s="208" t="s">
        <v>82</v>
      </c>
      <c r="AV259" s="14" t="s">
        <v>82</v>
      </c>
      <c r="AW259" s="14" t="s">
        <v>37</v>
      </c>
      <c r="AX259" s="14" t="s">
        <v>75</v>
      </c>
      <c r="AY259" s="208" t="s">
        <v>125</v>
      </c>
    </row>
    <row r="260" spans="2:51" s="13" customFormat="1" ht="11.25">
      <c r="B260" s="187"/>
      <c r="C260" s="188"/>
      <c r="D260" s="189" t="s">
        <v>136</v>
      </c>
      <c r="E260" s="190" t="s">
        <v>19</v>
      </c>
      <c r="F260" s="191" t="s">
        <v>143</v>
      </c>
      <c r="G260" s="188"/>
      <c r="H260" s="190" t="s">
        <v>19</v>
      </c>
      <c r="I260" s="192"/>
      <c r="J260" s="188"/>
      <c r="K260" s="188"/>
      <c r="L260" s="193"/>
      <c r="M260" s="194"/>
      <c r="N260" s="195"/>
      <c r="O260" s="195"/>
      <c r="P260" s="195"/>
      <c r="Q260" s="195"/>
      <c r="R260" s="195"/>
      <c r="S260" s="195"/>
      <c r="T260" s="196"/>
      <c r="AT260" s="197" t="s">
        <v>136</v>
      </c>
      <c r="AU260" s="197" t="s">
        <v>82</v>
      </c>
      <c r="AV260" s="13" t="s">
        <v>80</v>
      </c>
      <c r="AW260" s="13" t="s">
        <v>37</v>
      </c>
      <c r="AX260" s="13" t="s">
        <v>75</v>
      </c>
      <c r="AY260" s="197" t="s">
        <v>125</v>
      </c>
    </row>
    <row r="261" spans="2:51" s="14" customFormat="1" ht="11.25">
      <c r="B261" s="198"/>
      <c r="C261" s="199"/>
      <c r="D261" s="189" t="s">
        <v>136</v>
      </c>
      <c r="E261" s="200" t="s">
        <v>19</v>
      </c>
      <c r="F261" s="201" t="s">
        <v>280</v>
      </c>
      <c r="G261" s="199"/>
      <c r="H261" s="202">
        <v>9.134</v>
      </c>
      <c r="I261" s="203"/>
      <c r="J261" s="199"/>
      <c r="K261" s="199"/>
      <c r="L261" s="204"/>
      <c r="M261" s="205"/>
      <c r="N261" s="206"/>
      <c r="O261" s="206"/>
      <c r="P261" s="206"/>
      <c r="Q261" s="206"/>
      <c r="R261" s="206"/>
      <c r="S261" s="206"/>
      <c r="T261" s="207"/>
      <c r="AT261" s="208" t="s">
        <v>136</v>
      </c>
      <c r="AU261" s="208" t="s">
        <v>82</v>
      </c>
      <c r="AV261" s="14" t="s">
        <v>82</v>
      </c>
      <c r="AW261" s="14" t="s">
        <v>37</v>
      </c>
      <c r="AX261" s="14" t="s">
        <v>75</v>
      </c>
      <c r="AY261" s="208" t="s">
        <v>125</v>
      </c>
    </row>
    <row r="262" spans="2:51" s="13" customFormat="1" ht="11.25">
      <c r="B262" s="187"/>
      <c r="C262" s="188"/>
      <c r="D262" s="189" t="s">
        <v>136</v>
      </c>
      <c r="E262" s="190" t="s">
        <v>19</v>
      </c>
      <c r="F262" s="191" t="s">
        <v>152</v>
      </c>
      <c r="G262" s="188"/>
      <c r="H262" s="190" t="s">
        <v>19</v>
      </c>
      <c r="I262" s="192"/>
      <c r="J262" s="188"/>
      <c r="K262" s="188"/>
      <c r="L262" s="193"/>
      <c r="M262" s="194"/>
      <c r="N262" s="195"/>
      <c r="O262" s="195"/>
      <c r="P262" s="195"/>
      <c r="Q262" s="195"/>
      <c r="R262" s="195"/>
      <c r="S262" s="195"/>
      <c r="T262" s="196"/>
      <c r="AT262" s="197" t="s">
        <v>136</v>
      </c>
      <c r="AU262" s="197" t="s">
        <v>82</v>
      </c>
      <c r="AV262" s="13" t="s">
        <v>80</v>
      </c>
      <c r="AW262" s="13" t="s">
        <v>37</v>
      </c>
      <c r="AX262" s="13" t="s">
        <v>75</v>
      </c>
      <c r="AY262" s="197" t="s">
        <v>125</v>
      </c>
    </row>
    <row r="263" spans="2:51" s="14" customFormat="1" ht="11.25">
      <c r="B263" s="198"/>
      <c r="C263" s="199"/>
      <c r="D263" s="189" t="s">
        <v>136</v>
      </c>
      <c r="E263" s="200" t="s">
        <v>19</v>
      </c>
      <c r="F263" s="201" t="s">
        <v>281</v>
      </c>
      <c r="G263" s="199"/>
      <c r="H263" s="202">
        <v>0.324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136</v>
      </c>
      <c r="AU263" s="208" t="s">
        <v>82</v>
      </c>
      <c r="AV263" s="14" t="s">
        <v>82</v>
      </c>
      <c r="AW263" s="14" t="s">
        <v>37</v>
      </c>
      <c r="AX263" s="14" t="s">
        <v>75</v>
      </c>
      <c r="AY263" s="208" t="s">
        <v>125</v>
      </c>
    </row>
    <row r="264" spans="2:51" s="15" customFormat="1" ht="11.25">
      <c r="B264" s="209"/>
      <c r="C264" s="210"/>
      <c r="D264" s="189" t="s">
        <v>136</v>
      </c>
      <c r="E264" s="211" t="s">
        <v>19</v>
      </c>
      <c r="F264" s="212" t="s">
        <v>145</v>
      </c>
      <c r="G264" s="210"/>
      <c r="H264" s="213">
        <v>42.82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136</v>
      </c>
      <c r="AU264" s="219" t="s">
        <v>82</v>
      </c>
      <c r="AV264" s="15" t="s">
        <v>132</v>
      </c>
      <c r="AW264" s="15" t="s">
        <v>37</v>
      </c>
      <c r="AX264" s="15" t="s">
        <v>80</v>
      </c>
      <c r="AY264" s="219" t="s">
        <v>125</v>
      </c>
    </row>
    <row r="265" spans="1:65" s="2" customFormat="1" ht="16.5" customHeight="1">
      <c r="A265" s="35"/>
      <c r="B265" s="36"/>
      <c r="C265" s="169" t="s">
        <v>282</v>
      </c>
      <c r="D265" s="169" t="s">
        <v>127</v>
      </c>
      <c r="E265" s="170" t="s">
        <v>283</v>
      </c>
      <c r="F265" s="171" t="s">
        <v>284</v>
      </c>
      <c r="G265" s="172" t="s">
        <v>130</v>
      </c>
      <c r="H265" s="173">
        <v>42.82</v>
      </c>
      <c r="I265" s="174"/>
      <c r="J265" s="175">
        <f>ROUND(I265*H265,2)</f>
        <v>0</v>
      </c>
      <c r="K265" s="171" t="s">
        <v>131</v>
      </c>
      <c r="L265" s="40"/>
      <c r="M265" s="176" t="s">
        <v>19</v>
      </c>
      <c r="N265" s="177" t="s">
        <v>46</v>
      </c>
      <c r="O265" s="65"/>
      <c r="P265" s="178">
        <f>O265*H265</f>
        <v>0</v>
      </c>
      <c r="Q265" s="178">
        <v>0.00018</v>
      </c>
      <c r="R265" s="178">
        <f>Q265*H265</f>
        <v>0.0077076</v>
      </c>
      <c r="S265" s="178">
        <v>0</v>
      </c>
      <c r="T265" s="17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0" t="s">
        <v>132</v>
      </c>
      <c r="AT265" s="180" t="s">
        <v>127</v>
      </c>
      <c r="AU265" s="180" t="s">
        <v>82</v>
      </c>
      <c r="AY265" s="18" t="s">
        <v>125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18" t="s">
        <v>80</v>
      </c>
      <c r="BK265" s="181">
        <f>ROUND(I265*H265,2)</f>
        <v>0</v>
      </c>
      <c r="BL265" s="18" t="s">
        <v>132</v>
      </c>
      <c r="BM265" s="180" t="s">
        <v>285</v>
      </c>
    </row>
    <row r="266" spans="1:47" s="2" customFormat="1" ht="11.25">
      <c r="A266" s="35"/>
      <c r="B266" s="36"/>
      <c r="C266" s="37"/>
      <c r="D266" s="182" t="s">
        <v>134</v>
      </c>
      <c r="E266" s="37"/>
      <c r="F266" s="183" t="s">
        <v>286</v>
      </c>
      <c r="G266" s="37"/>
      <c r="H266" s="37"/>
      <c r="I266" s="184"/>
      <c r="J266" s="37"/>
      <c r="K266" s="37"/>
      <c r="L266" s="40"/>
      <c r="M266" s="185"/>
      <c r="N266" s="18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134</v>
      </c>
      <c r="AU266" s="18" t="s">
        <v>82</v>
      </c>
    </row>
    <row r="267" spans="1:65" s="2" customFormat="1" ht="16.5" customHeight="1">
      <c r="A267" s="35"/>
      <c r="B267" s="36"/>
      <c r="C267" s="169" t="s">
        <v>287</v>
      </c>
      <c r="D267" s="169" t="s">
        <v>127</v>
      </c>
      <c r="E267" s="170" t="s">
        <v>288</v>
      </c>
      <c r="F267" s="171" t="s">
        <v>289</v>
      </c>
      <c r="G267" s="172" t="s">
        <v>130</v>
      </c>
      <c r="H267" s="173">
        <v>42.82</v>
      </c>
      <c r="I267" s="174"/>
      <c r="J267" s="175">
        <f>ROUND(I267*H267,2)</f>
        <v>0</v>
      </c>
      <c r="K267" s="171" t="s">
        <v>131</v>
      </c>
      <c r="L267" s="40"/>
      <c r="M267" s="176" t="s">
        <v>19</v>
      </c>
      <c r="N267" s="177" t="s">
        <v>46</v>
      </c>
      <c r="O267" s="65"/>
      <c r="P267" s="178">
        <f>O267*H267</f>
        <v>0</v>
      </c>
      <c r="Q267" s="178">
        <v>0.0038</v>
      </c>
      <c r="R267" s="178">
        <f>Q267*H267</f>
        <v>0.162716</v>
      </c>
      <c r="S267" s="178">
        <v>0</v>
      </c>
      <c r="T267" s="17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132</v>
      </c>
      <c r="AT267" s="180" t="s">
        <v>127</v>
      </c>
      <c r="AU267" s="180" t="s">
        <v>82</v>
      </c>
      <c r="AY267" s="18" t="s">
        <v>125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18" t="s">
        <v>80</v>
      </c>
      <c r="BK267" s="181">
        <f>ROUND(I267*H267,2)</f>
        <v>0</v>
      </c>
      <c r="BL267" s="18" t="s">
        <v>132</v>
      </c>
      <c r="BM267" s="180" t="s">
        <v>290</v>
      </c>
    </row>
    <row r="268" spans="1:47" s="2" customFormat="1" ht="11.25">
      <c r="A268" s="35"/>
      <c r="B268" s="36"/>
      <c r="C268" s="37"/>
      <c r="D268" s="182" t="s">
        <v>134</v>
      </c>
      <c r="E268" s="37"/>
      <c r="F268" s="183" t="s">
        <v>291</v>
      </c>
      <c r="G268" s="37"/>
      <c r="H268" s="37"/>
      <c r="I268" s="184"/>
      <c r="J268" s="37"/>
      <c r="K268" s="37"/>
      <c r="L268" s="40"/>
      <c r="M268" s="185"/>
      <c r="N268" s="186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8" t="s">
        <v>134</v>
      </c>
      <c r="AU268" s="18" t="s">
        <v>82</v>
      </c>
    </row>
    <row r="269" spans="1:65" s="2" customFormat="1" ht="24.2" customHeight="1">
      <c r="A269" s="35"/>
      <c r="B269" s="36"/>
      <c r="C269" s="169" t="s">
        <v>7</v>
      </c>
      <c r="D269" s="169" t="s">
        <v>127</v>
      </c>
      <c r="E269" s="170" t="s">
        <v>292</v>
      </c>
      <c r="F269" s="171" t="s">
        <v>293</v>
      </c>
      <c r="G269" s="172" t="s">
        <v>130</v>
      </c>
      <c r="H269" s="173">
        <v>160</v>
      </c>
      <c r="I269" s="174"/>
      <c r="J269" s="175">
        <f>ROUND(I269*H269,2)</f>
        <v>0</v>
      </c>
      <c r="K269" s="171" t="s">
        <v>131</v>
      </c>
      <c r="L269" s="40"/>
      <c r="M269" s="176" t="s">
        <v>19</v>
      </c>
      <c r="N269" s="177" t="s">
        <v>46</v>
      </c>
      <c r="O269" s="65"/>
      <c r="P269" s="178">
        <f>O269*H269</f>
        <v>0</v>
      </c>
      <c r="Q269" s="178">
        <v>0.01764</v>
      </c>
      <c r="R269" s="178">
        <f>Q269*H269</f>
        <v>2.8224</v>
      </c>
      <c r="S269" s="178">
        <v>0.02</v>
      </c>
      <c r="T269" s="179">
        <f>S269*H269</f>
        <v>3.2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132</v>
      </c>
      <c r="AT269" s="180" t="s">
        <v>127</v>
      </c>
      <c r="AU269" s="180" t="s">
        <v>82</v>
      </c>
      <c r="AY269" s="18" t="s">
        <v>125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18" t="s">
        <v>80</v>
      </c>
      <c r="BK269" s="181">
        <f>ROUND(I269*H269,2)</f>
        <v>0</v>
      </c>
      <c r="BL269" s="18" t="s">
        <v>132</v>
      </c>
      <c r="BM269" s="180" t="s">
        <v>294</v>
      </c>
    </row>
    <row r="270" spans="1:47" s="2" customFormat="1" ht="11.25">
      <c r="A270" s="35"/>
      <c r="B270" s="36"/>
      <c r="C270" s="37"/>
      <c r="D270" s="182" t="s">
        <v>134</v>
      </c>
      <c r="E270" s="37"/>
      <c r="F270" s="183" t="s">
        <v>295</v>
      </c>
      <c r="G270" s="37"/>
      <c r="H270" s="37"/>
      <c r="I270" s="184"/>
      <c r="J270" s="37"/>
      <c r="K270" s="37"/>
      <c r="L270" s="40"/>
      <c r="M270" s="185"/>
      <c r="N270" s="186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134</v>
      </c>
      <c r="AU270" s="18" t="s">
        <v>82</v>
      </c>
    </row>
    <row r="271" spans="2:51" s="13" customFormat="1" ht="11.25">
      <c r="B271" s="187"/>
      <c r="C271" s="188"/>
      <c r="D271" s="189" t="s">
        <v>136</v>
      </c>
      <c r="E271" s="190" t="s">
        <v>19</v>
      </c>
      <c r="F271" s="191" t="s">
        <v>296</v>
      </c>
      <c r="G271" s="188"/>
      <c r="H271" s="190" t="s">
        <v>19</v>
      </c>
      <c r="I271" s="192"/>
      <c r="J271" s="188"/>
      <c r="K271" s="188"/>
      <c r="L271" s="193"/>
      <c r="M271" s="194"/>
      <c r="N271" s="195"/>
      <c r="O271" s="195"/>
      <c r="P271" s="195"/>
      <c r="Q271" s="195"/>
      <c r="R271" s="195"/>
      <c r="S271" s="195"/>
      <c r="T271" s="196"/>
      <c r="AT271" s="197" t="s">
        <v>136</v>
      </c>
      <c r="AU271" s="197" t="s">
        <v>82</v>
      </c>
      <c r="AV271" s="13" t="s">
        <v>80</v>
      </c>
      <c r="AW271" s="13" t="s">
        <v>37</v>
      </c>
      <c r="AX271" s="13" t="s">
        <v>75</v>
      </c>
      <c r="AY271" s="197" t="s">
        <v>125</v>
      </c>
    </row>
    <row r="272" spans="2:51" s="13" customFormat="1" ht="11.25">
      <c r="B272" s="187"/>
      <c r="C272" s="188"/>
      <c r="D272" s="189" t="s">
        <v>136</v>
      </c>
      <c r="E272" s="190" t="s">
        <v>19</v>
      </c>
      <c r="F272" s="191" t="s">
        <v>297</v>
      </c>
      <c r="G272" s="188"/>
      <c r="H272" s="190" t="s">
        <v>19</v>
      </c>
      <c r="I272" s="192"/>
      <c r="J272" s="188"/>
      <c r="K272" s="188"/>
      <c r="L272" s="193"/>
      <c r="M272" s="194"/>
      <c r="N272" s="195"/>
      <c r="O272" s="195"/>
      <c r="P272" s="195"/>
      <c r="Q272" s="195"/>
      <c r="R272" s="195"/>
      <c r="S272" s="195"/>
      <c r="T272" s="196"/>
      <c r="AT272" s="197" t="s">
        <v>136</v>
      </c>
      <c r="AU272" s="197" t="s">
        <v>82</v>
      </c>
      <c r="AV272" s="13" t="s">
        <v>80</v>
      </c>
      <c r="AW272" s="13" t="s">
        <v>37</v>
      </c>
      <c r="AX272" s="13" t="s">
        <v>75</v>
      </c>
      <c r="AY272" s="197" t="s">
        <v>125</v>
      </c>
    </row>
    <row r="273" spans="2:51" s="13" customFormat="1" ht="11.25">
      <c r="B273" s="187"/>
      <c r="C273" s="188"/>
      <c r="D273" s="189" t="s">
        <v>136</v>
      </c>
      <c r="E273" s="190" t="s">
        <v>19</v>
      </c>
      <c r="F273" s="191" t="s">
        <v>298</v>
      </c>
      <c r="G273" s="188"/>
      <c r="H273" s="190" t="s">
        <v>19</v>
      </c>
      <c r="I273" s="192"/>
      <c r="J273" s="188"/>
      <c r="K273" s="188"/>
      <c r="L273" s="193"/>
      <c r="M273" s="194"/>
      <c r="N273" s="195"/>
      <c r="O273" s="195"/>
      <c r="P273" s="195"/>
      <c r="Q273" s="195"/>
      <c r="R273" s="195"/>
      <c r="S273" s="195"/>
      <c r="T273" s="196"/>
      <c r="AT273" s="197" t="s">
        <v>136</v>
      </c>
      <c r="AU273" s="197" t="s">
        <v>82</v>
      </c>
      <c r="AV273" s="13" t="s">
        <v>80</v>
      </c>
      <c r="AW273" s="13" t="s">
        <v>37</v>
      </c>
      <c r="AX273" s="13" t="s">
        <v>75</v>
      </c>
      <c r="AY273" s="197" t="s">
        <v>125</v>
      </c>
    </row>
    <row r="274" spans="2:51" s="14" customFormat="1" ht="11.25">
      <c r="B274" s="198"/>
      <c r="C274" s="199"/>
      <c r="D274" s="189" t="s">
        <v>136</v>
      </c>
      <c r="E274" s="200" t="s">
        <v>19</v>
      </c>
      <c r="F274" s="201" t="s">
        <v>299</v>
      </c>
      <c r="G274" s="199"/>
      <c r="H274" s="202">
        <v>29.4</v>
      </c>
      <c r="I274" s="203"/>
      <c r="J274" s="199"/>
      <c r="K274" s="199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136</v>
      </c>
      <c r="AU274" s="208" t="s">
        <v>82</v>
      </c>
      <c r="AV274" s="14" t="s">
        <v>82</v>
      </c>
      <c r="AW274" s="14" t="s">
        <v>37</v>
      </c>
      <c r="AX274" s="14" t="s">
        <v>75</v>
      </c>
      <c r="AY274" s="208" t="s">
        <v>125</v>
      </c>
    </row>
    <row r="275" spans="2:51" s="13" customFormat="1" ht="11.25">
      <c r="B275" s="187"/>
      <c r="C275" s="188"/>
      <c r="D275" s="189" t="s">
        <v>136</v>
      </c>
      <c r="E275" s="190" t="s">
        <v>19</v>
      </c>
      <c r="F275" s="191" t="s">
        <v>300</v>
      </c>
      <c r="G275" s="188"/>
      <c r="H275" s="190" t="s">
        <v>19</v>
      </c>
      <c r="I275" s="192"/>
      <c r="J275" s="188"/>
      <c r="K275" s="188"/>
      <c r="L275" s="193"/>
      <c r="M275" s="194"/>
      <c r="N275" s="195"/>
      <c r="O275" s="195"/>
      <c r="P275" s="195"/>
      <c r="Q275" s="195"/>
      <c r="R275" s="195"/>
      <c r="S275" s="195"/>
      <c r="T275" s="196"/>
      <c r="AT275" s="197" t="s">
        <v>136</v>
      </c>
      <c r="AU275" s="197" t="s">
        <v>82</v>
      </c>
      <c r="AV275" s="13" t="s">
        <v>80</v>
      </c>
      <c r="AW275" s="13" t="s">
        <v>37</v>
      </c>
      <c r="AX275" s="13" t="s">
        <v>75</v>
      </c>
      <c r="AY275" s="197" t="s">
        <v>125</v>
      </c>
    </row>
    <row r="276" spans="2:51" s="13" customFormat="1" ht="11.25">
      <c r="B276" s="187"/>
      <c r="C276" s="188"/>
      <c r="D276" s="189" t="s">
        <v>136</v>
      </c>
      <c r="E276" s="190" t="s">
        <v>19</v>
      </c>
      <c r="F276" s="191" t="s">
        <v>301</v>
      </c>
      <c r="G276" s="188"/>
      <c r="H276" s="190" t="s">
        <v>19</v>
      </c>
      <c r="I276" s="192"/>
      <c r="J276" s="188"/>
      <c r="K276" s="188"/>
      <c r="L276" s="193"/>
      <c r="M276" s="194"/>
      <c r="N276" s="195"/>
      <c r="O276" s="195"/>
      <c r="P276" s="195"/>
      <c r="Q276" s="195"/>
      <c r="R276" s="195"/>
      <c r="S276" s="195"/>
      <c r="T276" s="196"/>
      <c r="AT276" s="197" t="s">
        <v>136</v>
      </c>
      <c r="AU276" s="197" t="s">
        <v>82</v>
      </c>
      <c r="AV276" s="13" t="s">
        <v>80</v>
      </c>
      <c r="AW276" s="13" t="s">
        <v>37</v>
      </c>
      <c r="AX276" s="13" t="s">
        <v>75</v>
      </c>
      <c r="AY276" s="197" t="s">
        <v>125</v>
      </c>
    </row>
    <row r="277" spans="2:51" s="14" customFormat="1" ht="11.25">
      <c r="B277" s="198"/>
      <c r="C277" s="199"/>
      <c r="D277" s="189" t="s">
        <v>136</v>
      </c>
      <c r="E277" s="200" t="s">
        <v>19</v>
      </c>
      <c r="F277" s="201" t="s">
        <v>302</v>
      </c>
      <c r="G277" s="199"/>
      <c r="H277" s="202">
        <v>44.03</v>
      </c>
      <c r="I277" s="203"/>
      <c r="J277" s="199"/>
      <c r="K277" s="199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136</v>
      </c>
      <c r="AU277" s="208" t="s">
        <v>82</v>
      </c>
      <c r="AV277" s="14" t="s">
        <v>82</v>
      </c>
      <c r="AW277" s="14" t="s">
        <v>37</v>
      </c>
      <c r="AX277" s="14" t="s">
        <v>75</v>
      </c>
      <c r="AY277" s="208" t="s">
        <v>125</v>
      </c>
    </row>
    <row r="278" spans="2:51" s="13" customFormat="1" ht="11.25">
      <c r="B278" s="187"/>
      <c r="C278" s="188"/>
      <c r="D278" s="189" t="s">
        <v>136</v>
      </c>
      <c r="E278" s="190" t="s">
        <v>19</v>
      </c>
      <c r="F278" s="191" t="s">
        <v>300</v>
      </c>
      <c r="G278" s="188"/>
      <c r="H278" s="190" t="s">
        <v>19</v>
      </c>
      <c r="I278" s="192"/>
      <c r="J278" s="188"/>
      <c r="K278" s="188"/>
      <c r="L278" s="193"/>
      <c r="M278" s="194"/>
      <c r="N278" s="195"/>
      <c r="O278" s="195"/>
      <c r="P278" s="195"/>
      <c r="Q278" s="195"/>
      <c r="R278" s="195"/>
      <c r="S278" s="195"/>
      <c r="T278" s="196"/>
      <c r="AT278" s="197" t="s">
        <v>136</v>
      </c>
      <c r="AU278" s="197" t="s">
        <v>82</v>
      </c>
      <c r="AV278" s="13" t="s">
        <v>80</v>
      </c>
      <c r="AW278" s="13" t="s">
        <v>37</v>
      </c>
      <c r="AX278" s="13" t="s">
        <v>75</v>
      </c>
      <c r="AY278" s="197" t="s">
        <v>125</v>
      </c>
    </row>
    <row r="279" spans="2:51" s="13" customFormat="1" ht="11.25">
      <c r="B279" s="187"/>
      <c r="C279" s="188"/>
      <c r="D279" s="189" t="s">
        <v>136</v>
      </c>
      <c r="E279" s="190" t="s">
        <v>19</v>
      </c>
      <c r="F279" s="191" t="s">
        <v>303</v>
      </c>
      <c r="G279" s="188"/>
      <c r="H279" s="190" t="s">
        <v>19</v>
      </c>
      <c r="I279" s="192"/>
      <c r="J279" s="188"/>
      <c r="K279" s="188"/>
      <c r="L279" s="193"/>
      <c r="M279" s="194"/>
      <c r="N279" s="195"/>
      <c r="O279" s="195"/>
      <c r="P279" s="195"/>
      <c r="Q279" s="195"/>
      <c r="R279" s="195"/>
      <c r="S279" s="195"/>
      <c r="T279" s="196"/>
      <c r="AT279" s="197" t="s">
        <v>136</v>
      </c>
      <c r="AU279" s="197" t="s">
        <v>82</v>
      </c>
      <c r="AV279" s="13" t="s">
        <v>80</v>
      </c>
      <c r="AW279" s="13" t="s">
        <v>37</v>
      </c>
      <c r="AX279" s="13" t="s">
        <v>75</v>
      </c>
      <c r="AY279" s="197" t="s">
        <v>125</v>
      </c>
    </row>
    <row r="280" spans="2:51" s="14" customFormat="1" ht="11.25">
      <c r="B280" s="198"/>
      <c r="C280" s="199"/>
      <c r="D280" s="189" t="s">
        <v>136</v>
      </c>
      <c r="E280" s="200" t="s">
        <v>19</v>
      </c>
      <c r="F280" s="201" t="s">
        <v>304</v>
      </c>
      <c r="G280" s="199"/>
      <c r="H280" s="202">
        <v>81.54</v>
      </c>
      <c r="I280" s="203"/>
      <c r="J280" s="199"/>
      <c r="K280" s="199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136</v>
      </c>
      <c r="AU280" s="208" t="s">
        <v>82</v>
      </c>
      <c r="AV280" s="14" t="s">
        <v>82</v>
      </c>
      <c r="AW280" s="14" t="s">
        <v>37</v>
      </c>
      <c r="AX280" s="14" t="s">
        <v>75</v>
      </c>
      <c r="AY280" s="208" t="s">
        <v>125</v>
      </c>
    </row>
    <row r="281" spans="2:51" s="13" customFormat="1" ht="11.25">
      <c r="B281" s="187"/>
      <c r="C281" s="188"/>
      <c r="D281" s="189" t="s">
        <v>136</v>
      </c>
      <c r="E281" s="190" t="s">
        <v>19</v>
      </c>
      <c r="F281" s="191" t="s">
        <v>305</v>
      </c>
      <c r="G281" s="188"/>
      <c r="H281" s="190" t="s">
        <v>19</v>
      </c>
      <c r="I281" s="192"/>
      <c r="J281" s="188"/>
      <c r="K281" s="188"/>
      <c r="L281" s="193"/>
      <c r="M281" s="194"/>
      <c r="N281" s="195"/>
      <c r="O281" s="195"/>
      <c r="P281" s="195"/>
      <c r="Q281" s="195"/>
      <c r="R281" s="195"/>
      <c r="S281" s="195"/>
      <c r="T281" s="196"/>
      <c r="AT281" s="197" t="s">
        <v>136</v>
      </c>
      <c r="AU281" s="197" t="s">
        <v>82</v>
      </c>
      <c r="AV281" s="13" t="s">
        <v>80</v>
      </c>
      <c r="AW281" s="13" t="s">
        <v>37</v>
      </c>
      <c r="AX281" s="13" t="s">
        <v>75</v>
      </c>
      <c r="AY281" s="197" t="s">
        <v>125</v>
      </c>
    </row>
    <row r="282" spans="2:51" s="14" customFormat="1" ht="11.25">
      <c r="B282" s="198"/>
      <c r="C282" s="199"/>
      <c r="D282" s="189" t="s">
        <v>136</v>
      </c>
      <c r="E282" s="200" t="s">
        <v>19</v>
      </c>
      <c r="F282" s="201" t="s">
        <v>306</v>
      </c>
      <c r="G282" s="199"/>
      <c r="H282" s="202">
        <v>5.03</v>
      </c>
      <c r="I282" s="203"/>
      <c r="J282" s="199"/>
      <c r="K282" s="199"/>
      <c r="L282" s="204"/>
      <c r="M282" s="205"/>
      <c r="N282" s="206"/>
      <c r="O282" s="206"/>
      <c r="P282" s="206"/>
      <c r="Q282" s="206"/>
      <c r="R282" s="206"/>
      <c r="S282" s="206"/>
      <c r="T282" s="207"/>
      <c r="AT282" s="208" t="s">
        <v>136</v>
      </c>
      <c r="AU282" s="208" t="s">
        <v>82</v>
      </c>
      <c r="AV282" s="14" t="s">
        <v>82</v>
      </c>
      <c r="AW282" s="14" t="s">
        <v>37</v>
      </c>
      <c r="AX282" s="14" t="s">
        <v>75</v>
      </c>
      <c r="AY282" s="208" t="s">
        <v>125</v>
      </c>
    </row>
    <row r="283" spans="2:51" s="15" customFormat="1" ht="11.25">
      <c r="B283" s="209"/>
      <c r="C283" s="210"/>
      <c r="D283" s="189" t="s">
        <v>136</v>
      </c>
      <c r="E283" s="211" t="s">
        <v>19</v>
      </c>
      <c r="F283" s="212" t="s">
        <v>145</v>
      </c>
      <c r="G283" s="210"/>
      <c r="H283" s="213">
        <v>160</v>
      </c>
      <c r="I283" s="214"/>
      <c r="J283" s="210"/>
      <c r="K283" s="210"/>
      <c r="L283" s="215"/>
      <c r="M283" s="216"/>
      <c r="N283" s="217"/>
      <c r="O283" s="217"/>
      <c r="P283" s="217"/>
      <c r="Q283" s="217"/>
      <c r="R283" s="217"/>
      <c r="S283" s="217"/>
      <c r="T283" s="218"/>
      <c r="AT283" s="219" t="s">
        <v>136</v>
      </c>
      <c r="AU283" s="219" t="s">
        <v>82</v>
      </c>
      <c r="AV283" s="15" t="s">
        <v>132</v>
      </c>
      <c r="AW283" s="15" t="s">
        <v>37</v>
      </c>
      <c r="AX283" s="15" t="s">
        <v>80</v>
      </c>
      <c r="AY283" s="219" t="s">
        <v>125</v>
      </c>
    </row>
    <row r="284" spans="1:65" s="2" customFormat="1" ht="16.5" customHeight="1">
      <c r="A284" s="35"/>
      <c r="B284" s="36"/>
      <c r="C284" s="221" t="s">
        <v>307</v>
      </c>
      <c r="D284" s="221" t="s">
        <v>218</v>
      </c>
      <c r="E284" s="222" t="s">
        <v>308</v>
      </c>
      <c r="F284" s="223" t="s">
        <v>309</v>
      </c>
      <c r="G284" s="224" t="s">
        <v>130</v>
      </c>
      <c r="H284" s="225">
        <v>160</v>
      </c>
      <c r="I284" s="226"/>
      <c r="J284" s="227">
        <f>ROUND(I284*H284,2)</f>
        <v>0</v>
      </c>
      <c r="K284" s="223" t="s">
        <v>131</v>
      </c>
      <c r="L284" s="228"/>
      <c r="M284" s="229" t="s">
        <v>19</v>
      </c>
      <c r="N284" s="230" t="s">
        <v>46</v>
      </c>
      <c r="O284" s="65"/>
      <c r="P284" s="178">
        <f>O284*H284</f>
        <v>0</v>
      </c>
      <c r="Q284" s="178">
        <v>0.0003</v>
      </c>
      <c r="R284" s="178">
        <f>Q284*H284</f>
        <v>0.047999999999999994</v>
      </c>
      <c r="S284" s="178">
        <v>0</v>
      </c>
      <c r="T284" s="17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0" t="s">
        <v>196</v>
      </c>
      <c r="AT284" s="180" t="s">
        <v>218</v>
      </c>
      <c r="AU284" s="180" t="s">
        <v>82</v>
      </c>
      <c r="AY284" s="18" t="s">
        <v>125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18" t="s">
        <v>80</v>
      </c>
      <c r="BK284" s="181">
        <f>ROUND(I284*H284,2)</f>
        <v>0</v>
      </c>
      <c r="BL284" s="18" t="s">
        <v>132</v>
      </c>
      <c r="BM284" s="180" t="s">
        <v>310</v>
      </c>
    </row>
    <row r="285" spans="1:65" s="2" customFormat="1" ht="21.75" customHeight="1">
      <c r="A285" s="35"/>
      <c r="B285" s="36"/>
      <c r="C285" s="169" t="s">
        <v>311</v>
      </c>
      <c r="D285" s="169" t="s">
        <v>127</v>
      </c>
      <c r="E285" s="170" t="s">
        <v>312</v>
      </c>
      <c r="F285" s="171" t="s">
        <v>313</v>
      </c>
      <c r="G285" s="172" t="s">
        <v>130</v>
      </c>
      <c r="H285" s="173">
        <v>101.042</v>
      </c>
      <c r="I285" s="174"/>
      <c r="J285" s="175">
        <f>ROUND(I285*H285,2)</f>
        <v>0</v>
      </c>
      <c r="K285" s="171" t="s">
        <v>131</v>
      </c>
      <c r="L285" s="40"/>
      <c r="M285" s="176" t="s">
        <v>19</v>
      </c>
      <c r="N285" s="177" t="s">
        <v>46</v>
      </c>
      <c r="O285" s="65"/>
      <c r="P285" s="178">
        <f>O285*H285</f>
        <v>0</v>
      </c>
      <c r="Q285" s="178">
        <v>0.23973</v>
      </c>
      <c r="R285" s="178">
        <f>Q285*H285</f>
        <v>24.22279866</v>
      </c>
      <c r="S285" s="178">
        <v>0</v>
      </c>
      <c r="T285" s="17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0" t="s">
        <v>132</v>
      </c>
      <c r="AT285" s="180" t="s">
        <v>127</v>
      </c>
      <c r="AU285" s="180" t="s">
        <v>82</v>
      </c>
      <c r="AY285" s="18" t="s">
        <v>125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18" t="s">
        <v>80</v>
      </c>
      <c r="BK285" s="181">
        <f>ROUND(I285*H285,2)</f>
        <v>0</v>
      </c>
      <c r="BL285" s="18" t="s">
        <v>132</v>
      </c>
      <c r="BM285" s="180" t="s">
        <v>314</v>
      </c>
    </row>
    <row r="286" spans="1:47" s="2" customFormat="1" ht="11.25">
      <c r="A286" s="35"/>
      <c r="B286" s="36"/>
      <c r="C286" s="37"/>
      <c r="D286" s="182" t="s">
        <v>134</v>
      </c>
      <c r="E286" s="37"/>
      <c r="F286" s="183" t="s">
        <v>315</v>
      </c>
      <c r="G286" s="37"/>
      <c r="H286" s="37"/>
      <c r="I286" s="184"/>
      <c r="J286" s="37"/>
      <c r="K286" s="37"/>
      <c r="L286" s="40"/>
      <c r="M286" s="185"/>
      <c r="N286" s="186"/>
      <c r="O286" s="65"/>
      <c r="P286" s="65"/>
      <c r="Q286" s="65"/>
      <c r="R286" s="65"/>
      <c r="S286" s="65"/>
      <c r="T286" s="66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134</v>
      </c>
      <c r="AU286" s="18" t="s">
        <v>82</v>
      </c>
    </row>
    <row r="287" spans="2:51" s="13" customFormat="1" ht="11.25">
      <c r="B287" s="187"/>
      <c r="C287" s="188"/>
      <c r="D287" s="189" t="s">
        <v>136</v>
      </c>
      <c r="E287" s="190" t="s">
        <v>19</v>
      </c>
      <c r="F287" s="191" t="s">
        <v>137</v>
      </c>
      <c r="G287" s="188"/>
      <c r="H287" s="190" t="s">
        <v>19</v>
      </c>
      <c r="I287" s="192"/>
      <c r="J287" s="188"/>
      <c r="K287" s="188"/>
      <c r="L287" s="193"/>
      <c r="M287" s="194"/>
      <c r="N287" s="195"/>
      <c r="O287" s="195"/>
      <c r="P287" s="195"/>
      <c r="Q287" s="195"/>
      <c r="R287" s="195"/>
      <c r="S287" s="195"/>
      <c r="T287" s="196"/>
      <c r="AT287" s="197" t="s">
        <v>136</v>
      </c>
      <c r="AU287" s="197" t="s">
        <v>82</v>
      </c>
      <c r="AV287" s="13" t="s">
        <v>80</v>
      </c>
      <c r="AW287" s="13" t="s">
        <v>37</v>
      </c>
      <c r="AX287" s="13" t="s">
        <v>75</v>
      </c>
      <c r="AY287" s="197" t="s">
        <v>125</v>
      </c>
    </row>
    <row r="288" spans="2:51" s="14" customFormat="1" ht="11.25">
      <c r="B288" s="198"/>
      <c r="C288" s="199"/>
      <c r="D288" s="189" t="s">
        <v>136</v>
      </c>
      <c r="E288" s="200" t="s">
        <v>19</v>
      </c>
      <c r="F288" s="201" t="s">
        <v>138</v>
      </c>
      <c r="G288" s="199"/>
      <c r="H288" s="202">
        <v>52.236</v>
      </c>
      <c r="I288" s="203"/>
      <c r="J288" s="199"/>
      <c r="K288" s="199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136</v>
      </c>
      <c r="AU288" s="208" t="s">
        <v>82</v>
      </c>
      <c r="AV288" s="14" t="s">
        <v>82</v>
      </c>
      <c r="AW288" s="14" t="s">
        <v>37</v>
      </c>
      <c r="AX288" s="14" t="s">
        <v>75</v>
      </c>
      <c r="AY288" s="208" t="s">
        <v>125</v>
      </c>
    </row>
    <row r="289" spans="2:51" s="13" customFormat="1" ht="11.25">
      <c r="B289" s="187"/>
      <c r="C289" s="188"/>
      <c r="D289" s="189" t="s">
        <v>136</v>
      </c>
      <c r="E289" s="190" t="s">
        <v>19</v>
      </c>
      <c r="F289" s="191" t="s">
        <v>139</v>
      </c>
      <c r="G289" s="188"/>
      <c r="H289" s="190" t="s">
        <v>19</v>
      </c>
      <c r="I289" s="192"/>
      <c r="J289" s="188"/>
      <c r="K289" s="188"/>
      <c r="L289" s="193"/>
      <c r="M289" s="194"/>
      <c r="N289" s="195"/>
      <c r="O289" s="195"/>
      <c r="P289" s="195"/>
      <c r="Q289" s="195"/>
      <c r="R289" s="195"/>
      <c r="S289" s="195"/>
      <c r="T289" s="196"/>
      <c r="AT289" s="197" t="s">
        <v>136</v>
      </c>
      <c r="AU289" s="197" t="s">
        <v>82</v>
      </c>
      <c r="AV289" s="13" t="s">
        <v>80</v>
      </c>
      <c r="AW289" s="13" t="s">
        <v>37</v>
      </c>
      <c r="AX289" s="13" t="s">
        <v>75</v>
      </c>
      <c r="AY289" s="197" t="s">
        <v>125</v>
      </c>
    </row>
    <row r="290" spans="2:51" s="14" customFormat="1" ht="11.25">
      <c r="B290" s="198"/>
      <c r="C290" s="199"/>
      <c r="D290" s="189" t="s">
        <v>136</v>
      </c>
      <c r="E290" s="200" t="s">
        <v>19</v>
      </c>
      <c r="F290" s="201" t="s">
        <v>316</v>
      </c>
      <c r="G290" s="199"/>
      <c r="H290" s="202">
        <v>17.248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136</v>
      </c>
      <c r="AU290" s="208" t="s">
        <v>82</v>
      </c>
      <c r="AV290" s="14" t="s">
        <v>82</v>
      </c>
      <c r="AW290" s="14" t="s">
        <v>37</v>
      </c>
      <c r="AX290" s="14" t="s">
        <v>75</v>
      </c>
      <c r="AY290" s="208" t="s">
        <v>125</v>
      </c>
    </row>
    <row r="291" spans="2:51" s="14" customFormat="1" ht="11.25">
      <c r="B291" s="198"/>
      <c r="C291" s="199"/>
      <c r="D291" s="189" t="s">
        <v>136</v>
      </c>
      <c r="E291" s="200" t="s">
        <v>19</v>
      </c>
      <c r="F291" s="201" t="s">
        <v>142</v>
      </c>
      <c r="G291" s="199"/>
      <c r="H291" s="202">
        <v>3.6</v>
      </c>
      <c r="I291" s="203"/>
      <c r="J291" s="199"/>
      <c r="K291" s="199"/>
      <c r="L291" s="204"/>
      <c r="M291" s="205"/>
      <c r="N291" s="206"/>
      <c r="O291" s="206"/>
      <c r="P291" s="206"/>
      <c r="Q291" s="206"/>
      <c r="R291" s="206"/>
      <c r="S291" s="206"/>
      <c r="T291" s="207"/>
      <c r="AT291" s="208" t="s">
        <v>136</v>
      </c>
      <c r="AU291" s="208" t="s">
        <v>82</v>
      </c>
      <c r="AV291" s="14" t="s">
        <v>82</v>
      </c>
      <c r="AW291" s="14" t="s">
        <v>37</v>
      </c>
      <c r="AX291" s="14" t="s">
        <v>75</v>
      </c>
      <c r="AY291" s="208" t="s">
        <v>125</v>
      </c>
    </row>
    <row r="292" spans="2:51" s="13" customFormat="1" ht="11.25">
      <c r="B292" s="187"/>
      <c r="C292" s="188"/>
      <c r="D292" s="189" t="s">
        <v>136</v>
      </c>
      <c r="E292" s="190" t="s">
        <v>19</v>
      </c>
      <c r="F292" s="191" t="s">
        <v>277</v>
      </c>
      <c r="G292" s="188"/>
      <c r="H292" s="190" t="s">
        <v>19</v>
      </c>
      <c r="I292" s="192"/>
      <c r="J292" s="188"/>
      <c r="K292" s="188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136</v>
      </c>
      <c r="AU292" s="197" t="s">
        <v>82</v>
      </c>
      <c r="AV292" s="13" t="s">
        <v>80</v>
      </c>
      <c r="AW292" s="13" t="s">
        <v>37</v>
      </c>
      <c r="AX292" s="13" t="s">
        <v>75</v>
      </c>
      <c r="AY292" s="197" t="s">
        <v>125</v>
      </c>
    </row>
    <row r="293" spans="2:51" s="14" customFormat="1" ht="11.25">
      <c r="B293" s="198"/>
      <c r="C293" s="199"/>
      <c r="D293" s="189" t="s">
        <v>136</v>
      </c>
      <c r="E293" s="200" t="s">
        <v>19</v>
      </c>
      <c r="F293" s="201" t="s">
        <v>142</v>
      </c>
      <c r="G293" s="199"/>
      <c r="H293" s="202">
        <v>3.6</v>
      </c>
      <c r="I293" s="203"/>
      <c r="J293" s="199"/>
      <c r="K293" s="199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136</v>
      </c>
      <c r="AU293" s="208" t="s">
        <v>82</v>
      </c>
      <c r="AV293" s="14" t="s">
        <v>82</v>
      </c>
      <c r="AW293" s="14" t="s">
        <v>37</v>
      </c>
      <c r="AX293" s="14" t="s">
        <v>75</v>
      </c>
      <c r="AY293" s="208" t="s">
        <v>125</v>
      </c>
    </row>
    <row r="294" spans="2:51" s="13" customFormat="1" ht="11.25">
      <c r="B294" s="187"/>
      <c r="C294" s="188"/>
      <c r="D294" s="189" t="s">
        <v>136</v>
      </c>
      <c r="E294" s="190" t="s">
        <v>19</v>
      </c>
      <c r="F294" s="191" t="s">
        <v>143</v>
      </c>
      <c r="G294" s="188"/>
      <c r="H294" s="190" t="s">
        <v>19</v>
      </c>
      <c r="I294" s="192"/>
      <c r="J294" s="188"/>
      <c r="K294" s="188"/>
      <c r="L294" s="193"/>
      <c r="M294" s="194"/>
      <c r="N294" s="195"/>
      <c r="O294" s="195"/>
      <c r="P294" s="195"/>
      <c r="Q294" s="195"/>
      <c r="R294" s="195"/>
      <c r="S294" s="195"/>
      <c r="T294" s="196"/>
      <c r="AT294" s="197" t="s">
        <v>136</v>
      </c>
      <c r="AU294" s="197" t="s">
        <v>82</v>
      </c>
      <c r="AV294" s="13" t="s">
        <v>80</v>
      </c>
      <c r="AW294" s="13" t="s">
        <v>37</v>
      </c>
      <c r="AX294" s="13" t="s">
        <v>75</v>
      </c>
      <c r="AY294" s="197" t="s">
        <v>125</v>
      </c>
    </row>
    <row r="295" spans="2:51" s="14" customFormat="1" ht="11.25">
      <c r="B295" s="198"/>
      <c r="C295" s="199"/>
      <c r="D295" s="189" t="s">
        <v>136</v>
      </c>
      <c r="E295" s="200" t="s">
        <v>19</v>
      </c>
      <c r="F295" s="201" t="s">
        <v>144</v>
      </c>
      <c r="G295" s="199"/>
      <c r="H295" s="202">
        <v>24.358</v>
      </c>
      <c r="I295" s="203"/>
      <c r="J295" s="199"/>
      <c r="K295" s="199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136</v>
      </c>
      <c r="AU295" s="208" t="s">
        <v>82</v>
      </c>
      <c r="AV295" s="14" t="s">
        <v>82</v>
      </c>
      <c r="AW295" s="14" t="s">
        <v>37</v>
      </c>
      <c r="AX295" s="14" t="s">
        <v>75</v>
      </c>
      <c r="AY295" s="208" t="s">
        <v>125</v>
      </c>
    </row>
    <row r="296" spans="2:51" s="15" customFormat="1" ht="11.25">
      <c r="B296" s="209"/>
      <c r="C296" s="210"/>
      <c r="D296" s="189" t="s">
        <v>136</v>
      </c>
      <c r="E296" s="211" t="s">
        <v>19</v>
      </c>
      <c r="F296" s="212" t="s">
        <v>145</v>
      </c>
      <c r="G296" s="210"/>
      <c r="H296" s="213">
        <v>101.042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136</v>
      </c>
      <c r="AU296" s="219" t="s">
        <v>82</v>
      </c>
      <c r="AV296" s="15" t="s">
        <v>132</v>
      </c>
      <c r="AW296" s="15" t="s">
        <v>37</v>
      </c>
      <c r="AX296" s="15" t="s">
        <v>80</v>
      </c>
      <c r="AY296" s="219" t="s">
        <v>125</v>
      </c>
    </row>
    <row r="297" spans="1:65" s="2" customFormat="1" ht="24.2" customHeight="1">
      <c r="A297" s="35"/>
      <c r="B297" s="36"/>
      <c r="C297" s="169" t="s">
        <v>317</v>
      </c>
      <c r="D297" s="169" t="s">
        <v>127</v>
      </c>
      <c r="E297" s="170" t="s">
        <v>318</v>
      </c>
      <c r="F297" s="171" t="s">
        <v>319</v>
      </c>
      <c r="G297" s="172" t="s">
        <v>130</v>
      </c>
      <c r="H297" s="173">
        <v>16.43</v>
      </c>
      <c r="I297" s="174"/>
      <c r="J297" s="175">
        <f>ROUND(I297*H297,2)</f>
        <v>0</v>
      </c>
      <c r="K297" s="171" t="s">
        <v>131</v>
      </c>
      <c r="L297" s="40"/>
      <c r="M297" s="176" t="s">
        <v>19</v>
      </c>
      <c r="N297" s="177" t="s">
        <v>46</v>
      </c>
      <c r="O297" s="65"/>
      <c r="P297" s="178">
        <f>O297*H297</f>
        <v>0</v>
      </c>
      <c r="Q297" s="178">
        <v>0.18048</v>
      </c>
      <c r="R297" s="178">
        <f>Q297*H297</f>
        <v>2.9652864</v>
      </c>
      <c r="S297" s="178">
        <v>0</v>
      </c>
      <c r="T297" s="17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0" t="s">
        <v>132</v>
      </c>
      <c r="AT297" s="180" t="s">
        <v>127</v>
      </c>
      <c r="AU297" s="180" t="s">
        <v>82</v>
      </c>
      <c r="AY297" s="18" t="s">
        <v>125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18" t="s">
        <v>80</v>
      </c>
      <c r="BK297" s="181">
        <f>ROUND(I297*H297,2)</f>
        <v>0</v>
      </c>
      <c r="BL297" s="18" t="s">
        <v>132</v>
      </c>
      <c r="BM297" s="180" t="s">
        <v>320</v>
      </c>
    </row>
    <row r="298" spans="1:47" s="2" customFormat="1" ht="11.25">
      <c r="A298" s="35"/>
      <c r="B298" s="36"/>
      <c r="C298" s="37"/>
      <c r="D298" s="182" t="s">
        <v>134</v>
      </c>
      <c r="E298" s="37"/>
      <c r="F298" s="183" t="s">
        <v>321</v>
      </c>
      <c r="G298" s="37"/>
      <c r="H298" s="37"/>
      <c r="I298" s="184"/>
      <c r="J298" s="37"/>
      <c r="K298" s="37"/>
      <c r="L298" s="40"/>
      <c r="M298" s="185"/>
      <c r="N298" s="186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134</v>
      </c>
      <c r="AU298" s="18" t="s">
        <v>82</v>
      </c>
    </row>
    <row r="299" spans="2:51" s="13" customFormat="1" ht="11.25">
      <c r="B299" s="187"/>
      <c r="C299" s="188"/>
      <c r="D299" s="189" t="s">
        <v>136</v>
      </c>
      <c r="E299" s="190" t="s">
        <v>19</v>
      </c>
      <c r="F299" s="191" t="s">
        <v>150</v>
      </c>
      <c r="G299" s="188"/>
      <c r="H299" s="190" t="s">
        <v>19</v>
      </c>
      <c r="I299" s="192"/>
      <c r="J299" s="188"/>
      <c r="K299" s="188"/>
      <c r="L299" s="193"/>
      <c r="M299" s="194"/>
      <c r="N299" s="195"/>
      <c r="O299" s="195"/>
      <c r="P299" s="195"/>
      <c r="Q299" s="195"/>
      <c r="R299" s="195"/>
      <c r="S299" s="195"/>
      <c r="T299" s="196"/>
      <c r="AT299" s="197" t="s">
        <v>136</v>
      </c>
      <c r="AU299" s="197" t="s">
        <v>82</v>
      </c>
      <c r="AV299" s="13" t="s">
        <v>80</v>
      </c>
      <c r="AW299" s="13" t="s">
        <v>37</v>
      </c>
      <c r="AX299" s="13" t="s">
        <v>75</v>
      </c>
      <c r="AY299" s="197" t="s">
        <v>125</v>
      </c>
    </row>
    <row r="300" spans="2:51" s="14" customFormat="1" ht="11.25">
      <c r="B300" s="198"/>
      <c r="C300" s="199"/>
      <c r="D300" s="189" t="s">
        <v>136</v>
      </c>
      <c r="E300" s="200" t="s">
        <v>19</v>
      </c>
      <c r="F300" s="201" t="s">
        <v>151</v>
      </c>
      <c r="G300" s="199"/>
      <c r="H300" s="202">
        <v>15.35</v>
      </c>
      <c r="I300" s="203"/>
      <c r="J300" s="199"/>
      <c r="K300" s="199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136</v>
      </c>
      <c r="AU300" s="208" t="s">
        <v>82</v>
      </c>
      <c r="AV300" s="14" t="s">
        <v>82</v>
      </c>
      <c r="AW300" s="14" t="s">
        <v>37</v>
      </c>
      <c r="AX300" s="14" t="s">
        <v>75</v>
      </c>
      <c r="AY300" s="208" t="s">
        <v>125</v>
      </c>
    </row>
    <row r="301" spans="2:51" s="13" customFormat="1" ht="11.25">
      <c r="B301" s="187"/>
      <c r="C301" s="188"/>
      <c r="D301" s="189" t="s">
        <v>136</v>
      </c>
      <c r="E301" s="190" t="s">
        <v>19</v>
      </c>
      <c r="F301" s="191" t="s">
        <v>152</v>
      </c>
      <c r="G301" s="188"/>
      <c r="H301" s="190" t="s">
        <v>19</v>
      </c>
      <c r="I301" s="192"/>
      <c r="J301" s="188"/>
      <c r="K301" s="188"/>
      <c r="L301" s="193"/>
      <c r="M301" s="194"/>
      <c r="N301" s="195"/>
      <c r="O301" s="195"/>
      <c r="P301" s="195"/>
      <c r="Q301" s="195"/>
      <c r="R301" s="195"/>
      <c r="S301" s="195"/>
      <c r="T301" s="196"/>
      <c r="AT301" s="197" t="s">
        <v>136</v>
      </c>
      <c r="AU301" s="197" t="s">
        <v>82</v>
      </c>
      <c r="AV301" s="13" t="s">
        <v>80</v>
      </c>
      <c r="AW301" s="13" t="s">
        <v>37</v>
      </c>
      <c r="AX301" s="13" t="s">
        <v>75</v>
      </c>
      <c r="AY301" s="197" t="s">
        <v>125</v>
      </c>
    </row>
    <row r="302" spans="2:51" s="14" customFormat="1" ht="11.25">
      <c r="B302" s="198"/>
      <c r="C302" s="199"/>
      <c r="D302" s="189" t="s">
        <v>136</v>
      </c>
      <c r="E302" s="200" t="s">
        <v>19</v>
      </c>
      <c r="F302" s="201" t="s">
        <v>153</v>
      </c>
      <c r="G302" s="199"/>
      <c r="H302" s="202">
        <v>1.08</v>
      </c>
      <c r="I302" s="203"/>
      <c r="J302" s="199"/>
      <c r="K302" s="199"/>
      <c r="L302" s="204"/>
      <c r="M302" s="205"/>
      <c r="N302" s="206"/>
      <c r="O302" s="206"/>
      <c r="P302" s="206"/>
      <c r="Q302" s="206"/>
      <c r="R302" s="206"/>
      <c r="S302" s="206"/>
      <c r="T302" s="207"/>
      <c r="AT302" s="208" t="s">
        <v>136</v>
      </c>
      <c r="AU302" s="208" t="s">
        <v>82</v>
      </c>
      <c r="AV302" s="14" t="s">
        <v>82</v>
      </c>
      <c r="AW302" s="14" t="s">
        <v>37</v>
      </c>
      <c r="AX302" s="14" t="s">
        <v>75</v>
      </c>
      <c r="AY302" s="208" t="s">
        <v>125</v>
      </c>
    </row>
    <row r="303" spans="2:51" s="15" customFormat="1" ht="11.25">
      <c r="B303" s="209"/>
      <c r="C303" s="210"/>
      <c r="D303" s="189" t="s">
        <v>136</v>
      </c>
      <c r="E303" s="211" t="s">
        <v>19</v>
      </c>
      <c r="F303" s="212" t="s">
        <v>145</v>
      </c>
      <c r="G303" s="210"/>
      <c r="H303" s="213">
        <v>16.43</v>
      </c>
      <c r="I303" s="214"/>
      <c r="J303" s="210"/>
      <c r="K303" s="210"/>
      <c r="L303" s="215"/>
      <c r="M303" s="216"/>
      <c r="N303" s="217"/>
      <c r="O303" s="217"/>
      <c r="P303" s="217"/>
      <c r="Q303" s="217"/>
      <c r="R303" s="217"/>
      <c r="S303" s="217"/>
      <c r="T303" s="218"/>
      <c r="AT303" s="219" t="s">
        <v>136</v>
      </c>
      <c r="AU303" s="219" t="s">
        <v>82</v>
      </c>
      <c r="AV303" s="15" t="s">
        <v>132</v>
      </c>
      <c r="AW303" s="15" t="s">
        <v>37</v>
      </c>
      <c r="AX303" s="15" t="s">
        <v>80</v>
      </c>
      <c r="AY303" s="219" t="s">
        <v>125</v>
      </c>
    </row>
    <row r="304" spans="2:63" s="12" customFormat="1" ht="22.9" customHeight="1">
      <c r="B304" s="153"/>
      <c r="C304" s="154"/>
      <c r="D304" s="155" t="s">
        <v>74</v>
      </c>
      <c r="E304" s="167" t="s">
        <v>203</v>
      </c>
      <c r="F304" s="167" t="s">
        <v>322</v>
      </c>
      <c r="G304" s="154"/>
      <c r="H304" s="154"/>
      <c r="I304" s="157"/>
      <c r="J304" s="168">
        <f>BK304</f>
        <v>0</v>
      </c>
      <c r="K304" s="154"/>
      <c r="L304" s="159"/>
      <c r="M304" s="160"/>
      <c r="N304" s="161"/>
      <c r="O304" s="161"/>
      <c r="P304" s="162">
        <f>SUM(P305:P338)</f>
        <v>0</v>
      </c>
      <c r="Q304" s="161"/>
      <c r="R304" s="162">
        <f>SUM(R305:R338)</f>
        <v>0</v>
      </c>
      <c r="S304" s="161"/>
      <c r="T304" s="163">
        <f>SUM(T305:T338)</f>
        <v>85.077402</v>
      </c>
      <c r="AR304" s="164" t="s">
        <v>80</v>
      </c>
      <c r="AT304" s="165" t="s">
        <v>74</v>
      </c>
      <c r="AU304" s="165" t="s">
        <v>80</v>
      </c>
      <c r="AY304" s="164" t="s">
        <v>125</v>
      </c>
      <c r="BK304" s="166">
        <f>SUM(BK305:BK338)</f>
        <v>0</v>
      </c>
    </row>
    <row r="305" spans="1:65" s="2" customFormat="1" ht="24.2" customHeight="1">
      <c r="A305" s="35"/>
      <c r="B305" s="36"/>
      <c r="C305" s="169" t="s">
        <v>323</v>
      </c>
      <c r="D305" s="169" t="s">
        <v>127</v>
      </c>
      <c r="E305" s="170" t="s">
        <v>324</v>
      </c>
      <c r="F305" s="171" t="s">
        <v>325</v>
      </c>
      <c r="G305" s="172" t="s">
        <v>130</v>
      </c>
      <c r="H305" s="173">
        <v>2700</v>
      </c>
      <c r="I305" s="174"/>
      <c r="J305" s="175">
        <f>ROUND(I305*H305,2)</f>
        <v>0</v>
      </c>
      <c r="K305" s="171" t="s">
        <v>131</v>
      </c>
      <c r="L305" s="40"/>
      <c r="M305" s="176" t="s">
        <v>19</v>
      </c>
      <c r="N305" s="177" t="s">
        <v>46</v>
      </c>
      <c r="O305" s="65"/>
      <c r="P305" s="178">
        <f>O305*H305</f>
        <v>0</v>
      </c>
      <c r="Q305" s="178">
        <v>0</v>
      </c>
      <c r="R305" s="178">
        <f>Q305*H305</f>
        <v>0</v>
      </c>
      <c r="S305" s="178">
        <v>0</v>
      </c>
      <c r="T305" s="17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0" t="s">
        <v>132</v>
      </c>
      <c r="AT305" s="180" t="s">
        <v>127</v>
      </c>
      <c r="AU305" s="180" t="s">
        <v>82</v>
      </c>
      <c r="AY305" s="18" t="s">
        <v>125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18" t="s">
        <v>80</v>
      </c>
      <c r="BK305" s="181">
        <f>ROUND(I305*H305,2)</f>
        <v>0</v>
      </c>
      <c r="BL305" s="18" t="s">
        <v>132</v>
      </c>
      <c r="BM305" s="180" t="s">
        <v>326</v>
      </c>
    </row>
    <row r="306" spans="1:47" s="2" customFormat="1" ht="11.25">
      <c r="A306" s="35"/>
      <c r="B306" s="36"/>
      <c r="C306" s="37"/>
      <c r="D306" s="182" t="s">
        <v>134</v>
      </c>
      <c r="E306" s="37"/>
      <c r="F306" s="183" t="s">
        <v>327</v>
      </c>
      <c r="G306" s="37"/>
      <c r="H306" s="37"/>
      <c r="I306" s="184"/>
      <c r="J306" s="37"/>
      <c r="K306" s="37"/>
      <c r="L306" s="40"/>
      <c r="M306" s="185"/>
      <c r="N306" s="186"/>
      <c r="O306" s="65"/>
      <c r="P306" s="65"/>
      <c r="Q306" s="65"/>
      <c r="R306" s="65"/>
      <c r="S306" s="65"/>
      <c r="T306" s="66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134</v>
      </c>
      <c r="AU306" s="18" t="s">
        <v>82</v>
      </c>
    </row>
    <row r="307" spans="2:51" s="13" customFormat="1" ht="11.25">
      <c r="B307" s="187"/>
      <c r="C307" s="188"/>
      <c r="D307" s="189" t="s">
        <v>136</v>
      </c>
      <c r="E307" s="190" t="s">
        <v>19</v>
      </c>
      <c r="F307" s="191" t="s">
        <v>328</v>
      </c>
      <c r="G307" s="188"/>
      <c r="H307" s="190" t="s">
        <v>19</v>
      </c>
      <c r="I307" s="192"/>
      <c r="J307" s="188"/>
      <c r="K307" s="188"/>
      <c r="L307" s="193"/>
      <c r="M307" s="194"/>
      <c r="N307" s="195"/>
      <c r="O307" s="195"/>
      <c r="P307" s="195"/>
      <c r="Q307" s="195"/>
      <c r="R307" s="195"/>
      <c r="S307" s="195"/>
      <c r="T307" s="196"/>
      <c r="AT307" s="197" t="s">
        <v>136</v>
      </c>
      <c r="AU307" s="197" t="s">
        <v>82</v>
      </c>
      <c r="AV307" s="13" t="s">
        <v>80</v>
      </c>
      <c r="AW307" s="13" t="s">
        <v>37</v>
      </c>
      <c r="AX307" s="13" t="s">
        <v>75</v>
      </c>
      <c r="AY307" s="197" t="s">
        <v>125</v>
      </c>
    </row>
    <row r="308" spans="2:51" s="14" customFormat="1" ht="11.25">
      <c r="B308" s="198"/>
      <c r="C308" s="199"/>
      <c r="D308" s="189" t="s">
        <v>136</v>
      </c>
      <c r="E308" s="200" t="s">
        <v>19</v>
      </c>
      <c r="F308" s="201" t="s">
        <v>329</v>
      </c>
      <c r="G308" s="199"/>
      <c r="H308" s="202">
        <v>2631.134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136</v>
      </c>
      <c r="AU308" s="208" t="s">
        <v>82</v>
      </c>
      <c r="AV308" s="14" t="s">
        <v>82</v>
      </c>
      <c r="AW308" s="14" t="s">
        <v>37</v>
      </c>
      <c r="AX308" s="14" t="s">
        <v>75</v>
      </c>
      <c r="AY308" s="208" t="s">
        <v>125</v>
      </c>
    </row>
    <row r="309" spans="2:51" s="13" customFormat="1" ht="11.25">
      <c r="B309" s="187"/>
      <c r="C309" s="188"/>
      <c r="D309" s="189" t="s">
        <v>136</v>
      </c>
      <c r="E309" s="190" t="s">
        <v>19</v>
      </c>
      <c r="F309" s="191" t="s">
        <v>305</v>
      </c>
      <c r="G309" s="188"/>
      <c r="H309" s="190" t="s">
        <v>19</v>
      </c>
      <c r="I309" s="192"/>
      <c r="J309" s="188"/>
      <c r="K309" s="188"/>
      <c r="L309" s="193"/>
      <c r="M309" s="194"/>
      <c r="N309" s="195"/>
      <c r="O309" s="195"/>
      <c r="P309" s="195"/>
      <c r="Q309" s="195"/>
      <c r="R309" s="195"/>
      <c r="S309" s="195"/>
      <c r="T309" s="196"/>
      <c r="AT309" s="197" t="s">
        <v>136</v>
      </c>
      <c r="AU309" s="197" t="s">
        <v>82</v>
      </c>
      <c r="AV309" s="13" t="s">
        <v>80</v>
      </c>
      <c r="AW309" s="13" t="s">
        <v>37</v>
      </c>
      <c r="AX309" s="13" t="s">
        <v>75</v>
      </c>
      <c r="AY309" s="197" t="s">
        <v>125</v>
      </c>
    </row>
    <row r="310" spans="2:51" s="14" customFormat="1" ht="11.25">
      <c r="B310" s="198"/>
      <c r="C310" s="199"/>
      <c r="D310" s="189" t="s">
        <v>136</v>
      </c>
      <c r="E310" s="200" t="s">
        <v>19</v>
      </c>
      <c r="F310" s="201" t="s">
        <v>330</v>
      </c>
      <c r="G310" s="199"/>
      <c r="H310" s="202">
        <v>68.866</v>
      </c>
      <c r="I310" s="203"/>
      <c r="J310" s="199"/>
      <c r="K310" s="199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136</v>
      </c>
      <c r="AU310" s="208" t="s">
        <v>82</v>
      </c>
      <c r="AV310" s="14" t="s">
        <v>82</v>
      </c>
      <c r="AW310" s="14" t="s">
        <v>37</v>
      </c>
      <c r="AX310" s="14" t="s">
        <v>75</v>
      </c>
      <c r="AY310" s="208" t="s">
        <v>125</v>
      </c>
    </row>
    <row r="311" spans="2:51" s="15" customFormat="1" ht="11.25">
      <c r="B311" s="209"/>
      <c r="C311" s="210"/>
      <c r="D311" s="189" t="s">
        <v>136</v>
      </c>
      <c r="E311" s="211" t="s">
        <v>19</v>
      </c>
      <c r="F311" s="212" t="s">
        <v>145</v>
      </c>
      <c r="G311" s="210"/>
      <c r="H311" s="213">
        <v>2700</v>
      </c>
      <c r="I311" s="214"/>
      <c r="J311" s="210"/>
      <c r="K311" s="210"/>
      <c r="L311" s="215"/>
      <c r="M311" s="216"/>
      <c r="N311" s="217"/>
      <c r="O311" s="217"/>
      <c r="P311" s="217"/>
      <c r="Q311" s="217"/>
      <c r="R311" s="217"/>
      <c r="S311" s="217"/>
      <c r="T311" s="218"/>
      <c r="AT311" s="219" t="s">
        <v>136</v>
      </c>
      <c r="AU311" s="219" t="s">
        <v>82</v>
      </c>
      <c r="AV311" s="15" t="s">
        <v>132</v>
      </c>
      <c r="AW311" s="15" t="s">
        <v>37</v>
      </c>
      <c r="AX311" s="15" t="s">
        <v>80</v>
      </c>
      <c r="AY311" s="219" t="s">
        <v>125</v>
      </c>
    </row>
    <row r="312" spans="1:65" s="2" customFormat="1" ht="24.2" customHeight="1">
      <c r="A312" s="35"/>
      <c r="B312" s="36"/>
      <c r="C312" s="169" t="s">
        <v>331</v>
      </c>
      <c r="D312" s="169" t="s">
        <v>127</v>
      </c>
      <c r="E312" s="170" t="s">
        <v>332</v>
      </c>
      <c r="F312" s="171" t="s">
        <v>333</v>
      </c>
      <c r="G312" s="172" t="s">
        <v>130</v>
      </c>
      <c r="H312" s="173">
        <v>243000</v>
      </c>
      <c r="I312" s="174"/>
      <c r="J312" s="175">
        <f>ROUND(I312*H312,2)</f>
        <v>0</v>
      </c>
      <c r="K312" s="171" t="s">
        <v>131</v>
      </c>
      <c r="L312" s="40"/>
      <c r="M312" s="176" t="s">
        <v>19</v>
      </c>
      <c r="N312" s="177" t="s">
        <v>46</v>
      </c>
      <c r="O312" s="65"/>
      <c r="P312" s="178">
        <f>O312*H312</f>
        <v>0</v>
      </c>
      <c r="Q312" s="178">
        <v>0</v>
      </c>
      <c r="R312" s="178">
        <f>Q312*H312</f>
        <v>0</v>
      </c>
      <c r="S312" s="178">
        <v>0</v>
      </c>
      <c r="T312" s="17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0" t="s">
        <v>132</v>
      </c>
      <c r="AT312" s="180" t="s">
        <v>127</v>
      </c>
      <c r="AU312" s="180" t="s">
        <v>82</v>
      </c>
      <c r="AY312" s="18" t="s">
        <v>125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18" t="s">
        <v>80</v>
      </c>
      <c r="BK312" s="181">
        <f>ROUND(I312*H312,2)</f>
        <v>0</v>
      </c>
      <c r="BL312" s="18" t="s">
        <v>132</v>
      </c>
      <c r="BM312" s="180" t="s">
        <v>334</v>
      </c>
    </row>
    <row r="313" spans="1:47" s="2" customFormat="1" ht="11.25">
      <c r="A313" s="35"/>
      <c r="B313" s="36"/>
      <c r="C313" s="37"/>
      <c r="D313" s="182" t="s">
        <v>134</v>
      </c>
      <c r="E313" s="37"/>
      <c r="F313" s="183" t="s">
        <v>335</v>
      </c>
      <c r="G313" s="37"/>
      <c r="H313" s="37"/>
      <c r="I313" s="184"/>
      <c r="J313" s="37"/>
      <c r="K313" s="37"/>
      <c r="L313" s="40"/>
      <c r="M313" s="185"/>
      <c r="N313" s="186"/>
      <c r="O313" s="65"/>
      <c r="P313" s="65"/>
      <c r="Q313" s="65"/>
      <c r="R313" s="65"/>
      <c r="S313" s="65"/>
      <c r="T313" s="66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134</v>
      </c>
      <c r="AU313" s="18" t="s">
        <v>82</v>
      </c>
    </row>
    <row r="314" spans="2:51" s="14" customFormat="1" ht="11.25">
      <c r="B314" s="198"/>
      <c r="C314" s="199"/>
      <c r="D314" s="189" t="s">
        <v>136</v>
      </c>
      <c r="E314" s="199"/>
      <c r="F314" s="201" t="s">
        <v>336</v>
      </c>
      <c r="G314" s="199"/>
      <c r="H314" s="202">
        <v>243000</v>
      </c>
      <c r="I314" s="203"/>
      <c r="J314" s="199"/>
      <c r="K314" s="199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136</v>
      </c>
      <c r="AU314" s="208" t="s">
        <v>82</v>
      </c>
      <c r="AV314" s="14" t="s">
        <v>82</v>
      </c>
      <c r="AW314" s="14" t="s">
        <v>4</v>
      </c>
      <c r="AX314" s="14" t="s">
        <v>80</v>
      </c>
      <c r="AY314" s="208" t="s">
        <v>125</v>
      </c>
    </row>
    <row r="315" spans="1:65" s="2" customFormat="1" ht="24.2" customHeight="1">
      <c r="A315" s="35"/>
      <c r="B315" s="36"/>
      <c r="C315" s="169" t="s">
        <v>337</v>
      </c>
      <c r="D315" s="169" t="s">
        <v>127</v>
      </c>
      <c r="E315" s="170" t="s">
        <v>338</v>
      </c>
      <c r="F315" s="171" t="s">
        <v>339</v>
      </c>
      <c r="G315" s="172" t="s">
        <v>130</v>
      </c>
      <c r="H315" s="173">
        <v>2700</v>
      </c>
      <c r="I315" s="174"/>
      <c r="J315" s="175">
        <f>ROUND(I315*H315,2)</f>
        <v>0</v>
      </c>
      <c r="K315" s="171" t="s">
        <v>131</v>
      </c>
      <c r="L315" s="40"/>
      <c r="M315" s="176" t="s">
        <v>19</v>
      </c>
      <c r="N315" s="177" t="s">
        <v>46</v>
      </c>
      <c r="O315" s="65"/>
      <c r="P315" s="178">
        <f>O315*H315</f>
        <v>0</v>
      </c>
      <c r="Q315" s="178">
        <v>0</v>
      </c>
      <c r="R315" s="178">
        <f>Q315*H315</f>
        <v>0</v>
      </c>
      <c r="S315" s="178">
        <v>0</v>
      </c>
      <c r="T315" s="17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0" t="s">
        <v>132</v>
      </c>
      <c r="AT315" s="180" t="s">
        <v>127</v>
      </c>
      <c r="AU315" s="180" t="s">
        <v>82</v>
      </c>
      <c r="AY315" s="18" t="s">
        <v>125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18" t="s">
        <v>80</v>
      </c>
      <c r="BK315" s="181">
        <f>ROUND(I315*H315,2)</f>
        <v>0</v>
      </c>
      <c r="BL315" s="18" t="s">
        <v>132</v>
      </c>
      <c r="BM315" s="180" t="s">
        <v>340</v>
      </c>
    </row>
    <row r="316" spans="1:47" s="2" customFormat="1" ht="11.25">
      <c r="A316" s="35"/>
      <c r="B316" s="36"/>
      <c r="C316" s="37"/>
      <c r="D316" s="182" t="s">
        <v>134</v>
      </c>
      <c r="E316" s="37"/>
      <c r="F316" s="183" t="s">
        <v>341</v>
      </c>
      <c r="G316" s="37"/>
      <c r="H316" s="37"/>
      <c r="I316" s="184"/>
      <c r="J316" s="37"/>
      <c r="K316" s="37"/>
      <c r="L316" s="40"/>
      <c r="M316" s="185"/>
      <c r="N316" s="186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134</v>
      </c>
      <c r="AU316" s="18" t="s">
        <v>82</v>
      </c>
    </row>
    <row r="317" spans="1:65" s="2" customFormat="1" ht="24.2" customHeight="1">
      <c r="A317" s="35"/>
      <c r="B317" s="36"/>
      <c r="C317" s="169" t="s">
        <v>342</v>
      </c>
      <c r="D317" s="169" t="s">
        <v>127</v>
      </c>
      <c r="E317" s="170" t="s">
        <v>343</v>
      </c>
      <c r="F317" s="171" t="s">
        <v>344</v>
      </c>
      <c r="G317" s="172" t="s">
        <v>130</v>
      </c>
      <c r="H317" s="173">
        <v>407.331</v>
      </c>
      <c r="I317" s="174"/>
      <c r="J317" s="175">
        <f>ROUND(I317*H317,2)</f>
        <v>0</v>
      </c>
      <c r="K317" s="171" t="s">
        <v>131</v>
      </c>
      <c r="L317" s="40"/>
      <c r="M317" s="176" t="s">
        <v>19</v>
      </c>
      <c r="N317" s="177" t="s">
        <v>46</v>
      </c>
      <c r="O317" s="65"/>
      <c r="P317" s="178">
        <f>O317*H317</f>
        <v>0</v>
      </c>
      <c r="Q317" s="178">
        <v>0</v>
      </c>
      <c r="R317" s="178">
        <f>Q317*H317</f>
        <v>0</v>
      </c>
      <c r="S317" s="178">
        <v>0.033</v>
      </c>
      <c r="T317" s="179">
        <f>S317*H317</f>
        <v>13.441923000000001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0" t="s">
        <v>132</v>
      </c>
      <c r="AT317" s="180" t="s">
        <v>127</v>
      </c>
      <c r="AU317" s="180" t="s">
        <v>82</v>
      </c>
      <c r="AY317" s="18" t="s">
        <v>125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18" t="s">
        <v>80</v>
      </c>
      <c r="BK317" s="181">
        <f>ROUND(I317*H317,2)</f>
        <v>0</v>
      </c>
      <c r="BL317" s="18" t="s">
        <v>132</v>
      </c>
      <c r="BM317" s="180" t="s">
        <v>345</v>
      </c>
    </row>
    <row r="318" spans="1:47" s="2" customFormat="1" ht="11.25">
      <c r="A318" s="35"/>
      <c r="B318" s="36"/>
      <c r="C318" s="37"/>
      <c r="D318" s="182" t="s">
        <v>134</v>
      </c>
      <c r="E318" s="37"/>
      <c r="F318" s="183" t="s">
        <v>346</v>
      </c>
      <c r="G318" s="37"/>
      <c r="H318" s="37"/>
      <c r="I318" s="184"/>
      <c r="J318" s="37"/>
      <c r="K318" s="37"/>
      <c r="L318" s="40"/>
      <c r="M318" s="185"/>
      <c r="N318" s="186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134</v>
      </c>
      <c r="AU318" s="18" t="s">
        <v>82</v>
      </c>
    </row>
    <row r="319" spans="2:51" s="13" customFormat="1" ht="11.25">
      <c r="B319" s="187"/>
      <c r="C319" s="188"/>
      <c r="D319" s="189" t="s">
        <v>136</v>
      </c>
      <c r="E319" s="190" t="s">
        <v>19</v>
      </c>
      <c r="F319" s="191" t="s">
        <v>347</v>
      </c>
      <c r="G319" s="188"/>
      <c r="H319" s="190" t="s">
        <v>19</v>
      </c>
      <c r="I319" s="192"/>
      <c r="J319" s="188"/>
      <c r="K319" s="188"/>
      <c r="L319" s="193"/>
      <c r="M319" s="194"/>
      <c r="N319" s="195"/>
      <c r="O319" s="195"/>
      <c r="P319" s="195"/>
      <c r="Q319" s="195"/>
      <c r="R319" s="195"/>
      <c r="S319" s="195"/>
      <c r="T319" s="196"/>
      <c r="AT319" s="197" t="s">
        <v>136</v>
      </c>
      <c r="AU319" s="197" t="s">
        <v>82</v>
      </c>
      <c r="AV319" s="13" t="s">
        <v>80</v>
      </c>
      <c r="AW319" s="13" t="s">
        <v>37</v>
      </c>
      <c r="AX319" s="13" t="s">
        <v>75</v>
      </c>
      <c r="AY319" s="197" t="s">
        <v>125</v>
      </c>
    </row>
    <row r="320" spans="2:51" s="14" customFormat="1" ht="11.25">
      <c r="B320" s="198"/>
      <c r="C320" s="199"/>
      <c r="D320" s="189" t="s">
        <v>136</v>
      </c>
      <c r="E320" s="200" t="s">
        <v>19</v>
      </c>
      <c r="F320" s="201" t="s">
        <v>257</v>
      </c>
      <c r="G320" s="199"/>
      <c r="H320" s="202">
        <v>407.331</v>
      </c>
      <c r="I320" s="203"/>
      <c r="J320" s="199"/>
      <c r="K320" s="199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136</v>
      </c>
      <c r="AU320" s="208" t="s">
        <v>82</v>
      </c>
      <c r="AV320" s="14" t="s">
        <v>82</v>
      </c>
      <c r="AW320" s="14" t="s">
        <v>37</v>
      </c>
      <c r="AX320" s="14" t="s">
        <v>80</v>
      </c>
      <c r="AY320" s="208" t="s">
        <v>125</v>
      </c>
    </row>
    <row r="321" spans="1:65" s="2" customFormat="1" ht="24.2" customHeight="1">
      <c r="A321" s="35"/>
      <c r="B321" s="36"/>
      <c r="C321" s="169" t="s">
        <v>348</v>
      </c>
      <c r="D321" s="169" t="s">
        <v>127</v>
      </c>
      <c r="E321" s="170" t="s">
        <v>349</v>
      </c>
      <c r="F321" s="171" t="s">
        <v>350</v>
      </c>
      <c r="G321" s="172" t="s">
        <v>130</v>
      </c>
      <c r="H321" s="173">
        <v>1964.78</v>
      </c>
      <c r="I321" s="174"/>
      <c r="J321" s="175">
        <f>ROUND(I321*H321,2)</f>
        <v>0</v>
      </c>
      <c r="K321" s="171" t="s">
        <v>131</v>
      </c>
      <c r="L321" s="40"/>
      <c r="M321" s="176" t="s">
        <v>19</v>
      </c>
      <c r="N321" s="177" t="s">
        <v>46</v>
      </c>
      <c r="O321" s="65"/>
      <c r="P321" s="178">
        <f>O321*H321</f>
        <v>0</v>
      </c>
      <c r="Q321" s="178">
        <v>0</v>
      </c>
      <c r="R321" s="178">
        <f>Q321*H321</f>
        <v>0</v>
      </c>
      <c r="S321" s="178">
        <v>0.035</v>
      </c>
      <c r="T321" s="179">
        <f>S321*H321</f>
        <v>68.7673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0" t="s">
        <v>132</v>
      </c>
      <c r="AT321" s="180" t="s">
        <v>127</v>
      </c>
      <c r="AU321" s="180" t="s">
        <v>82</v>
      </c>
      <c r="AY321" s="18" t="s">
        <v>125</v>
      </c>
      <c r="BE321" s="181">
        <f>IF(N321="základní",J321,0)</f>
        <v>0</v>
      </c>
      <c r="BF321" s="181">
        <f>IF(N321="snížená",J321,0)</f>
        <v>0</v>
      </c>
      <c r="BG321" s="181">
        <f>IF(N321="zákl. přenesená",J321,0)</f>
        <v>0</v>
      </c>
      <c r="BH321" s="181">
        <f>IF(N321="sníž. přenesená",J321,0)</f>
        <v>0</v>
      </c>
      <c r="BI321" s="181">
        <f>IF(N321="nulová",J321,0)</f>
        <v>0</v>
      </c>
      <c r="BJ321" s="18" t="s">
        <v>80</v>
      </c>
      <c r="BK321" s="181">
        <f>ROUND(I321*H321,2)</f>
        <v>0</v>
      </c>
      <c r="BL321" s="18" t="s">
        <v>132</v>
      </c>
      <c r="BM321" s="180" t="s">
        <v>351</v>
      </c>
    </row>
    <row r="322" spans="1:47" s="2" customFormat="1" ht="11.25">
      <c r="A322" s="35"/>
      <c r="B322" s="36"/>
      <c r="C322" s="37"/>
      <c r="D322" s="182" t="s">
        <v>134</v>
      </c>
      <c r="E322" s="37"/>
      <c r="F322" s="183" t="s">
        <v>352</v>
      </c>
      <c r="G322" s="37"/>
      <c r="H322" s="37"/>
      <c r="I322" s="184"/>
      <c r="J322" s="37"/>
      <c r="K322" s="37"/>
      <c r="L322" s="40"/>
      <c r="M322" s="185"/>
      <c r="N322" s="186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134</v>
      </c>
      <c r="AU322" s="18" t="s">
        <v>82</v>
      </c>
    </row>
    <row r="323" spans="2:51" s="13" customFormat="1" ht="11.25">
      <c r="B323" s="187"/>
      <c r="C323" s="188"/>
      <c r="D323" s="189" t="s">
        <v>136</v>
      </c>
      <c r="E323" s="190" t="s">
        <v>19</v>
      </c>
      <c r="F323" s="191" t="s">
        <v>353</v>
      </c>
      <c r="G323" s="188"/>
      <c r="H323" s="190" t="s">
        <v>19</v>
      </c>
      <c r="I323" s="192"/>
      <c r="J323" s="188"/>
      <c r="K323" s="188"/>
      <c r="L323" s="193"/>
      <c r="M323" s="194"/>
      <c r="N323" s="195"/>
      <c r="O323" s="195"/>
      <c r="P323" s="195"/>
      <c r="Q323" s="195"/>
      <c r="R323" s="195"/>
      <c r="S323" s="195"/>
      <c r="T323" s="196"/>
      <c r="AT323" s="197" t="s">
        <v>136</v>
      </c>
      <c r="AU323" s="197" t="s">
        <v>82</v>
      </c>
      <c r="AV323" s="13" t="s">
        <v>80</v>
      </c>
      <c r="AW323" s="13" t="s">
        <v>37</v>
      </c>
      <c r="AX323" s="13" t="s">
        <v>75</v>
      </c>
      <c r="AY323" s="197" t="s">
        <v>125</v>
      </c>
    </row>
    <row r="324" spans="2:51" s="14" customFormat="1" ht="11.25">
      <c r="B324" s="198"/>
      <c r="C324" s="199"/>
      <c r="D324" s="189" t="s">
        <v>136</v>
      </c>
      <c r="E324" s="200" t="s">
        <v>19</v>
      </c>
      <c r="F324" s="201" t="s">
        <v>354</v>
      </c>
      <c r="G324" s="199"/>
      <c r="H324" s="202">
        <v>1387.252</v>
      </c>
      <c r="I324" s="203"/>
      <c r="J324" s="199"/>
      <c r="K324" s="199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136</v>
      </c>
      <c r="AU324" s="208" t="s">
        <v>82</v>
      </c>
      <c r="AV324" s="14" t="s">
        <v>82</v>
      </c>
      <c r="AW324" s="14" t="s">
        <v>37</v>
      </c>
      <c r="AX324" s="14" t="s">
        <v>75</v>
      </c>
      <c r="AY324" s="208" t="s">
        <v>125</v>
      </c>
    </row>
    <row r="325" spans="2:51" s="13" customFormat="1" ht="11.25">
      <c r="B325" s="187"/>
      <c r="C325" s="188"/>
      <c r="D325" s="189" t="s">
        <v>136</v>
      </c>
      <c r="E325" s="190" t="s">
        <v>19</v>
      </c>
      <c r="F325" s="191" t="s">
        <v>355</v>
      </c>
      <c r="G325" s="188"/>
      <c r="H325" s="190" t="s">
        <v>19</v>
      </c>
      <c r="I325" s="192"/>
      <c r="J325" s="188"/>
      <c r="K325" s="188"/>
      <c r="L325" s="193"/>
      <c r="M325" s="194"/>
      <c r="N325" s="195"/>
      <c r="O325" s="195"/>
      <c r="P325" s="195"/>
      <c r="Q325" s="195"/>
      <c r="R325" s="195"/>
      <c r="S325" s="195"/>
      <c r="T325" s="196"/>
      <c r="AT325" s="197" t="s">
        <v>136</v>
      </c>
      <c r="AU325" s="197" t="s">
        <v>82</v>
      </c>
      <c r="AV325" s="13" t="s">
        <v>80</v>
      </c>
      <c r="AW325" s="13" t="s">
        <v>37</v>
      </c>
      <c r="AX325" s="13" t="s">
        <v>75</v>
      </c>
      <c r="AY325" s="197" t="s">
        <v>125</v>
      </c>
    </row>
    <row r="326" spans="2:51" s="14" customFormat="1" ht="11.25">
      <c r="B326" s="198"/>
      <c r="C326" s="199"/>
      <c r="D326" s="189" t="s">
        <v>136</v>
      </c>
      <c r="E326" s="200" t="s">
        <v>19</v>
      </c>
      <c r="F326" s="201" t="s">
        <v>255</v>
      </c>
      <c r="G326" s="199"/>
      <c r="H326" s="202">
        <v>577.528</v>
      </c>
      <c r="I326" s="203"/>
      <c r="J326" s="199"/>
      <c r="K326" s="199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136</v>
      </c>
      <c r="AU326" s="208" t="s">
        <v>82</v>
      </c>
      <c r="AV326" s="14" t="s">
        <v>82</v>
      </c>
      <c r="AW326" s="14" t="s">
        <v>37</v>
      </c>
      <c r="AX326" s="14" t="s">
        <v>75</v>
      </c>
      <c r="AY326" s="208" t="s">
        <v>125</v>
      </c>
    </row>
    <row r="327" spans="2:51" s="15" customFormat="1" ht="11.25">
      <c r="B327" s="209"/>
      <c r="C327" s="210"/>
      <c r="D327" s="189" t="s">
        <v>136</v>
      </c>
      <c r="E327" s="211" t="s">
        <v>19</v>
      </c>
      <c r="F327" s="212" t="s">
        <v>145</v>
      </c>
      <c r="G327" s="210"/>
      <c r="H327" s="213">
        <v>1964.78</v>
      </c>
      <c r="I327" s="214"/>
      <c r="J327" s="210"/>
      <c r="K327" s="210"/>
      <c r="L327" s="215"/>
      <c r="M327" s="216"/>
      <c r="N327" s="217"/>
      <c r="O327" s="217"/>
      <c r="P327" s="217"/>
      <c r="Q327" s="217"/>
      <c r="R327" s="217"/>
      <c r="S327" s="217"/>
      <c r="T327" s="218"/>
      <c r="AT327" s="219" t="s">
        <v>136</v>
      </c>
      <c r="AU327" s="219" t="s">
        <v>82</v>
      </c>
      <c r="AV327" s="15" t="s">
        <v>132</v>
      </c>
      <c r="AW327" s="15" t="s">
        <v>37</v>
      </c>
      <c r="AX327" s="15" t="s">
        <v>80</v>
      </c>
      <c r="AY327" s="219" t="s">
        <v>125</v>
      </c>
    </row>
    <row r="328" spans="1:65" s="2" customFormat="1" ht="24.2" customHeight="1">
      <c r="A328" s="35"/>
      <c r="B328" s="36"/>
      <c r="C328" s="169" t="s">
        <v>356</v>
      </c>
      <c r="D328" s="169" t="s">
        <v>127</v>
      </c>
      <c r="E328" s="170" t="s">
        <v>357</v>
      </c>
      <c r="F328" s="171" t="s">
        <v>358</v>
      </c>
      <c r="G328" s="172" t="s">
        <v>130</v>
      </c>
      <c r="H328" s="173">
        <v>100.669</v>
      </c>
      <c r="I328" s="174"/>
      <c r="J328" s="175">
        <f>ROUND(I328*H328,2)</f>
        <v>0</v>
      </c>
      <c r="K328" s="171" t="s">
        <v>131</v>
      </c>
      <c r="L328" s="40"/>
      <c r="M328" s="176" t="s">
        <v>19</v>
      </c>
      <c r="N328" s="177" t="s">
        <v>46</v>
      </c>
      <c r="O328" s="65"/>
      <c r="P328" s="178">
        <f>O328*H328</f>
        <v>0</v>
      </c>
      <c r="Q328" s="178">
        <v>0</v>
      </c>
      <c r="R328" s="178">
        <f>Q328*H328</f>
        <v>0</v>
      </c>
      <c r="S328" s="178">
        <v>0.015</v>
      </c>
      <c r="T328" s="179">
        <f>S328*H328</f>
        <v>1.5100349999999998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80" t="s">
        <v>132</v>
      </c>
      <c r="AT328" s="180" t="s">
        <v>127</v>
      </c>
      <c r="AU328" s="180" t="s">
        <v>82</v>
      </c>
      <c r="AY328" s="18" t="s">
        <v>125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18" t="s">
        <v>80</v>
      </c>
      <c r="BK328" s="181">
        <f>ROUND(I328*H328,2)</f>
        <v>0</v>
      </c>
      <c r="BL328" s="18" t="s">
        <v>132</v>
      </c>
      <c r="BM328" s="180" t="s">
        <v>359</v>
      </c>
    </row>
    <row r="329" spans="1:47" s="2" customFormat="1" ht="11.25">
      <c r="A329" s="35"/>
      <c r="B329" s="36"/>
      <c r="C329" s="37"/>
      <c r="D329" s="182" t="s">
        <v>134</v>
      </c>
      <c r="E329" s="37"/>
      <c r="F329" s="183" t="s">
        <v>360</v>
      </c>
      <c r="G329" s="37"/>
      <c r="H329" s="37"/>
      <c r="I329" s="184"/>
      <c r="J329" s="37"/>
      <c r="K329" s="37"/>
      <c r="L329" s="40"/>
      <c r="M329" s="185"/>
      <c r="N329" s="186"/>
      <c r="O329" s="65"/>
      <c r="P329" s="65"/>
      <c r="Q329" s="65"/>
      <c r="R329" s="65"/>
      <c r="S329" s="65"/>
      <c r="T329" s="66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134</v>
      </c>
      <c r="AU329" s="18" t="s">
        <v>82</v>
      </c>
    </row>
    <row r="330" spans="2:51" s="13" customFormat="1" ht="11.25">
      <c r="B330" s="187"/>
      <c r="C330" s="188"/>
      <c r="D330" s="189" t="s">
        <v>136</v>
      </c>
      <c r="E330" s="190" t="s">
        <v>19</v>
      </c>
      <c r="F330" s="191" t="s">
        <v>361</v>
      </c>
      <c r="G330" s="188"/>
      <c r="H330" s="190" t="s">
        <v>19</v>
      </c>
      <c r="I330" s="192"/>
      <c r="J330" s="188"/>
      <c r="K330" s="188"/>
      <c r="L330" s="193"/>
      <c r="M330" s="194"/>
      <c r="N330" s="195"/>
      <c r="O330" s="195"/>
      <c r="P330" s="195"/>
      <c r="Q330" s="195"/>
      <c r="R330" s="195"/>
      <c r="S330" s="195"/>
      <c r="T330" s="196"/>
      <c r="AT330" s="197" t="s">
        <v>136</v>
      </c>
      <c r="AU330" s="197" t="s">
        <v>82</v>
      </c>
      <c r="AV330" s="13" t="s">
        <v>80</v>
      </c>
      <c r="AW330" s="13" t="s">
        <v>37</v>
      </c>
      <c r="AX330" s="13" t="s">
        <v>75</v>
      </c>
      <c r="AY330" s="197" t="s">
        <v>125</v>
      </c>
    </row>
    <row r="331" spans="2:51" s="14" customFormat="1" ht="11.25">
      <c r="B331" s="198"/>
      <c r="C331" s="199"/>
      <c r="D331" s="189" t="s">
        <v>136</v>
      </c>
      <c r="E331" s="200" t="s">
        <v>19</v>
      </c>
      <c r="F331" s="201" t="s">
        <v>261</v>
      </c>
      <c r="G331" s="199"/>
      <c r="H331" s="202">
        <v>33.878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136</v>
      </c>
      <c r="AU331" s="208" t="s">
        <v>82</v>
      </c>
      <c r="AV331" s="14" t="s">
        <v>82</v>
      </c>
      <c r="AW331" s="14" t="s">
        <v>37</v>
      </c>
      <c r="AX331" s="14" t="s">
        <v>75</v>
      </c>
      <c r="AY331" s="208" t="s">
        <v>125</v>
      </c>
    </row>
    <row r="332" spans="2:51" s="13" customFormat="1" ht="11.25">
      <c r="B332" s="187"/>
      <c r="C332" s="188"/>
      <c r="D332" s="189" t="s">
        <v>136</v>
      </c>
      <c r="E332" s="190" t="s">
        <v>19</v>
      </c>
      <c r="F332" s="191" t="s">
        <v>362</v>
      </c>
      <c r="G332" s="188"/>
      <c r="H332" s="190" t="s">
        <v>19</v>
      </c>
      <c r="I332" s="192"/>
      <c r="J332" s="188"/>
      <c r="K332" s="188"/>
      <c r="L332" s="193"/>
      <c r="M332" s="194"/>
      <c r="N332" s="195"/>
      <c r="O332" s="195"/>
      <c r="P332" s="195"/>
      <c r="Q332" s="195"/>
      <c r="R332" s="195"/>
      <c r="S332" s="195"/>
      <c r="T332" s="196"/>
      <c r="AT332" s="197" t="s">
        <v>136</v>
      </c>
      <c r="AU332" s="197" t="s">
        <v>82</v>
      </c>
      <c r="AV332" s="13" t="s">
        <v>80</v>
      </c>
      <c r="AW332" s="13" t="s">
        <v>37</v>
      </c>
      <c r="AX332" s="13" t="s">
        <v>75</v>
      </c>
      <c r="AY332" s="197" t="s">
        <v>125</v>
      </c>
    </row>
    <row r="333" spans="2:51" s="14" customFormat="1" ht="11.25">
      <c r="B333" s="198"/>
      <c r="C333" s="199"/>
      <c r="D333" s="189" t="s">
        <v>136</v>
      </c>
      <c r="E333" s="200" t="s">
        <v>19</v>
      </c>
      <c r="F333" s="201" t="s">
        <v>263</v>
      </c>
      <c r="G333" s="199"/>
      <c r="H333" s="202">
        <v>66.791</v>
      </c>
      <c r="I333" s="203"/>
      <c r="J333" s="199"/>
      <c r="K333" s="199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136</v>
      </c>
      <c r="AU333" s="208" t="s">
        <v>82</v>
      </c>
      <c r="AV333" s="14" t="s">
        <v>82</v>
      </c>
      <c r="AW333" s="14" t="s">
        <v>37</v>
      </c>
      <c r="AX333" s="14" t="s">
        <v>75</v>
      </c>
      <c r="AY333" s="208" t="s">
        <v>125</v>
      </c>
    </row>
    <row r="334" spans="2:51" s="15" customFormat="1" ht="11.25">
      <c r="B334" s="209"/>
      <c r="C334" s="210"/>
      <c r="D334" s="189" t="s">
        <v>136</v>
      </c>
      <c r="E334" s="211" t="s">
        <v>19</v>
      </c>
      <c r="F334" s="212" t="s">
        <v>145</v>
      </c>
      <c r="G334" s="210"/>
      <c r="H334" s="213">
        <v>100.669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136</v>
      </c>
      <c r="AU334" s="219" t="s">
        <v>82</v>
      </c>
      <c r="AV334" s="15" t="s">
        <v>132</v>
      </c>
      <c r="AW334" s="15" t="s">
        <v>37</v>
      </c>
      <c r="AX334" s="15" t="s">
        <v>80</v>
      </c>
      <c r="AY334" s="219" t="s">
        <v>125</v>
      </c>
    </row>
    <row r="335" spans="1:65" s="2" customFormat="1" ht="24.2" customHeight="1">
      <c r="A335" s="35"/>
      <c r="B335" s="36"/>
      <c r="C335" s="169" t="s">
        <v>363</v>
      </c>
      <c r="D335" s="169" t="s">
        <v>127</v>
      </c>
      <c r="E335" s="170" t="s">
        <v>364</v>
      </c>
      <c r="F335" s="171" t="s">
        <v>365</v>
      </c>
      <c r="G335" s="172" t="s">
        <v>130</v>
      </c>
      <c r="H335" s="173">
        <v>84.884</v>
      </c>
      <c r="I335" s="174"/>
      <c r="J335" s="175">
        <f>ROUND(I335*H335,2)</f>
        <v>0</v>
      </c>
      <c r="K335" s="171" t="s">
        <v>131</v>
      </c>
      <c r="L335" s="40"/>
      <c r="M335" s="176" t="s">
        <v>19</v>
      </c>
      <c r="N335" s="177" t="s">
        <v>46</v>
      </c>
      <c r="O335" s="65"/>
      <c r="P335" s="178">
        <f>O335*H335</f>
        <v>0</v>
      </c>
      <c r="Q335" s="178">
        <v>0</v>
      </c>
      <c r="R335" s="178">
        <f>Q335*H335</f>
        <v>0</v>
      </c>
      <c r="S335" s="178">
        <v>0.016</v>
      </c>
      <c r="T335" s="179">
        <f>S335*H335</f>
        <v>1.358144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0" t="s">
        <v>132</v>
      </c>
      <c r="AT335" s="180" t="s">
        <v>127</v>
      </c>
      <c r="AU335" s="180" t="s">
        <v>82</v>
      </c>
      <c r="AY335" s="18" t="s">
        <v>125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18" t="s">
        <v>80</v>
      </c>
      <c r="BK335" s="181">
        <f>ROUND(I335*H335,2)</f>
        <v>0</v>
      </c>
      <c r="BL335" s="18" t="s">
        <v>132</v>
      </c>
      <c r="BM335" s="180" t="s">
        <v>366</v>
      </c>
    </row>
    <row r="336" spans="1:47" s="2" customFormat="1" ht="11.25">
      <c r="A336" s="35"/>
      <c r="B336" s="36"/>
      <c r="C336" s="37"/>
      <c r="D336" s="182" t="s">
        <v>134</v>
      </c>
      <c r="E336" s="37"/>
      <c r="F336" s="183" t="s">
        <v>367</v>
      </c>
      <c r="G336" s="37"/>
      <c r="H336" s="37"/>
      <c r="I336" s="184"/>
      <c r="J336" s="37"/>
      <c r="K336" s="37"/>
      <c r="L336" s="40"/>
      <c r="M336" s="185"/>
      <c r="N336" s="186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8" t="s">
        <v>134</v>
      </c>
      <c r="AU336" s="18" t="s">
        <v>82</v>
      </c>
    </row>
    <row r="337" spans="2:51" s="13" customFormat="1" ht="11.25">
      <c r="B337" s="187"/>
      <c r="C337" s="188"/>
      <c r="D337" s="189" t="s">
        <v>136</v>
      </c>
      <c r="E337" s="190" t="s">
        <v>19</v>
      </c>
      <c r="F337" s="191" t="s">
        <v>368</v>
      </c>
      <c r="G337" s="188"/>
      <c r="H337" s="190" t="s">
        <v>19</v>
      </c>
      <c r="I337" s="192"/>
      <c r="J337" s="188"/>
      <c r="K337" s="188"/>
      <c r="L337" s="193"/>
      <c r="M337" s="194"/>
      <c r="N337" s="195"/>
      <c r="O337" s="195"/>
      <c r="P337" s="195"/>
      <c r="Q337" s="195"/>
      <c r="R337" s="195"/>
      <c r="S337" s="195"/>
      <c r="T337" s="196"/>
      <c r="AT337" s="197" t="s">
        <v>136</v>
      </c>
      <c r="AU337" s="197" t="s">
        <v>82</v>
      </c>
      <c r="AV337" s="13" t="s">
        <v>80</v>
      </c>
      <c r="AW337" s="13" t="s">
        <v>37</v>
      </c>
      <c r="AX337" s="13" t="s">
        <v>75</v>
      </c>
      <c r="AY337" s="197" t="s">
        <v>125</v>
      </c>
    </row>
    <row r="338" spans="2:51" s="14" customFormat="1" ht="11.25">
      <c r="B338" s="198"/>
      <c r="C338" s="199"/>
      <c r="D338" s="189" t="s">
        <v>136</v>
      </c>
      <c r="E338" s="200" t="s">
        <v>19</v>
      </c>
      <c r="F338" s="201" t="s">
        <v>259</v>
      </c>
      <c r="G338" s="199"/>
      <c r="H338" s="202">
        <v>84.884</v>
      </c>
      <c r="I338" s="203"/>
      <c r="J338" s="199"/>
      <c r="K338" s="199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136</v>
      </c>
      <c r="AU338" s="208" t="s">
        <v>82</v>
      </c>
      <c r="AV338" s="14" t="s">
        <v>82</v>
      </c>
      <c r="AW338" s="14" t="s">
        <v>37</v>
      </c>
      <c r="AX338" s="14" t="s">
        <v>80</v>
      </c>
      <c r="AY338" s="208" t="s">
        <v>125</v>
      </c>
    </row>
    <row r="339" spans="2:63" s="12" customFormat="1" ht="22.9" customHeight="1">
      <c r="B339" s="153"/>
      <c r="C339" s="154"/>
      <c r="D339" s="155" t="s">
        <v>74</v>
      </c>
      <c r="E339" s="167" t="s">
        <v>369</v>
      </c>
      <c r="F339" s="167" t="s">
        <v>370</v>
      </c>
      <c r="G339" s="154"/>
      <c r="H339" s="154"/>
      <c r="I339" s="157"/>
      <c r="J339" s="168">
        <f>BK339</f>
        <v>0</v>
      </c>
      <c r="K339" s="154"/>
      <c r="L339" s="159"/>
      <c r="M339" s="160"/>
      <c r="N339" s="161"/>
      <c r="O339" s="161"/>
      <c r="P339" s="162">
        <f>SUM(P340:P351)</f>
        <v>0</v>
      </c>
      <c r="Q339" s="161"/>
      <c r="R339" s="162">
        <f>SUM(R340:R351)</f>
        <v>0</v>
      </c>
      <c r="S339" s="161"/>
      <c r="T339" s="163">
        <f>SUM(T340:T351)</f>
        <v>0</v>
      </c>
      <c r="AR339" s="164" t="s">
        <v>80</v>
      </c>
      <c r="AT339" s="165" t="s">
        <v>74</v>
      </c>
      <c r="AU339" s="165" t="s">
        <v>80</v>
      </c>
      <c r="AY339" s="164" t="s">
        <v>125</v>
      </c>
      <c r="BK339" s="166">
        <f>SUM(BK340:BK351)</f>
        <v>0</v>
      </c>
    </row>
    <row r="340" spans="1:65" s="2" customFormat="1" ht="24.2" customHeight="1">
      <c r="A340" s="35"/>
      <c r="B340" s="36"/>
      <c r="C340" s="169" t="s">
        <v>371</v>
      </c>
      <c r="D340" s="169" t="s">
        <v>127</v>
      </c>
      <c r="E340" s="170" t="s">
        <v>372</v>
      </c>
      <c r="F340" s="171" t="s">
        <v>373</v>
      </c>
      <c r="G340" s="172" t="s">
        <v>199</v>
      </c>
      <c r="H340" s="173">
        <v>137.419</v>
      </c>
      <c r="I340" s="174"/>
      <c r="J340" s="175">
        <f>ROUND(I340*H340,2)</f>
        <v>0</v>
      </c>
      <c r="K340" s="171" t="s">
        <v>131</v>
      </c>
      <c r="L340" s="40"/>
      <c r="M340" s="176" t="s">
        <v>19</v>
      </c>
      <c r="N340" s="177" t="s">
        <v>46</v>
      </c>
      <c r="O340" s="65"/>
      <c r="P340" s="178">
        <f>O340*H340</f>
        <v>0</v>
      </c>
      <c r="Q340" s="178">
        <v>0</v>
      </c>
      <c r="R340" s="178">
        <f>Q340*H340</f>
        <v>0</v>
      </c>
      <c r="S340" s="178">
        <v>0</v>
      </c>
      <c r="T340" s="179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0" t="s">
        <v>132</v>
      </c>
      <c r="AT340" s="180" t="s">
        <v>127</v>
      </c>
      <c r="AU340" s="180" t="s">
        <v>82</v>
      </c>
      <c r="AY340" s="18" t="s">
        <v>125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18" t="s">
        <v>80</v>
      </c>
      <c r="BK340" s="181">
        <f>ROUND(I340*H340,2)</f>
        <v>0</v>
      </c>
      <c r="BL340" s="18" t="s">
        <v>132</v>
      </c>
      <c r="BM340" s="180" t="s">
        <v>374</v>
      </c>
    </row>
    <row r="341" spans="1:47" s="2" customFormat="1" ht="11.25">
      <c r="A341" s="35"/>
      <c r="B341" s="36"/>
      <c r="C341" s="37"/>
      <c r="D341" s="182" t="s">
        <v>134</v>
      </c>
      <c r="E341" s="37"/>
      <c r="F341" s="183" t="s">
        <v>375</v>
      </c>
      <c r="G341" s="37"/>
      <c r="H341" s="37"/>
      <c r="I341" s="184"/>
      <c r="J341" s="37"/>
      <c r="K341" s="37"/>
      <c r="L341" s="40"/>
      <c r="M341" s="185"/>
      <c r="N341" s="186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134</v>
      </c>
      <c r="AU341" s="18" t="s">
        <v>82</v>
      </c>
    </row>
    <row r="342" spans="1:47" s="2" customFormat="1" ht="29.25">
      <c r="A342" s="35"/>
      <c r="B342" s="36"/>
      <c r="C342" s="37"/>
      <c r="D342" s="189" t="s">
        <v>193</v>
      </c>
      <c r="E342" s="37"/>
      <c r="F342" s="220" t="s">
        <v>376</v>
      </c>
      <c r="G342" s="37"/>
      <c r="H342" s="37"/>
      <c r="I342" s="184"/>
      <c r="J342" s="37"/>
      <c r="K342" s="37"/>
      <c r="L342" s="40"/>
      <c r="M342" s="185"/>
      <c r="N342" s="186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193</v>
      </c>
      <c r="AU342" s="18" t="s">
        <v>82</v>
      </c>
    </row>
    <row r="343" spans="1:65" s="2" customFormat="1" ht="21.75" customHeight="1">
      <c r="A343" s="35"/>
      <c r="B343" s="36"/>
      <c r="C343" s="169" t="s">
        <v>377</v>
      </c>
      <c r="D343" s="169" t="s">
        <v>127</v>
      </c>
      <c r="E343" s="170" t="s">
        <v>378</v>
      </c>
      <c r="F343" s="171" t="s">
        <v>379</v>
      </c>
      <c r="G343" s="172" t="s">
        <v>199</v>
      </c>
      <c r="H343" s="173">
        <v>137.419</v>
      </c>
      <c r="I343" s="174"/>
      <c r="J343" s="175">
        <f>ROUND(I343*H343,2)</f>
        <v>0</v>
      </c>
      <c r="K343" s="171" t="s">
        <v>131</v>
      </c>
      <c r="L343" s="40"/>
      <c r="M343" s="176" t="s">
        <v>19</v>
      </c>
      <c r="N343" s="177" t="s">
        <v>46</v>
      </c>
      <c r="O343" s="65"/>
      <c r="P343" s="178">
        <f>O343*H343</f>
        <v>0</v>
      </c>
      <c r="Q343" s="178">
        <v>0</v>
      </c>
      <c r="R343" s="178">
        <f>Q343*H343</f>
        <v>0</v>
      </c>
      <c r="S343" s="178">
        <v>0</v>
      </c>
      <c r="T343" s="17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0" t="s">
        <v>132</v>
      </c>
      <c r="AT343" s="180" t="s">
        <v>127</v>
      </c>
      <c r="AU343" s="180" t="s">
        <v>82</v>
      </c>
      <c r="AY343" s="18" t="s">
        <v>125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18" t="s">
        <v>80</v>
      </c>
      <c r="BK343" s="181">
        <f>ROUND(I343*H343,2)</f>
        <v>0</v>
      </c>
      <c r="BL343" s="18" t="s">
        <v>132</v>
      </c>
      <c r="BM343" s="180" t="s">
        <v>380</v>
      </c>
    </row>
    <row r="344" spans="1:47" s="2" customFormat="1" ht="11.25">
      <c r="A344" s="35"/>
      <c r="B344" s="36"/>
      <c r="C344" s="37"/>
      <c r="D344" s="182" t="s">
        <v>134</v>
      </c>
      <c r="E344" s="37"/>
      <c r="F344" s="183" t="s">
        <v>381</v>
      </c>
      <c r="G344" s="37"/>
      <c r="H344" s="37"/>
      <c r="I344" s="184"/>
      <c r="J344" s="37"/>
      <c r="K344" s="37"/>
      <c r="L344" s="40"/>
      <c r="M344" s="185"/>
      <c r="N344" s="186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134</v>
      </c>
      <c r="AU344" s="18" t="s">
        <v>82</v>
      </c>
    </row>
    <row r="345" spans="1:65" s="2" customFormat="1" ht="24.2" customHeight="1">
      <c r="A345" s="35"/>
      <c r="B345" s="36"/>
      <c r="C345" s="169" t="s">
        <v>382</v>
      </c>
      <c r="D345" s="169" t="s">
        <v>127</v>
      </c>
      <c r="E345" s="170" t="s">
        <v>383</v>
      </c>
      <c r="F345" s="171" t="s">
        <v>384</v>
      </c>
      <c r="G345" s="172" t="s">
        <v>199</v>
      </c>
      <c r="H345" s="173">
        <v>2610.961</v>
      </c>
      <c r="I345" s="174"/>
      <c r="J345" s="175">
        <f>ROUND(I345*H345,2)</f>
        <v>0</v>
      </c>
      <c r="K345" s="171" t="s">
        <v>131</v>
      </c>
      <c r="L345" s="40"/>
      <c r="M345" s="176" t="s">
        <v>19</v>
      </c>
      <c r="N345" s="177" t="s">
        <v>46</v>
      </c>
      <c r="O345" s="65"/>
      <c r="P345" s="178">
        <f>O345*H345</f>
        <v>0</v>
      </c>
      <c r="Q345" s="178">
        <v>0</v>
      </c>
      <c r="R345" s="178">
        <f>Q345*H345</f>
        <v>0</v>
      </c>
      <c r="S345" s="178">
        <v>0</v>
      </c>
      <c r="T345" s="17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0" t="s">
        <v>132</v>
      </c>
      <c r="AT345" s="180" t="s">
        <v>127</v>
      </c>
      <c r="AU345" s="180" t="s">
        <v>82</v>
      </c>
      <c r="AY345" s="18" t="s">
        <v>125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18" t="s">
        <v>80</v>
      </c>
      <c r="BK345" s="181">
        <f>ROUND(I345*H345,2)</f>
        <v>0</v>
      </c>
      <c r="BL345" s="18" t="s">
        <v>132</v>
      </c>
      <c r="BM345" s="180" t="s">
        <v>385</v>
      </c>
    </row>
    <row r="346" spans="1:47" s="2" customFormat="1" ht="11.25">
      <c r="A346" s="35"/>
      <c r="B346" s="36"/>
      <c r="C346" s="37"/>
      <c r="D346" s="182" t="s">
        <v>134</v>
      </c>
      <c r="E346" s="37"/>
      <c r="F346" s="183" t="s">
        <v>386</v>
      </c>
      <c r="G346" s="37"/>
      <c r="H346" s="37"/>
      <c r="I346" s="184"/>
      <c r="J346" s="37"/>
      <c r="K346" s="37"/>
      <c r="L346" s="40"/>
      <c r="M346" s="185"/>
      <c r="N346" s="18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134</v>
      </c>
      <c r="AU346" s="18" t="s">
        <v>82</v>
      </c>
    </row>
    <row r="347" spans="1:47" s="2" customFormat="1" ht="19.5">
      <c r="A347" s="35"/>
      <c r="B347" s="36"/>
      <c r="C347" s="37"/>
      <c r="D347" s="189" t="s">
        <v>193</v>
      </c>
      <c r="E347" s="37"/>
      <c r="F347" s="220" t="s">
        <v>194</v>
      </c>
      <c r="G347" s="37"/>
      <c r="H347" s="37"/>
      <c r="I347" s="184"/>
      <c r="J347" s="37"/>
      <c r="K347" s="37"/>
      <c r="L347" s="40"/>
      <c r="M347" s="185"/>
      <c r="N347" s="186"/>
      <c r="O347" s="65"/>
      <c r="P347" s="65"/>
      <c r="Q347" s="65"/>
      <c r="R347" s="65"/>
      <c r="S347" s="65"/>
      <c r="T347" s="66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8" t="s">
        <v>193</v>
      </c>
      <c r="AU347" s="18" t="s">
        <v>82</v>
      </c>
    </row>
    <row r="348" spans="2:51" s="14" customFormat="1" ht="11.25">
      <c r="B348" s="198"/>
      <c r="C348" s="199"/>
      <c r="D348" s="189" t="s">
        <v>136</v>
      </c>
      <c r="E348" s="199"/>
      <c r="F348" s="201" t="s">
        <v>387</v>
      </c>
      <c r="G348" s="199"/>
      <c r="H348" s="202">
        <v>2610.961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136</v>
      </c>
      <c r="AU348" s="208" t="s">
        <v>82</v>
      </c>
      <c r="AV348" s="14" t="s">
        <v>82</v>
      </c>
      <c r="AW348" s="14" t="s">
        <v>4</v>
      </c>
      <c r="AX348" s="14" t="s">
        <v>80</v>
      </c>
      <c r="AY348" s="208" t="s">
        <v>125</v>
      </c>
    </row>
    <row r="349" spans="1:65" s="2" customFormat="1" ht="24.2" customHeight="1">
      <c r="A349" s="35"/>
      <c r="B349" s="36"/>
      <c r="C349" s="169" t="s">
        <v>388</v>
      </c>
      <c r="D349" s="169" t="s">
        <v>127</v>
      </c>
      <c r="E349" s="170" t="s">
        <v>389</v>
      </c>
      <c r="F349" s="171" t="s">
        <v>390</v>
      </c>
      <c r="G349" s="172" t="s">
        <v>199</v>
      </c>
      <c r="H349" s="173">
        <v>137.419</v>
      </c>
      <c r="I349" s="174"/>
      <c r="J349" s="175">
        <f>ROUND(I349*H349,2)</f>
        <v>0</v>
      </c>
      <c r="K349" s="171" t="s">
        <v>131</v>
      </c>
      <c r="L349" s="40"/>
      <c r="M349" s="176" t="s">
        <v>19</v>
      </c>
      <c r="N349" s="177" t="s">
        <v>46</v>
      </c>
      <c r="O349" s="65"/>
      <c r="P349" s="178">
        <f>O349*H349</f>
        <v>0</v>
      </c>
      <c r="Q349" s="178">
        <v>0</v>
      </c>
      <c r="R349" s="178">
        <f>Q349*H349</f>
        <v>0</v>
      </c>
      <c r="S349" s="178">
        <v>0</v>
      </c>
      <c r="T349" s="17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132</v>
      </c>
      <c r="AT349" s="180" t="s">
        <v>127</v>
      </c>
      <c r="AU349" s="180" t="s">
        <v>82</v>
      </c>
      <c r="AY349" s="18" t="s">
        <v>125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18" t="s">
        <v>80</v>
      </c>
      <c r="BK349" s="181">
        <f>ROUND(I349*H349,2)</f>
        <v>0</v>
      </c>
      <c r="BL349" s="18" t="s">
        <v>132</v>
      </c>
      <c r="BM349" s="180" t="s">
        <v>391</v>
      </c>
    </row>
    <row r="350" spans="1:47" s="2" customFormat="1" ht="11.25">
      <c r="A350" s="35"/>
      <c r="B350" s="36"/>
      <c r="C350" s="37"/>
      <c r="D350" s="182" t="s">
        <v>134</v>
      </c>
      <c r="E350" s="37"/>
      <c r="F350" s="183" t="s">
        <v>392</v>
      </c>
      <c r="G350" s="37"/>
      <c r="H350" s="37"/>
      <c r="I350" s="184"/>
      <c r="J350" s="37"/>
      <c r="K350" s="37"/>
      <c r="L350" s="40"/>
      <c r="M350" s="185"/>
      <c r="N350" s="186"/>
      <c r="O350" s="65"/>
      <c r="P350" s="65"/>
      <c r="Q350" s="65"/>
      <c r="R350" s="65"/>
      <c r="S350" s="65"/>
      <c r="T350" s="66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134</v>
      </c>
      <c r="AU350" s="18" t="s">
        <v>82</v>
      </c>
    </row>
    <row r="351" spans="1:47" s="2" customFormat="1" ht="29.25">
      <c r="A351" s="35"/>
      <c r="B351" s="36"/>
      <c r="C351" s="37"/>
      <c r="D351" s="189" t="s">
        <v>193</v>
      </c>
      <c r="E351" s="37"/>
      <c r="F351" s="220" t="s">
        <v>393</v>
      </c>
      <c r="G351" s="37"/>
      <c r="H351" s="37"/>
      <c r="I351" s="184"/>
      <c r="J351" s="37"/>
      <c r="K351" s="37"/>
      <c r="L351" s="40"/>
      <c r="M351" s="185"/>
      <c r="N351" s="186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193</v>
      </c>
      <c r="AU351" s="18" t="s">
        <v>82</v>
      </c>
    </row>
    <row r="352" spans="2:63" s="12" customFormat="1" ht="22.9" customHeight="1">
      <c r="B352" s="153"/>
      <c r="C352" s="154"/>
      <c r="D352" s="155" t="s">
        <v>74</v>
      </c>
      <c r="E352" s="167" t="s">
        <v>394</v>
      </c>
      <c r="F352" s="167" t="s">
        <v>395</v>
      </c>
      <c r="G352" s="154"/>
      <c r="H352" s="154"/>
      <c r="I352" s="157"/>
      <c r="J352" s="168">
        <f>BK352</f>
        <v>0</v>
      </c>
      <c r="K352" s="154"/>
      <c r="L352" s="159"/>
      <c r="M352" s="160"/>
      <c r="N352" s="161"/>
      <c r="O352" s="161"/>
      <c r="P352" s="162">
        <f>SUM(P353:P354)</f>
        <v>0</v>
      </c>
      <c r="Q352" s="161"/>
      <c r="R352" s="162">
        <f>SUM(R353:R354)</f>
        <v>0</v>
      </c>
      <c r="S352" s="161"/>
      <c r="T352" s="163">
        <f>SUM(T353:T354)</f>
        <v>0</v>
      </c>
      <c r="AR352" s="164" t="s">
        <v>80</v>
      </c>
      <c r="AT352" s="165" t="s">
        <v>74</v>
      </c>
      <c r="AU352" s="165" t="s">
        <v>80</v>
      </c>
      <c r="AY352" s="164" t="s">
        <v>125</v>
      </c>
      <c r="BK352" s="166">
        <f>SUM(BK353:BK354)</f>
        <v>0</v>
      </c>
    </row>
    <row r="353" spans="1:65" s="2" customFormat="1" ht="33" customHeight="1">
      <c r="A353" s="35"/>
      <c r="B353" s="36"/>
      <c r="C353" s="169" t="s">
        <v>396</v>
      </c>
      <c r="D353" s="169" t="s">
        <v>127</v>
      </c>
      <c r="E353" s="170" t="s">
        <v>397</v>
      </c>
      <c r="F353" s="171" t="s">
        <v>398</v>
      </c>
      <c r="G353" s="172" t="s">
        <v>199</v>
      </c>
      <c r="H353" s="173">
        <v>59.934</v>
      </c>
      <c r="I353" s="174"/>
      <c r="J353" s="175">
        <f>ROUND(I353*H353,2)</f>
        <v>0</v>
      </c>
      <c r="K353" s="171" t="s">
        <v>131</v>
      </c>
      <c r="L353" s="40"/>
      <c r="M353" s="176" t="s">
        <v>19</v>
      </c>
      <c r="N353" s="177" t="s">
        <v>46</v>
      </c>
      <c r="O353" s="65"/>
      <c r="P353" s="178">
        <f>O353*H353</f>
        <v>0</v>
      </c>
      <c r="Q353" s="178">
        <v>0</v>
      </c>
      <c r="R353" s="178">
        <f>Q353*H353</f>
        <v>0</v>
      </c>
      <c r="S353" s="178">
        <v>0</v>
      </c>
      <c r="T353" s="17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132</v>
      </c>
      <c r="AT353" s="180" t="s">
        <v>127</v>
      </c>
      <c r="AU353" s="180" t="s">
        <v>82</v>
      </c>
      <c r="AY353" s="18" t="s">
        <v>125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18" t="s">
        <v>80</v>
      </c>
      <c r="BK353" s="181">
        <f>ROUND(I353*H353,2)</f>
        <v>0</v>
      </c>
      <c r="BL353" s="18" t="s">
        <v>132</v>
      </c>
      <c r="BM353" s="180" t="s">
        <v>399</v>
      </c>
    </row>
    <row r="354" spans="1:47" s="2" customFormat="1" ht="11.25">
      <c r="A354" s="35"/>
      <c r="B354" s="36"/>
      <c r="C354" s="37"/>
      <c r="D354" s="182" t="s">
        <v>134</v>
      </c>
      <c r="E354" s="37"/>
      <c r="F354" s="183" t="s">
        <v>400</v>
      </c>
      <c r="G354" s="37"/>
      <c r="H354" s="37"/>
      <c r="I354" s="184"/>
      <c r="J354" s="37"/>
      <c r="K354" s="37"/>
      <c r="L354" s="40"/>
      <c r="M354" s="185"/>
      <c r="N354" s="186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134</v>
      </c>
      <c r="AU354" s="18" t="s">
        <v>82</v>
      </c>
    </row>
    <row r="355" spans="2:63" s="12" customFormat="1" ht="25.9" customHeight="1">
      <c r="B355" s="153"/>
      <c r="C355" s="154"/>
      <c r="D355" s="155" t="s">
        <v>74</v>
      </c>
      <c r="E355" s="156" t="s">
        <v>401</v>
      </c>
      <c r="F355" s="156" t="s">
        <v>402</v>
      </c>
      <c r="G355" s="154"/>
      <c r="H355" s="154"/>
      <c r="I355" s="157"/>
      <c r="J355" s="158">
        <f>BK355</f>
        <v>0</v>
      </c>
      <c r="K355" s="154"/>
      <c r="L355" s="159"/>
      <c r="M355" s="160"/>
      <c r="N355" s="161"/>
      <c r="O355" s="161"/>
      <c r="P355" s="162">
        <f>P356+P448+P481+P580+P596+P607+P688+P706+P719</f>
        <v>0</v>
      </c>
      <c r="Q355" s="161"/>
      <c r="R355" s="162">
        <f>R356+R448+R481+R580+R596+R607+R688+R706+R719</f>
        <v>71.59058499999999</v>
      </c>
      <c r="S355" s="161"/>
      <c r="T355" s="163">
        <f>T356+T448+T481+T580+T596+T607+T688+T706+T719</f>
        <v>19.10427954</v>
      </c>
      <c r="AR355" s="164" t="s">
        <v>82</v>
      </c>
      <c r="AT355" s="165" t="s">
        <v>74</v>
      </c>
      <c r="AU355" s="165" t="s">
        <v>75</v>
      </c>
      <c r="AY355" s="164" t="s">
        <v>125</v>
      </c>
      <c r="BK355" s="166">
        <f>BK356+BK448+BK481+BK580+BK596+BK607+BK688+BK706+BK719</f>
        <v>0</v>
      </c>
    </row>
    <row r="356" spans="2:63" s="12" customFormat="1" ht="22.9" customHeight="1">
      <c r="B356" s="153"/>
      <c r="C356" s="154"/>
      <c r="D356" s="155" t="s">
        <v>74</v>
      </c>
      <c r="E356" s="167" t="s">
        <v>403</v>
      </c>
      <c r="F356" s="167" t="s">
        <v>404</v>
      </c>
      <c r="G356" s="154"/>
      <c r="H356" s="154"/>
      <c r="I356" s="157"/>
      <c r="J356" s="168">
        <f>BK356</f>
        <v>0</v>
      </c>
      <c r="K356" s="154"/>
      <c r="L356" s="159"/>
      <c r="M356" s="160"/>
      <c r="N356" s="161"/>
      <c r="O356" s="161"/>
      <c r="P356" s="162">
        <f>SUM(P357:P447)</f>
        <v>0</v>
      </c>
      <c r="Q356" s="161"/>
      <c r="R356" s="162">
        <f>SUM(R357:R447)</f>
        <v>1.24662549</v>
      </c>
      <c r="S356" s="161"/>
      <c r="T356" s="163">
        <f>SUM(T357:T447)</f>
        <v>0</v>
      </c>
      <c r="AR356" s="164" t="s">
        <v>82</v>
      </c>
      <c r="AT356" s="165" t="s">
        <v>74</v>
      </c>
      <c r="AU356" s="165" t="s">
        <v>80</v>
      </c>
      <c r="AY356" s="164" t="s">
        <v>125</v>
      </c>
      <c r="BK356" s="166">
        <f>SUM(BK357:BK447)</f>
        <v>0</v>
      </c>
    </row>
    <row r="357" spans="1:65" s="2" customFormat="1" ht="21.75" customHeight="1">
      <c r="A357" s="35"/>
      <c r="B357" s="36"/>
      <c r="C357" s="169" t="s">
        <v>405</v>
      </c>
      <c r="D357" s="169" t="s">
        <v>127</v>
      </c>
      <c r="E357" s="170" t="s">
        <v>406</v>
      </c>
      <c r="F357" s="171" t="s">
        <v>407</v>
      </c>
      <c r="G357" s="172" t="s">
        <v>130</v>
      </c>
      <c r="H357" s="173">
        <v>30</v>
      </c>
      <c r="I357" s="174"/>
      <c r="J357" s="175">
        <f>ROUND(I357*H357,2)</f>
        <v>0</v>
      </c>
      <c r="K357" s="171" t="s">
        <v>131</v>
      </c>
      <c r="L357" s="40"/>
      <c r="M357" s="176" t="s">
        <v>19</v>
      </c>
      <c r="N357" s="177" t="s">
        <v>46</v>
      </c>
      <c r="O357" s="65"/>
      <c r="P357" s="178">
        <f>O357*H357</f>
        <v>0</v>
      </c>
      <c r="Q357" s="178">
        <v>0</v>
      </c>
      <c r="R357" s="178">
        <f>Q357*H357</f>
        <v>0</v>
      </c>
      <c r="S357" s="178">
        <v>0</v>
      </c>
      <c r="T357" s="179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0" t="s">
        <v>245</v>
      </c>
      <c r="AT357" s="180" t="s">
        <v>127</v>
      </c>
      <c r="AU357" s="180" t="s">
        <v>82</v>
      </c>
      <c r="AY357" s="18" t="s">
        <v>125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18" t="s">
        <v>80</v>
      </c>
      <c r="BK357" s="181">
        <f>ROUND(I357*H357,2)</f>
        <v>0</v>
      </c>
      <c r="BL357" s="18" t="s">
        <v>245</v>
      </c>
      <c r="BM357" s="180" t="s">
        <v>408</v>
      </c>
    </row>
    <row r="358" spans="1:47" s="2" customFormat="1" ht="11.25">
      <c r="A358" s="35"/>
      <c r="B358" s="36"/>
      <c r="C358" s="37"/>
      <c r="D358" s="182" t="s">
        <v>134</v>
      </c>
      <c r="E358" s="37"/>
      <c r="F358" s="183" t="s">
        <v>409</v>
      </c>
      <c r="G358" s="37"/>
      <c r="H358" s="37"/>
      <c r="I358" s="184"/>
      <c r="J358" s="37"/>
      <c r="K358" s="37"/>
      <c r="L358" s="40"/>
      <c r="M358" s="185"/>
      <c r="N358" s="186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134</v>
      </c>
      <c r="AU358" s="18" t="s">
        <v>82</v>
      </c>
    </row>
    <row r="359" spans="1:47" s="2" customFormat="1" ht="19.5">
      <c r="A359" s="35"/>
      <c r="B359" s="36"/>
      <c r="C359" s="37"/>
      <c r="D359" s="189" t="s">
        <v>193</v>
      </c>
      <c r="E359" s="37"/>
      <c r="F359" s="220" t="s">
        <v>410</v>
      </c>
      <c r="G359" s="37"/>
      <c r="H359" s="37"/>
      <c r="I359" s="184"/>
      <c r="J359" s="37"/>
      <c r="K359" s="37"/>
      <c r="L359" s="40"/>
      <c r="M359" s="185"/>
      <c r="N359" s="186"/>
      <c r="O359" s="65"/>
      <c r="P359" s="65"/>
      <c r="Q359" s="65"/>
      <c r="R359" s="65"/>
      <c r="S359" s="65"/>
      <c r="T359" s="66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193</v>
      </c>
      <c r="AU359" s="18" t="s">
        <v>82</v>
      </c>
    </row>
    <row r="360" spans="2:51" s="13" customFormat="1" ht="11.25">
      <c r="B360" s="187"/>
      <c r="C360" s="188"/>
      <c r="D360" s="189" t="s">
        <v>136</v>
      </c>
      <c r="E360" s="190" t="s">
        <v>19</v>
      </c>
      <c r="F360" s="191" t="s">
        <v>411</v>
      </c>
      <c r="G360" s="188"/>
      <c r="H360" s="190" t="s">
        <v>19</v>
      </c>
      <c r="I360" s="192"/>
      <c r="J360" s="188"/>
      <c r="K360" s="188"/>
      <c r="L360" s="193"/>
      <c r="M360" s="194"/>
      <c r="N360" s="195"/>
      <c r="O360" s="195"/>
      <c r="P360" s="195"/>
      <c r="Q360" s="195"/>
      <c r="R360" s="195"/>
      <c r="S360" s="195"/>
      <c r="T360" s="196"/>
      <c r="AT360" s="197" t="s">
        <v>136</v>
      </c>
      <c r="AU360" s="197" t="s">
        <v>82</v>
      </c>
      <c r="AV360" s="13" t="s">
        <v>80</v>
      </c>
      <c r="AW360" s="13" t="s">
        <v>37</v>
      </c>
      <c r="AX360" s="13" t="s">
        <v>75</v>
      </c>
      <c r="AY360" s="197" t="s">
        <v>125</v>
      </c>
    </row>
    <row r="361" spans="2:51" s="14" customFormat="1" ht="11.25">
      <c r="B361" s="198"/>
      <c r="C361" s="199"/>
      <c r="D361" s="189" t="s">
        <v>136</v>
      </c>
      <c r="E361" s="200" t="s">
        <v>19</v>
      </c>
      <c r="F361" s="201" t="s">
        <v>356</v>
      </c>
      <c r="G361" s="199"/>
      <c r="H361" s="202">
        <v>30</v>
      </c>
      <c r="I361" s="203"/>
      <c r="J361" s="199"/>
      <c r="K361" s="199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136</v>
      </c>
      <c r="AU361" s="208" t="s">
        <v>82</v>
      </c>
      <c r="AV361" s="14" t="s">
        <v>82</v>
      </c>
      <c r="AW361" s="14" t="s">
        <v>37</v>
      </c>
      <c r="AX361" s="14" t="s">
        <v>80</v>
      </c>
      <c r="AY361" s="208" t="s">
        <v>125</v>
      </c>
    </row>
    <row r="362" spans="1:65" s="2" customFormat="1" ht="24.2" customHeight="1">
      <c r="A362" s="35"/>
      <c r="B362" s="36"/>
      <c r="C362" s="221" t="s">
        <v>412</v>
      </c>
      <c r="D362" s="221" t="s">
        <v>218</v>
      </c>
      <c r="E362" s="222" t="s">
        <v>413</v>
      </c>
      <c r="F362" s="223" t="s">
        <v>414</v>
      </c>
      <c r="G362" s="224" t="s">
        <v>130</v>
      </c>
      <c r="H362" s="225">
        <v>36.63</v>
      </c>
      <c r="I362" s="226"/>
      <c r="J362" s="227">
        <f>ROUND(I362*H362,2)</f>
        <v>0</v>
      </c>
      <c r="K362" s="223" t="s">
        <v>131</v>
      </c>
      <c r="L362" s="228"/>
      <c r="M362" s="229" t="s">
        <v>19</v>
      </c>
      <c r="N362" s="230" t="s">
        <v>46</v>
      </c>
      <c r="O362" s="65"/>
      <c r="P362" s="178">
        <f>O362*H362</f>
        <v>0</v>
      </c>
      <c r="Q362" s="178">
        <v>0.004</v>
      </c>
      <c r="R362" s="178">
        <f>Q362*H362</f>
        <v>0.14652</v>
      </c>
      <c r="S362" s="178">
        <v>0</v>
      </c>
      <c r="T362" s="17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0" t="s">
        <v>371</v>
      </c>
      <c r="AT362" s="180" t="s">
        <v>218</v>
      </c>
      <c r="AU362" s="180" t="s">
        <v>82</v>
      </c>
      <c r="AY362" s="18" t="s">
        <v>125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18" t="s">
        <v>80</v>
      </c>
      <c r="BK362" s="181">
        <f>ROUND(I362*H362,2)</f>
        <v>0</v>
      </c>
      <c r="BL362" s="18" t="s">
        <v>245</v>
      </c>
      <c r="BM362" s="180" t="s">
        <v>415</v>
      </c>
    </row>
    <row r="363" spans="2:51" s="14" customFormat="1" ht="11.25">
      <c r="B363" s="198"/>
      <c r="C363" s="199"/>
      <c r="D363" s="189" t="s">
        <v>136</v>
      </c>
      <c r="E363" s="199"/>
      <c r="F363" s="201" t="s">
        <v>416</v>
      </c>
      <c r="G363" s="199"/>
      <c r="H363" s="202">
        <v>36.63</v>
      </c>
      <c r="I363" s="203"/>
      <c r="J363" s="199"/>
      <c r="K363" s="199"/>
      <c r="L363" s="204"/>
      <c r="M363" s="205"/>
      <c r="N363" s="206"/>
      <c r="O363" s="206"/>
      <c r="P363" s="206"/>
      <c r="Q363" s="206"/>
      <c r="R363" s="206"/>
      <c r="S363" s="206"/>
      <c r="T363" s="207"/>
      <c r="AT363" s="208" t="s">
        <v>136</v>
      </c>
      <c r="AU363" s="208" t="s">
        <v>82</v>
      </c>
      <c r="AV363" s="14" t="s">
        <v>82</v>
      </c>
      <c r="AW363" s="14" t="s">
        <v>4</v>
      </c>
      <c r="AX363" s="14" t="s">
        <v>80</v>
      </c>
      <c r="AY363" s="208" t="s">
        <v>125</v>
      </c>
    </row>
    <row r="364" spans="1:65" s="2" customFormat="1" ht="33" customHeight="1">
      <c r="A364" s="35"/>
      <c r="B364" s="36"/>
      <c r="C364" s="169" t="s">
        <v>417</v>
      </c>
      <c r="D364" s="169" t="s">
        <v>127</v>
      </c>
      <c r="E364" s="170" t="s">
        <v>418</v>
      </c>
      <c r="F364" s="171" t="s">
        <v>419</v>
      </c>
      <c r="G364" s="172" t="s">
        <v>130</v>
      </c>
      <c r="H364" s="173">
        <v>114.186</v>
      </c>
      <c r="I364" s="174"/>
      <c r="J364" s="175">
        <f>ROUND(I364*H364,2)</f>
        <v>0</v>
      </c>
      <c r="K364" s="171" t="s">
        <v>131</v>
      </c>
      <c r="L364" s="40"/>
      <c r="M364" s="176" t="s">
        <v>19</v>
      </c>
      <c r="N364" s="177" t="s">
        <v>46</v>
      </c>
      <c r="O364" s="65"/>
      <c r="P364" s="178">
        <f>O364*H364</f>
        <v>0</v>
      </c>
      <c r="Q364" s="178">
        <v>0.00058</v>
      </c>
      <c r="R364" s="178">
        <f>Q364*H364</f>
        <v>0.06622788</v>
      </c>
      <c r="S364" s="178">
        <v>0</v>
      </c>
      <c r="T364" s="17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0" t="s">
        <v>245</v>
      </c>
      <c r="AT364" s="180" t="s">
        <v>127</v>
      </c>
      <c r="AU364" s="180" t="s">
        <v>82</v>
      </c>
      <c r="AY364" s="18" t="s">
        <v>125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18" t="s">
        <v>80</v>
      </c>
      <c r="BK364" s="181">
        <f>ROUND(I364*H364,2)</f>
        <v>0</v>
      </c>
      <c r="BL364" s="18" t="s">
        <v>245</v>
      </c>
      <c r="BM364" s="180" t="s">
        <v>420</v>
      </c>
    </row>
    <row r="365" spans="1:47" s="2" customFormat="1" ht="11.25">
      <c r="A365" s="35"/>
      <c r="B365" s="36"/>
      <c r="C365" s="37"/>
      <c r="D365" s="182" t="s">
        <v>134</v>
      </c>
      <c r="E365" s="37"/>
      <c r="F365" s="183" t="s">
        <v>421</v>
      </c>
      <c r="G365" s="37"/>
      <c r="H365" s="37"/>
      <c r="I365" s="184"/>
      <c r="J365" s="37"/>
      <c r="K365" s="37"/>
      <c r="L365" s="40"/>
      <c r="M365" s="185"/>
      <c r="N365" s="186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134</v>
      </c>
      <c r="AU365" s="18" t="s">
        <v>82</v>
      </c>
    </row>
    <row r="366" spans="2:51" s="13" customFormat="1" ht="11.25">
      <c r="B366" s="187"/>
      <c r="C366" s="188"/>
      <c r="D366" s="189" t="s">
        <v>136</v>
      </c>
      <c r="E366" s="190" t="s">
        <v>19</v>
      </c>
      <c r="F366" s="191" t="s">
        <v>137</v>
      </c>
      <c r="G366" s="188"/>
      <c r="H366" s="190" t="s">
        <v>19</v>
      </c>
      <c r="I366" s="192"/>
      <c r="J366" s="188"/>
      <c r="K366" s="188"/>
      <c r="L366" s="193"/>
      <c r="M366" s="194"/>
      <c r="N366" s="195"/>
      <c r="O366" s="195"/>
      <c r="P366" s="195"/>
      <c r="Q366" s="195"/>
      <c r="R366" s="195"/>
      <c r="S366" s="195"/>
      <c r="T366" s="196"/>
      <c r="AT366" s="197" t="s">
        <v>136</v>
      </c>
      <c r="AU366" s="197" t="s">
        <v>82</v>
      </c>
      <c r="AV366" s="13" t="s">
        <v>80</v>
      </c>
      <c r="AW366" s="13" t="s">
        <v>37</v>
      </c>
      <c r="AX366" s="13" t="s">
        <v>75</v>
      </c>
      <c r="AY366" s="197" t="s">
        <v>125</v>
      </c>
    </row>
    <row r="367" spans="2:51" s="14" customFormat="1" ht="11.25">
      <c r="B367" s="198"/>
      <c r="C367" s="199"/>
      <c r="D367" s="189" t="s">
        <v>136</v>
      </c>
      <c r="E367" s="200" t="s">
        <v>19</v>
      </c>
      <c r="F367" s="201" t="s">
        <v>138</v>
      </c>
      <c r="G367" s="199"/>
      <c r="H367" s="202">
        <v>52.236</v>
      </c>
      <c r="I367" s="203"/>
      <c r="J367" s="199"/>
      <c r="K367" s="199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136</v>
      </c>
      <c r="AU367" s="208" t="s">
        <v>82</v>
      </c>
      <c r="AV367" s="14" t="s">
        <v>82</v>
      </c>
      <c r="AW367" s="14" t="s">
        <v>37</v>
      </c>
      <c r="AX367" s="14" t="s">
        <v>75</v>
      </c>
      <c r="AY367" s="208" t="s">
        <v>125</v>
      </c>
    </row>
    <row r="368" spans="2:51" s="13" customFormat="1" ht="11.25">
      <c r="B368" s="187"/>
      <c r="C368" s="188"/>
      <c r="D368" s="189" t="s">
        <v>136</v>
      </c>
      <c r="E368" s="190" t="s">
        <v>19</v>
      </c>
      <c r="F368" s="191" t="s">
        <v>139</v>
      </c>
      <c r="G368" s="188"/>
      <c r="H368" s="190" t="s">
        <v>19</v>
      </c>
      <c r="I368" s="192"/>
      <c r="J368" s="188"/>
      <c r="K368" s="188"/>
      <c r="L368" s="193"/>
      <c r="M368" s="194"/>
      <c r="N368" s="195"/>
      <c r="O368" s="195"/>
      <c r="P368" s="195"/>
      <c r="Q368" s="195"/>
      <c r="R368" s="195"/>
      <c r="S368" s="195"/>
      <c r="T368" s="196"/>
      <c r="AT368" s="197" t="s">
        <v>136</v>
      </c>
      <c r="AU368" s="197" t="s">
        <v>82</v>
      </c>
      <c r="AV368" s="13" t="s">
        <v>80</v>
      </c>
      <c r="AW368" s="13" t="s">
        <v>37</v>
      </c>
      <c r="AX368" s="13" t="s">
        <v>75</v>
      </c>
      <c r="AY368" s="197" t="s">
        <v>125</v>
      </c>
    </row>
    <row r="369" spans="2:51" s="14" customFormat="1" ht="11.25">
      <c r="B369" s="198"/>
      <c r="C369" s="199"/>
      <c r="D369" s="189" t="s">
        <v>136</v>
      </c>
      <c r="E369" s="200" t="s">
        <v>19</v>
      </c>
      <c r="F369" s="201" t="s">
        <v>316</v>
      </c>
      <c r="G369" s="199"/>
      <c r="H369" s="202">
        <v>17.248</v>
      </c>
      <c r="I369" s="203"/>
      <c r="J369" s="199"/>
      <c r="K369" s="199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136</v>
      </c>
      <c r="AU369" s="208" t="s">
        <v>82</v>
      </c>
      <c r="AV369" s="14" t="s">
        <v>82</v>
      </c>
      <c r="AW369" s="14" t="s">
        <v>37</v>
      </c>
      <c r="AX369" s="14" t="s">
        <v>75</v>
      </c>
      <c r="AY369" s="208" t="s">
        <v>125</v>
      </c>
    </row>
    <row r="370" spans="2:51" s="14" customFormat="1" ht="11.25">
      <c r="B370" s="198"/>
      <c r="C370" s="199"/>
      <c r="D370" s="189" t="s">
        <v>136</v>
      </c>
      <c r="E370" s="200" t="s">
        <v>19</v>
      </c>
      <c r="F370" s="201" t="s">
        <v>142</v>
      </c>
      <c r="G370" s="199"/>
      <c r="H370" s="202">
        <v>3.6</v>
      </c>
      <c r="I370" s="203"/>
      <c r="J370" s="199"/>
      <c r="K370" s="199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136</v>
      </c>
      <c r="AU370" s="208" t="s">
        <v>82</v>
      </c>
      <c r="AV370" s="14" t="s">
        <v>82</v>
      </c>
      <c r="AW370" s="14" t="s">
        <v>37</v>
      </c>
      <c r="AX370" s="14" t="s">
        <v>75</v>
      </c>
      <c r="AY370" s="208" t="s">
        <v>125</v>
      </c>
    </row>
    <row r="371" spans="2:51" s="13" customFormat="1" ht="11.25">
      <c r="B371" s="187"/>
      <c r="C371" s="188"/>
      <c r="D371" s="189" t="s">
        <v>136</v>
      </c>
      <c r="E371" s="190" t="s">
        <v>19</v>
      </c>
      <c r="F371" s="191" t="s">
        <v>277</v>
      </c>
      <c r="G371" s="188"/>
      <c r="H371" s="190" t="s">
        <v>19</v>
      </c>
      <c r="I371" s="192"/>
      <c r="J371" s="188"/>
      <c r="K371" s="188"/>
      <c r="L371" s="193"/>
      <c r="M371" s="194"/>
      <c r="N371" s="195"/>
      <c r="O371" s="195"/>
      <c r="P371" s="195"/>
      <c r="Q371" s="195"/>
      <c r="R371" s="195"/>
      <c r="S371" s="195"/>
      <c r="T371" s="196"/>
      <c r="AT371" s="197" t="s">
        <v>136</v>
      </c>
      <c r="AU371" s="197" t="s">
        <v>82</v>
      </c>
      <c r="AV371" s="13" t="s">
        <v>80</v>
      </c>
      <c r="AW371" s="13" t="s">
        <v>37</v>
      </c>
      <c r="AX371" s="13" t="s">
        <v>75</v>
      </c>
      <c r="AY371" s="197" t="s">
        <v>125</v>
      </c>
    </row>
    <row r="372" spans="2:51" s="14" customFormat="1" ht="11.25">
      <c r="B372" s="198"/>
      <c r="C372" s="199"/>
      <c r="D372" s="189" t="s">
        <v>136</v>
      </c>
      <c r="E372" s="200" t="s">
        <v>19</v>
      </c>
      <c r="F372" s="201" t="s">
        <v>142</v>
      </c>
      <c r="G372" s="199"/>
      <c r="H372" s="202">
        <v>3.6</v>
      </c>
      <c r="I372" s="203"/>
      <c r="J372" s="199"/>
      <c r="K372" s="199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136</v>
      </c>
      <c r="AU372" s="208" t="s">
        <v>82</v>
      </c>
      <c r="AV372" s="14" t="s">
        <v>82</v>
      </c>
      <c r="AW372" s="14" t="s">
        <v>37</v>
      </c>
      <c r="AX372" s="14" t="s">
        <v>75</v>
      </c>
      <c r="AY372" s="208" t="s">
        <v>125</v>
      </c>
    </row>
    <row r="373" spans="2:51" s="13" customFormat="1" ht="11.25">
      <c r="B373" s="187"/>
      <c r="C373" s="188"/>
      <c r="D373" s="189" t="s">
        <v>136</v>
      </c>
      <c r="E373" s="190" t="s">
        <v>19</v>
      </c>
      <c r="F373" s="191" t="s">
        <v>278</v>
      </c>
      <c r="G373" s="188"/>
      <c r="H373" s="190" t="s">
        <v>19</v>
      </c>
      <c r="I373" s="192"/>
      <c r="J373" s="188"/>
      <c r="K373" s="188"/>
      <c r="L373" s="193"/>
      <c r="M373" s="194"/>
      <c r="N373" s="195"/>
      <c r="O373" s="195"/>
      <c r="P373" s="195"/>
      <c r="Q373" s="195"/>
      <c r="R373" s="195"/>
      <c r="S373" s="195"/>
      <c r="T373" s="196"/>
      <c r="AT373" s="197" t="s">
        <v>136</v>
      </c>
      <c r="AU373" s="197" t="s">
        <v>82</v>
      </c>
      <c r="AV373" s="13" t="s">
        <v>80</v>
      </c>
      <c r="AW373" s="13" t="s">
        <v>37</v>
      </c>
      <c r="AX373" s="13" t="s">
        <v>75</v>
      </c>
      <c r="AY373" s="197" t="s">
        <v>125</v>
      </c>
    </row>
    <row r="374" spans="2:51" s="14" customFormat="1" ht="11.25">
      <c r="B374" s="198"/>
      <c r="C374" s="199"/>
      <c r="D374" s="189" t="s">
        <v>136</v>
      </c>
      <c r="E374" s="200" t="s">
        <v>19</v>
      </c>
      <c r="F374" s="201" t="s">
        <v>422</v>
      </c>
      <c r="G374" s="199"/>
      <c r="H374" s="202">
        <v>12.28</v>
      </c>
      <c r="I374" s="203"/>
      <c r="J374" s="199"/>
      <c r="K374" s="199"/>
      <c r="L374" s="204"/>
      <c r="M374" s="205"/>
      <c r="N374" s="206"/>
      <c r="O374" s="206"/>
      <c r="P374" s="206"/>
      <c r="Q374" s="206"/>
      <c r="R374" s="206"/>
      <c r="S374" s="206"/>
      <c r="T374" s="207"/>
      <c r="AT374" s="208" t="s">
        <v>136</v>
      </c>
      <c r="AU374" s="208" t="s">
        <v>82</v>
      </c>
      <c r="AV374" s="14" t="s">
        <v>82</v>
      </c>
      <c r="AW374" s="14" t="s">
        <v>37</v>
      </c>
      <c r="AX374" s="14" t="s">
        <v>75</v>
      </c>
      <c r="AY374" s="208" t="s">
        <v>125</v>
      </c>
    </row>
    <row r="375" spans="2:51" s="13" customFormat="1" ht="11.25">
      <c r="B375" s="187"/>
      <c r="C375" s="188"/>
      <c r="D375" s="189" t="s">
        <v>136</v>
      </c>
      <c r="E375" s="190" t="s">
        <v>19</v>
      </c>
      <c r="F375" s="191" t="s">
        <v>143</v>
      </c>
      <c r="G375" s="188"/>
      <c r="H375" s="190" t="s">
        <v>19</v>
      </c>
      <c r="I375" s="192"/>
      <c r="J375" s="188"/>
      <c r="K375" s="188"/>
      <c r="L375" s="193"/>
      <c r="M375" s="194"/>
      <c r="N375" s="195"/>
      <c r="O375" s="195"/>
      <c r="P375" s="195"/>
      <c r="Q375" s="195"/>
      <c r="R375" s="195"/>
      <c r="S375" s="195"/>
      <c r="T375" s="196"/>
      <c r="AT375" s="197" t="s">
        <v>136</v>
      </c>
      <c r="AU375" s="197" t="s">
        <v>82</v>
      </c>
      <c r="AV375" s="13" t="s">
        <v>80</v>
      </c>
      <c r="AW375" s="13" t="s">
        <v>37</v>
      </c>
      <c r="AX375" s="13" t="s">
        <v>75</v>
      </c>
      <c r="AY375" s="197" t="s">
        <v>125</v>
      </c>
    </row>
    <row r="376" spans="2:51" s="14" customFormat="1" ht="11.25">
      <c r="B376" s="198"/>
      <c r="C376" s="199"/>
      <c r="D376" s="189" t="s">
        <v>136</v>
      </c>
      <c r="E376" s="200" t="s">
        <v>19</v>
      </c>
      <c r="F376" s="201" t="s">
        <v>144</v>
      </c>
      <c r="G376" s="199"/>
      <c r="H376" s="202">
        <v>24.358</v>
      </c>
      <c r="I376" s="203"/>
      <c r="J376" s="199"/>
      <c r="K376" s="199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136</v>
      </c>
      <c r="AU376" s="208" t="s">
        <v>82</v>
      </c>
      <c r="AV376" s="14" t="s">
        <v>82</v>
      </c>
      <c r="AW376" s="14" t="s">
        <v>37</v>
      </c>
      <c r="AX376" s="14" t="s">
        <v>75</v>
      </c>
      <c r="AY376" s="208" t="s">
        <v>125</v>
      </c>
    </row>
    <row r="377" spans="2:51" s="13" customFormat="1" ht="11.25">
      <c r="B377" s="187"/>
      <c r="C377" s="188"/>
      <c r="D377" s="189" t="s">
        <v>136</v>
      </c>
      <c r="E377" s="190" t="s">
        <v>19</v>
      </c>
      <c r="F377" s="191" t="s">
        <v>152</v>
      </c>
      <c r="G377" s="188"/>
      <c r="H377" s="190" t="s">
        <v>19</v>
      </c>
      <c r="I377" s="192"/>
      <c r="J377" s="188"/>
      <c r="K377" s="188"/>
      <c r="L377" s="193"/>
      <c r="M377" s="194"/>
      <c r="N377" s="195"/>
      <c r="O377" s="195"/>
      <c r="P377" s="195"/>
      <c r="Q377" s="195"/>
      <c r="R377" s="195"/>
      <c r="S377" s="195"/>
      <c r="T377" s="196"/>
      <c r="AT377" s="197" t="s">
        <v>136</v>
      </c>
      <c r="AU377" s="197" t="s">
        <v>82</v>
      </c>
      <c r="AV377" s="13" t="s">
        <v>80</v>
      </c>
      <c r="AW377" s="13" t="s">
        <v>37</v>
      </c>
      <c r="AX377" s="13" t="s">
        <v>75</v>
      </c>
      <c r="AY377" s="197" t="s">
        <v>125</v>
      </c>
    </row>
    <row r="378" spans="2:51" s="14" customFormat="1" ht="11.25">
      <c r="B378" s="198"/>
      <c r="C378" s="199"/>
      <c r="D378" s="189" t="s">
        <v>136</v>
      </c>
      <c r="E378" s="200" t="s">
        <v>19</v>
      </c>
      <c r="F378" s="201" t="s">
        <v>423</v>
      </c>
      <c r="G378" s="199"/>
      <c r="H378" s="202">
        <v>0.864</v>
      </c>
      <c r="I378" s="203"/>
      <c r="J378" s="199"/>
      <c r="K378" s="199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136</v>
      </c>
      <c r="AU378" s="208" t="s">
        <v>82</v>
      </c>
      <c r="AV378" s="14" t="s">
        <v>82</v>
      </c>
      <c r="AW378" s="14" t="s">
        <v>37</v>
      </c>
      <c r="AX378" s="14" t="s">
        <v>75</v>
      </c>
      <c r="AY378" s="208" t="s">
        <v>125</v>
      </c>
    </row>
    <row r="379" spans="2:51" s="15" customFormat="1" ht="11.25">
      <c r="B379" s="209"/>
      <c r="C379" s="210"/>
      <c r="D379" s="189" t="s">
        <v>136</v>
      </c>
      <c r="E379" s="211" t="s">
        <v>19</v>
      </c>
      <c r="F379" s="212" t="s">
        <v>145</v>
      </c>
      <c r="G379" s="210"/>
      <c r="H379" s="213">
        <v>114.186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136</v>
      </c>
      <c r="AU379" s="219" t="s">
        <v>82</v>
      </c>
      <c r="AV379" s="15" t="s">
        <v>132</v>
      </c>
      <c r="AW379" s="15" t="s">
        <v>37</v>
      </c>
      <c r="AX379" s="15" t="s">
        <v>80</v>
      </c>
      <c r="AY379" s="219" t="s">
        <v>125</v>
      </c>
    </row>
    <row r="380" spans="1:65" s="2" customFormat="1" ht="33" customHeight="1">
      <c r="A380" s="35"/>
      <c r="B380" s="36"/>
      <c r="C380" s="169" t="s">
        <v>424</v>
      </c>
      <c r="D380" s="169" t="s">
        <v>127</v>
      </c>
      <c r="E380" s="170" t="s">
        <v>425</v>
      </c>
      <c r="F380" s="171" t="s">
        <v>426</v>
      </c>
      <c r="G380" s="172" t="s">
        <v>130</v>
      </c>
      <c r="H380" s="173">
        <v>142.733</v>
      </c>
      <c r="I380" s="174"/>
      <c r="J380" s="175">
        <f>ROUND(I380*H380,2)</f>
        <v>0</v>
      </c>
      <c r="K380" s="171" t="s">
        <v>131</v>
      </c>
      <c r="L380" s="40"/>
      <c r="M380" s="176" t="s">
        <v>19</v>
      </c>
      <c r="N380" s="177" t="s">
        <v>46</v>
      </c>
      <c r="O380" s="65"/>
      <c r="P380" s="178">
        <f>O380*H380</f>
        <v>0</v>
      </c>
      <c r="Q380" s="178">
        <v>0.00064</v>
      </c>
      <c r="R380" s="178">
        <f>Q380*H380</f>
        <v>0.09134912</v>
      </c>
      <c r="S380" s="178">
        <v>0</v>
      </c>
      <c r="T380" s="179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0" t="s">
        <v>245</v>
      </c>
      <c r="AT380" s="180" t="s">
        <v>127</v>
      </c>
      <c r="AU380" s="180" t="s">
        <v>82</v>
      </c>
      <c r="AY380" s="18" t="s">
        <v>125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18" t="s">
        <v>80</v>
      </c>
      <c r="BK380" s="181">
        <f>ROUND(I380*H380,2)</f>
        <v>0</v>
      </c>
      <c r="BL380" s="18" t="s">
        <v>245</v>
      </c>
      <c r="BM380" s="180" t="s">
        <v>427</v>
      </c>
    </row>
    <row r="381" spans="1:47" s="2" customFormat="1" ht="11.25">
      <c r="A381" s="35"/>
      <c r="B381" s="36"/>
      <c r="C381" s="37"/>
      <c r="D381" s="182" t="s">
        <v>134</v>
      </c>
      <c r="E381" s="37"/>
      <c r="F381" s="183" t="s">
        <v>428</v>
      </c>
      <c r="G381" s="37"/>
      <c r="H381" s="37"/>
      <c r="I381" s="184"/>
      <c r="J381" s="37"/>
      <c r="K381" s="37"/>
      <c r="L381" s="40"/>
      <c r="M381" s="185"/>
      <c r="N381" s="186"/>
      <c r="O381" s="65"/>
      <c r="P381" s="65"/>
      <c r="Q381" s="65"/>
      <c r="R381" s="65"/>
      <c r="S381" s="65"/>
      <c r="T381" s="66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134</v>
      </c>
      <c r="AU381" s="18" t="s">
        <v>82</v>
      </c>
    </row>
    <row r="382" spans="2:51" s="13" customFormat="1" ht="11.25">
      <c r="B382" s="187"/>
      <c r="C382" s="188"/>
      <c r="D382" s="189" t="s">
        <v>136</v>
      </c>
      <c r="E382" s="190" t="s">
        <v>19</v>
      </c>
      <c r="F382" s="191" t="s">
        <v>137</v>
      </c>
      <c r="G382" s="188"/>
      <c r="H382" s="190" t="s">
        <v>19</v>
      </c>
      <c r="I382" s="192"/>
      <c r="J382" s="188"/>
      <c r="K382" s="188"/>
      <c r="L382" s="193"/>
      <c r="M382" s="194"/>
      <c r="N382" s="195"/>
      <c r="O382" s="195"/>
      <c r="P382" s="195"/>
      <c r="Q382" s="195"/>
      <c r="R382" s="195"/>
      <c r="S382" s="195"/>
      <c r="T382" s="196"/>
      <c r="AT382" s="197" t="s">
        <v>136</v>
      </c>
      <c r="AU382" s="197" t="s">
        <v>82</v>
      </c>
      <c r="AV382" s="13" t="s">
        <v>80</v>
      </c>
      <c r="AW382" s="13" t="s">
        <v>37</v>
      </c>
      <c r="AX382" s="13" t="s">
        <v>75</v>
      </c>
      <c r="AY382" s="197" t="s">
        <v>125</v>
      </c>
    </row>
    <row r="383" spans="2:51" s="14" customFormat="1" ht="11.25">
      <c r="B383" s="198"/>
      <c r="C383" s="199"/>
      <c r="D383" s="189" t="s">
        <v>136</v>
      </c>
      <c r="E383" s="200" t="s">
        <v>19</v>
      </c>
      <c r="F383" s="201" t="s">
        <v>429</v>
      </c>
      <c r="G383" s="199"/>
      <c r="H383" s="202">
        <v>65.295</v>
      </c>
      <c r="I383" s="203"/>
      <c r="J383" s="199"/>
      <c r="K383" s="199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136</v>
      </c>
      <c r="AU383" s="208" t="s">
        <v>82</v>
      </c>
      <c r="AV383" s="14" t="s">
        <v>82</v>
      </c>
      <c r="AW383" s="14" t="s">
        <v>37</v>
      </c>
      <c r="AX383" s="14" t="s">
        <v>75</v>
      </c>
      <c r="AY383" s="208" t="s">
        <v>125</v>
      </c>
    </row>
    <row r="384" spans="2:51" s="13" customFormat="1" ht="11.25">
      <c r="B384" s="187"/>
      <c r="C384" s="188"/>
      <c r="D384" s="189" t="s">
        <v>136</v>
      </c>
      <c r="E384" s="190" t="s">
        <v>19</v>
      </c>
      <c r="F384" s="191" t="s">
        <v>139</v>
      </c>
      <c r="G384" s="188"/>
      <c r="H384" s="190" t="s">
        <v>19</v>
      </c>
      <c r="I384" s="192"/>
      <c r="J384" s="188"/>
      <c r="K384" s="188"/>
      <c r="L384" s="193"/>
      <c r="M384" s="194"/>
      <c r="N384" s="195"/>
      <c r="O384" s="195"/>
      <c r="P384" s="195"/>
      <c r="Q384" s="195"/>
      <c r="R384" s="195"/>
      <c r="S384" s="195"/>
      <c r="T384" s="196"/>
      <c r="AT384" s="197" t="s">
        <v>136</v>
      </c>
      <c r="AU384" s="197" t="s">
        <v>82</v>
      </c>
      <c r="AV384" s="13" t="s">
        <v>80</v>
      </c>
      <c r="AW384" s="13" t="s">
        <v>37</v>
      </c>
      <c r="AX384" s="13" t="s">
        <v>75</v>
      </c>
      <c r="AY384" s="197" t="s">
        <v>125</v>
      </c>
    </row>
    <row r="385" spans="2:51" s="14" customFormat="1" ht="11.25">
      <c r="B385" s="198"/>
      <c r="C385" s="199"/>
      <c r="D385" s="189" t="s">
        <v>136</v>
      </c>
      <c r="E385" s="200" t="s">
        <v>19</v>
      </c>
      <c r="F385" s="201" t="s">
        <v>430</v>
      </c>
      <c r="G385" s="199"/>
      <c r="H385" s="202">
        <v>21.56</v>
      </c>
      <c r="I385" s="203"/>
      <c r="J385" s="199"/>
      <c r="K385" s="199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136</v>
      </c>
      <c r="AU385" s="208" t="s">
        <v>82</v>
      </c>
      <c r="AV385" s="14" t="s">
        <v>82</v>
      </c>
      <c r="AW385" s="14" t="s">
        <v>37</v>
      </c>
      <c r="AX385" s="14" t="s">
        <v>75</v>
      </c>
      <c r="AY385" s="208" t="s">
        <v>125</v>
      </c>
    </row>
    <row r="386" spans="2:51" s="14" customFormat="1" ht="11.25">
      <c r="B386" s="198"/>
      <c r="C386" s="199"/>
      <c r="D386" s="189" t="s">
        <v>136</v>
      </c>
      <c r="E386" s="200" t="s">
        <v>19</v>
      </c>
      <c r="F386" s="201" t="s">
        <v>431</v>
      </c>
      <c r="G386" s="199"/>
      <c r="H386" s="202">
        <v>4.5</v>
      </c>
      <c r="I386" s="203"/>
      <c r="J386" s="199"/>
      <c r="K386" s="199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136</v>
      </c>
      <c r="AU386" s="208" t="s">
        <v>82</v>
      </c>
      <c r="AV386" s="14" t="s">
        <v>82</v>
      </c>
      <c r="AW386" s="14" t="s">
        <v>37</v>
      </c>
      <c r="AX386" s="14" t="s">
        <v>75</v>
      </c>
      <c r="AY386" s="208" t="s">
        <v>125</v>
      </c>
    </row>
    <row r="387" spans="2:51" s="13" customFormat="1" ht="11.25">
      <c r="B387" s="187"/>
      <c r="C387" s="188"/>
      <c r="D387" s="189" t="s">
        <v>136</v>
      </c>
      <c r="E387" s="190" t="s">
        <v>19</v>
      </c>
      <c r="F387" s="191" t="s">
        <v>277</v>
      </c>
      <c r="G387" s="188"/>
      <c r="H387" s="190" t="s">
        <v>19</v>
      </c>
      <c r="I387" s="192"/>
      <c r="J387" s="188"/>
      <c r="K387" s="188"/>
      <c r="L387" s="193"/>
      <c r="M387" s="194"/>
      <c r="N387" s="195"/>
      <c r="O387" s="195"/>
      <c r="P387" s="195"/>
      <c r="Q387" s="195"/>
      <c r="R387" s="195"/>
      <c r="S387" s="195"/>
      <c r="T387" s="196"/>
      <c r="AT387" s="197" t="s">
        <v>136</v>
      </c>
      <c r="AU387" s="197" t="s">
        <v>82</v>
      </c>
      <c r="AV387" s="13" t="s">
        <v>80</v>
      </c>
      <c r="AW387" s="13" t="s">
        <v>37</v>
      </c>
      <c r="AX387" s="13" t="s">
        <v>75</v>
      </c>
      <c r="AY387" s="197" t="s">
        <v>125</v>
      </c>
    </row>
    <row r="388" spans="2:51" s="14" customFormat="1" ht="11.25">
      <c r="B388" s="198"/>
      <c r="C388" s="199"/>
      <c r="D388" s="189" t="s">
        <v>136</v>
      </c>
      <c r="E388" s="200" t="s">
        <v>19</v>
      </c>
      <c r="F388" s="201" t="s">
        <v>431</v>
      </c>
      <c r="G388" s="199"/>
      <c r="H388" s="202">
        <v>4.5</v>
      </c>
      <c r="I388" s="203"/>
      <c r="J388" s="199"/>
      <c r="K388" s="199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136</v>
      </c>
      <c r="AU388" s="208" t="s">
        <v>82</v>
      </c>
      <c r="AV388" s="14" t="s">
        <v>82</v>
      </c>
      <c r="AW388" s="14" t="s">
        <v>37</v>
      </c>
      <c r="AX388" s="14" t="s">
        <v>75</v>
      </c>
      <c r="AY388" s="208" t="s">
        <v>125</v>
      </c>
    </row>
    <row r="389" spans="2:51" s="13" customFormat="1" ht="11.25">
      <c r="B389" s="187"/>
      <c r="C389" s="188"/>
      <c r="D389" s="189" t="s">
        <v>136</v>
      </c>
      <c r="E389" s="190" t="s">
        <v>19</v>
      </c>
      <c r="F389" s="191" t="s">
        <v>278</v>
      </c>
      <c r="G389" s="188"/>
      <c r="H389" s="190" t="s">
        <v>19</v>
      </c>
      <c r="I389" s="192"/>
      <c r="J389" s="188"/>
      <c r="K389" s="188"/>
      <c r="L389" s="193"/>
      <c r="M389" s="194"/>
      <c r="N389" s="195"/>
      <c r="O389" s="195"/>
      <c r="P389" s="195"/>
      <c r="Q389" s="195"/>
      <c r="R389" s="195"/>
      <c r="S389" s="195"/>
      <c r="T389" s="196"/>
      <c r="AT389" s="197" t="s">
        <v>136</v>
      </c>
      <c r="AU389" s="197" t="s">
        <v>82</v>
      </c>
      <c r="AV389" s="13" t="s">
        <v>80</v>
      </c>
      <c r="AW389" s="13" t="s">
        <v>37</v>
      </c>
      <c r="AX389" s="13" t="s">
        <v>75</v>
      </c>
      <c r="AY389" s="197" t="s">
        <v>125</v>
      </c>
    </row>
    <row r="390" spans="2:51" s="14" customFormat="1" ht="11.25">
      <c r="B390" s="198"/>
      <c r="C390" s="199"/>
      <c r="D390" s="189" t="s">
        <v>136</v>
      </c>
      <c r="E390" s="200" t="s">
        <v>19</v>
      </c>
      <c r="F390" s="201" t="s">
        <v>151</v>
      </c>
      <c r="G390" s="199"/>
      <c r="H390" s="202">
        <v>15.35</v>
      </c>
      <c r="I390" s="203"/>
      <c r="J390" s="199"/>
      <c r="K390" s="199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136</v>
      </c>
      <c r="AU390" s="208" t="s">
        <v>82</v>
      </c>
      <c r="AV390" s="14" t="s">
        <v>82</v>
      </c>
      <c r="AW390" s="14" t="s">
        <v>37</v>
      </c>
      <c r="AX390" s="14" t="s">
        <v>75</v>
      </c>
      <c r="AY390" s="208" t="s">
        <v>125</v>
      </c>
    </row>
    <row r="391" spans="2:51" s="13" customFormat="1" ht="11.25">
      <c r="B391" s="187"/>
      <c r="C391" s="188"/>
      <c r="D391" s="189" t="s">
        <v>136</v>
      </c>
      <c r="E391" s="190" t="s">
        <v>19</v>
      </c>
      <c r="F391" s="191" t="s">
        <v>143</v>
      </c>
      <c r="G391" s="188"/>
      <c r="H391" s="190" t="s">
        <v>19</v>
      </c>
      <c r="I391" s="192"/>
      <c r="J391" s="188"/>
      <c r="K391" s="188"/>
      <c r="L391" s="193"/>
      <c r="M391" s="194"/>
      <c r="N391" s="195"/>
      <c r="O391" s="195"/>
      <c r="P391" s="195"/>
      <c r="Q391" s="195"/>
      <c r="R391" s="195"/>
      <c r="S391" s="195"/>
      <c r="T391" s="196"/>
      <c r="AT391" s="197" t="s">
        <v>136</v>
      </c>
      <c r="AU391" s="197" t="s">
        <v>82</v>
      </c>
      <c r="AV391" s="13" t="s">
        <v>80</v>
      </c>
      <c r="AW391" s="13" t="s">
        <v>37</v>
      </c>
      <c r="AX391" s="13" t="s">
        <v>75</v>
      </c>
      <c r="AY391" s="197" t="s">
        <v>125</v>
      </c>
    </row>
    <row r="392" spans="2:51" s="14" customFormat="1" ht="11.25">
      <c r="B392" s="198"/>
      <c r="C392" s="199"/>
      <c r="D392" s="189" t="s">
        <v>136</v>
      </c>
      <c r="E392" s="200" t="s">
        <v>19</v>
      </c>
      <c r="F392" s="201" t="s">
        <v>432</v>
      </c>
      <c r="G392" s="199"/>
      <c r="H392" s="202">
        <v>30.448</v>
      </c>
      <c r="I392" s="203"/>
      <c r="J392" s="199"/>
      <c r="K392" s="199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136</v>
      </c>
      <c r="AU392" s="208" t="s">
        <v>82</v>
      </c>
      <c r="AV392" s="14" t="s">
        <v>82</v>
      </c>
      <c r="AW392" s="14" t="s">
        <v>37</v>
      </c>
      <c r="AX392" s="14" t="s">
        <v>75</v>
      </c>
      <c r="AY392" s="208" t="s">
        <v>125</v>
      </c>
    </row>
    <row r="393" spans="2:51" s="13" customFormat="1" ht="11.25">
      <c r="B393" s="187"/>
      <c r="C393" s="188"/>
      <c r="D393" s="189" t="s">
        <v>136</v>
      </c>
      <c r="E393" s="190" t="s">
        <v>19</v>
      </c>
      <c r="F393" s="191" t="s">
        <v>152</v>
      </c>
      <c r="G393" s="188"/>
      <c r="H393" s="190" t="s">
        <v>19</v>
      </c>
      <c r="I393" s="192"/>
      <c r="J393" s="188"/>
      <c r="K393" s="188"/>
      <c r="L393" s="193"/>
      <c r="M393" s="194"/>
      <c r="N393" s="195"/>
      <c r="O393" s="195"/>
      <c r="P393" s="195"/>
      <c r="Q393" s="195"/>
      <c r="R393" s="195"/>
      <c r="S393" s="195"/>
      <c r="T393" s="196"/>
      <c r="AT393" s="197" t="s">
        <v>136</v>
      </c>
      <c r="AU393" s="197" t="s">
        <v>82</v>
      </c>
      <c r="AV393" s="13" t="s">
        <v>80</v>
      </c>
      <c r="AW393" s="13" t="s">
        <v>37</v>
      </c>
      <c r="AX393" s="13" t="s">
        <v>75</v>
      </c>
      <c r="AY393" s="197" t="s">
        <v>125</v>
      </c>
    </row>
    <row r="394" spans="2:51" s="14" customFormat="1" ht="11.25">
      <c r="B394" s="198"/>
      <c r="C394" s="199"/>
      <c r="D394" s="189" t="s">
        <v>136</v>
      </c>
      <c r="E394" s="200" t="s">
        <v>19</v>
      </c>
      <c r="F394" s="201" t="s">
        <v>153</v>
      </c>
      <c r="G394" s="199"/>
      <c r="H394" s="202">
        <v>1.08</v>
      </c>
      <c r="I394" s="203"/>
      <c r="J394" s="199"/>
      <c r="K394" s="199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136</v>
      </c>
      <c r="AU394" s="208" t="s">
        <v>82</v>
      </c>
      <c r="AV394" s="14" t="s">
        <v>82</v>
      </c>
      <c r="AW394" s="14" t="s">
        <v>37</v>
      </c>
      <c r="AX394" s="14" t="s">
        <v>75</v>
      </c>
      <c r="AY394" s="208" t="s">
        <v>125</v>
      </c>
    </row>
    <row r="395" spans="2:51" s="15" customFormat="1" ht="11.25">
      <c r="B395" s="209"/>
      <c r="C395" s="210"/>
      <c r="D395" s="189" t="s">
        <v>136</v>
      </c>
      <c r="E395" s="211" t="s">
        <v>19</v>
      </c>
      <c r="F395" s="212" t="s">
        <v>145</v>
      </c>
      <c r="G395" s="210"/>
      <c r="H395" s="213">
        <v>142.733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136</v>
      </c>
      <c r="AU395" s="219" t="s">
        <v>82</v>
      </c>
      <c r="AV395" s="15" t="s">
        <v>132</v>
      </c>
      <c r="AW395" s="15" t="s">
        <v>37</v>
      </c>
      <c r="AX395" s="15" t="s">
        <v>80</v>
      </c>
      <c r="AY395" s="219" t="s">
        <v>125</v>
      </c>
    </row>
    <row r="396" spans="1:65" s="2" customFormat="1" ht="16.5" customHeight="1">
      <c r="A396" s="35"/>
      <c r="B396" s="36"/>
      <c r="C396" s="169" t="s">
        <v>433</v>
      </c>
      <c r="D396" s="169" t="s">
        <v>127</v>
      </c>
      <c r="E396" s="170" t="s">
        <v>434</v>
      </c>
      <c r="F396" s="171" t="s">
        <v>435</v>
      </c>
      <c r="G396" s="172" t="s">
        <v>130</v>
      </c>
      <c r="H396" s="173">
        <v>116.322</v>
      </c>
      <c r="I396" s="174"/>
      <c r="J396" s="175">
        <f>ROUND(I396*H396,2)</f>
        <v>0</v>
      </c>
      <c r="K396" s="171" t="s">
        <v>131</v>
      </c>
      <c r="L396" s="40"/>
      <c r="M396" s="176" t="s">
        <v>19</v>
      </c>
      <c r="N396" s="177" t="s">
        <v>46</v>
      </c>
      <c r="O396" s="65"/>
      <c r="P396" s="178">
        <f>O396*H396</f>
        <v>0</v>
      </c>
      <c r="Q396" s="178">
        <v>0</v>
      </c>
      <c r="R396" s="178">
        <f>Q396*H396</f>
        <v>0</v>
      </c>
      <c r="S396" s="178">
        <v>0</v>
      </c>
      <c r="T396" s="179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0" t="s">
        <v>245</v>
      </c>
      <c r="AT396" s="180" t="s">
        <v>127</v>
      </c>
      <c r="AU396" s="180" t="s">
        <v>82</v>
      </c>
      <c r="AY396" s="18" t="s">
        <v>125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18" t="s">
        <v>80</v>
      </c>
      <c r="BK396" s="181">
        <f>ROUND(I396*H396,2)</f>
        <v>0</v>
      </c>
      <c r="BL396" s="18" t="s">
        <v>245</v>
      </c>
      <c r="BM396" s="180" t="s">
        <v>436</v>
      </c>
    </row>
    <row r="397" spans="1:47" s="2" customFormat="1" ht="11.25">
      <c r="A397" s="35"/>
      <c r="B397" s="36"/>
      <c r="C397" s="37"/>
      <c r="D397" s="182" t="s">
        <v>134</v>
      </c>
      <c r="E397" s="37"/>
      <c r="F397" s="183" t="s">
        <v>437</v>
      </c>
      <c r="G397" s="37"/>
      <c r="H397" s="37"/>
      <c r="I397" s="184"/>
      <c r="J397" s="37"/>
      <c r="K397" s="37"/>
      <c r="L397" s="40"/>
      <c r="M397" s="185"/>
      <c r="N397" s="186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134</v>
      </c>
      <c r="AU397" s="18" t="s">
        <v>82</v>
      </c>
    </row>
    <row r="398" spans="2:51" s="13" customFormat="1" ht="11.25">
      <c r="B398" s="187"/>
      <c r="C398" s="188"/>
      <c r="D398" s="189" t="s">
        <v>136</v>
      </c>
      <c r="E398" s="190" t="s">
        <v>19</v>
      </c>
      <c r="F398" s="191" t="s">
        <v>137</v>
      </c>
      <c r="G398" s="188"/>
      <c r="H398" s="190" t="s">
        <v>19</v>
      </c>
      <c r="I398" s="192"/>
      <c r="J398" s="188"/>
      <c r="K398" s="188"/>
      <c r="L398" s="193"/>
      <c r="M398" s="194"/>
      <c r="N398" s="195"/>
      <c r="O398" s="195"/>
      <c r="P398" s="195"/>
      <c r="Q398" s="195"/>
      <c r="R398" s="195"/>
      <c r="S398" s="195"/>
      <c r="T398" s="196"/>
      <c r="AT398" s="197" t="s">
        <v>136</v>
      </c>
      <c r="AU398" s="197" t="s">
        <v>82</v>
      </c>
      <c r="AV398" s="13" t="s">
        <v>80</v>
      </c>
      <c r="AW398" s="13" t="s">
        <v>37</v>
      </c>
      <c r="AX398" s="13" t="s">
        <v>75</v>
      </c>
      <c r="AY398" s="197" t="s">
        <v>125</v>
      </c>
    </row>
    <row r="399" spans="2:51" s="14" customFormat="1" ht="11.25">
      <c r="B399" s="198"/>
      <c r="C399" s="199"/>
      <c r="D399" s="189" t="s">
        <v>136</v>
      </c>
      <c r="E399" s="200" t="s">
        <v>19</v>
      </c>
      <c r="F399" s="201" t="s">
        <v>138</v>
      </c>
      <c r="G399" s="199"/>
      <c r="H399" s="202">
        <v>52.236</v>
      </c>
      <c r="I399" s="203"/>
      <c r="J399" s="199"/>
      <c r="K399" s="199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136</v>
      </c>
      <c r="AU399" s="208" t="s">
        <v>82</v>
      </c>
      <c r="AV399" s="14" t="s">
        <v>82</v>
      </c>
      <c r="AW399" s="14" t="s">
        <v>37</v>
      </c>
      <c r="AX399" s="14" t="s">
        <v>75</v>
      </c>
      <c r="AY399" s="208" t="s">
        <v>125</v>
      </c>
    </row>
    <row r="400" spans="2:51" s="13" customFormat="1" ht="11.25">
      <c r="B400" s="187"/>
      <c r="C400" s="188"/>
      <c r="D400" s="189" t="s">
        <v>136</v>
      </c>
      <c r="E400" s="190" t="s">
        <v>19</v>
      </c>
      <c r="F400" s="191" t="s">
        <v>139</v>
      </c>
      <c r="G400" s="188"/>
      <c r="H400" s="190" t="s">
        <v>19</v>
      </c>
      <c r="I400" s="192"/>
      <c r="J400" s="188"/>
      <c r="K400" s="188"/>
      <c r="L400" s="193"/>
      <c r="M400" s="194"/>
      <c r="N400" s="195"/>
      <c r="O400" s="195"/>
      <c r="P400" s="195"/>
      <c r="Q400" s="195"/>
      <c r="R400" s="195"/>
      <c r="S400" s="195"/>
      <c r="T400" s="196"/>
      <c r="AT400" s="197" t="s">
        <v>136</v>
      </c>
      <c r="AU400" s="197" t="s">
        <v>82</v>
      </c>
      <c r="AV400" s="13" t="s">
        <v>80</v>
      </c>
      <c r="AW400" s="13" t="s">
        <v>37</v>
      </c>
      <c r="AX400" s="13" t="s">
        <v>75</v>
      </c>
      <c r="AY400" s="197" t="s">
        <v>125</v>
      </c>
    </row>
    <row r="401" spans="2:51" s="14" customFormat="1" ht="11.25">
      <c r="B401" s="198"/>
      <c r="C401" s="199"/>
      <c r="D401" s="189" t="s">
        <v>136</v>
      </c>
      <c r="E401" s="200" t="s">
        <v>19</v>
      </c>
      <c r="F401" s="201" t="s">
        <v>316</v>
      </c>
      <c r="G401" s="199"/>
      <c r="H401" s="202">
        <v>17.248</v>
      </c>
      <c r="I401" s="203"/>
      <c r="J401" s="199"/>
      <c r="K401" s="199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136</v>
      </c>
      <c r="AU401" s="208" t="s">
        <v>82</v>
      </c>
      <c r="AV401" s="14" t="s">
        <v>82</v>
      </c>
      <c r="AW401" s="14" t="s">
        <v>37</v>
      </c>
      <c r="AX401" s="14" t="s">
        <v>75</v>
      </c>
      <c r="AY401" s="208" t="s">
        <v>125</v>
      </c>
    </row>
    <row r="402" spans="2:51" s="14" customFormat="1" ht="11.25">
      <c r="B402" s="198"/>
      <c r="C402" s="199"/>
      <c r="D402" s="189" t="s">
        <v>136</v>
      </c>
      <c r="E402" s="200" t="s">
        <v>19</v>
      </c>
      <c r="F402" s="201" t="s">
        <v>142</v>
      </c>
      <c r="G402" s="199"/>
      <c r="H402" s="202">
        <v>3.6</v>
      </c>
      <c r="I402" s="203"/>
      <c r="J402" s="199"/>
      <c r="K402" s="199"/>
      <c r="L402" s="204"/>
      <c r="M402" s="205"/>
      <c r="N402" s="206"/>
      <c r="O402" s="206"/>
      <c r="P402" s="206"/>
      <c r="Q402" s="206"/>
      <c r="R402" s="206"/>
      <c r="S402" s="206"/>
      <c r="T402" s="207"/>
      <c r="AT402" s="208" t="s">
        <v>136</v>
      </c>
      <c r="AU402" s="208" t="s">
        <v>82</v>
      </c>
      <c r="AV402" s="14" t="s">
        <v>82</v>
      </c>
      <c r="AW402" s="14" t="s">
        <v>37</v>
      </c>
      <c r="AX402" s="14" t="s">
        <v>75</v>
      </c>
      <c r="AY402" s="208" t="s">
        <v>125</v>
      </c>
    </row>
    <row r="403" spans="2:51" s="13" customFormat="1" ht="11.25">
      <c r="B403" s="187"/>
      <c r="C403" s="188"/>
      <c r="D403" s="189" t="s">
        <v>136</v>
      </c>
      <c r="E403" s="190" t="s">
        <v>19</v>
      </c>
      <c r="F403" s="191" t="s">
        <v>277</v>
      </c>
      <c r="G403" s="188"/>
      <c r="H403" s="190" t="s">
        <v>19</v>
      </c>
      <c r="I403" s="192"/>
      <c r="J403" s="188"/>
      <c r="K403" s="188"/>
      <c r="L403" s="193"/>
      <c r="M403" s="194"/>
      <c r="N403" s="195"/>
      <c r="O403" s="195"/>
      <c r="P403" s="195"/>
      <c r="Q403" s="195"/>
      <c r="R403" s="195"/>
      <c r="S403" s="195"/>
      <c r="T403" s="196"/>
      <c r="AT403" s="197" t="s">
        <v>136</v>
      </c>
      <c r="AU403" s="197" t="s">
        <v>82</v>
      </c>
      <c r="AV403" s="13" t="s">
        <v>80</v>
      </c>
      <c r="AW403" s="13" t="s">
        <v>37</v>
      </c>
      <c r="AX403" s="13" t="s">
        <v>75</v>
      </c>
      <c r="AY403" s="197" t="s">
        <v>125</v>
      </c>
    </row>
    <row r="404" spans="2:51" s="14" customFormat="1" ht="11.25">
      <c r="B404" s="198"/>
      <c r="C404" s="199"/>
      <c r="D404" s="189" t="s">
        <v>136</v>
      </c>
      <c r="E404" s="200" t="s">
        <v>19</v>
      </c>
      <c r="F404" s="201" t="s">
        <v>142</v>
      </c>
      <c r="G404" s="199"/>
      <c r="H404" s="202">
        <v>3.6</v>
      </c>
      <c r="I404" s="203"/>
      <c r="J404" s="199"/>
      <c r="K404" s="199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136</v>
      </c>
      <c r="AU404" s="208" t="s">
        <v>82</v>
      </c>
      <c r="AV404" s="14" t="s">
        <v>82</v>
      </c>
      <c r="AW404" s="14" t="s">
        <v>37</v>
      </c>
      <c r="AX404" s="14" t="s">
        <v>75</v>
      </c>
      <c r="AY404" s="208" t="s">
        <v>125</v>
      </c>
    </row>
    <row r="405" spans="2:51" s="13" customFormat="1" ht="11.25">
      <c r="B405" s="187"/>
      <c r="C405" s="188"/>
      <c r="D405" s="189" t="s">
        <v>136</v>
      </c>
      <c r="E405" s="190" t="s">
        <v>19</v>
      </c>
      <c r="F405" s="191" t="s">
        <v>278</v>
      </c>
      <c r="G405" s="188"/>
      <c r="H405" s="190" t="s">
        <v>19</v>
      </c>
      <c r="I405" s="192"/>
      <c r="J405" s="188"/>
      <c r="K405" s="188"/>
      <c r="L405" s="193"/>
      <c r="M405" s="194"/>
      <c r="N405" s="195"/>
      <c r="O405" s="195"/>
      <c r="P405" s="195"/>
      <c r="Q405" s="195"/>
      <c r="R405" s="195"/>
      <c r="S405" s="195"/>
      <c r="T405" s="196"/>
      <c r="AT405" s="197" t="s">
        <v>136</v>
      </c>
      <c r="AU405" s="197" t="s">
        <v>82</v>
      </c>
      <c r="AV405" s="13" t="s">
        <v>80</v>
      </c>
      <c r="AW405" s="13" t="s">
        <v>37</v>
      </c>
      <c r="AX405" s="13" t="s">
        <v>75</v>
      </c>
      <c r="AY405" s="197" t="s">
        <v>125</v>
      </c>
    </row>
    <row r="406" spans="2:51" s="14" customFormat="1" ht="11.25">
      <c r="B406" s="198"/>
      <c r="C406" s="199"/>
      <c r="D406" s="189" t="s">
        <v>136</v>
      </c>
      <c r="E406" s="200" t="s">
        <v>19</v>
      </c>
      <c r="F406" s="201" t="s">
        <v>438</v>
      </c>
      <c r="G406" s="199"/>
      <c r="H406" s="202">
        <v>14.276</v>
      </c>
      <c r="I406" s="203"/>
      <c r="J406" s="199"/>
      <c r="K406" s="199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136</v>
      </c>
      <c r="AU406" s="208" t="s">
        <v>82</v>
      </c>
      <c r="AV406" s="14" t="s">
        <v>82</v>
      </c>
      <c r="AW406" s="14" t="s">
        <v>37</v>
      </c>
      <c r="AX406" s="14" t="s">
        <v>75</v>
      </c>
      <c r="AY406" s="208" t="s">
        <v>125</v>
      </c>
    </row>
    <row r="407" spans="2:51" s="13" customFormat="1" ht="11.25">
      <c r="B407" s="187"/>
      <c r="C407" s="188"/>
      <c r="D407" s="189" t="s">
        <v>136</v>
      </c>
      <c r="E407" s="190" t="s">
        <v>19</v>
      </c>
      <c r="F407" s="191" t="s">
        <v>143</v>
      </c>
      <c r="G407" s="188"/>
      <c r="H407" s="190" t="s">
        <v>19</v>
      </c>
      <c r="I407" s="192"/>
      <c r="J407" s="188"/>
      <c r="K407" s="188"/>
      <c r="L407" s="193"/>
      <c r="M407" s="194"/>
      <c r="N407" s="195"/>
      <c r="O407" s="195"/>
      <c r="P407" s="195"/>
      <c r="Q407" s="195"/>
      <c r="R407" s="195"/>
      <c r="S407" s="195"/>
      <c r="T407" s="196"/>
      <c r="AT407" s="197" t="s">
        <v>136</v>
      </c>
      <c r="AU407" s="197" t="s">
        <v>82</v>
      </c>
      <c r="AV407" s="13" t="s">
        <v>80</v>
      </c>
      <c r="AW407" s="13" t="s">
        <v>37</v>
      </c>
      <c r="AX407" s="13" t="s">
        <v>75</v>
      </c>
      <c r="AY407" s="197" t="s">
        <v>125</v>
      </c>
    </row>
    <row r="408" spans="2:51" s="14" customFormat="1" ht="11.25">
      <c r="B408" s="198"/>
      <c r="C408" s="199"/>
      <c r="D408" s="189" t="s">
        <v>136</v>
      </c>
      <c r="E408" s="200" t="s">
        <v>19</v>
      </c>
      <c r="F408" s="201" t="s">
        <v>144</v>
      </c>
      <c r="G408" s="199"/>
      <c r="H408" s="202">
        <v>24.358</v>
      </c>
      <c r="I408" s="203"/>
      <c r="J408" s="199"/>
      <c r="K408" s="199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136</v>
      </c>
      <c r="AU408" s="208" t="s">
        <v>82</v>
      </c>
      <c r="AV408" s="14" t="s">
        <v>82</v>
      </c>
      <c r="AW408" s="14" t="s">
        <v>37</v>
      </c>
      <c r="AX408" s="14" t="s">
        <v>75</v>
      </c>
      <c r="AY408" s="208" t="s">
        <v>125</v>
      </c>
    </row>
    <row r="409" spans="2:51" s="13" customFormat="1" ht="11.25">
      <c r="B409" s="187"/>
      <c r="C409" s="188"/>
      <c r="D409" s="189" t="s">
        <v>136</v>
      </c>
      <c r="E409" s="190" t="s">
        <v>19</v>
      </c>
      <c r="F409" s="191" t="s">
        <v>152</v>
      </c>
      <c r="G409" s="188"/>
      <c r="H409" s="190" t="s">
        <v>19</v>
      </c>
      <c r="I409" s="192"/>
      <c r="J409" s="188"/>
      <c r="K409" s="188"/>
      <c r="L409" s="193"/>
      <c r="M409" s="194"/>
      <c r="N409" s="195"/>
      <c r="O409" s="195"/>
      <c r="P409" s="195"/>
      <c r="Q409" s="195"/>
      <c r="R409" s="195"/>
      <c r="S409" s="195"/>
      <c r="T409" s="196"/>
      <c r="AT409" s="197" t="s">
        <v>136</v>
      </c>
      <c r="AU409" s="197" t="s">
        <v>82</v>
      </c>
      <c r="AV409" s="13" t="s">
        <v>80</v>
      </c>
      <c r="AW409" s="13" t="s">
        <v>37</v>
      </c>
      <c r="AX409" s="13" t="s">
        <v>75</v>
      </c>
      <c r="AY409" s="197" t="s">
        <v>125</v>
      </c>
    </row>
    <row r="410" spans="2:51" s="14" customFormat="1" ht="11.25">
      <c r="B410" s="198"/>
      <c r="C410" s="199"/>
      <c r="D410" s="189" t="s">
        <v>136</v>
      </c>
      <c r="E410" s="200" t="s">
        <v>19</v>
      </c>
      <c r="F410" s="201" t="s">
        <v>439</v>
      </c>
      <c r="G410" s="199"/>
      <c r="H410" s="202">
        <v>1.004</v>
      </c>
      <c r="I410" s="203"/>
      <c r="J410" s="199"/>
      <c r="K410" s="199"/>
      <c r="L410" s="204"/>
      <c r="M410" s="205"/>
      <c r="N410" s="206"/>
      <c r="O410" s="206"/>
      <c r="P410" s="206"/>
      <c r="Q410" s="206"/>
      <c r="R410" s="206"/>
      <c r="S410" s="206"/>
      <c r="T410" s="207"/>
      <c r="AT410" s="208" t="s">
        <v>136</v>
      </c>
      <c r="AU410" s="208" t="s">
        <v>82</v>
      </c>
      <c r="AV410" s="14" t="s">
        <v>82</v>
      </c>
      <c r="AW410" s="14" t="s">
        <v>37</v>
      </c>
      <c r="AX410" s="14" t="s">
        <v>75</v>
      </c>
      <c r="AY410" s="208" t="s">
        <v>125</v>
      </c>
    </row>
    <row r="411" spans="2:51" s="15" customFormat="1" ht="11.25">
      <c r="B411" s="209"/>
      <c r="C411" s="210"/>
      <c r="D411" s="189" t="s">
        <v>136</v>
      </c>
      <c r="E411" s="211" t="s">
        <v>19</v>
      </c>
      <c r="F411" s="212" t="s">
        <v>145</v>
      </c>
      <c r="G411" s="210"/>
      <c r="H411" s="213">
        <v>116.322</v>
      </c>
      <c r="I411" s="214"/>
      <c r="J411" s="210"/>
      <c r="K411" s="210"/>
      <c r="L411" s="215"/>
      <c r="M411" s="216"/>
      <c r="N411" s="217"/>
      <c r="O411" s="217"/>
      <c r="P411" s="217"/>
      <c r="Q411" s="217"/>
      <c r="R411" s="217"/>
      <c r="S411" s="217"/>
      <c r="T411" s="218"/>
      <c r="AT411" s="219" t="s">
        <v>136</v>
      </c>
      <c r="AU411" s="219" t="s">
        <v>82</v>
      </c>
      <c r="AV411" s="15" t="s">
        <v>132</v>
      </c>
      <c r="AW411" s="15" t="s">
        <v>37</v>
      </c>
      <c r="AX411" s="15" t="s">
        <v>80</v>
      </c>
      <c r="AY411" s="219" t="s">
        <v>125</v>
      </c>
    </row>
    <row r="412" spans="1:65" s="2" customFormat="1" ht="16.5" customHeight="1">
      <c r="A412" s="35"/>
      <c r="B412" s="36"/>
      <c r="C412" s="221" t="s">
        <v>440</v>
      </c>
      <c r="D412" s="221" t="s">
        <v>218</v>
      </c>
      <c r="E412" s="222" t="s">
        <v>308</v>
      </c>
      <c r="F412" s="223" t="s">
        <v>309</v>
      </c>
      <c r="G412" s="224" t="s">
        <v>130</v>
      </c>
      <c r="H412" s="225">
        <v>122.138</v>
      </c>
      <c r="I412" s="226"/>
      <c r="J412" s="227">
        <f>ROUND(I412*H412,2)</f>
        <v>0</v>
      </c>
      <c r="K412" s="223" t="s">
        <v>131</v>
      </c>
      <c r="L412" s="228"/>
      <c r="M412" s="229" t="s">
        <v>19</v>
      </c>
      <c r="N412" s="230" t="s">
        <v>46</v>
      </c>
      <c r="O412" s="65"/>
      <c r="P412" s="178">
        <f>O412*H412</f>
        <v>0</v>
      </c>
      <c r="Q412" s="178">
        <v>0.0003</v>
      </c>
      <c r="R412" s="178">
        <f>Q412*H412</f>
        <v>0.0366414</v>
      </c>
      <c r="S412" s="178">
        <v>0</v>
      </c>
      <c r="T412" s="179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0" t="s">
        <v>371</v>
      </c>
      <c r="AT412" s="180" t="s">
        <v>218</v>
      </c>
      <c r="AU412" s="180" t="s">
        <v>82</v>
      </c>
      <c r="AY412" s="18" t="s">
        <v>125</v>
      </c>
      <c r="BE412" s="181">
        <f>IF(N412="základní",J412,0)</f>
        <v>0</v>
      </c>
      <c r="BF412" s="181">
        <f>IF(N412="snížená",J412,0)</f>
        <v>0</v>
      </c>
      <c r="BG412" s="181">
        <f>IF(N412="zákl. přenesená",J412,0)</f>
        <v>0</v>
      </c>
      <c r="BH412" s="181">
        <f>IF(N412="sníž. přenesená",J412,0)</f>
        <v>0</v>
      </c>
      <c r="BI412" s="181">
        <f>IF(N412="nulová",J412,0)</f>
        <v>0</v>
      </c>
      <c r="BJ412" s="18" t="s">
        <v>80</v>
      </c>
      <c r="BK412" s="181">
        <f>ROUND(I412*H412,2)</f>
        <v>0</v>
      </c>
      <c r="BL412" s="18" t="s">
        <v>245</v>
      </c>
      <c r="BM412" s="180" t="s">
        <v>441</v>
      </c>
    </row>
    <row r="413" spans="2:51" s="14" customFormat="1" ht="11.25">
      <c r="B413" s="198"/>
      <c r="C413" s="199"/>
      <c r="D413" s="189" t="s">
        <v>136</v>
      </c>
      <c r="E413" s="199"/>
      <c r="F413" s="201" t="s">
        <v>442</v>
      </c>
      <c r="G413" s="199"/>
      <c r="H413" s="202">
        <v>122.138</v>
      </c>
      <c r="I413" s="203"/>
      <c r="J413" s="199"/>
      <c r="K413" s="199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136</v>
      </c>
      <c r="AU413" s="208" t="s">
        <v>82</v>
      </c>
      <c r="AV413" s="14" t="s">
        <v>82</v>
      </c>
      <c r="AW413" s="14" t="s">
        <v>4</v>
      </c>
      <c r="AX413" s="14" t="s">
        <v>80</v>
      </c>
      <c r="AY413" s="208" t="s">
        <v>125</v>
      </c>
    </row>
    <row r="414" spans="1:65" s="2" customFormat="1" ht="16.5" customHeight="1">
      <c r="A414" s="35"/>
      <c r="B414" s="36"/>
      <c r="C414" s="169" t="s">
        <v>443</v>
      </c>
      <c r="D414" s="169" t="s">
        <v>127</v>
      </c>
      <c r="E414" s="170" t="s">
        <v>444</v>
      </c>
      <c r="F414" s="171" t="s">
        <v>445</v>
      </c>
      <c r="G414" s="172" t="s">
        <v>130</v>
      </c>
      <c r="H414" s="173">
        <v>66.951</v>
      </c>
      <c r="I414" s="174"/>
      <c r="J414" s="175">
        <f>ROUND(I414*H414,2)</f>
        <v>0</v>
      </c>
      <c r="K414" s="171" t="s">
        <v>131</v>
      </c>
      <c r="L414" s="40"/>
      <c r="M414" s="176" t="s">
        <v>19</v>
      </c>
      <c r="N414" s="177" t="s">
        <v>46</v>
      </c>
      <c r="O414" s="65"/>
      <c r="P414" s="178">
        <f>O414*H414</f>
        <v>0</v>
      </c>
      <c r="Q414" s="178">
        <v>0</v>
      </c>
      <c r="R414" s="178">
        <f>Q414*H414</f>
        <v>0</v>
      </c>
      <c r="S414" s="178">
        <v>0</v>
      </c>
      <c r="T414" s="17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0" t="s">
        <v>245</v>
      </c>
      <c r="AT414" s="180" t="s">
        <v>127</v>
      </c>
      <c r="AU414" s="180" t="s">
        <v>82</v>
      </c>
      <c r="AY414" s="18" t="s">
        <v>125</v>
      </c>
      <c r="BE414" s="181">
        <f>IF(N414="základní",J414,0)</f>
        <v>0</v>
      </c>
      <c r="BF414" s="181">
        <f>IF(N414="snížená",J414,0)</f>
        <v>0</v>
      </c>
      <c r="BG414" s="181">
        <f>IF(N414="zákl. přenesená",J414,0)</f>
        <v>0</v>
      </c>
      <c r="BH414" s="181">
        <f>IF(N414="sníž. přenesená",J414,0)</f>
        <v>0</v>
      </c>
      <c r="BI414" s="181">
        <f>IF(N414="nulová",J414,0)</f>
        <v>0</v>
      </c>
      <c r="BJ414" s="18" t="s">
        <v>80</v>
      </c>
      <c r="BK414" s="181">
        <f>ROUND(I414*H414,2)</f>
        <v>0</v>
      </c>
      <c r="BL414" s="18" t="s">
        <v>245</v>
      </c>
      <c r="BM414" s="180" t="s">
        <v>446</v>
      </c>
    </row>
    <row r="415" spans="1:47" s="2" customFormat="1" ht="11.25">
      <c r="A415" s="35"/>
      <c r="B415" s="36"/>
      <c r="C415" s="37"/>
      <c r="D415" s="182" t="s">
        <v>134</v>
      </c>
      <c r="E415" s="37"/>
      <c r="F415" s="183" t="s">
        <v>447</v>
      </c>
      <c r="G415" s="37"/>
      <c r="H415" s="37"/>
      <c r="I415" s="184"/>
      <c r="J415" s="37"/>
      <c r="K415" s="37"/>
      <c r="L415" s="40"/>
      <c r="M415" s="185"/>
      <c r="N415" s="186"/>
      <c r="O415" s="65"/>
      <c r="P415" s="65"/>
      <c r="Q415" s="65"/>
      <c r="R415" s="65"/>
      <c r="S415" s="65"/>
      <c r="T415" s="66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134</v>
      </c>
      <c r="AU415" s="18" t="s">
        <v>82</v>
      </c>
    </row>
    <row r="416" spans="2:51" s="13" customFormat="1" ht="11.25">
      <c r="B416" s="187"/>
      <c r="C416" s="188"/>
      <c r="D416" s="189" t="s">
        <v>136</v>
      </c>
      <c r="E416" s="190" t="s">
        <v>19</v>
      </c>
      <c r="F416" s="191" t="s">
        <v>137</v>
      </c>
      <c r="G416" s="188"/>
      <c r="H416" s="190" t="s">
        <v>19</v>
      </c>
      <c r="I416" s="192"/>
      <c r="J416" s="188"/>
      <c r="K416" s="188"/>
      <c r="L416" s="193"/>
      <c r="M416" s="194"/>
      <c r="N416" s="195"/>
      <c r="O416" s="195"/>
      <c r="P416" s="195"/>
      <c r="Q416" s="195"/>
      <c r="R416" s="195"/>
      <c r="S416" s="195"/>
      <c r="T416" s="196"/>
      <c r="AT416" s="197" t="s">
        <v>136</v>
      </c>
      <c r="AU416" s="197" t="s">
        <v>82</v>
      </c>
      <c r="AV416" s="13" t="s">
        <v>80</v>
      </c>
      <c r="AW416" s="13" t="s">
        <v>37</v>
      </c>
      <c r="AX416" s="13" t="s">
        <v>75</v>
      </c>
      <c r="AY416" s="197" t="s">
        <v>125</v>
      </c>
    </row>
    <row r="417" spans="2:51" s="14" customFormat="1" ht="11.25">
      <c r="B417" s="198"/>
      <c r="C417" s="199"/>
      <c r="D417" s="189" t="s">
        <v>136</v>
      </c>
      <c r="E417" s="200" t="s">
        <v>19</v>
      </c>
      <c r="F417" s="201" t="s">
        <v>448</v>
      </c>
      <c r="G417" s="199"/>
      <c r="H417" s="202">
        <v>26.118</v>
      </c>
      <c r="I417" s="203"/>
      <c r="J417" s="199"/>
      <c r="K417" s="199"/>
      <c r="L417" s="204"/>
      <c r="M417" s="205"/>
      <c r="N417" s="206"/>
      <c r="O417" s="206"/>
      <c r="P417" s="206"/>
      <c r="Q417" s="206"/>
      <c r="R417" s="206"/>
      <c r="S417" s="206"/>
      <c r="T417" s="207"/>
      <c r="AT417" s="208" t="s">
        <v>136</v>
      </c>
      <c r="AU417" s="208" t="s">
        <v>82</v>
      </c>
      <c r="AV417" s="14" t="s">
        <v>82</v>
      </c>
      <c r="AW417" s="14" t="s">
        <v>37</v>
      </c>
      <c r="AX417" s="14" t="s">
        <v>75</v>
      </c>
      <c r="AY417" s="208" t="s">
        <v>125</v>
      </c>
    </row>
    <row r="418" spans="2:51" s="13" customFormat="1" ht="11.25">
      <c r="B418" s="187"/>
      <c r="C418" s="188"/>
      <c r="D418" s="189" t="s">
        <v>136</v>
      </c>
      <c r="E418" s="190" t="s">
        <v>19</v>
      </c>
      <c r="F418" s="191" t="s">
        <v>139</v>
      </c>
      <c r="G418" s="188"/>
      <c r="H418" s="190" t="s">
        <v>19</v>
      </c>
      <c r="I418" s="192"/>
      <c r="J418" s="188"/>
      <c r="K418" s="188"/>
      <c r="L418" s="193"/>
      <c r="M418" s="194"/>
      <c r="N418" s="195"/>
      <c r="O418" s="195"/>
      <c r="P418" s="195"/>
      <c r="Q418" s="195"/>
      <c r="R418" s="195"/>
      <c r="S418" s="195"/>
      <c r="T418" s="196"/>
      <c r="AT418" s="197" t="s">
        <v>136</v>
      </c>
      <c r="AU418" s="197" t="s">
        <v>82</v>
      </c>
      <c r="AV418" s="13" t="s">
        <v>80</v>
      </c>
      <c r="AW418" s="13" t="s">
        <v>37</v>
      </c>
      <c r="AX418" s="13" t="s">
        <v>75</v>
      </c>
      <c r="AY418" s="197" t="s">
        <v>125</v>
      </c>
    </row>
    <row r="419" spans="2:51" s="14" customFormat="1" ht="11.25">
      <c r="B419" s="198"/>
      <c r="C419" s="199"/>
      <c r="D419" s="189" t="s">
        <v>136</v>
      </c>
      <c r="E419" s="200" t="s">
        <v>19</v>
      </c>
      <c r="F419" s="201" t="s">
        <v>449</v>
      </c>
      <c r="G419" s="199"/>
      <c r="H419" s="202">
        <v>8.624</v>
      </c>
      <c r="I419" s="203"/>
      <c r="J419" s="199"/>
      <c r="K419" s="199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136</v>
      </c>
      <c r="AU419" s="208" t="s">
        <v>82</v>
      </c>
      <c r="AV419" s="14" t="s">
        <v>82</v>
      </c>
      <c r="AW419" s="14" t="s">
        <v>37</v>
      </c>
      <c r="AX419" s="14" t="s">
        <v>75</v>
      </c>
      <c r="AY419" s="208" t="s">
        <v>125</v>
      </c>
    </row>
    <row r="420" spans="2:51" s="14" customFormat="1" ht="11.25">
      <c r="B420" s="198"/>
      <c r="C420" s="199"/>
      <c r="D420" s="189" t="s">
        <v>136</v>
      </c>
      <c r="E420" s="200" t="s">
        <v>19</v>
      </c>
      <c r="F420" s="201" t="s">
        <v>450</v>
      </c>
      <c r="G420" s="199"/>
      <c r="H420" s="202">
        <v>1.8</v>
      </c>
      <c r="I420" s="203"/>
      <c r="J420" s="199"/>
      <c r="K420" s="199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136</v>
      </c>
      <c r="AU420" s="208" t="s">
        <v>82</v>
      </c>
      <c r="AV420" s="14" t="s">
        <v>82</v>
      </c>
      <c r="AW420" s="14" t="s">
        <v>37</v>
      </c>
      <c r="AX420" s="14" t="s">
        <v>75</v>
      </c>
      <c r="AY420" s="208" t="s">
        <v>125</v>
      </c>
    </row>
    <row r="421" spans="2:51" s="13" customFormat="1" ht="11.25">
      <c r="B421" s="187"/>
      <c r="C421" s="188"/>
      <c r="D421" s="189" t="s">
        <v>136</v>
      </c>
      <c r="E421" s="190" t="s">
        <v>19</v>
      </c>
      <c r="F421" s="191" t="s">
        <v>277</v>
      </c>
      <c r="G421" s="188"/>
      <c r="H421" s="190" t="s">
        <v>19</v>
      </c>
      <c r="I421" s="192"/>
      <c r="J421" s="188"/>
      <c r="K421" s="188"/>
      <c r="L421" s="193"/>
      <c r="M421" s="194"/>
      <c r="N421" s="195"/>
      <c r="O421" s="195"/>
      <c r="P421" s="195"/>
      <c r="Q421" s="195"/>
      <c r="R421" s="195"/>
      <c r="S421" s="195"/>
      <c r="T421" s="196"/>
      <c r="AT421" s="197" t="s">
        <v>136</v>
      </c>
      <c r="AU421" s="197" t="s">
        <v>82</v>
      </c>
      <c r="AV421" s="13" t="s">
        <v>80</v>
      </c>
      <c r="AW421" s="13" t="s">
        <v>37</v>
      </c>
      <c r="AX421" s="13" t="s">
        <v>75</v>
      </c>
      <c r="AY421" s="197" t="s">
        <v>125</v>
      </c>
    </row>
    <row r="422" spans="2:51" s="14" customFormat="1" ht="11.25">
      <c r="B422" s="198"/>
      <c r="C422" s="199"/>
      <c r="D422" s="189" t="s">
        <v>136</v>
      </c>
      <c r="E422" s="200" t="s">
        <v>19</v>
      </c>
      <c r="F422" s="201" t="s">
        <v>450</v>
      </c>
      <c r="G422" s="199"/>
      <c r="H422" s="202">
        <v>1.8</v>
      </c>
      <c r="I422" s="203"/>
      <c r="J422" s="199"/>
      <c r="K422" s="199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136</v>
      </c>
      <c r="AU422" s="208" t="s">
        <v>82</v>
      </c>
      <c r="AV422" s="14" t="s">
        <v>82</v>
      </c>
      <c r="AW422" s="14" t="s">
        <v>37</v>
      </c>
      <c r="AX422" s="14" t="s">
        <v>75</v>
      </c>
      <c r="AY422" s="208" t="s">
        <v>125</v>
      </c>
    </row>
    <row r="423" spans="2:51" s="13" customFormat="1" ht="11.25">
      <c r="B423" s="187"/>
      <c r="C423" s="188"/>
      <c r="D423" s="189" t="s">
        <v>136</v>
      </c>
      <c r="E423" s="190" t="s">
        <v>19</v>
      </c>
      <c r="F423" s="191" t="s">
        <v>278</v>
      </c>
      <c r="G423" s="188"/>
      <c r="H423" s="190" t="s">
        <v>19</v>
      </c>
      <c r="I423" s="192"/>
      <c r="J423" s="188"/>
      <c r="K423" s="188"/>
      <c r="L423" s="193"/>
      <c r="M423" s="194"/>
      <c r="N423" s="195"/>
      <c r="O423" s="195"/>
      <c r="P423" s="195"/>
      <c r="Q423" s="195"/>
      <c r="R423" s="195"/>
      <c r="S423" s="195"/>
      <c r="T423" s="196"/>
      <c r="AT423" s="197" t="s">
        <v>136</v>
      </c>
      <c r="AU423" s="197" t="s">
        <v>82</v>
      </c>
      <c r="AV423" s="13" t="s">
        <v>80</v>
      </c>
      <c r="AW423" s="13" t="s">
        <v>37</v>
      </c>
      <c r="AX423" s="13" t="s">
        <v>75</v>
      </c>
      <c r="AY423" s="197" t="s">
        <v>125</v>
      </c>
    </row>
    <row r="424" spans="2:51" s="14" customFormat="1" ht="11.25">
      <c r="B424" s="198"/>
      <c r="C424" s="199"/>
      <c r="D424" s="189" t="s">
        <v>136</v>
      </c>
      <c r="E424" s="200" t="s">
        <v>19</v>
      </c>
      <c r="F424" s="201" t="s">
        <v>151</v>
      </c>
      <c r="G424" s="199"/>
      <c r="H424" s="202">
        <v>15.35</v>
      </c>
      <c r="I424" s="203"/>
      <c r="J424" s="199"/>
      <c r="K424" s="199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136</v>
      </c>
      <c r="AU424" s="208" t="s">
        <v>82</v>
      </c>
      <c r="AV424" s="14" t="s">
        <v>82</v>
      </c>
      <c r="AW424" s="14" t="s">
        <v>37</v>
      </c>
      <c r="AX424" s="14" t="s">
        <v>75</v>
      </c>
      <c r="AY424" s="208" t="s">
        <v>125</v>
      </c>
    </row>
    <row r="425" spans="2:51" s="13" customFormat="1" ht="11.25">
      <c r="B425" s="187"/>
      <c r="C425" s="188"/>
      <c r="D425" s="189" t="s">
        <v>136</v>
      </c>
      <c r="E425" s="190" t="s">
        <v>19</v>
      </c>
      <c r="F425" s="191" t="s">
        <v>143</v>
      </c>
      <c r="G425" s="188"/>
      <c r="H425" s="190" t="s">
        <v>19</v>
      </c>
      <c r="I425" s="192"/>
      <c r="J425" s="188"/>
      <c r="K425" s="188"/>
      <c r="L425" s="193"/>
      <c r="M425" s="194"/>
      <c r="N425" s="195"/>
      <c r="O425" s="195"/>
      <c r="P425" s="195"/>
      <c r="Q425" s="195"/>
      <c r="R425" s="195"/>
      <c r="S425" s="195"/>
      <c r="T425" s="196"/>
      <c r="AT425" s="197" t="s">
        <v>136</v>
      </c>
      <c r="AU425" s="197" t="s">
        <v>82</v>
      </c>
      <c r="AV425" s="13" t="s">
        <v>80</v>
      </c>
      <c r="AW425" s="13" t="s">
        <v>37</v>
      </c>
      <c r="AX425" s="13" t="s">
        <v>75</v>
      </c>
      <c r="AY425" s="197" t="s">
        <v>125</v>
      </c>
    </row>
    <row r="426" spans="2:51" s="14" customFormat="1" ht="11.25">
      <c r="B426" s="198"/>
      <c r="C426" s="199"/>
      <c r="D426" s="189" t="s">
        <v>136</v>
      </c>
      <c r="E426" s="200" t="s">
        <v>19</v>
      </c>
      <c r="F426" s="201" t="s">
        <v>451</v>
      </c>
      <c r="G426" s="199"/>
      <c r="H426" s="202">
        <v>12.179</v>
      </c>
      <c r="I426" s="203"/>
      <c r="J426" s="199"/>
      <c r="K426" s="199"/>
      <c r="L426" s="204"/>
      <c r="M426" s="205"/>
      <c r="N426" s="206"/>
      <c r="O426" s="206"/>
      <c r="P426" s="206"/>
      <c r="Q426" s="206"/>
      <c r="R426" s="206"/>
      <c r="S426" s="206"/>
      <c r="T426" s="207"/>
      <c r="AT426" s="208" t="s">
        <v>136</v>
      </c>
      <c r="AU426" s="208" t="s">
        <v>82</v>
      </c>
      <c r="AV426" s="14" t="s">
        <v>82</v>
      </c>
      <c r="AW426" s="14" t="s">
        <v>37</v>
      </c>
      <c r="AX426" s="14" t="s">
        <v>75</v>
      </c>
      <c r="AY426" s="208" t="s">
        <v>125</v>
      </c>
    </row>
    <row r="427" spans="2:51" s="13" customFormat="1" ht="11.25">
      <c r="B427" s="187"/>
      <c r="C427" s="188"/>
      <c r="D427" s="189" t="s">
        <v>136</v>
      </c>
      <c r="E427" s="190" t="s">
        <v>19</v>
      </c>
      <c r="F427" s="191" t="s">
        <v>152</v>
      </c>
      <c r="G427" s="188"/>
      <c r="H427" s="190" t="s">
        <v>19</v>
      </c>
      <c r="I427" s="192"/>
      <c r="J427" s="188"/>
      <c r="K427" s="188"/>
      <c r="L427" s="193"/>
      <c r="M427" s="194"/>
      <c r="N427" s="195"/>
      <c r="O427" s="195"/>
      <c r="P427" s="195"/>
      <c r="Q427" s="195"/>
      <c r="R427" s="195"/>
      <c r="S427" s="195"/>
      <c r="T427" s="196"/>
      <c r="AT427" s="197" t="s">
        <v>136</v>
      </c>
      <c r="AU427" s="197" t="s">
        <v>82</v>
      </c>
      <c r="AV427" s="13" t="s">
        <v>80</v>
      </c>
      <c r="AW427" s="13" t="s">
        <v>37</v>
      </c>
      <c r="AX427" s="13" t="s">
        <v>75</v>
      </c>
      <c r="AY427" s="197" t="s">
        <v>125</v>
      </c>
    </row>
    <row r="428" spans="2:51" s="14" customFormat="1" ht="11.25">
      <c r="B428" s="198"/>
      <c r="C428" s="199"/>
      <c r="D428" s="189" t="s">
        <v>136</v>
      </c>
      <c r="E428" s="200" t="s">
        <v>19</v>
      </c>
      <c r="F428" s="201" t="s">
        <v>153</v>
      </c>
      <c r="G428" s="199"/>
      <c r="H428" s="202">
        <v>1.08</v>
      </c>
      <c r="I428" s="203"/>
      <c r="J428" s="199"/>
      <c r="K428" s="199"/>
      <c r="L428" s="204"/>
      <c r="M428" s="205"/>
      <c r="N428" s="206"/>
      <c r="O428" s="206"/>
      <c r="P428" s="206"/>
      <c r="Q428" s="206"/>
      <c r="R428" s="206"/>
      <c r="S428" s="206"/>
      <c r="T428" s="207"/>
      <c r="AT428" s="208" t="s">
        <v>136</v>
      </c>
      <c r="AU428" s="208" t="s">
        <v>82</v>
      </c>
      <c r="AV428" s="14" t="s">
        <v>82</v>
      </c>
      <c r="AW428" s="14" t="s">
        <v>37</v>
      </c>
      <c r="AX428" s="14" t="s">
        <v>75</v>
      </c>
      <c r="AY428" s="208" t="s">
        <v>125</v>
      </c>
    </row>
    <row r="429" spans="2:51" s="15" customFormat="1" ht="11.25">
      <c r="B429" s="209"/>
      <c r="C429" s="210"/>
      <c r="D429" s="189" t="s">
        <v>136</v>
      </c>
      <c r="E429" s="211" t="s">
        <v>19</v>
      </c>
      <c r="F429" s="212" t="s">
        <v>145</v>
      </c>
      <c r="G429" s="210"/>
      <c r="H429" s="213">
        <v>66.951</v>
      </c>
      <c r="I429" s="214"/>
      <c r="J429" s="210"/>
      <c r="K429" s="210"/>
      <c r="L429" s="215"/>
      <c r="M429" s="216"/>
      <c r="N429" s="217"/>
      <c r="O429" s="217"/>
      <c r="P429" s="217"/>
      <c r="Q429" s="217"/>
      <c r="R429" s="217"/>
      <c r="S429" s="217"/>
      <c r="T429" s="218"/>
      <c r="AT429" s="219" t="s">
        <v>136</v>
      </c>
      <c r="AU429" s="219" t="s">
        <v>82</v>
      </c>
      <c r="AV429" s="15" t="s">
        <v>132</v>
      </c>
      <c r="AW429" s="15" t="s">
        <v>37</v>
      </c>
      <c r="AX429" s="15" t="s">
        <v>80</v>
      </c>
      <c r="AY429" s="219" t="s">
        <v>125</v>
      </c>
    </row>
    <row r="430" spans="1:65" s="2" customFormat="1" ht="16.5" customHeight="1">
      <c r="A430" s="35"/>
      <c r="B430" s="36"/>
      <c r="C430" s="221" t="s">
        <v>452</v>
      </c>
      <c r="D430" s="221" t="s">
        <v>218</v>
      </c>
      <c r="E430" s="222" t="s">
        <v>308</v>
      </c>
      <c r="F430" s="223" t="s">
        <v>309</v>
      </c>
      <c r="G430" s="224" t="s">
        <v>130</v>
      </c>
      <c r="H430" s="225">
        <v>70.299</v>
      </c>
      <c r="I430" s="226"/>
      <c r="J430" s="227">
        <f>ROUND(I430*H430,2)</f>
        <v>0</v>
      </c>
      <c r="K430" s="223" t="s">
        <v>131</v>
      </c>
      <c r="L430" s="228"/>
      <c r="M430" s="229" t="s">
        <v>19</v>
      </c>
      <c r="N430" s="230" t="s">
        <v>46</v>
      </c>
      <c r="O430" s="65"/>
      <c r="P430" s="178">
        <f>O430*H430</f>
        <v>0</v>
      </c>
      <c r="Q430" s="178">
        <v>0.0003</v>
      </c>
      <c r="R430" s="178">
        <f>Q430*H430</f>
        <v>0.0210897</v>
      </c>
      <c r="S430" s="178">
        <v>0</v>
      </c>
      <c r="T430" s="179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0" t="s">
        <v>371</v>
      </c>
      <c r="AT430" s="180" t="s">
        <v>218</v>
      </c>
      <c r="AU430" s="180" t="s">
        <v>82</v>
      </c>
      <c r="AY430" s="18" t="s">
        <v>125</v>
      </c>
      <c r="BE430" s="181">
        <f>IF(N430="základní",J430,0)</f>
        <v>0</v>
      </c>
      <c r="BF430" s="181">
        <f>IF(N430="snížená",J430,0)</f>
        <v>0</v>
      </c>
      <c r="BG430" s="181">
        <f>IF(N430="zákl. přenesená",J430,0)</f>
        <v>0</v>
      </c>
      <c r="BH430" s="181">
        <f>IF(N430="sníž. přenesená",J430,0)</f>
        <v>0</v>
      </c>
      <c r="BI430" s="181">
        <f>IF(N430="nulová",J430,0)</f>
        <v>0</v>
      </c>
      <c r="BJ430" s="18" t="s">
        <v>80</v>
      </c>
      <c r="BK430" s="181">
        <f>ROUND(I430*H430,2)</f>
        <v>0</v>
      </c>
      <c r="BL430" s="18" t="s">
        <v>245</v>
      </c>
      <c r="BM430" s="180" t="s">
        <v>453</v>
      </c>
    </row>
    <row r="431" spans="2:51" s="14" customFormat="1" ht="11.25">
      <c r="B431" s="198"/>
      <c r="C431" s="199"/>
      <c r="D431" s="189" t="s">
        <v>136</v>
      </c>
      <c r="E431" s="199"/>
      <c r="F431" s="201" t="s">
        <v>454</v>
      </c>
      <c r="G431" s="199"/>
      <c r="H431" s="202">
        <v>70.299</v>
      </c>
      <c r="I431" s="203"/>
      <c r="J431" s="199"/>
      <c r="K431" s="199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136</v>
      </c>
      <c r="AU431" s="208" t="s">
        <v>82</v>
      </c>
      <c r="AV431" s="14" t="s">
        <v>82</v>
      </c>
      <c r="AW431" s="14" t="s">
        <v>4</v>
      </c>
      <c r="AX431" s="14" t="s">
        <v>80</v>
      </c>
      <c r="AY431" s="208" t="s">
        <v>125</v>
      </c>
    </row>
    <row r="432" spans="1:65" s="2" customFormat="1" ht="16.5" customHeight="1">
      <c r="A432" s="35"/>
      <c r="B432" s="36"/>
      <c r="C432" s="169" t="s">
        <v>455</v>
      </c>
      <c r="D432" s="169" t="s">
        <v>127</v>
      </c>
      <c r="E432" s="170" t="s">
        <v>456</v>
      </c>
      <c r="F432" s="171" t="s">
        <v>457</v>
      </c>
      <c r="G432" s="172" t="s">
        <v>130</v>
      </c>
      <c r="H432" s="173">
        <v>2372.111</v>
      </c>
      <c r="I432" s="174"/>
      <c r="J432" s="175">
        <f>ROUND(I432*H432,2)</f>
        <v>0</v>
      </c>
      <c r="K432" s="171" t="s">
        <v>131</v>
      </c>
      <c r="L432" s="40"/>
      <c r="M432" s="176" t="s">
        <v>19</v>
      </c>
      <c r="N432" s="177" t="s">
        <v>46</v>
      </c>
      <c r="O432" s="65"/>
      <c r="P432" s="178">
        <f>O432*H432</f>
        <v>0</v>
      </c>
      <c r="Q432" s="178">
        <v>0.00023</v>
      </c>
      <c r="R432" s="178">
        <f>Q432*H432</f>
        <v>0.54558553</v>
      </c>
      <c r="S432" s="178">
        <v>0</v>
      </c>
      <c r="T432" s="17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0" t="s">
        <v>245</v>
      </c>
      <c r="AT432" s="180" t="s">
        <v>127</v>
      </c>
      <c r="AU432" s="180" t="s">
        <v>82</v>
      </c>
      <c r="AY432" s="18" t="s">
        <v>125</v>
      </c>
      <c r="BE432" s="181">
        <f>IF(N432="základní",J432,0)</f>
        <v>0</v>
      </c>
      <c r="BF432" s="181">
        <f>IF(N432="snížená",J432,0)</f>
        <v>0</v>
      </c>
      <c r="BG432" s="181">
        <f>IF(N432="zákl. přenesená",J432,0)</f>
        <v>0</v>
      </c>
      <c r="BH432" s="181">
        <f>IF(N432="sníž. přenesená",J432,0)</f>
        <v>0</v>
      </c>
      <c r="BI432" s="181">
        <f>IF(N432="nulová",J432,0)</f>
        <v>0</v>
      </c>
      <c r="BJ432" s="18" t="s">
        <v>80</v>
      </c>
      <c r="BK432" s="181">
        <f>ROUND(I432*H432,2)</f>
        <v>0</v>
      </c>
      <c r="BL432" s="18" t="s">
        <v>245</v>
      </c>
      <c r="BM432" s="180" t="s">
        <v>458</v>
      </c>
    </row>
    <row r="433" spans="1:47" s="2" customFormat="1" ht="11.25">
      <c r="A433" s="35"/>
      <c r="B433" s="36"/>
      <c r="C433" s="37"/>
      <c r="D433" s="182" t="s">
        <v>134</v>
      </c>
      <c r="E433" s="37"/>
      <c r="F433" s="183" t="s">
        <v>459</v>
      </c>
      <c r="G433" s="37"/>
      <c r="H433" s="37"/>
      <c r="I433" s="184"/>
      <c r="J433" s="37"/>
      <c r="K433" s="37"/>
      <c r="L433" s="40"/>
      <c r="M433" s="185"/>
      <c r="N433" s="186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134</v>
      </c>
      <c r="AU433" s="18" t="s">
        <v>82</v>
      </c>
    </row>
    <row r="434" spans="1:47" s="2" customFormat="1" ht="19.5">
      <c r="A434" s="35"/>
      <c r="B434" s="36"/>
      <c r="C434" s="37"/>
      <c r="D434" s="189" t="s">
        <v>193</v>
      </c>
      <c r="E434" s="37"/>
      <c r="F434" s="220" t="s">
        <v>460</v>
      </c>
      <c r="G434" s="37"/>
      <c r="H434" s="37"/>
      <c r="I434" s="184"/>
      <c r="J434" s="37"/>
      <c r="K434" s="37"/>
      <c r="L434" s="40"/>
      <c r="M434" s="185"/>
      <c r="N434" s="186"/>
      <c r="O434" s="65"/>
      <c r="P434" s="65"/>
      <c r="Q434" s="65"/>
      <c r="R434" s="65"/>
      <c r="S434" s="65"/>
      <c r="T434" s="66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193</v>
      </c>
      <c r="AU434" s="18" t="s">
        <v>82</v>
      </c>
    </row>
    <row r="435" spans="2:51" s="13" customFormat="1" ht="11.25">
      <c r="B435" s="187"/>
      <c r="C435" s="188"/>
      <c r="D435" s="189" t="s">
        <v>136</v>
      </c>
      <c r="E435" s="190" t="s">
        <v>19</v>
      </c>
      <c r="F435" s="191" t="s">
        <v>250</v>
      </c>
      <c r="G435" s="188"/>
      <c r="H435" s="190" t="s">
        <v>19</v>
      </c>
      <c r="I435" s="192"/>
      <c r="J435" s="188"/>
      <c r="K435" s="188"/>
      <c r="L435" s="193"/>
      <c r="M435" s="194"/>
      <c r="N435" s="195"/>
      <c r="O435" s="195"/>
      <c r="P435" s="195"/>
      <c r="Q435" s="195"/>
      <c r="R435" s="195"/>
      <c r="S435" s="195"/>
      <c r="T435" s="196"/>
      <c r="AT435" s="197" t="s">
        <v>136</v>
      </c>
      <c r="AU435" s="197" t="s">
        <v>82</v>
      </c>
      <c r="AV435" s="13" t="s">
        <v>80</v>
      </c>
      <c r="AW435" s="13" t="s">
        <v>37</v>
      </c>
      <c r="AX435" s="13" t="s">
        <v>75</v>
      </c>
      <c r="AY435" s="197" t="s">
        <v>125</v>
      </c>
    </row>
    <row r="436" spans="2:51" s="14" customFormat="1" ht="11.25">
      <c r="B436" s="198"/>
      <c r="C436" s="199"/>
      <c r="D436" s="189" t="s">
        <v>136</v>
      </c>
      <c r="E436" s="200" t="s">
        <v>19</v>
      </c>
      <c r="F436" s="201" t="s">
        <v>251</v>
      </c>
      <c r="G436" s="199"/>
      <c r="H436" s="202">
        <v>1162.011</v>
      </c>
      <c r="I436" s="203"/>
      <c r="J436" s="199"/>
      <c r="K436" s="199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136</v>
      </c>
      <c r="AU436" s="208" t="s">
        <v>82</v>
      </c>
      <c r="AV436" s="14" t="s">
        <v>82</v>
      </c>
      <c r="AW436" s="14" t="s">
        <v>37</v>
      </c>
      <c r="AX436" s="14" t="s">
        <v>75</v>
      </c>
      <c r="AY436" s="208" t="s">
        <v>125</v>
      </c>
    </row>
    <row r="437" spans="2:51" s="13" customFormat="1" ht="11.25">
      <c r="B437" s="187"/>
      <c r="C437" s="188"/>
      <c r="D437" s="189" t="s">
        <v>136</v>
      </c>
      <c r="E437" s="190" t="s">
        <v>19</v>
      </c>
      <c r="F437" s="191" t="s">
        <v>252</v>
      </c>
      <c r="G437" s="188"/>
      <c r="H437" s="190" t="s">
        <v>19</v>
      </c>
      <c r="I437" s="192"/>
      <c r="J437" s="188"/>
      <c r="K437" s="188"/>
      <c r="L437" s="193"/>
      <c r="M437" s="194"/>
      <c r="N437" s="195"/>
      <c r="O437" s="195"/>
      <c r="P437" s="195"/>
      <c r="Q437" s="195"/>
      <c r="R437" s="195"/>
      <c r="S437" s="195"/>
      <c r="T437" s="196"/>
      <c r="AT437" s="197" t="s">
        <v>136</v>
      </c>
      <c r="AU437" s="197" t="s">
        <v>82</v>
      </c>
      <c r="AV437" s="13" t="s">
        <v>80</v>
      </c>
      <c r="AW437" s="13" t="s">
        <v>37</v>
      </c>
      <c r="AX437" s="13" t="s">
        <v>75</v>
      </c>
      <c r="AY437" s="197" t="s">
        <v>125</v>
      </c>
    </row>
    <row r="438" spans="2:51" s="14" customFormat="1" ht="11.25">
      <c r="B438" s="198"/>
      <c r="C438" s="199"/>
      <c r="D438" s="189" t="s">
        <v>136</v>
      </c>
      <c r="E438" s="200" t="s">
        <v>19</v>
      </c>
      <c r="F438" s="201" t="s">
        <v>253</v>
      </c>
      <c r="G438" s="199"/>
      <c r="H438" s="202">
        <v>225.241</v>
      </c>
      <c r="I438" s="203"/>
      <c r="J438" s="199"/>
      <c r="K438" s="199"/>
      <c r="L438" s="204"/>
      <c r="M438" s="205"/>
      <c r="N438" s="206"/>
      <c r="O438" s="206"/>
      <c r="P438" s="206"/>
      <c r="Q438" s="206"/>
      <c r="R438" s="206"/>
      <c r="S438" s="206"/>
      <c r="T438" s="207"/>
      <c r="AT438" s="208" t="s">
        <v>136</v>
      </c>
      <c r="AU438" s="208" t="s">
        <v>82</v>
      </c>
      <c r="AV438" s="14" t="s">
        <v>82</v>
      </c>
      <c r="AW438" s="14" t="s">
        <v>37</v>
      </c>
      <c r="AX438" s="14" t="s">
        <v>75</v>
      </c>
      <c r="AY438" s="208" t="s">
        <v>125</v>
      </c>
    </row>
    <row r="439" spans="2:51" s="13" customFormat="1" ht="11.25">
      <c r="B439" s="187"/>
      <c r="C439" s="188"/>
      <c r="D439" s="189" t="s">
        <v>136</v>
      </c>
      <c r="E439" s="190" t="s">
        <v>19</v>
      </c>
      <c r="F439" s="191" t="s">
        <v>254</v>
      </c>
      <c r="G439" s="188"/>
      <c r="H439" s="190" t="s">
        <v>19</v>
      </c>
      <c r="I439" s="192"/>
      <c r="J439" s="188"/>
      <c r="K439" s="188"/>
      <c r="L439" s="193"/>
      <c r="M439" s="194"/>
      <c r="N439" s="195"/>
      <c r="O439" s="195"/>
      <c r="P439" s="195"/>
      <c r="Q439" s="195"/>
      <c r="R439" s="195"/>
      <c r="S439" s="195"/>
      <c r="T439" s="196"/>
      <c r="AT439" s="197" t="s">
        <v>136</v>
      </c>
      <c r="AU439" s="197" t="s">
        <v>82</v>
      </c>
      <c r="AV439" s="13" t="s">
        <v>80</v>
      </c>
      <c r="AW439" s="13" t="s">
        <v>37</v>
      </c>
      <c r="AX439" s="13" t="s">
        <v>75</v>
      </c>
      <c r="AY439" s="197" t="s">
        <v>125</v>
      </c>
    </row>
    <row r="440" spans="2:51" s="14" customFormat="1" ht="11.25">
      <c r="B440" s="198"/>
      <c r="C440" s="199"/>
      <c r="D440" s="189" t="s">
        <v>136</v>
      </c>
      <c r="E440" s="200" t="s">
        <v>19</v>
      </c>
      <c r="F440" s="201" t="s">
        <v>255</v>
      </c>
      <c r="G440" s="199"/>
      <c r="H440" s="202">
        <v>577.528</v>
      </c>
      <c r="I440" s="203"/>
      <c r="J440" s="199"/>
      <c r="K440" s="199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136</v>
      </c>
      <c r="AU440" s="208" t="s">
        <v>82</v>
      </c>
      <c r="AV440" s="14" t="s">
        <v>82</v>
      </c>
      <c r="AW440" s="14" t="s">
        <v>37</v>
      </c>
      <c r="AX440" s="14" t="s">
        <v>75</v>
      </c>
      <c r="AY440" s="208" t="s">
        <v>125</v>
      </c>
    </row>
    <row r="441" spans="2:51" s="13" customFormat="1" ht="11.25">
      <c r="B441" s="187"/>
      <c r="C441" s="188"/>
      <c r="D441" s="189" t="s">
        <v>136</v>
      </c>
      <c r="E441" s="190" t="s">
        <v>19</v>
      </c>
      <c r="F441" s="191" t="s">
        <v>256</v>
      </c>
      <c r="G441" s="188"/>
      <c r="H441" s="190" t="s">
        <v>19</v>
      </c>
      <c r="I441" s="192"/>
      <c r="J441" s="188"/>
      <c r="K441" s="188"/>
      <c r="L441" s="193"/>
      <c r="M441" s="194"/>
      <c r="N441" s="195"/>
      <c r="O441" s="195"/>
      <c r="P441" s="195"/>
      <c r="Q441" s="195"/>
      <c r="R441" s="195"/>
      <c r="S441" s="195"/>
      <c r="T441" s="196"/>
      <c r="AT441" s="197" t="s">
        <v>136</v>
      </c>
      <c r="AU441" s="197" t="s">
        <v>82</v>
      </c>
      <c r="AV441" s="13" t="s">
        <v>80</v>
      </c>
      <c r="AW441" s="13" t="s">
        <v>37</v>
      </c>
      <c r="AX441" s="13" t="s">
        <v>75</v>
      </c>
      <c r="AY441" s="197" t="s">
        <v>125</v>
      </c>
    </row>
    <row r="442" spans="2:51" s="14" customFormat="1" ht="11.25">
      <c r="B442" s="198"/>
      <c r="C442" s="199"/>
      <c r="D442" s="189" t="s">
        <v>136</v>
      </c>
      <c r="E442" s="200" t="s">
        <v>19</v>
      </c>
      <c r="F442" s="201" t="s">
        <v>257</v>
      </c>
      <c r="G442" s="199"/>
      <c r="H442" s="202">
        <v>407.331</v>
      </c>
      <c r="I442" s="203"/>
      <c r="J442" s="199"/>
      <c r="K442" s="199"/>
      <c r="L442" s="204"/>
      <c r="M442" s="205"/>
      <c r="N442" s="206"/>
      <c r="O442" s="206"/>
      <c r="P442" s="206"/>
      <c r="Q442" s="206"/>
      <c r="R442" s="206"/>
      <c r="S442" s="206"/>
      <c r="T442" s="207"/>
      <c r="AT442" s="208" t="s">
        <v>136</v>
      </c>
      <c r="AU442" s="208" t="s">
        <v>82</v>
      </c>
      <c r="AV442" s="14" t="s">
        <v>82</v>
      </c>
      <c r="AW442" s="14" t="s">
        <v>37</v>
      </c>
      <c r="AX442" s="14" t="s">
        <v>75</v>
      </c>
      <c r="AY442" s="208" t="s">
        <v>125</v>
      </c>
    </row>
    <row r="443" spans="2:51" s="15" customFormat="1" ht="11.25">
      <c r="B443" s="209"/>
      <c r="C443" s="210"/>
      <c r="D443" s="189" t="s">
        <v>136</v>
      </c>
      <c r="E443" s="211" t="s">
        <v>19</v>
      </c>
      <c r="F443" s="212" t="s">
        <v>145</v>
      </c>
      <c r="G443" s="210"/>
      <c r="H443" s="213">
        <v>2372.111</v>
      </c>
      <c r="I443" s="214"/>
      <c r="J443" s="210"/>
      <c r="K443" s="210"/>
      <c r="L443" s="215"/>
      <c r="M443" s="216"/>
      <c r="N443" s="217"/>
      <c r="O443" s="217"/>
      <c r="P443" s="217"/>
      <c r="Q443" s="217"/>
      <c r="R443" s="217"/>
      <c r="S443" s="217"/>
      <c r="T443" s="218"/>
      <c r="AT443" s="219" t="s">
        <v>136</v>
      </c>
      <c r="AU443" s="219" t="s">
        <v>82</v>
      </c>
      <c r="AV443" s="15" t="s">
        <v>132</v>
      </c>
      <c r="AW443" s="15" t="s">
        <v>37</v>
      </c>
      <c r="AX443" s="15" t="s">
        <v>80</v>
      </c>
      <c r="AY443" s="219" t="s">
        <v>125</v>
      </c>
    </row>
    <row r="444" spans="1:65" s="2" customFormat="1" ht="24.2" customHeight="1">
      <c r="A444" s="35"/>
      <c r="B444" s="36"/>
      <c r="C444" s="221" t="s">
        <v>461</v>
      </c>
      <c r="D444" s="221" t="s">
        <v>218</v>
      </c>
      <c r="E444" s="222" t="s">
        <v>462</v>
      </c>
      <c r="F444" s="223" t="s">
        <v>463</v>
      </c>
      <c r="G444" s="224" t="s">
        <v>130</v>
      </c>
      <c r="H444" s="225">
        <v>2609.322</v>
      </c>
      <c r="I444" s="226"/>
      <c r="J444" s="227">
        <f>ROUND(I444*H444,2)</f>
        <v>0</v>
      </c>
      <c r="K444" s="223" t="s">
        <v>131</v>
      </c>
      <c r="L444" s="228"/>
      <c r="M444" s="229" t="s">
        <v>19</v>
      </c>
      <c r="N444" s="230" t="s">
        <v>46</v>
      </c>
      <c r="O444" s="65"/>
      <c r="P444" s="178">
        <f>O444*H444</f>
        <v>0</v>
      </c>
      <c r="Q444" s="178">
        <v>0.00013</v>
      </c>
      <c r="R444" s="178">
        <f>Q444*H444</f>
        <v>0.33921186</v>
      </c>
      <c r="S444" s="178">
        <v>0</v>
      </c>
      <c r="T444" s="179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0" t="s">
        <v>371</v>
      </c>
      <c r="AT444" s="180" t="s">
        <v>218</v>
      </c>
      <c r="AU444" s="180" t="s">
        <v>82</v>
      </c>
      <c r="AY444" s="18" t="s">
        <v>125</v>
      </c>
      <c r="BE444" s="181">
        <f>IF(N444="základní",J444,0)</f>
        <v>0</v>
      </c>
      <c r="BF444" s="181">
        <f>IF(N444="snížená",J444,0)</f>
        <v>0</v>
      </c>
      <c r="BG444" s="181">
        <f>IF(N444="zákl. přenesená",J444,0)</f>
        <v>0</v>
      </c>
      <c r="BH444" s="181">
        <f>IF(N444="sníž. přenesená",J444,0)</f>
        <v>0</v>
      </c>
      <c r="BI444" s="181">
        <f>IF(N444="nulová",J444,0)</f>
        <v>0</v>
      </c>
      <c r="BJ444" s="18" t="s">
        <v>80</v>
      </c>
      <c r="BK444" s="181">
        <f>ROUND(I444*H444,2)</f>
        <v>0</v>
      </c>
      <c r="BL444" s="18" t="s">
        <v>245</v>
      </c>
      <c r="BM444" s="180" t="s">
        <v>464</v>
      </c>
    </row>
    <row r="445" spans="2:51" s="14" customFormat="1" ht="11.25">
      <c r="B445" s="198"/>
      <c r="C445" s="199"/>
      <c r="D445" s="189" t="s">
        <v>136</v>
      </c>
      <c r="E445" s="199"/>
      <c r="F445" s="201" t="s">
        <v>465</v>
      </c>
      <c r="G445" s="199"/>
      <c r="H445" s="202">
        <v>2609.322</v>
      </c>
      <c r="I445" s="203"/>
      <c r="J445" s="199"/>
      <c r="K445" s="199"/>
      <c r="L445" s="204"/>
      <c r="M445" s="205"/>
      <c r="N445" s="206"/>
      <c r="O445" s="206"/>
      <c r="P445" s="206"/>
      <c r="Q445" s="206"/>
      <c r="R445" s="206"/>
      <c r="S445" s="206"/>
      <c r="T445" s="207"/>
      <c r="AT445" s="208" t="s">
        <v>136</v>
      </c>
      <c r="AU445" s="208" t="s">
        <v>82</v>
      </c>
      <c r="AV445" s="14" t="s">
        <v>82</v>
      </c>
      <c r="AW445" s="14" t="s">
        <v>4</v>
      </c>
      <c r="AX445" s="14" t="s">
        <v>80</v>
      </c>
      <c r="AY445" s="208" t="s">
        <v>125</v>
      </c>
    </row>
    <row r="446" spans="1:65" s="2" customFormat="1" ht="24.2" customHeight="1">
      <c r="A446" s="35"/>
      <c r="B446" s="36"/>
      <c r="C446" s="169" t="s">
        <v>466</v>
      </c>
      <c r="D446" s="169" t="s">
        <v>127</v>
      </c>
      <c r="E446" s="170" t="s">
        <v>467</v>
      </c>
      <c r="F446" s="171" t="s">
        <v>468</v>
      </c>
      <c r="G446" s="172" t="s">
        <v>199</v>
      </c>
      <c r="H446" s="173">
        <v>1.247</v>
      </c>
      <c r="I446" s="174"/>
      <c r="J446" s="175">
        <f>ROUND(I446*H446,2)</f>
        <v>0</v>
      </c>
      <c r="K446" s="171" t="s">
        <v>131</v>
      </c>
      <c r="L446" s="40"/>
      <c r="M446" s="176" t="s">
        <v>19</v>
      </c>
      <c r="N446" s="177" t="s">
        <v>46</v>
      </c>
      <c r="O446" s="65"/>
      <c r="P446" s="178">
        <f>O446*H446</f>
        <v>0</v>
      </c>
      <c r="Q446" s="178">
        <v>0</v>
      </c>
      <c r="R446" s="178">
        <f>Q446*H446</f>
        <v>0</v>
      </c>
      <c r="S446" s="178">
        <v>0</v>
      </c>
      <c r="T446" s="179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0" t="s">
        <v>245</v>
      </c>
      <c r="AT446" s="180" t="s">
        <v>127</v>
      </c>
      <c r="AU446" s="180" t="s">
        <v>82</v>
      </c>
      <c r="AY446" s="18" t="s">
        <v>125</v>
      </c>
      <c r="BE446" s="181">
        <f>IF(N446="základní",J446,0)</f>
        <v>0</v>
      </c>
      <c r="BF446" s="181">
        <f>IF(N446="snížená",J446,0)</f>
        <v>0</v>
      </c>
      <c r="BG446" s="181">
        <f>IF(N446="zákl. přenesená",J446,0)</f>
        <v>0</v>
      </c>
      <c r="BH446" s="181">
        <f>IF(N446="sníž. přenesená",J446,0)</f>
        <v>0</v>
      </c>
      <c r="BI446" s="181">
        <f>IF(N446="nulová",J446,0)</f>
        <v>0</v>
      </c>
      <c r="BJ446" s="18" t="s">
        <v>80</v>
      </c>
      <c r="BK446" s="181">
        <f>ROUND(I446*H446,2)</f>
        <v>0</v>
      </c>
      <c r="BL446" s="18" t="s">
        <v>245</v>
      </c>
      <c r="BM446" s="180" t="s">
        <v>469</v>
      </c>
    </row>
    <row r="447" spans="1:47" s="2" customFormat="1" ht="11.25">
      <c r="A447" s="35"/>
      <c r="B447" s="36"/>
      <c r="C447" s="37"/>
      <c r="D447" s="182" t="s">
        <v>134</v>
      </c>
      <c r="E447" s="37"/>
      <c r="F447" s="183" t="s">
        <v>470</v>
      </c>
      <c r="G447" s="37"/>
      <c r="H447" s="37"/>
      <c r="I447" s="184"/>
      <c r="J447" s="37"/>
      <c r="K447" s="37"/>
      <c r="L447" s="40"/>
      <c r="M447" s="185"/>
      <c r="N447" s="186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134</v>
      </c>
      <c r="AU447" s="18" t="s">
        <v>82</v>
      </c>
    </row>
    <row r="448" spans="2:63" s="12" customFormat="1" ht="22.9" customHeight="1">
      <c r="B448" s="153"/>
      <c r="C448" s="154"/>
      <c r="D448" s="155" t="s">
        <v>74</v>
      </c>
      <c r="E448" s="167" t="s">
        <v>471</v>
      </c>
      <c r="F448" s="167" t="s">
        <v>472</v>
      </c>
      <c r="G448" s="154"/>
      <c r="H448" s="154"/>
      <c r="I448" s="157"/>
      <c r="J448" s="168">
        <f>BK448</f>
        <v>0</v>
      </c>
      <c r="K448" s="154"/>
      <c r="L448" s="159"/>
      <c r="M448" s="160"/>
      <c r="N448" s="161"/>
      <c r="O448" s="161"/>
      <c r="P448" s="162">
        <f>SUM(P449:P480)</f>
        <v>0</v>
      </c>
      <c r="Q448" s="161"/>
      <c r="R448" s="162">
        <f>SUM(R449:R480)</f>
        <v>2.0287776</v>
      </c>
      <c r="S448" s="161"/>
      <c r="T448" s="163">
        <f>SUM(T449:T480)</f>
        <v>0</v>
      </c>
      <c r="AR448" s="164" t="s">
        <v>82</v>
      </c>
      <c r="AT448" s="165" t="s">
        <v>74</v>
      </c>
      <c r="AU448" s="165" t="s">
        <v>80</v>
      </c>
      <c r="AY448" s="164" t="s">
        <v>125</v>
      </c>
      <c r="BK448" s="166">
        <f>SUM(BK449:BK480)</f>
        <v>0</v>
      </c>
    </row>
    <row r="449" spans="1:65" s="2" customFormat="1" ht="24.2" customHeight="1">
      <c r="A449" s="35"/>
      <c r="B449" s="36"/>
      <c r="C449" s="169" t="s">
        <v>473</v>
      </c>
      <c r="D449" s="169" t="s">
        <v>127</v>
      </c>
      <c r="E449" s="170" t="s">
        <v>474</v>
      </c>
      <c r="F449" s="171" t="s">
        <v>475</v>
      </c>
      <c r="G449" s="172" t="s">
        <v>130</v>
      </c>
      <c r="H449" s="173">
        <v>199.54</v>
      </c>
      <c r="I449" s="174"/>
      <c r="J449" s="175">
        <f>ROUND(I449*H449,2)</f>
        <v>0</v>
      </c>
      <c r="K449" s="171" t="s">
        <v>131</v>
      </c>
      <c r="L449" s="40"/>
      <c r="M449" s="176" t="s">
        <v>19</v>
      </c>
      <c r="N449" s="177" t="s">
        <v>46</v>
      </c>
      <c r="O449" s="65"/>
      <c r="P449" s="178">
        <f>O449*H449</f>
        <v>0</v>
      </c>
      <c r="Q449" s="178">
        <v>0</v>
      </c>
      <c r="R449" s="178">
        <f>Q449*H449</f>
        <v>0</v>
      </c>
      <c r="S449" s="178">
        <v>0</v>
      </c>
      <c r="T449" s="179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80" t="s">
        <v>245</v>
      </c>
      <c r="AT449" s="180" t="s">
        <v>127</v>
      </c>
      <c r="AU449" s="180" t="s">
        <v>82</v>
      </c>
      <c r="AY449" s="18" t="s">
        <v>125</v>
      </c>
      <c r="BE449" s="181">
        <f>IF(N449="základní",J449,0)</f>
        <v>0</v>
      </c>
      <c r="BF449" s="181">
        <f>IF(N449="snížená",J449,0)</f>
        <v>0</v>
      </c>
      <c r="BG449" s="181">
        <f>IF(N449="zákl. přenesená",J449,0)</f>
        <v>0</v>
      </c>
      <c r="BH449" s="181">
        <f>IF(N449="sníž. přenesená",J449,0)</f>
        <v>0</v>
      </c>
      <c r="BI449" s="181">
        <f>IF(N449="nulová",J449,0)</f>
        <v>0</v>
      </c>
      <c r="BJ449" s="18" t="s">
        <v>80</v>
      </c>
      <c r="BK449" s="181">
        <f>ROUND(I449*H449,2)</f>
        <v>0</v>
      </c>
      <c r="BL449" s="18" t="s">
        <v>245</v>
      </c>
      <c r="BM449" s="180" t="s">
        <v>476</v>
      </c>
    </row>
    <row r="450" spans="1:47" s="2" customFormat="1" ht="11.25">
      <c r="A450" s="35"/>
      <c r="B450" s="36"/>
      <c r="C450" s="37"/>
      <c r="D450" s="182" t="s">
        <v>134</v>
      </c>
      <c r="E450" s="37"/>
      <c r="F450" s="183" t="s">
        <v>477</v>
      </c>
      <c r="G450" s="37"/>
      <c r="H450" s="37"/>
      <c r="I450" s="184"/>
      <c r="J450" s="37"/>
      <c r="K450" s="37"/>
      <c r="L450" s="40"/>
      <c r="M450" s="185"/>
      <c r="N450" s="186"/>
      <c r="O450" s="65"/>
      <c r="P450" s="65"/>
      <c r="Q450" s="65"/>
      <c r="R450" s="65"/>
      <c r="S450" s="65"/>
      <c r="T450" s="66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T450" s="18" t="s">
        <v>134</v>
      </c>
      <c r="AU450" s="18" t="s">
        <v>82</v>
      </c>
    </row>
    <row r="451" spans="2:51" s="13" customFormat="1" ht="11.25">
      <c r="B451" s="187"/>
      <c r="C451" s="188"/>
      <c r="D451" s="189" t="s">
        <v>136</v>
      </c>
      <c r="E451" s="190" t="s">
        <v>19</v>
      </c>
      <c r="F451" s="191" t="s">
        <v>478</v>
      </c>
      <c r="G451" s="188"/>
      <c r="H451" s="190" t="s">
        <v>19</v>
      </c>
      <c r="I451" s="192"/>
      <c r="J451" s="188"/>
      <c r="K451" s="188"/>
      <c r="L451" s="193"/>
      <c r="M451" s="194"/>
      <c r="N451" s="195"/>
      <c r="O451" s="195"/>
      <c r="P451" s="195"/>
      <c r="Q451" s="195"/>
      <c r="R451" s="195"/>
      <c r="S451" s="195"/>
      <c r="T451" s="196"/>
      <c r="AT451" s="197" t="s">
        <v>136</v>
      </c>
      <c r="AU451" s="197" t="s">
        <v>82</v>
      </c>
      <c r="AV451" s="13" t="s">
        <v>80</v>
      </c>
      <c r="AW451" s="13" t="s">
        <v>37</v>
      </c>
      <c r="AX451" s="13" t="s">
        <v>75</v>
      </c>
      <c r="AY451" s="197" t="s">
        <v>125</v>
      </c>
    </row>
    <row r="452" spans="2:51" s="14" customFormat="1" ht="11.25">
      <c r="B452" s="198"/>
      <c r="C452" s="199"/>
      <c r="D452" s="189" t="s">
        <v>136</v>
      </c>
      <c r="E452" s="200" t="s">
        <v>19</v>
      </c>
      <c r="F452" s="201" t="s">
        <v>479</v>
      </c>
      <c r="G452" s="199"/>
      <c r="H452" s="202">
        <v>199.54</v>
      </c>
      <c r="I452" s="203"/>
      <c r="J452" s="199"/>
      <c r="K452" s="199"/>
      <c r="L452" s="204"/>
      <c r="M452" s="205"/>
      <c r="N452" s="206"/>
      <c r="O452" s="206"/>
      <c r="P452" s="206"/>
      <c r="Q452" s="206"/>
      <c r="R452" s="206"/>
      <c r="S452" s="206"/>
      <c r="T452" s="207"/>
      <c r="AT452" s="208" t="s">
        <v>136</v>
      </c>
      <c r="AU452" s="208" t="s">
        <v>82</v>
      </c>
      <c r="AV452" s="14" t="s">
        <v>82</v>
      </c>
      <c r="AW452" s="14" t="s">
        <v>37</v>
      </c>
      <c r="AX452" s="14" t="s">
        <v>80</v>
      </c>
      <c r="AY452" s="208" t="s">
        <v>125</v>
      </c>
    </row>
    <row r="453" spans="1:65" s="2" customFormat="1" ht="24.2" customHeight="1">
      <c r="A453" s="35"/>
      <c r="B453" s="36"/>
      <c r="C453" s="221" t="s">
        <v>480</v>
      </c>
      <c r="D453" s="221" t="s">
        <v>218</v>
      </c>
      <c r="E453" s="222" t="s">
        <v>413</v>
      </c>
      <c r="F453" s="223" t="s">
        <v>414</v>
      </c>
      <c r="G453" s="224" t="s">
        <v>130</v>
      </c>
      <c r="H453" s="225">
        <v>239.448</v>
      </c>
      <c r="I453" s="226"/>
      <c r="J453" s="227">
        <f>ROUND(I453*H453,2)</f>
        <v>0</v>
      </c>
      <c r="K453" s="223" t="s">
        <v>131</v>
      </c>
      <c r="L453" s="228"/>
      <c r="M453" s="229" t="s">
        <v>19</v>
      </c>
      <c r="N453" s="230" t="s">
        <v>46</v>
      </c>
      <c r="O453" s="65"/>
      <c r="P453" s="178">
        <f>O453*H453</f>
        <v>0</v>
      </c>
      <c r="Q453" s="178">
        <v>0.004</v>
      </c>
      <c r="R453" s="178">
        <f>Q453*H453</f>
        <v>0.9577920000000001</v>
      </c>
      <c r="S453" s="178">
        <v>0</v>
      </c>
      <c r="T453" s="17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0" t="s">
        <v>371</v>
      </c>
      <c r="AT453" s="180" t="s">
        <v>218</v>
      </c>
      <c r="AU453" s="180" t="s">
        <v>82</v>
      </c>
      <c r="AY453" s="18" t="s">
        <v>125</v>
      </c>
      <c r="BE453" s="181">
        <f>IF(N453="základní",J453,0)</f>
        <v>0</v>
      </c>
      <c r="BF453" s="181">
        <f>IF(N453="snížená",J453,0)</f>
        <v>0</v>
      </c>
      <c r="BG453" s="181">
        <f>IF(N453="zákl. přenesená",J453,0)</f>
        <v>0</v>
      </c>
      <c r="BH453" s="181">
        <f>IF(N453="sníž. přenesená",J453,0)</f>
        <v>0</v>
      </c>
      <c r="BI453" s="181">
        <f>IF(N453="nulová",J453,0)</f>
        <v>0</v>
      </c>
      <c r="BJ453" s="18" t="s">
        <v>80</v>
      </c>
      <c r="BK453" s="181">
        <f>ROUND(I453*H453,2)</f>
        <v>0</v>
      </c>
      <c r="BL453" s="18" t="s">
        <v>245</v>
      </c>
      <c r="BM453" s="180" t="s">
        <v>481</v>
      </c>
    </row>
    <row r="454" spans="2:51" s="14" customFormat="1" ht="11.25">
      <c r="B454" s="198"/>
      <c r="C454" s="199"/>
      <c r="D454" s="189" t="s">
        <v>136</v>
      </c>
      <c r="E454" s="199"/>
      <c r="F454" s="201" t="s">
        <v>482</v>
      </c>
      <c r="G454" s="199"/>
      <c r="H454" s="202">
        <v>239.448</v>
      </c>
      <c r="I454" s="203"/>
      <c r="J454" s="199"/>
      <c r="K454" s="199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136</v>
      </c>
      <c r="AU454" s="208" t="s">
        <v>82</v>
      </c>
      <c r="AV454" s="14" t="s">
        <v>82</v>
      </c>
      <c r="AW454" s="14" t="s">
        <v>4</v>
      </c>
      <c r="AX454" s="14" t="s">
        <v>80</v>
      </c>
      <c r="AY454" s="208" t="s">
        <v>125</v>
      </c>
    </row>
    <row r="455" spans="1:65" s="2" customFormat="1" ht="24.2" customHeight="1">
      <c r="A455" s="35"/>
      <c r="B455" s="36"/>
      <c r="C455" s="169" t="s">
        <v>483</v>
      </c>
      <c r="D455" s="169" t="s">
        <v>127</v>
      </c>
      <c r="E455" s="170" t="s">
        <v>474</v>
      </c>
      <c r="F455" s="171" t="s">
        <v>475</v>
      </c>
      <c r="G455" s="172" t="s">
        <v>130</v>
      </c>
      <c r="H455" s="173">
        <v>217.68</v>
      </c>
      <c r="I455" s="174"/>
      <c r="J455" s="175">
        <f>ROUND(I455*H455,2)</f>
        <v>0</v>
      </c>
      <c r="K455" s="171" t="s">
        <v>131</v>
      </c>
      <c r="L455" s="40"/>
      <c r="M455" s="176" t="s">
        <v>19</v>
      </c>
      <c r="N455" s="177" t="s">
        <v>46</v>
      </c>
      <c r="O455" s="65"/>
      <c r="P455" s="178">
        <f>O455*H455</f>
        <v>0</v>
      </c>
      <c r="Q455" s="178">
        <v>0</v>
      </c>
      <c r="R455" s="178">
        <f>Q455*H455</f>
        <v>0</v>
      </c>
      <c r="S455" s="178">
        <v>0</v>
      </c>
      <c r="T455" s="179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0" t="s">
        <v>245</v>
      </c>
      <c r="AT455" s="180" t="s">
        <v>127</v>
      </c>
      <c r="AU455" s="180" t="s">
        <v>82</v>
      </c>
      <c r="AY455" s="18" t="s">
        <v>125</v>
      </c>
      <c r="BE455" s="181">
        <f>IF(N455="základní",J455,0)</f>
        <v>0</v>
      </c>
      <c r="BF455" s="181">
        <f>IF(N455="snížená",J455,0)</f>
        <v>0</v>
      </c>
      <c r="BG455" s="181">
        <f>IF(N455="zákl. přenesená",J455,0)</f>
        <v>0</v>
      </c>
      <c r="BH455" s="181">
        <f>IF(N455="sníž. přenesená",J455,0)</f>
        <v>0</v>
      </c>
      <c r="BI455" s="181">
        <f>IF(N455="nulová",J455,0)</f>
        <v>0</v>
      </c>
      <c r="BJ455" s="18" t="s">
        <v>80</v>
      </c>
      <c r="BK455" s="181">
        <f>ROUND(I455*H455,2)</f>
        <v>0</v>
      </c>
      <c r="BL455" s="18" t="s">
        <v>245</v>
      </c>
      <c r="BM455" s="180" t="s">
        <v>484</v>
      </c>
    </row>
    <row r="456" spans="1:47" s="2" customFormat="1" ht="11.25">
      <c r="A456" s="35"/>
      <c r="B456" s="36"/>
      <c r="C456" s="37"/>
      <c r="D456" s="182" t="s">
        <v>134</v>
      </c>
      <c r="E456" s="37"/>
      <c r="F456" s="183" t="s">
        <v>477</v>
      </c>
      <c r="G456" s="37"/>
      <c r="H456" s="37"/>
      <c r="I456" s="184"/>
      <c r="J456" s="37"/>
      <c r="K456" s="37"/>
      <c r="L456" s="40"/>
      <c r="M456" s="185"/>
      <c r="N456" s="186"/>
      <c r="O456" s="65"/>
      <c r="P456" s="65"/>
      <c r="Q456" s="65"/>
      <c r="R456" s="65"/>
      <c r="S456" s="65"/>
      <c r="T456" s="66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134</v>
      </c>
      <c r="AU456" s="18" t="s">
        <v>82</v>
      </c>
    </row>
    <row r="457" spans="2:51" s="13" customFormat="1" ht="11.25">
      <c r="B457" s="187"/>
      <c r="C457" s="188"/>
      <c r="D457" s="189" t="s">
        <v>136</v>
      </c>
      <c r="E457" s="190" t="s">
        <v>19</v>
      </c>
      <c r="F457" s="191" t="s">
        <v>478</v>
      </c>
      <c r="G457" s="188"/>
      <c r="H457" s="190" t="s">
        <v>19</v>
      </c>
      <c r="I457" s="192"/>
      <c r="J457" s="188"/>
      <c r="K457" s="188"/>
      <c r="L457" s="193"/>
      <c r="M457" s="194"/>
      <c r="N457" s="195"/>
      <c r="O457" s="195"/>
      <c r="P457" s="195"/>
      <c r="Q457" s="195"/>
      <c r="R457" s="195"/>
      <c r="S457" s="195"/>
      <c r="T457" s="196"/>
      <c r="AT457" s="197" t="s">
        <v>136</v>
      </c>
      <c r="AU457" s="197" t="s">
        <v>82</v>
      </c>
      <c r="AV457" s="13" t="s">
        <v>80</v>
      </c>
      <c r="AW457" s="13" t="s">
        <v>37</v>
      </c>
      <c r="AX457" s="13" t="s">
        <v>75</v>
      </c>
      <c r="AY457" s="197" t="s">
        <v>125</v>
      </c>
    </row>
    <row r="458" spans="2:51" s="14" customFormat="1" ht="11.25">
      <c r="B458" s="198"/>
      <c r="C458" s="199"/>
      <c r="D458" s="189" t="s">
        <v>136</v>
      </c>
      <c r="E458" s="200" t="s">
        <v>19</v>
      </c>
      <c r="F458" s="201" t="s">
        <v>485</v>
      </c>
      <c r="G458" s="199"/>
      <c r="H458" s="202">
        <v>217.68</v>
      </c>
      <c r="I458" s="203"/>
      <c r="J458" s="199"/>
      <c r="K458" s="199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136</v>
      </c>
      <c r="AU458" s="208" t="s">
        <v>82</v>
      </c>
      <c r="AV458" s="14" t="s">
        <v>82</v>
      </c>
      <c r="AW458" s="14" t="s">
        <v>37</v>
      </c>
      <c r="AX458" s="14" t="s">
        <v>80</v>
      </c>
      <c r="AY458" s="208" t="s">
        <v>125</v>
      </c>
    </row>
    <row r="459" spans="1:65" s="2" customFormat="1" ht="16.5" customHeight="1">
      <c r="A459" s="35"/>
      <c r="B459" s="36"/>
      <c r="C459" s="221" t="s">
        <v>486</v>
      </c>
      <c r="D459" s="221" t="s">
        <v>218</v>
      </c>
      <c r="E459" s="222" t="s">
        <v>308</v>
      </c>
      <c r="F459" s="223" t="s">
        <v>309</v>
      </c>
      <c r="G459" s="224" t="s">
        <v>130</v>
      </c>
      <c r="H459" s="225">
        <v>261.216</v>
      </c>
      <c r="I459" s="226"/>
      <c r="J459" s="227">
        <f>ROUND(I459*H459,2)</f>
        <v>0</v>
      </c>
      <c r="K459" s="223" t="s">
        <v>131</v>
      </c>
      <c r="L459" s="228"/>
      <c r="M459" s="229" t="s">
        <v>19</v>
      </c>
      <c r="N459" s="230" t="s">
        <v>46</v>
      </c>
      <c r="O459" s="65"/>
      <c r="P459" s="178">
        <f>O459*H459</f>
        <v>0</v>
      </c>
      <c r="Q459" s="178">
        <v>0.0003</v>
      </c>
      <c r="R459" s="178">
        <f>Q459*H459</f>
        <v>0.0783648</v>
      </c>
      <c r="S459" s="178">
        <v>0</v>
      </c>
      <c r="T459" s="17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0" t="s">
        <v>371</v>
      </c>
      <c r="AT459" s="180" t="s">
        <v>218</v>
      </c>
      <c r="AU459" s="180" t="s">
        <v>82</v>
      </c>
      <c r="AY459" s="18" t="s">
        <v>125</v>
      </c>
      <c r="BE459" s="181">
        <f>IF(N459="základní",J459,0)</f>
        <v>0</v>
      </c>
      <c r="BF459" s="181">
        <f>IF(N459="snížená",J459,0)</f>
        <v>0</v>
      </c>
      <c r="BG459" s="181">
        <f>IF(N459="zákl. přenesená",J459,0)</f>
        <v>0</v>
      </c>
      <c r="BH459" s="181">
        <f>IF(N459="sníž. přenesená",J459,0)</f>
        <v>0</v>
      </c>
      <c r="BI459" s="181">
        <f>IF(N459="nulová",J459,0)</f>
        <v>0</v>
      </c>
      <c r="BJ459" s="18" t="s">
        <v>80</v>
      </c>
      <c r="BK459" s="181">
        <f>ROUND(I459*H459,2)</f>
        <v>0</v>
      </c>
      <c r="BL459" s="18" t="s">
        <v>245</v>
      </c>
      <c r="BM459" s="180" t="s">
        <v>487</v>
      </c>
    </row>
    <row r="460" spans="2:51" s="14" customFormat="1" ht="11.25">
      <c r="B460" s="198"/>
      <c r="C460" s="199"/>
      <c r="D460" s="189" t="s">
        <v>136</v>
      </c>
      <c r="E460" s="199"/>
      <c r="F460" s="201" t="s">
        <v>488</v>
      </c>
      <c r="G460" s="199"/>
      <c r="H460" s="202">
        <v>261.216</v>
      </c>
      <c r="I460" s="203"/>
      <c r="J460" s="199"/>
      <c r="K460" s="199"/>
      <c r="L460" s="204"/>
      <c r="M460" s="205"/>
      <c r="N460" s="206"/>
      <c r="O460" s="206"/>
      <c r="P460" s="206"/>
      <c r="Q460" s="206"/>
      <c r="R460" s="206"/>
      <c r="S460" s="206"/>
      <c r="T460" s="207"/>
      <c r="AT460" s="208" t="s">
        <v>136</v>
      </c>
      <c r="AU460" s="208" t="s">
        <v>82</v>
      </c>
      <c r="AV460" s="14" t="s">
        <v>82</v>
      </c>
      <c r="AW460" s="14" t="s">
        <v>4</v>
      </c>
      <c r="AX460" s="14" t="s">
        <v>80</v>
      </c>
      <c r="AY460" s="208" t="s">
        <v>125</v>
      </c>
    </row>
    <row r="461" spans="1:65" s="2" customFormat="1" ht="24.2" customHeight="1">
      <c r="A461" s="35"/>
      <c r="B461" s="36"/>
      <c r="C461" s="169" t="s">
        <v>489</v>
      </c>
      <c r="D461" s="169" t="s">
        <v>127</v>
      </c>
      <c r="E461" s="170" t="s">
        <v>490</v>
      </c>
      <c r="F461" s="171" t="s">
        <v>491</v>
      </c>
      <c r="G461" s="172" t="s">
        <v>130</v>
      </c>
      <c r="H461" s="173">
        <v>217.68</v>
      </c>
      <c r="I461" s="174"/>
      <c r="J461" s="175">
        <f>ROUND(I461*H461,2)</f>
        <v>0</v>
      </c>
      <c r="K461" s="171" t="s">
        <v>131</v>
      </c>
      <c r="L461" s="40"/>
      <c r="M461" s="176" t="s">
        <v>19</v>
      </c>
      <c r="N461" s="177" t="s">
        <v>46</v>
      </c>
      <c r="O461" s="65"/>
      <c r="P461" s="178">
        <f>O461*H461</f>
        <v>0</v>
      </c>
      <c r="Q461" s="178">
        <v>3E-05</v>
      </c>
      <c r="R461" s="178">
        <f>Q461*H461</f>
        <v>0.0065304000000000004</v>
      </c>
      <c r="S461" s="178">
        <v>0</v>
      </c>
      <c r="T461" s="17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0" t="s">
        <v>245</v>
      </c>
      <c r="AT461" s="180" t="s">
        <v>127</v>
      </c>
      <c r="AU461" s="180" t="s">
        <v>82</v>
      </c>
      <c r="AY461" s="18" t="s">
        <v>125</v>
      </c>
      <c r="BE461" s="181">
        <f>IF(N461="základní",J461,0)</f>
        <v>0</v>
      </c>
      <c r="BF461" s="181">
        <f>IF(N461="snížená",J461,0)</f>
        <v>0</v>
      </c>
      <c r="BG461" s="181">
        <f>IF(N461="zákl. přenesená",J461,0)</f>
        <v>0</v>
      </c>
      <c r="BH461" s="181">
        <f>IF(N461="sníž. přenesená",J461,0)</f>
        <v>0</v>
      </c>
      <c r="BI461" s="181">
        <f>IF(N461="nulová",J461,0)</f>
        <v>0</v>
      </c>
      <c r="BJ461" s="18" t="s">
        <v>80</v>
      </c>
      <c r="BK461" s="181">
        <f>ROUND(I461*H461,2)</f>
        <v>0</v>
      </c>
      <c r="BL461" s="18" t="s">
        <v>245</v>
      </c>
      <c r="BM461" s="180" t="s">
        <v>492</v>
      </c>
    </row>
    <row r="462" spans="1:47" s="2" customFormat="1" ht="11.25">
      <c r="A462" s="35"/>
      <c r="B462" s="36"/>
      <c r="C462" s="37"/>
      <c r="D462" s="182" t="s">
        <v>134</v>
      </c>
      <c r="E462" s="37"/>
      <c r="F462" s="183" t="s">
        <v>493</v>
      </c>
      <c r="G462" s="37"/>
      <c r="H462" s="37"/>
      <c r="I462" s="184"/>
      <c r="J462" s="37"/>
      <c r="K462" s="37"/>
      <c r="L462" s="40"/>
      <c r="M462" s="185"/>
      <c r="N462" s="186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134</v>
      </c>
      <c r="AU462" s="18" t="s">
        <v>82</v>
      </c>
    </row>
    <row r="463" spans="2:51" s="13" customFormat="1" ht="11.25">
      <c r="B463" s="187"/>
      <c r="C463" s="188"/>
      <c r="D463" s="189" t="s">
        <v>136</v>
      </c>
      <c r="E463" s="190" t="s">
        <v>19</v>
      </c>
      <c r="F463" s="191" t="s">
        <v>478</v>
      </c>
      <c r="G463" s="188"/>
      <c r="H463" s="190" t="s">
        <v>19</v>
      </c>
      <c r="I463" s="192"/>
      <c r="J463" s="188"/>
      <c r="K463" s="188"/>
      <c r="L463" s="193"/>
      <c r="M463" s="194"/>
      <c r="N463" s="195"/>
      <c r="O463" s="195"/>
      <c r="P463" s="195"/>
      <c r="Q463" s="195"/>
      <c r="R463" s="195"/>
      <c r="S463" s="195"/>
      <c r="T463" s="196"/>
      <c r="AT463" s="197" t="s">
        <v>136</v>
      </c>
      <c r="AU463" s="197" t="s">
        <v>82</v>
      </c>
      <c r="AV463" s="13" t="s">
        <v>80</v>
      </c>
      <c r="AW463" s="13" t="s">
        <v>37</v>
      </c>
      <c r="AX463" s="13" t="s">
        <v>75</v>
      </c>
      <c r="AY463" s="197" t="s">
        <v>125</v>
      </c>
    </row>
    <row r="464" spans="2:51" s="14" customFormat="1" ht="11.25">
      <c r="B464" s="198"/>
      <c r="C464" s="199"/>
      <c r="D464" s="189" t="s">
        <v>136</v>
      </c>
      <c r="E464" s="200" t="s">
        <v>19</v>
      </c>
      <c r="F464" s="201" t="s">
        <v>485</v>
      </c>
      <c r="G464" s="199"/>
      <c r="H464" s="202">
        <v>217.68</v>
      </c>
      <c r="I464" s="203"/>
      <c r="J464" s="199"/>
      <c r="K464" s="199"/>
      <c r="L464" s="204"/>
      <c r="M464" s="205"/>
      <c r="N464" s="206"/>
      <c r="O464" s="206"/>
      <c r="P464" s="206"/>
      <c r="Q464" s="206"/>
      <c r="R464" s="206"/>
      <c r="S464" s="206"/>
      <c r="T464" s="207"/>
      <c r="AT464" s="208" t="s">
        <v>136</v>
      </c>
      <c r="AU464" s="208" t="s">
        <v>82</v>
      </c>
      <c r="AV464" s="14" t="s">
        <v>82</v>
      </c>
      <c r="AW464" s="14" t="s">
        <v>37</v>
      </c>
      <c r="AX464" s="14" t="s">
        <v>80</v>
      </c>
      <c r="AY464" s="208" t="s">
        <v>125</v>
      </c>
    </row>
    <row r="465" spans="1:65" s="2" customFormat="1" ht="16.5" customHeight="1">
      <c r="A465" s="35"/>
      <c r="B465" s="36"/>
      <c r="C465" s="221" t="s">
        <v>494</v>
      </c>
      <c r="D465" s="221" t="s">
        <v>218</v>
      </c>
      <c r="E465" s="222" t="s">
        <v>495</v>
      </c>
      <c r="F465" s="223" t="s">
        <v>496</v>
      </c>
      <c r="G465" s="224" t="s">
        <v>130</v>
      </c>
      <c r="H465" s="225">
        <v>261.216</v>
      </c>
      <c r="I465" s="226"/>
      <c r="J465" s="227">
        <f>ROUND(I465*H465,2)</f>
        <v>0</v>
      </c>
      <c r="K465" s="223" t="s">
        <v>131</v>
      </c>
      <c r="L465" s="228"/>
      <c r="M465" s="229" t="s">
        <v>19</v>
      </c>
      <c r="N465" s="230" t="s">
        <v>46</v>
      </c>
      <c r="O465" s="65"/>
      <c r="P465" s="178">
        <f>O465*H465</f>
        <v>0</v>
      </c>
      <c r="Q465" s="178">
        <v>0.0019</v>
      </c>
      <c r="R465" s="178">
        <f>Q465*H465</f>
        <v>0.49631040000000004</v>
      </c>
      <c r="S465" s="178">
        <v>0</v>
      </c>
      <c r="T465" s="17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0" t="s">
        <v>371</v>
      </c>
      <c r="AT465" s="180" t="s">
        <v>218</v>
      </c>
      <c r="AU465" s="180" t="s">
        <v>82</v>
      </c>
      <c r="AY465" s="18" t="s">
        <v>125</v>
      </c>
      <c r="BE465" s="181">
        <f>IF(N465="základní",J465,0)</f>
        <v>0</v>
      </c>
      <c r="BF465" s="181">
        <f>IF(N465="snížená",J465,0)</f>
        <v>0</v>
      </c>
      <c r="BG465" s="181">
        <f>IF(N465="zákl. přenesená",J465,0)</f>
        <v>0</v>
      </c>
      <c r="BH465" s="181">
        <f>IF(N465="sníž. přenesená",J465,0)</f>
        <v>0</v>
      </c>
      <c r="BI465" s="181">
        <f>IF(N465="nulová",J465,0)</f>
        <v>0</v>
      </c>
      <c r="BJ465" s="18" t="s">
        <v>80</v>
      </c>
      <c r="BK465" s="181">
        <f>ROUND(I465*H465,2)</f>
        <v>0</v>
      </c>
      <c r="BL465" s="18" t="s">
        <v>245</v>
      </c>
      <c r="BM465" s="180" t="s">
        <v>497</v>
      </c>
    </row>
    <row r="466" spans="2:51" s="14" customFormat="1" ht="11.25">
      <c r="B466" s="198"/>
      <c r="C466" s="199"/>
      <c r="D466" s="189" t="s">
        <v>136</v>
      </c>
      <c r="E466" s="199"/>
      <c r="F466" s="201" t="s">
        <v>488</v>
      </c>
      <c r="G466" s="199"/>
      <c r="H466" s="202">
        <v>261.216</v>
      </c>
      <c r="I466" s="203"/>
      <c r="J466" s="199"/>
      <c r="K466" s="199"/>
      <c r="L466" s="204"/>
      <c r="M466" s="205"/>
      <c r="N466" s="206"/>
      <c r="O466" s="206"/>
      <c r="P466" s="206"/>
      <c r="Q466" s="206"/>
      <c r="R466" s="206"/>
      <c r="S466" s="206"/>
      <c r="T466" s="207"/>
      <c r="AT466" s="208" t="s">
        <v>136</v>
      </c>
      <c r="AU466" s="208" t="s">
        <v>82</v>
      </c>
      <c r="AV466" s="14" t="s">
        <v>82</v>
      </c>
      <c r="AW466" s="14" t="s">
        <v>4</v>
      </c>
      <c r="AX466" s="14" t="s">
        <v>80</v>
      </c>
      <c r="AY466" s="208" t="s">
        <v>125</v>
      </c>
    </row>
    <row r="467" spans="1:65" s="2" customFormat="1" ht="24.2" customHeight="1">
      <c r="A467" s="35"/>
      <c r="B467" s="36"/>
      <c r="C467" s="169" t="s">
        <v>498</v>
      </c>
      <c r="D467" s="169" t="s">
        <v>127</v>
      </c>
      <c r="E467" s="170" t="s">
        <v>499</v>
      </c>
      <c r="F467" s="171" t="s">
        <v>500</v>
      </c>
      <c r="G467" s="172" t="s">
        <v>501</v>
      </c>
      <c r="H467" s="173">
        <v>181.4</v>
      </c>
      <c r="I467" s="174"/>
      <c r="J467" s="175">
        <f>ROUND(I467*H467,2)</f>
        <v>0</v>
      </c>
      <c r="K467" s="171" t="s">
        <v>131</v>
      </c>
      <c r="L467" s="40"/>
      <c r="M467" s="176" t="s">
        <v>19</v>
      </c>
      <c r="N467" s="177" t="s">
        <v>46</v>
      </c>
      <c r="O467" s="65"/>
      <c r="P467" s="178">
        <f>O467*H467</f>
        <v>0</v>
      </c>
      <c r="Q467" s="178">
        <v>0.0006</v>
      </c>
      <c r="R467" s="178">
        <f>Q467*H467</f>
        <v>0.10883999999999999</v>
      </c>
      <c r="S467" s="178">
        <v>0</v>
      </c>
      <c r="T467" s="179">
        <f>S467*H467</f>
        <v>0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R467" s="180" t="s">
        <v>245</v>
      </c>
      <c r="AT467" s="180" t="s">
        <v>127</v>
      </c>
      <c r="AU467" s="180" t="s">
        <v>82</v>
      </c>
      <c r="AY467" s="18" t="s">
        <v>125</v>
      </c>
      <c r="BE467" s="181">
        <f>IF(N467="základní",J467,0)</f>
        <v>0</v>
      </c>
      <c r="BF467" s="181">
        <f>IF(N467="snížená",J467,0)</f>
        <v>0</v>
      </c>
      <c r="BG467" s="181">
        <f>IF(N467="zákl. přenesená",J467,0)</f>
        <v>0</v>
      </c>
      <c r="BH467" s="181">
        <f>IF(N467="sníž. přenesená",J467,0)</f>
        <v>0</v>
      </c>
      <c r="BI467" s="181">
        <f>IF(N467="nulová",J467,0)</f>
        <v>0</v>
      </c>
      <c r="BJ467" s="18" t="s">
        <v>80</v>
      </c>
      <c r="BK467" s="181">
        <f>ROUND(I467*H467,2)</f>
        <v>0</v>
      </c>
      <c r="BL467" s="18" t="s">
        <v>245</v>
      </c>
      <c r="BM467" s="180" t="s">
        <v>502</v>
      </c>
    </row>
    <row r="468" spans="1:47" s="2" customFormat="1" ht="11.25">
      <c r="A468" s="35"/>
      <c r="B468" s="36"/>
      <c r="C468" s="37"/>
      <c r="D468" s="182" t="s">
        <v>134</v>
      </c>
      <c r="E468" s="37"/>
      <c r="F468" s="183" t="s">
        <v>503</v>
      </c>
      <c r="G468" s="37"/>
      <c r="H468" s="37"/>
      <c r="I468" s="184"/>
      <c r="J468" s="37"/>
      <c r="K468" s="37"/>
      <c r="L468" s="40"/>
      <c r="M468" s="185"/>
      <c r="N468" s="186"/>
      <c r="O468" s="65"/>
      <c r="P468" s="65"/>
      <c r="Q468" s="65"/>
      <c r="R468" s="65"/>
      <c r="S468" s="65"/>
      <c r="T468" s="66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T468" s="18" t="s">
        <v>134</v>
      </c>
      <c r="AU468" s="18" t="s">
        <v>82</v>
      </c>
    </row>
    <row r="469" spans="2:51" s="13" customFormat="1" ht="11.25">
      <c r="B469" s="187"/>
      <c r="C469" s="188"/>
      <c r="D469" s="189" t="s">
        <v>136</v>
      </c>
      <c r="E469" s="190" t="s">
        <v>19</v>
      </c>
      <c r="F469" s="191" t="s">
        <v>478</v>
      </c>
      <c r="G469" s="188"/>
      <c r="H469" s="190" t="s">
        <v>19</v>
      </c>
      <c r="I469" s="192"/>
      <c r="J469" s="188"/>
      <c r="K469" s="188"/>
      <c r="L469" s="193"/>
      <c r="M469" s="194"/>
      <c r="N469" s="195"/>
      <c r="O469" s="195"/>
      <c r="P469" s="195"/>
      <c r="Q469" s="195"/>
      <c r="R469" s="195"/>
      <c r="S469" s="195"/>
      <c r="T469" s="196"/>
      <c r="AT469" s="197" t="s">
        <v>136</v>
      </c>
      <c r="AU469" s="197" t="s">
        <v>82</v>
      </c>
      <c r="AV469" s="13" t="s">
        <v>80</v>
      </c>
      <c r="AW469" s="13" t="s">
        <v>37</v>
      </c>
      <c r="AX469" s="13" t="s">
        <v>75</v>
      </c>
      <c r="AY469" s="197" t="s">
        <v>125</v>
      </c>
    </row>
    <row r="470" spans="2:51" s="14" customFormat="1" ht="11.25">
      <c r="B470" s="198"/>
      <c r="C470" s="199"/>
      <c r="D470" s="189" t="s">
        <v>136</v>
      </c>
      <c r="E470" s="200" t="s">
        <v>19</v>
      </c>
      <c r="F470" s="201" t="s">
        <v>504</v>
      </c>
      <c r="G470" s="199"/>
      <c r="H470" s="202">
        <v>181.4</v>
      </c>
      <c r="I470" s="203"/>
      <c r="J470" s="199"/>
      <c r="K470" s="199"/>
      <c r="L470" s="204"/>
      <c r="M470" s="205"/>
      <c r="N470" s="206"/>
      <c r="O470" s="206"/>
      <c r="P470" s="206"/>
      <c r="Q470" s="206"/>
      <c r="R470" s="206"/>
      <c r="S470" s="206"/>
      <c r="T470" s="207"/>
      <c r="AT470" s="208" t="s">
        <v>136</v>
      </c>
      <c r="AU470" s="208" t="s">
        <v>82</v>
      </c>
      <c r="AV470" s="14" t="s">
        <v>82</v>
      </c>
      <c r="AW470" s="14" t="s">
        <v>37</v>
      </c>
      <c r="AX470" s="14" t="s">
        <v>80</v>
      </c>
      <c r="AY470" s="208" t="s">
        <v>125</v>
      </c>
    </row>
    <row r="471" spans="1:65" s="2" customFormat="1" ht="24.2" customHeight="1">
      <c r="A471" s="35"/>
      <c r="B471" s="36"/>
      <c r="C471" s="169" t="s">
        <v>505</v>
      </c>
      <c r="D471" s="169" t="s">
        <v>127</v>
      </c>
      <c r="E471" s="170" t="s">
        <v>506</v>
      </c>
      <c r="F471" s="171" t="s">
        <v>507</v>
      </c>
      <c r="G471" s="172" t="s">
        <v>501</v>
      </c>
      <c r="H471" s="173">
        <v>181.4</v>
      </c>
      <c r="I471" s="174"/>
      <c r="J471" s="175">
        <f>ROUND(I471*H471,2)</f>
        <v>0</v>
      </c>
      <c r="K471" s="171" t="s">
        <v>131</v>
      </c>
      <c r="L471" s="40"/>
      <c r="M471" s="176" t="s">
        <v>19</v>
      </c>
      <c r="N471" s="177" t="s">
        <v>46</v>
      </c>
      <c r="O471" s="65"/>
      <c r="P471" s="178">
        <f>O471*H471</f>
        <v>0</v>
      </c>
      <c r="Q471" s="178">
        <v>0.0006</v>
      </c>
      <c r="R471" s="178">
        <f>Q471*H471</f>
        <v>0.10883999999999999</v>
      </c>
      <c r="S471" s="178">
        <v>0</v>
      </c>
      <c r="T471" s="179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0" t="s">
        <v>245</v>
      </c>
      <c r="AT471" s="180" t="s">
        <v>127</v>
      </c>
      <c r="AU471" s="180" t="s">
        <v>82</v>
      </c>
      <c r="AY471" s="18" t="s">
        <v>125</v>
      </c>
      <c r="BE471" s="181">
        <f>IF(N471="základní",J471,0)</f>
        <v>0</v>
      </c>
      <c r="BF471" s="181">
        <f>IF(N471="snížená",J471,0)</f>
        <v>0</v>
      </c>
      <c r="BG471" s="181">
        <f>IF(N471="zákl. přenesená",J471,0)</f>
        <v>0</v>
      </c>
      <c r="BH471" s="181">
        <f>IF(N471="sníž. přenesená",J471,0)</f>
        <v>0</v>
      </c>
      <c r="BI471" s="181">
        <f>IF(N471="nulová",J471,0)</f>
        <v>0</v>
      </c>
      <c r="BJ471" s="18" t="s">
        <v>80</v>
      </c>
      <c r="BK471" s="181">
        <f>ROUND(I471*H471,2)</f>
        <v>0</v>
      </c>
      <c r="BL471" s="18" t="s">
        <v>245</v>
      </c>
      <c r="BM471" s="180" t="s">
        <v>508</v>
      </c>
    </row>
    <row r="472" spans="1:47" s="2" customFormat="1" ht="11.25">
      <c r="A472" s="35"/>
      <c r="B472" s="36"/>
      <c r="C472" s="37"/>
      <c r="D472" s="182" t="s">
        <v>134</v>
      </c>
      <c r="E472" s="37"/>
      <c r="F472" s="183" t="s">
        <v>509</v>
      </c>
      <c r="G472" s="37"/>
      <c r="H472" s="37"/>
      <c r="I472" s="184"/>
      <c r="J472" s="37"/>
      <c r="K472" s="37"/>
      <c r="L472" s="40"/>
      <c r="M472" s="185"/>
      <c r="N472" s="186"/>
      <c r="O472" s="65"/>
      <c r="P472" s="65"/>
      <c r="Q472" s="65"/>
      <c r="R472" s="65"/>
      <c r="S472" s="65"/>
      <c r="T472" s="66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T472" s="18" t="s">
        <v>134</v>
      </c>
      <c r="AU472" s="18" t="s">
        <v>82</v>
      </c>
    </row>
    <row r="473" spans="2:51" s="13" customFormat="1" ht="11.25">
      <c r="B473" s="187"/>
      <c r="C473" s="188"/>
      <c r="D473" s="189" t="s">
        <v>136</v>
      </c>
      <c r="E473" s="190" t="s">
        <v>19</v>
      </c>
      <c r="F473" s="191" t="s">
        <v>478</v>
      </c>
      <c r="G473" s="188"/>
      <c r="H473" s="190" t="s">
        <v>19</v>
      </c>
      <c r="I473" s="192"/>
      <c r="J473" s="188"/>
      <c r="K473" s="188"/>
      <c r="L473" s="193"/>
      <c r="M473" s="194"/>
      <c r="N473" s="195"/>
      <c r="O473" s="195"/>
      <c r="P473" s="195"/>
      <c r="Q473" s="195"/>
      <c r="R473" s="195"/>
      <c r="S473" s="195"/>
      <c r="T473" s="196"/>
      <c r="AT473" s="197" t="s">
        <v>136</v>
      </c>
      <c r="AU473" s="197" t="s">
        <v>82</v>
      </c>
      <c r="AV473" s="13" t="s">
        <v>80</v>
      </c>
      <c r="AW473" s="13" t="s">
        <v>37</v>
      </c>
      <c r="AX473" s="13" t="s">
        <v>75</v>
      </c>
      <c r="AY473" s="197" t="s">
        <v>125</v>
      </c>
    </row>
    <row r="474" spans="2:51" s="14" customFormat="1" ht="11.25">
      <c r="B474" s="198"/>
      <c r="C474" s="199"/>
      <c r="D474" s="189" t="s">
        <v>136</v>
      </c>
      <c r="E474" s="200" t="s">
        <v>19</v>
      </c>
      <c r="F474" s="201" t="s">
        <v>504</v>
      </c>
      <c r="G474" s="199"/>
      <c r="H474" s="202">
        <v>181.4</v>
      </c>
      <c r="I474" s="203"/>
      <c r="J474" s="199"/>
      <c r="K474" s="199"/>
      <c r="L474" s="204"/>
      <c r="M474" s="205"/>
      <c r="N474" s="206"/>
      <c r="O474" s="206"/>
      <c r="P474" s="206"/>
      <c r="Q474" s="206"/>
      <c r="R474" s="206"/>
      <c r="S474" s="206"/>
      <c r="T474" s="207"/>
      <c r="AT474" s="208" t="s">
        <v>136</v>
      </c>
      <c r="AU474" s="208" t="s">
        <v>82</v>
      </c>
      <c r="AV474" s="14" t="s">
        <v>82</v>
      </c>
      <c r="AW474" s="14" t="s">
        <v>37</v>
      </c>
      <c r="AX474" s="14" t="s">
        <v>80</v>
      </c>
      <c r="AY474" s="208" t="s">
        <v>125</v>
      </c>
    </row>
    <row r="475" spans="1:65" s="2" customFormat="1" ht="21.75" customHeight="1">
      <c r="A475" s="35"/>
      <c r="B475" s="36"/>
      <c r="C475" s="169" t="s">
        <v>510</v>
      </c>
      <c r="D475" s="169" t="s">
        <v>127</v>
      </c>
      <c r="E475" s="170" t="s">
        <v>511</v>
      </c>
      <c r="F475" s="171" t="s">
        <v>512</v>
      </c>
      <c r="G475" s="172" t="s">
        <v>501</v>
      </c>
      <c r="H475" s="173">
        <v>181.4</v>
      </c>
      <c r="I475" s="174"/>
      <c r="J475" s="175">
        <f>ROUND(I475*H475,2)</f>
        <v>0</v>
      </c>
      <c r="K475" s="171" t="s">
        <v>131</v>
      </c>
      <c r="L475" s="40"/>
      <c r="M475" s="176" t="s">
        <v>19</v>
      </c>
      <c r="N475" s="177" t="s">
        <v>46</v>
      </c>
      <c r="O475" s="65"/>
      <c r="P475" s="178">
        <f>O475*H475</f>
        <v>0</v>
      </c>
      <c r="Q475" s="178">
        <v>0.0015</v>
      </c>
      <c r="R475" s="178">
        <f>Q475*H475</f>
        <v>0.2721</v>
      </c>
      <c r="S475" s="178">
        <v>0</v>
      </c>
      <c r="T475" s="179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0" t="s">
        <v>245</v>
      </c>
      <c r="AT475" s="180" t="s">
        <v>127</v>
      </c>
      <c r="AU475" s="180" t="s">
        <v>82</v>
      </c>
      <c r="AY475" s="18" t="s">
        <v>125</v>
      </c>
      <c r="BE475" s="181">
        <f>IF(N475="základní",J475,0)</f>
        <v>0</v>
      </c>
      <c r="BF475" s="181">
        <f>IF(N475="snížená",J475,0)</f>
        <v>0</v>
      </c>
      <c r="BG475" s="181">
        <f>IF(N475="zákl. přenesená",J475,0)</f>
        <v>0</v>
      </c>
      <c r="BH475" s="181">
        <f>IF(N475="sníž. přenesená",J475,0)</f>
        <v>0</v>
      </c>
      <c r="BI475" s="181">
        <f>IF(N475="nulová",J475,0)</f>
        <v>0</v>
      </c>
      <c r="BJ475" s="18" t="s">
        <v>80</v>
      </c>
      <c r="BK475" s="181">
        <f>ROUND(I475*H475,2)</f>
        <v>0</v>
      </c>
      <c r="BL475" s="18" t="s">
        <v>245</v>
      </c>
      <c r="BM475" s="180" t="s">
        <v>513</v>
      </c>
    </row>
    <row r="476" spans="1:47" s="2" customFormat="1" ht="11.25">
      <c r="A476" s="35"/>
      <c r="B476" s="36"/>
      <c r="C476" s="37"/>
      <c r="D476" s="182" t="s">
        <v>134</v>
      </c>
      <c r="E476" s="37"/>
      <c r="F476" s="183" t="s">
        <v>514</v>
      </c>
      <c r="G476" s="37"/>
      <c r="H476" s="37"/>
      <c r="I476" s="184"/>
      <c r="J476" s="37"/>
      <c r="K476" s="37"/>
      <c r="L476" s="40"/>
      <c r="M476" s="185"/>
      <c r="N476" s="186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8" t="s">
        <v>134</v>
      </c>
      <c r="AU476" s="18" t="s">
        <v>82</v>
      </c>
    </row>
    <row r="477" spans="2:51" s="13" customFormat="1" ht="11.25">
      <c r="B477" s="187"/>
      <c r="C477" s="188"/>
      <c r="D477" s="189" t="s">
        <v>136</v>
      </c>
      <c r="E477" s="190" t="s">
        <v>19</v>
      </c>
      <c r="F477" s="191" t="s">
        <v>478</v>
      </c>
      <c r="G477" s="188"/>
      <c r="H477" s="190" t="s">
        <v>19</v>
      </c>
      <c r="I477" s="192"/>
      <c r="J477" s="188"/>
      <c r="K477" s="188"/>
      <c r="L477" s="193"/>
      <c r="M477" s="194"/>
      <c r="N477" s="195"/>
      <c r="O477" s="195"/>
      <c r="P477" s="195"/>
      <c r="Q477" s="195"/>
      <c r="R477" s="195"/>
      <c r="S477" s="195"/>
      <c r="T477" s="196"/>
      <c r="AT477" s="197" t="s">
        <v>136</v>
      </c>
      <c r="AU477" s="197" t="s">
        <v>82</v>
      </c>
      <c r="AV477" s="13" t="s">
        <v>80</v>
      </c>
      <c r="AW477" s="13" t="s">
        <v>37</v>
      </c>
      <c r="AX477" s="13" t="s">
        <v>75</v>
      </c>
      <c r="AY477" s="197" t="s">
        <v>125</v>
      </c>
    </row>
    <row r="478" spans="2:51" s="14" customFormat="1" ht="11.25">
      <c r="B478" s="198"/>
      <c r="C478" s="199"/>
      <c r="D478" s="189" t="s">
        <v>136</v>
      </c>
      <c r="E478" s="200" t="s">
        <v>19</v>
      </c>
      <c r="F478" s="201" t="s">
        <v>504</v>
      </c>
      <c r="G478" s="199"/>
      <c r="H478" s="202">
        <v>181.4</v>
      </c>
      <c r="I478" s="203"/>
      <c r="J478" s="199"/>
      <c r="K478" s="199"/>
      <c r="L478" s="204"/>
      <c r="M478" s="205"/>
      <c r="N478" s="206"/>
      <c r="O478" s="206"/>
      <c r="P478" s="206"/>
      <c r="Q478" s="206"/>
      <c r="R478" s="206"/>
      <c r="S478" s="206"/>
      <c r="T478" s="207"/>
      <c r="AT478" s="208" t="s">
        <v>136</v>
      </c>
      <c r="AU478" s="208" t="s">
        <v>82</v>
      </c>
      <c r="AV478" s="14" t="s">
        <v>82</v>
      </c>
      <c r="AW478" s="14" t="s">
        <v>37</v>
      </c>
      <c r="AX478" s="14" t="s">
        <v>80</v>
      </c>
      <c r="AY478" s="208" t="s">
        <v>125</v>
      </c>
    </row>
    <row r="479" spans="1:65" s="2" customFormat="1" ht="24.2" customHeight="1">
      <c r="A479" s="35"/>
      <c r="B479" s="36"/>
      <c r="C479" s="169" t="s">
        <v>515</v>
      </c>
      <c r="D479" s="169" t="s">
        <v>127</v>
      </c>
      <c r="E479" s="170" t="s">
        <v>516</v>
      </c>
      <c r="F479" s="171" t="s">
        <v>517</v>
      </c>
      <c r="G479" s="172" t="s">
        <v>199</v>
      </c>
      <c r="H479" s="173">
        <v>2.029</v>
      </c>
      <c r="I479" s="174"/>
      <c r="J479" s="175">
        <f>ROUND(I479*H479,2)</f>
        <v>0</v>
      </c>
      <c r="K479" s="171" t="s">
        <v>131</v>
      </c>
      <c r="L479" s="40"/>
      <c r="M479" s="176" t="s">
        <v>19</v>
      </c>
      <c r="N479" s="177" t="s">
        <v>46</v>
      </c>
      <c r="O479" s="65"/>
      <c r="P479" s="178">
        <f>O479*H479</f>
        <v>0</v>
      </c>
      <c r="Q479" s="178">
        <v>0</v>
      </c>
      <c r="R479" s="178">
        <f>Q479*H479</f>
        <v>0</v>
      </c>
      <c r="S479" s="178">
        <v>0</v>
      </c>
      <c r="T479" s="179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80" t="s">
        <v>245</v>
      </c>
      <c r="AT479" s="180" t="s">
        <v>127</v>
      </c>
      <c r="AU479" s="180" t="s">
        <v>82</v>
      </c>
      <c r="AY479" s="18" t="s">
        <v>125</v>
      </c>
      <c r="BE479" s="181">
        <f>IF(N479="základní",J479,0)</f>
        <v>0</v>
      </c>
      <c r="BF479" s="181">
        <f>IF(N479="snížená",J479,0)</f>
        <v>0</v>
      </c>
      <c r="BG479" s="181">
        <f>IF(N479="zákl. přenesená",J479,0)</f>
        <v>0</v>
      </c>
      <c r="BH479" s="181">
        <f>IF(N479="sníž. přenesená",J479,0)</f>
        <v>0</v>
      </c>
      <c r="BI479" s="181">
        <f>IF(N479="nulová",J479,0)</f>
        <v>0</v>
      </c>
      <c r="BJ479" s="18" t="s">
        <v>80</v>
      </c>
      <c r="BK479" s="181">
        <f>ROUND(I479*H479,2)</f>
        <v>0</v>
      </c>
      <c r="BL479" s="18" t="s">
        <v>245</v>
      </c>
      <c r="BM479" s="180" t="s">
        <v>518</v>
      </c>
    </row>
    <row r="480" spans="1:47" s="2" customFormat="1" ht="11.25">
      <c r="A480" s="35"/>
      <c r="B480" s="36"/>
      <c r="C480" s="37"/>
      <c r="D480" s="182" t="s">
        <v>134</v>
      </c>
      <c r="E480" s="37"/>
      <c r="F480" s="183" t="s">
        <v>519</v>
      </c>
      <c r="G480" s="37"/>
      <c r="H480" s="37"/>
      <c r="I480" s="184"/>
      <c r="J480" s="37"/>
      <c r="K480" s="37"/>
      <c r="L480" s="40"/>
      <c r="M480" s="185"/>
      <c r="N480" s="186"/>
      <c r="O480" s="65"/>
      <c r="P480" s="65"/>
      <c r="Q480" s="65"/>
      <c r="R480" s="65"/>
      <c r="S480" s="65"/>
      <c r="T480" s="66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T480" s="18" t="s">
        <v>134</v>
      </c>
      <c r="AU480" s="18" t="s">
        <v>82</v>
      </c>
    </row>
    <row r="481" spans="2:63" s="12" customFormat="1" ht="22.9" customHeight="1">
      <c r="B481" s="153"/>
      <c r="C481" s="154"/>
      <c r="D481" s="155" t="s">
        <v>74</v>
      </c>
      <c r="E481" s="167" t="s">
        <v>520</v>
      </c>
      <c r="F481" s="167" t="s">
        <v>521</v>
      </c>
      <c r="G481" s="154"/>
      <c r="H481" s="154"/>
      <c r="I481" s="157"/>
      <c r="J481" s="168">
        <f>BK481</f>
        <v>0</v>
      </c>
      <c r="K481" s="154"/>
      <c r="L481" s="159"/>
      <c r="M481" s="160"/>
      <c r="N481" s="161"/>
      <c r="O481" s="161"/>
      <c r="P481" s="162">
        <f>SUM(P482:P579)</f>
        <v>0</v>
      </c>
      <c r="Q481" s="161"/>
      <c r="R481" s="162">
        <f>SUM(R482:R579)</f>
        <v>31.462598239999995</v>
      </c>
      <c r="S481" s="161"/>
      <c r="T481" s="163">
        <f>SUM(T482:T579)</f>
        <v>0</v>
      </c>
      <c r="AR481" s="164" t="s">
        <v>82</v>
      </c>
      <c r="AT481" s="165" t="s">
        <v>74</v>
      </c>
      <c r="AU481" s="165" t="s">
        <v>80</v>
      </c>
      <c r="AY481" s="164" t="s">
        <v>125</v>
      </c>
      <c r="BK481" s="166">
        <f>SUM(BK482:BK579)</f>
        <v>0</v>
      </c>
    </row>
    <row r="482" spans="1:65" s="2" customFormat="1" ht="24.2" customHeight="1">
      <c r="A482" s="35"/>
      <c r="B482" s="36"/>
      <c r="C482" s="169" t="s">
        <v>522</v>
      </c>
      <c r="D482" s="169" t="s">
        <v>127</v>
      </c>
      <c r="E482" s="170" t="s">
        <v>523</v>
      </c>
      <c r="F482" s="171" t="s">
        <v>524</v>
      </c>
      <c r="G482" s="172" t="s">
        <v>130</v>
      </c>
      <c r="H482" s="173">
        <v>84.884</v>
      </c>
      <c r="I482" s="174"/>
      <c r="J482" s="175">
        <f>ROUND(I482*H482,2)</f>
        <v>0</v>
      </c>
      <c r="K482" s="171" t="s">
        <v>131</v>
      </c>
      <c r="L482" s="40"/>
      <c r="M482" s="176" t="s">
        <v>19</v>
      </c>
      <c r="N482" s="177" t="s">
        <v>46</v>
      </c>
      <c r="O482" s="65"/>
      <c r="P482" s="178">
        <f>O482*H482</f>
        <v>0</v>
      </c>
      <c r="Q482" s="178">
        <v>0.006</v>
      </c>
      <c r="R482" s="178">
        <f>Q482*H482</f>
        <v>0.509304</v>
      </c>
      <c r="S482" s="178">
        <v>0</v>
      </c>
      <c r="T482" s="179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180" t="s">
        <v>245</v>
      </c>
      <c r="AT482" s="180" t="s">
        <v>127</v>
      </c>
      <c r="AU482" s="180" t="s">
        <v>82</v>
      </c>
      <c r="AY482" s="18" t="s">
        <v>125</v>
      </c>
      <c r="BE482" s="181">
        <f>IF(N482="základní",J482,0)</f>
        <v>0</v>
      </c>
      <c r="BF482" s="181">
        <f>IF(N482="snížená",J482,0)</f>
        <v>0</v>
      </c>
      <c r="BG482" s="181">
        <f>IF(N482="zákl. přenesená",J482,0)</f>
        <v>0</v>
      </c>
      <c r="BH482" s="181">
        <f>IF(N482="sníž. přenesená",J482,0)</f>
        <v>0</v>
      </c>
      <c r="BI482" s="181">
        <f>IF(N482="nulová",J482,0)</f>
        <v>0</v>
      </c>
      <c r="BJ482" s="18" t="s">
        <v>80</v>
      </c>
      <c r="BK482" s="181">
        <f>ROUND(I482*H482,2)</f>
        <v>0</v>
      </c>
      <c r="BL482" s="18" t="s">
        <v>245</v>
      </c>
      <c r="BM482" s="180" t="s">
        <v>525</v>
      </c>
    </row>
    <row r="483" spans="1:47" s="2" customFormat="1" ht="11.25">
      <c r="A483" s="35"/>
      <c r="B483" s="36"/>
      <c r="C483" s="37"/>
      <c r="D483" s="182" t="s">
        <v>134</v>
      </c>
      <c r="E483" s="37"/>
      <c r="F483" s="183" t="s">
        <v>526</v>
      </c>
      <c r="G483" s="37"/>
      <c r="H483" s="37"/>
      <c r="I483" s="184"/>
      <c r="J483" s="37"/>
      <c r="K483" s="37"/>
      <c r="L483" s="40"/>
      <c r="M483" s="185"/>
      <c r="N483" s="186"/>
      <c r="O483" s="65"/>
      <c r="P483" s="65"/>
      <c r="Q483" s="65"/>
      <c r="R483" s="65"/>
      <c r="S483" s="65"/>
      <c r="T483" s="66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134</v>
      </c>
      <c r="AU483" s="18" t="s">
        <v>82</v>
      </c>
    </row>
    <row r="484" spans="2:51" s="13" customFormat="1" ht="11.25">
      <c r="B484" s="187"/>
      <c r="C484" s="188"/>
      <c r="D484" s="189" t="s">
        <v>136</v>
      </c>
      <c r="E484" s="190" t="s">
        <v>19</v>
      </c>
      <c r="F484" s="191" t="s">
        <v>527</v>
      </c>
      <c r="G484" s="188"/>
      <c r="H484" s="190" t="s">
        <v>19</v>
      </c>
      <c r="I484" s="192"/>
      <c r="J484" s="188"/>
      <c r="K484" s="188"/>
      <c r="L484" s="193"/>
      <c r="M484" s="194"/>
      <c r="N484" s="195"/>
      <c r="O484" s="195"/>
      <c r="P484" s="195"/>
      <c r="Q484" s="195"/>
      <c r="R484" s="195"/>
      <c r="S484" s="195"/>
      <c r="T484" s="196"/>
      <c r="AT484" s="197" t="s">
        <v>136</v>
      </c>
      <c r="AU484" s="197" t="s">
        <v>82</v>
      </c>
      <c r="AV484" s="13" t="s">
        <v>80</v>
      </c>
      <c r="AW484" s="13" t="s">
        <v>37</v>
      </c>
      <c r="AX484" s="13" t="s">
        <v>75</v>
      </c>
      <c r="AY484" s="197" t="s">
        <v>125</v>
      </c>
    </row>
    <row r="485" spans="2:51" s="14" customFormat="1" ht="11.25">
      <c r="B485" s="198"/>
      <c r="C485" s="199"/>
      <c r="D485" s="189" t="s">
        <v>136</v>
      </c>
      <c r="E485" s="200" t="s">
        <v>19</v>
      </c>
      <c r="F485" s="201" t="s">
        <v>528</v>
      </c>
      <c r="G485" s="199"/>
      <c r="H485" s="202">
        <v>84.884</v>
      </c>
      <c r="I485" s="203"/>
      <c r="J485" s="199"/>
      <c r="K485" s="199"/>
      <c r="L485" s="204"/>
      <c r="M485" s="205"/>
      <c r="N485" s="206"/>
      <c r="O485" s="206"/>
      <c r="P485" s="206"/>
      <c r="Q485" s="206"/>
      <c r="R485" s="206"/>
      <c r="S485" s="206"/>
      <c r="T485" s="207"/>
      <c r="AT485" s="208" t="s">
        <v>136</v>
      </c>
      <c r="AU485" s="208" t="s">
        <v>82</v>
      </c>
      <c r="AV485" s="14" t="s">
        <v>82</v>
      </c>
      <c r="AW485" s="14" t="s">
        <v>37</v>
      </c>
      <c r="AX485" s="14" t="s">
        <v>80</v>
      </c>
      <c r="AY485" s="208" t="s">
        <v>125</v>
      </c>
    </row>
    <row r="486" spans="1:65" s="2" customFormat="1" ht="16.5" customHeight="1">
      <c r="A486" s="35"/>
      <c r="B486" s="36"/>
      <c r="C486" s="221" t="s">
        <v>529</v>
      </c>
      <c r="D486" s="221" t="s">
        <v>218</v>
      </c>
      <c r="E486" s="222" t="s">
        <v>530</v>
      </c>
      <c r="F486" s="223" t="s">
        <v>531</v>
      </c>
      <c r="G486" s="224" t="s">
        <v>130</v>
      </c>
      <c r="H486" s="225">
        <v>89.128</v>
      </c>
      <c r="I486" s="226"/>
      <c r="J486" s="227">
        <f>ROUND(I486*H486,2)</f>
        <v>0</v>
      </c>
      <c r="K486" s="223" t="s">
        <v>131</v>
      </c>
      <c r="L486" s="228"/>
      <c r="M486" s="229" t="s">
        <v>19</v>
      </c>
      <c r="N486" s="230" t="s">
        <v>46</v>
      </c>
      <c r="O486" s="65"/>
      <c r="P486" s="178">
        <f>O486*H486</f>
        <v>0</v>
      </c>
      <c r="Q486" s="178">
        <v>0.007</v>
      </c>
      <c r="R486" s="178">
        <f>Q486*H486</f>
        <v>0.623896</v>
      </c>
      <c r="S486" s="178">
        <v>0</v>
      </c>
      <c r="T486" s="179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0" t="s">
        <v>371</v>
      </c>
      <c r="AT486" s="180" t="s">
        <v>218</v>
      </c>
      <c r="AU486" s="180" t="s">
        <v>82</v>
      </c>
      <c r="AY486" s="18" t="s">
        <v>125</v>
      </c>
      <c r="BE486" s="181">
        <f>IF(N486="základní",J486,0)</f>
        <v>0</v>
      </c>
      <c r="BF486" s="181">
        <f>IF(N486="snížená",J486,0)</f>
        <v>0</v>
      </c>
      <c r="BG486" s="181">
        <f>IF(N486="zákl. přenesená",J486,0)</f>
        <v>0</v>
      </c>
      <c r="BH486" s="181">
        <f>IF(N486="sníž. přenesená",J486,0)</f>
        <v>0</v>
      </c>
      <c r="BI486" s="181">
        <f>IF(N486="nulová",J486,0)</f>
        <v>0</v>
      </c>
      <c r="BJ486" s="18" t="s">
        <v>80</v>
      </c>
      <c r="BK486" s="181">
        <f>ROUND(I486*H486,2)</f>
        <v>0</v>
      </c>
      <c r="BL486" s="18" t="s">
        <v>245</v>
      </c>
      <c r="BM486" s="180" t="s">
        <v>532</v>
      </c>
    </row>
    <row r="487" spans="2:51" s="14" customFormat="1" ht="11.25">
      <c r="B487" s="198"/>
      <c r="C487" s="199"/>
      <c r="D487" s="189" t="s">
        <v>136</v>
      </c>
      <c r="E487" s="199"/>
      <c r="F487" s="201" t="s">
        <v>533</v>
      </c>
      <c r="G487" s="199"/>
      <c r="H487" s="202">
        <v>89.128</v>
      </c>
      <c r="I487" s="203"/>
      <c r="J487" s="199"/>
      <c r="K487" s="199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136</v>
      </c>
      <c r="AU487" s="208" t="s">
        <v>82</v>
      </c>
      <c r="AV487" s="14" t="s">
        <v>82</v>
      </c>
      <c r="AW487" s="14" t="s">
        <v>4</v>
      </c>
      <c r="AX487" s="14" t="s">
        <v>80</v>
      </c>
      <c r="AY487" s="208" t="s">
        <v>125</v>
      </c>
    </row>
    <row r="488" spans="1:65" s="2" customFormat="1" ht="24.2" customHeight="1">
      <c r="A488" s="35"/>
      <c r="B488" s="36"/>
      <c r="C488" s="169" t="s">
        <v>534</v>
      </c>
      <c r="D488" s="169" t="s">
        <v>127</v>
      </c>
      <c r="E488" s="170" t="s">
        <v>523</v>
      </c>
      <c r="F488" s="171" t="s">
        <v>524</v>
      </c>
      <c r="G488" s="172" t="s">
        <v>130</v>
      </c>
      <c r="H488" s="173">
        <v>33.878</v>
      </c>
      <c r="I488" s="174"/>
      <c r="J488" s="175">
        <f>ROUND(I488*H488,2)</f>
        <v>0</v>
      </c>
      <c r="K488" s="171" t="s">
        <v>131</v>
      </c>
      <c r="L488" s="40"/>
      <c r="M488" s="176" t="s">
        <v>19</v>
      </c>
      <c r="N488" s="177" t="s">
        <v>46</v>
      </c>
      <c r="O488" s="65"/>
      <c r="P488" s="178">
        <f>O488*H488</f>
        <v>0</v>
      </c>
      <c r="Q488" s="178">
        <v>0.006</v>
      </c>
      <c r="R488" s="178">
        <f>Q488*H488</f>
        <v>0.203268</v>
      </c>
      <c r="S488" s="178">
        <v>0</v>
      </c>
      <c r="T488" s="179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0" t="s">
        <v>245</v>
      </c>
      <c r="AT488" s="180" t="s">
        <v>127</v>
      </c>
      <c r="AU488" s="180" t="s">
        <v>82</v>
      </c>
      <c r="AY488" s="18" t="s">
        <v>125</v>
      </c>
      <c r="BE488" s="181">
        <f>IF(N488="základní",J488,0)</f>
        <v>0</v>
      </c>
      <c r="BF488" s="181">
        <f>IF(N488="snížená",J488,0)</f>
        <v>0</v>
      </c>
      <c r="BG488" s="181">
        <f>IF(N488="zákl. přenesená",J488,0)</f>
        <v>0</v>
      </c>
      <c r="BH488" s="181">
        <f>IF(N488="sníž. přenesená",J488,0)</f>
        <v>0</v>
      </c>
      <c r="BI488" s="181">
        <f>IF(N488="nulová",J488,0)</f>
        <v>0</v>
      </c>
      <c r="BJ488" s="18" t="s">
        <v>80</v>
      </c>
      <c r="BK488" s="181">
        <f>ROUND(I488*H488,2)</f>
        <v>0</v>
      </c>
      <c r="BL488" s="18" t="s">
        <v>245</v>
      </c>
      <c r="BM488" s="180" t="s">
        <v>535</v>
      </c>
    </row>
    <row r="489" spans="1:47" s="2" customFormat="1" ht="11.25">
      <c r="A489" s="35"/>
      <c r="B489" s="36"/>
      <c r="C489" s="37"/>
      <c r="D489" s="182" t="s">
        <v>134</v>
      </c>
      <c r="E489" s="37"/>
      <c r="F489" s="183" t="s">
        <v>526</v>
      </c>
      <c r="G489" s="37"/>
      <c r="H489" s="37"/>
      <c r="I489" s="184"/>
      <c r="J489" s="37"/>
      <c r="K489" s="37"/>
      <c r="L489" s="40"/>
      <c r="M489" s="185"/>
      <c r="N489" s="186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134</v>
      </c>
      <c r="AU489" s="18" t="s">
        <v>82</v>
      </c>
    </row>
    <row r="490" spans="2:51" s="13" customFormat="1" ht="11.25">
      <c r="B490" s="187"/>
      <c r="C490" s="188"/>
      <c r="D490" s="189" t="s">
        <v>136</v>
      </c>
      <c r="E490" s="190" t="s">
        <v>19</v>
      </c>
      <c r="F490" s="191" t="s">
        <v>536</v>
      </c>
      <c r="G490" s="188"/>
      <c r="H490" s="190" t="s">
        <v>19</v>
      </c>
      <c r="I490" s="192"/>
      <c r="J490" s="188"/>
      <c r="K490" s="188"/>
      <c r="L490" s="193"/>
      <c r="M490" s="194"/>
      <c r="N490" s="195"/>
      <c r="O490" s="195"/>
      <c r="P490" s="195"/>
      <c r="Q490" s="195"/>
      <c r="R490" s="195"/>
      <c r="S490" s="195"/>
      <c r="T490" s="196"/>
      <c r="AT490" s="197" t="s">
        <v>136</v>
      </c>
      <c r="AU490" s="197" t="s">
        <v>82</v>
      </c>
      <c r="AV490" s="13" t="s">
        <v>80</v>
      </c>
      <c r="AW490" s="13" t="s">
        <v>37</v>
      </c>
      <c r="AX490" s="13" t="s">
        <v>75</v>
      </c>
      <c r="AY490" s="197" t="s">
        <v>125</v>
      </c>
    </row>
    <row r="491" spans="2:51" s="14" customFormat="1" ht="11.25">
      <c r="B491" s="198"/>
      <c r="C491" s="199"/>
      <c r="D491" s="189" t="s">
        <v>136</v>
      </c>
      <c r="E491" s="200" t="s">
        <v>19</v>
      </c>
      <c r="F491" s="201" t="s">
        <v>537</v>
      </c>
      <c r="G491" s="199"/>
      <c r="H491" s="202">
        <v>28.028</v>
      </c>
      <c r="I491" s="203"/>
      <c r="J491" s="199"/>
      <c r="K491" s="199"/>
      <c r="L491" s="204"/>
      <c r="M491" s="205"/>
      <c r="N491" s="206"/>
      <c r="O491" s="206"/>
      <c r="P491" s="206"/>
      <c r="Q491" s="206"/>
      <c r="R491" s="206"/>
      <c r="S491" s="206"/>
      <c r="T491" s="207"/>
      <c r="AT491" s="208" t="s">
        <v>136</v>
      </c>
      <c r="AU491" s="208" t="s">
        <v>82</v>
      </c>
      <c r="AV491" s="14" t="s">
        <v>82</v>
      </c>
      <c r="AW491" s="14" t="s">
        <v>37</v>
      </c>
      <c r="AX491" s="14" t="s">
        <v>75</v>
      </c>
      <c r="AY491" s="208" t="s">
        <v>125</v>
      </c>
    </row>
    <row r="492" spans="2:51" s="14" customFormat="1" ht="11.25">
      <c r="B492" s="198"/>
      <c r="C492" s="199"/>
      <c r="D492" s="189" t="s">
        <v>136</v>
      </c>
      <c r="E492" s="200" t="s">
        <v>19</v>
      </c>
      <c r="F492" s="201" t="s">
        <v>538</v>
      </c>
      <c r="G492" s="199"/>
      <c r="H492" s="202">
        <v>5.85</v>
      </c>
      <c r="I492" s="203"/>
      <c r="J492" s="199"/>
      <c r="K492" s="199"/>
      <c r="L492" s="204"/>
      <c r="M492" s="205"/>
      <c r="N492" s="206"/>
      <c r="O492" s="206"/>
      <c r="P492" s="206"/>
      <c r="Q492" s="206"/>
      <c r="R492" s="206"/>
      <c r="S492" s="206"/>
      <c r="T492" s="207"/>
      <c r="AT492" s="208" t="s">
        <v>136</v>
      </c>
      <c r="AU492" s="208" t="s">
        <v>82</v>
      </c>
      <c r="AV492" s="14" t="s">
        <v>82</v>
      </c>
      <c r="AW492" s="14" t="s">
        <v>37</v>
      </c>
      <c r="AX492" s="14" t="s">
        <v>75</v>
      </c>
      <c r="AY492" s="208" t="s">
        <v>125</v>
      </c>
    </row>
    <row r="493" spans="2:51" s="15" customFormat="1" ht="11.25">
      <c r="B493" s="209"/>
      <c r="C493" s="210"/>
      <c r="D493" s="189" t="s">
        <v>136</v>
      </c>
      <c r="E493" s="211" t="s">
        <v>19</v>
      </c>
      <c r="F493" s="212" t="s">
        <v>145</v>
      </c>
      <c r="G493" s="210"/>
      <c r="H493" s="213">
        <v>33.878</v>
      </c>
      <c r="I493" s="214"/>
      <c r="J493" s="210"/>
      <c r="K493" s="210"/>
      <c r="L493" s="215"/>
      <c r="M493" s="216"/>
      <c r="N493" s="217"/>
      <c r="O493" s="217"/>
      <c r="P493" s="217"/>
      <c r="Q493" s="217"/>
      <c r="R493" s="217"/>
      <c r="S493" s="217"/>
      <c r="T493" s="218"/>
      <c r="AT493" s="219" t="s">
        <v>136</v>
      </c>
      <c r="AU493" s="219" t="s">
        <v>82</v>
      </c>
      <c r="AV493" s="15" t="s">
        <v>132</v>
      </c>
      <c r="AW493" s="15" t="s">
        <v>37</v>
      </c>
      <c r="AX493" s="15" t="s">
        <v>80</v>
      </c>
      <c r="AY493" s="219" t="s">
        <v>125</v>
      </c>
    </row>
    <row r="494" spans="1:65" s="2" customFormat="1" ht="16.5" customHeight="1">
      <c r="A494" s="35"/>
      <c r="B494" s="36"/>
      <c r="C494" s="221" t="s">
        <v>539</v>
      </c>
      <c r="D494" s="221" t="s">
        <v>218</v>
      </c>
      <c r="E494" s="222" t="s">
        <v>540</v>
      </c>
      <c r="F494" s="223" t="s">
        <v>541</v>
      </c>
      <c r="G494" s="224" t="s">
        <v>130</v>
      </c>
      <c r="H494" s="225">
        <v>35.572</v>
      </c>
      <c r="I494" s="226"/>
      <c r="J494" s="227">
        <f>ROUND(I494*H494,2)</f>
        <v>0</v>
      </c>
      <c r="K494" s="223" t="s">
        <v>131</v>
      </c>
      <c r="L494" s="228"/>
      <c r="M494" s="229" t="s">
        <v>19</v>
      </c>
      <c r="N494" s="230" t="s">
        <v>46</v>
      </c>
      <c r="O494" s="65"/>
      <c r="P494" s="178">
        <f>O494*H494</f>
        <v>0</v>
      </c>
      <c r="Q494" s="178">
        <v>0.00525</v>
      </c>
      <c r="R494" s="178">
        <f>Q494*H494</f>
        <v>0.18675300000000003</v>
      </c>
      <c r="S494" s="178">
        <v>0</v>
      </c>
      <c r="T494" s="179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0" t="s">
        <v>371</v>
      </c>
      <c r="AT494" s="180" t="s">
        <v>218</v>
      </c>
      <c r="AU494" s="180" t="s">
        <v>82</v>
      </c>
      <c r="AY494" s="18" t="s">
        <v>125</v>
      </c>
      <c r="BE494" s="181">
        <f>IF(N494="základní",J494,0)</f>
        <v>0</v>
      </c>
      <c r="BF494" s="181">
        <f>IF(N494="snížená",J494,0)</f>
        <v>0</v>
      </c>
      <c r="BG494" s="181">
        <f>IF(N494="zákl. přenesená",J494,0)</f>
        <v>0</v>
      </c>
      <c r="BH494" s="181">
        <f>IF(N494="sníž. přenesená",J494,0)</f>
        <v>0</v>
      </c>
      <c r="BI494" s="181">
        <f>IF(N494="nulová",J494,0)</f>
        <v>0</v>
      </c>
      <c r="BJ494" s="18" t="s">
        <v>80</v>
      </c>
      <c r="BK494" s="181">
        <f>ROUND(I494*H494,2)</f>
        <v>0</v>
      </c>
      <c r="BL494" s="18" t="s">
        <v>245</v>
      </c>
      <c r="BM494" s="180" t="s">
        <v>542</v>
      </c>
    </row>
    <row r="495" spans="2:51" s="14" customFormat="1" ht="11.25">
      <c r="B495" s="198"/>
      <c r="C495" s="199"/>
      <c r="D495" s="189" t="s">
        <v>136</v>
      </c>
      <c r="E495" s="199"/>
      <c r="F495" s="201" t="s">
        <v>543</v>
      </c>
      <c r="G495" s="199"/>
      <c r="H495" s="202">
        <v>35.572</v>
      </c>
      <c r="I495" s="203"/>
      <c r="J495" s="199"/>
      <c r="K495" s="199"/>
      <c r="L495" s="204"/>
      <c r="M495" s="205"/>
      <c r="N495" s="206"/>
      <c r="O495" s="206"/>
      <c r="P495" s="206"/>
      <c r="Q495" s="206"/>
      <c r="R495" s="206"/>
      <c r="S495" s="206"/>
      <c r="T495" s="207"/>
      <c r="AT495" s="208" t="s">
        <v>136</v>
      </c>
      <c r="AU495" s="208" t="s">
        <v>82</v>
      </c>
      <c r="AV495" s="14" t="s">
        <v>82</v>
      </c>
      <c r="AW495" s="14" t="s">
        <v>4</v>
      </c>
      <c r="AX495" s="14" t="s">
        <v>80</v>
      </c>
      <c r="AY495" s="208" t="s">
        <v>125</v>
      </c>
    </row>
    <row r="496" spans="1:65" s="2" customFormat="1" ht="24.2" customHeight="1">
      <c r="A496" s="35"/>
      <c r="B496" s="36"/>
      <c r="C496" s="169" t="s">
        <v>544</v>
      </c>
      <c r="D496" s="169" t="s">
        <v>127</v>
      </c>
      <c r="E496" s="170" t="s">
        <v>523</v>
      </c>
      <c r="F496" s="171" t="s">
        <v>524</v>
      </c>
      <c r="G496" s="172" t="s">
        <v>130</v>
      </c>
      <c r="H496" s="173">
        <v>66.791</v>
      </c>
      <c r="I496" s="174"/>
      <c r="J496" s="175">
        <f>ROUND(I496*H496,2)</f>
        <v>0</v>
      </c>
      <c r="K496" s="171" t="s">
        <v>131</v>
      </c>
      <c r="L496" s="40"/>
      <c r="M496" s="176" t="s">
        <v>19</v>
      </c>
      <c r="N496" s="177" t="s">
        <v>46</v>
      </c>
      <c r="O496" s="65"/>
      <c r="P496" s="178">
        <f>O496*H496</f>
        <v>0</v>
      </c>
      <c r="Q496" s="178">
        <v>0.006</v>
      </c>
      <c r="R496" s="178">
        <f>Q496*H496</f>
        <v>0.400746</v>
      </c>
      <c r="S496" s="178">
        <v>0</v>
      </c>
      <c r="T496" s="179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80" t="s">
        <v>245</v>
      </c>
      <c r="AT496" s="180" t="s">
        <v>127</v>
      </c>
      <c r="AU496" s="180" t="s">
        <v>82</v>
      </c>
      <c r="AY496" s="18" t="s">
        <v>125</v>
      </c>
      <c r="BE496" s="181">
        <f>IF(N496="základní",J496,0)</f>
        <v>0</v>
      </c>
      <c r="BF496" s="181">
        <f>IF(N496="snížená",J496,0)</f>
        <v>0</v>
      </c>
      <c r="BG496" s="181">
        <f>IF(N496="zákl. přenesená",J496,0)</f>
        <v>0</v>
      </c>
      <c r="BH496" s="181">
        <f>IF(N496="sníž. přenesená",J496,0)</f>
        <v>0</v>
      </c>
      <c r="BI496" s="181">
        <f>IF(N496="nulová",J496,0)</f>
        <v>0</v>
      </c>
      <c r="BJ496" s="18" t="s">
        <v>80</v>
      </c>
      <c r="BK496" s="181">
        <f>ROUND(I496*H496,2)</f>
        <v>0</v>
      </c>
      <c r="BL496" s="18" t="s">
        <v>245</v>
      </c>
      <c r="BM496" s="180" t="s">
        <v>545</v>
      </c>
    </row>
    <row r="497" spans="1:47" s="2" customFormat="1" ht="11.25">
      <c r="A497" s="35"/>
      <c r="B497" s="36"/>
      <c r="C497" s="37"/>
      <c r="D497" s="182" t="s">
        <v>134</v>
      </c>
      <c r="E497" s="37"/>
      <c r="F497" s="183" t="s">
        <v>526</v>
      </c>
      <c r="G497" s="37"/>
      <c r="H497" s="37"/>
      <c r="I497" s="184"/>
      <c r="J497" s="37"/>
      <c r="K497" s="37"/>
      <c r="L497" s="40"/>
      <c r="M497" s="185"/>
      <c r="N497" s="186"/>
      <c r="O497" s="65"/>
      <c r="P497" s="65"/>
      <c r="Q497" s="65"/>
      <c r="R497" s="65"/>
      <c r="S497" s="65"/>
      <c r="T497" s="66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T497" s="18" t="s">
        <v>134</v>
      </c>
      <c r="AU497" s="18" t="s">
        <v>82</v>
      </c>
    </row>
    <row r="498" spans="2:51" s="13" customFormat="1" ht="11.25">
      <c r="B498" s="187"/>
      <c r="C498" s="188"/>
      <c r="D498" s="189" t="s">
        <v>136</v>
      </c>
      <c r="E498" s="190" t="s">
        <v>19</v>
      </c>
      <c r="F498" s="191" t="s">
        <v>277</v>
      </c>
      <c r="G498" s="188"/>
      <c r="H498" s="190" t="s">
        <v>19</v>
      </c>
      <c r="I498" s="192"/>
      <c r="J498" s="188"/>
      <c r="K498" s="188"/>
      <c r="L498" s="193"/>
      <c r="M498" s="194"/>
      <c r="N498" s="195"/>
      <c r="O498" s="195"/>
      <c r="P498" s="195"/>
      <c r="Q498" s="195"/>
      <c r="R498" s="195"/>
      <c r="S498" s="195"/>
      <c r="T498" s="196"/>
      <c r="AT498" s="197" t="s">
        <v>136</v>
      </c>
      <c r="AU498" s="197" t="s">
        <v>82</v>
      </c>
      <c r="AV498" s="13" t="s">
        <v>80</v>
      </c>
      <c r="AW498" s="13" t="s">
        <v>37</v>
      </c>
      <c r="AX498" s="13" t="s">
        <v>75</v>
      </c>
      <c r="AY498" s="197" t="s">
        <v>125</v>
      </c>
    </row>
    <row r="499" spans="2:51" s="14" customFormat="1" ht="11.25">
      <c r="B499" s="198"/>
      <c r="C499" s="199"/>
      <c r="D499" s="189" t="s">
        <v>136</v>
      </c>
      <c r="E499" s="200" t="s">
        <v>19</v>
      </c>
      <c r="F499" s="201" t="s">
        <v>538</v>
      </c>
      <c r="G499" s="199"/>
      <c r="H499" s="202">
        <v>5.85</v>
      </c>
      <c r="I499" s="203"/>
      <c r="J499" s="199"/>
      <c r="K499" s="199"/>
      <c r="L499" s="204"/>
      <c r="M499" s="205"/>
      <c r="N499" s="206"/>
      <c r="O499" s="206"/>
      <c r="P499" s="206"/>
      <c r="Q499" s="206"/>
      <c r="R499" s="206"/>
      <c r="S499" s="206"/>
      <c r="T499" s="207"/>
      <c r="AT499" s="208" t="s">
        <v>136</v>
      </c>
      <c r="AU499" s="208" t="s">
        <v>82</v>
      </c>
      <c r="AV499" s="14" t="s">
        <v>82</v>
      </c>
      <c r="AW499" s="14" t="s">
        <v>37</v>
      </c>
      <c r="AX499" s="14" t="s">
        <v>75</v>
      </c>
      <c r="AY499" s="208" t="s">
        <v>125</v>
      </c>
    </row>
    <row r="500" spans="2:51" s="13" customFormat="1" ht="11.25">
      <c r="B500" s="187"/>
      <c r="C500" s="188"/>
      <c r="D500" s="189" t="s">
        <v>136</v>
      </c>
      <c r="E500" s="190" t="s">
        <v>19</v>
      </c>
      <c r="F500" s="191" t="s">
        <v>278</v>
      </c>
      <c r="G500" s="188"/>
      <c r="H500" s="190" t="s">
        <v>19</v>
      </c>
      <c r="I500" s="192"/>
      <c r="J500" s="188"/>
      <c r="K500" s="188"/>
      <c r="L500" s="193"/>
      <c r="M500" s="194"/>
      <c r="N500" s="195"/>
      <c r="O500" s="195"/>
      <c r="P500" s="195"/>
      <c r="Q500" s="195"/>
      <c r="R500" s="195"/>
      <c r="S500" s="195"/>
      <c r="T500" s="196"/>
      <c r="AT500" s="197" t="s">
        <v>136</v>
      </c>
      <c r="AU500" s="197" t="s">
        <v>82</v>
      </c>
      <c r="AV500" s="13" t="s">
        <v>80</v>
      </c>
      <c r="AW500" s="13" t="s">
        <v>37</v>
      </c>
      <c r="AX500" s="13" t="s">
        <v>75</v>
      </c>
      <c r="AY500" s="197" t="s">
        <v>125</v>
      </c>
    </row>
    <row r="501" spans="2:51" s="14" customFormat="1" ht="11.25">
      <c r="B501" s="198"/>
      <c r="C501" s="199"/>
      <c r="D501" s="189" t="s">
        <v>136</v>
      </c>
      <c r="E501" s="200" t="s">
        <v>19</v>
      </c>
      <c r="F501" s="201" t="s">
        <v>546</v>
      </c>
      <c r="G501" s="199"/>
      <c r="H501" s="202">
        <v>19.955</v>
      </c>
      <c r="I501" s="203"/>
      <c r="J501" s="199"/>
      <c r="K501" s="199"/>
      <c r="L501" s="204"/>
      <c r="M501" s="205"/>
      <c r="N501" s="206"/>
      <c r="O501" s="206"/>
      <c r="P501" s="206"/>
      <c r="Q501" s="206"/>
      <c r="R501" s="206"/>
      <c r="S501" s="206"/>
      <c r="T501" s="207"/>
      <c r="AT501" s="208" t="s">
        <v>136</v>
      </c>
      <c r="AU501" s="208" t="s">
        <v>82</v>
      </c>
      <c r="AV501" s="14" t="s">
        <v>82</v>
      </c>
      <c r="AW501" s="14" t="s">
        <v>37</v>
      </c>
      <c r="AX501" s="14" t="s">
        <v>75</v>
      </c>
      <c r="AY501" s="208" t="s">
        <v>125</v>
      </c>
    </row>
    <row r="502" spans="2:51" s="13" customFormat="1" ht="11.25">
      <c r="B502" s="187"/>
      <c r="C502" s="188"/>
      <c r="D502" s="189" t="s">
        <v>136</v>
      </c>
      <c r="E502" s="190" t="s">
        <v>19</v>
      </c>
      <c r="F502" s="191" t="s">
        <v>143</v>
      </c>
      <c r="G502" s="188"/>
      <c r="H502" s="190" t="s">
        <v>19</v>
      </c>
      <c r="I502" s="192"/>
      <c r="J502" s="188"/>
      <c r="K502" s="188"/>
      <c r="L502" s="193"/>
      <c r="M502" s="194"/>
      <c r="N502" s="195"/>
      <c r="O502" s="195"/>
      <c r="P502" s="195"/>
      <c r="Q502" s="195"/>
      <c r="R502" s="195"/>
      <c r="S502" s="195"/>
      <c r="T502" s="196"/>
      <c r="AT502" s="197" t="s">
        <v>136</v>
      </c>
      <c r="AU502" s="197" t="s">
        <v>82</v>
      </c>
      <c r="AV502" s="13" t="s">
        <v>80</v>
      </c>
      <c r="AW502" s="13" t="s">
        <v>37</v>
      </c>
      <c r="AX502" s="13" t="s">
        <v>75</v>
      </c>
      <c r="AY502" s="197" t="s">
        <v>125</v>
      </c>
    </row>
    <row r="503" spans="2:51" s="14" customFormat="1" ht="11.25">
      <c r="B503" s="198"/>
      <c r="C503" s="199"/>
      <c r="D503" s="189" t="s">
        <v>136</v>
      </c>
      <c r="E503" s="200" t="s">
        <v>19</v>
      </c>
      <c r="F503" s="201" t="s">
        <v>547</v>
      </c>
      <c r="G503" s="199"/>
      <c r="H503" s="202">
        <v>39.582</v>
      </c>
      <c r="I503" s="203"/>
      <c r="J503" s="199"/>
      <c r="K503" s="199"/>
      <c r="L503" s="204"/>
      <c r="M503" s="205"/>
      <c r="N503" s="206"/>
      <c r="O503" s="206"/>
      <c r="P503" s="206"/>
      <c r="Q503" s="206"/>
      <c r="R503" s="206"/>
      <c r="S503" s="206"/>
      <c r="T503" s="207"/>
      <c r="AT503" s="208" t="s">
        <v>136</v>
      </c>
      <c r="AU503" s="208" t="s">
        <v>82</v>
      </c>
      <c r="AV503" s="14" t="s">
        <v>82</v>
      </c>
      <c r="AW503" s="14" t="s">
        <v>37</v>
      </c>
      <c r="AX503" s="14" t="s">
        <v>75</v>
      </c>
      <c r="AY503" s="208" t="s">
        <v>125</v>
      </c>
    </row>
    <row r="504" spans="2:51" s="13" customFormat="1" ht="11.25">
      <c r="B504" s="187"/>
      <c r="C504" s="188"/>
      <c r="D504" s="189" t="s">
        <v>136</v>
      </c>
      <c r="E504" s="190" t="s">
        <v>19</v>
      </c>
      <c r="F504" s="191" t="s">
        <v>152</v>
      </c>
      <c r="G504" s="188"/>
      <c r="H504" s="190" t="s">
        <v>19</v>
      </c>
      <c r="I504" s="192"/>
      <c r="J504" s="188"/>
      <c r="K504" s="188"/>
      <c r="L504" s="193"/>
      <c r="M504" s="194"/>
      <c r="N504" s="195"/>
      <c r="O504" s="195"/>
      <c r="P504" s="195"/>
      <c r="Q504" s="195"/>
      <c r="R504" s="195"/>
      <c r="S504" s="195"/>
      <c r="T504" s="196"/>
      <c r="AT504" s="197" t="s">
        <v>136</v>
      </c>
      <c r="AU504" s="197" t="s">
        <v>82</v>
      </c>
      <c r="AV504" s="13" t="s">
        <v>80</v>
      </c>
      <c r="AW504" s="13" t="s">
        <v>37</v>
      </c>
      <c r="AX504" s="13" t="s">
        <v>75</v>
      </c>
      <c r="AY504" s="197" t="s">
        <v>125</v>
      </c>
    </row>
    <row r="505" spans="2:51" s="14" customFormat="1" ht="11.25">
      <c r="B505" s="198"/>
      <c r="C505" s="199"/>
      <c r="D505" s="189" t="s">
        <v>136</v>
      </c>
      <c r="E505" s="200" t="s">
        <v>19</v>
      </c>
      <c r="F505" s="201" t="s">
        <v>548</v>
      </c>
      <c r="G505" s="199"/>
      <c r="H505" s="202">
        <v>1.404</v>
      </c>
      <c r="I505" s="203"/>
      <c r="J505" s="199"/>
      <c r="K505" s="199"/>
      <c r="L505" s="204"/>
      <c r="M505" s="205"/>
      <c r="N505" s="206"/>
      <c r="O505" s="206"/>
      <c r="P505" s="206"/>
      <c r="Q505" s="206"/>
      <c r="R505" s="206"/>
      <c r="S505" s="206"/>
      <c r="T505" s="207"/>
      <c r="AT505" s="208" t="s">
        <v>136</v>
      </c>
      <c r="AU505" s="208" t="s">
        <v>82</v>
      </c>
      <c r="AV505" s="14" t="s">
        <v>82</v>
      </c>
      <c r="AW505" s="14" t="s">
        <v>37</v>
      </c>
      <c r="AX505" s="14" t="s">
        <v>75</v>
      </c>
      <c r="AY505" s="208" t="s">
        <v>125</v>
      </c>
    </row>
    <row r="506" spans="2:51" s="15" customFormat="1" ht="11.25">
      <c r="B506" s="209"/>
      <c r="C506" s="210"/>
      <c r="D506" s="189" t="s">
        <v>136</v>
      </c>
      <c r="E506" s="211" t="s">
        <v>19</v>
      </c>
      <c r="F506" s="212" t="s">
        <v>145</v>
      </c>
      <c r="G506" s="210"/>
      <c r="H506" s="213">
        <v>66.791</v>
      </c>
      <c r="I506" s="214"/>
      <c r="J506" s="210"/>
      <c r="K506" s="210"/>
      <c r="L506" s="215"/>
      <c r="M506" s="216"/>
      <c r="N506" s="217"/>
      <c r="O506" s="217"/>
      <c r="P506" s="217"/>
      <c r="Q506" s="217"/>
      <c r="R506" s="217"/>
      <c r="S506" s="217"/>
      <c r="T506" s="218"/>
      <c r="AT506" s="219" t="s">
        <v>136</v>
      </c>
      <c r="AU506" s="219" t="s">
        <v>82</v>
      </c>
      <c r="AV506" s="15" t="s">
        <v>132</v>
      </c>
      <c r="AW506" s="15" t="s">
        <v>37</v>
      </c>
      <c r="AX506" s="15" t="s">
        <v>80</v>
      </c>
      <c r="AY506" s="219" t="s">
        <v>125</v>
      </c>
    </row>
    <row r="507" spans="1:65" s="2" customFormat="1" ht="16.5" customHeight="1">
      <c r="A507" s="35"/>
      <c r="B507" s="36"/>
      <c r="C507" s="221" t="s">
        <v>549</v>
      </c>
      <c r="D507" s="221" t="s">
        <v>218</v>
      </c>
      <c r="E507" s="222" t="s">
        <v>550</v>
      </c>
      <c r="F507" s="223" t="s">
        <v>551</v>
      </c>
      <c r="G507" s="224" t="s">
        <v>130</v>
      </c>
      <c r="H507" s="225">
        <v>70.131</v>
      </c>
      <c r="I507" s="226"/>
      <c r="J507" s="227">
        <f>ROUND(I507*H507,2)</f>
        <v>0</v>
      </c>
      <c r="K507" s="223" t="s">
        <v>131</v>
      </c>
      <c r="L507" s="228"/>
      <c r="M507" s="229" t="s">
        <v>19</v>
      </c>
      <c r="N507" s="230" t="s">
        <v>46</v>
      </c>
      <c r="O507" s="65"/>
      <c r="P507" s="178">
        <f>O507*H507</f>
        <v>0</v>
      </c>
      <c r="Q507" s="178">
        <v>0.0029</v>
      </c>
      <c r="R507" s="178">
        <f>Q507*H507</f>
        <v>0.20337989999999997</v>
      </c>
      <c r="S507" s="178">
        <v>0</v>
      </c>
      <c r="T507" s="179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0" t="s">
        <v>371</v>
      </c>
      <c r="AT507" s="180" t="s">
        <v>218</v>
      </c>
      <c r="AU507" s="180" t="s">
        <v>82</v>
      </c>
      <c r="AY507" s="18" t="s">
        <v>125</v>
      </c>
      <c r="BE507" s="181">
        <f>IF(N507="základní",J507,0)</f>
        <v>0</v>
      </c>
      <c r="BF507" s="181">
        <f>IF(N507="snížená",J507,0)</f>
        <v>0</v>
      </c>
      <c r="BG507" s="181">
        <f>IF(N507="zákl. přenesená",J507,0)</f>
        <v>0</v>
      </c>
      <c r="BH507" s="181">
        <f>IF(N507="sníž. přenesená",J507,0)</f>
        <v>0</v>
      </c>
      <c r="BI507" s="181">
        <f>IF(N507="nulová",J507,0)</f>
        <v>0</v>
      </c>
      <c r="BJ507" s="18" t="s">
        <v>80</v>
      </c>
      <c r="BK507" s="181">
        <f>ROUND(I507*H507,2)</f>
        <v>0</v>
      </c>
      <c r="BL507" s="18" t="s">
        <v>245</v>
      </c>
      <c r="BM507" s="180" t="s">
        <v>552</v>
      </c>
    </row>
    <row r="508" spans="2:51" s="14" customFormat="1" ht="11.25">
      <c r="B508" s="198"/>
      <c r="C508" s="199"/>
      <c r="D508" s="189" t="s">
        <v>136</v>
      </c>
      <c r="E508" s="199"/>
      <c r="F508" s="201" t="s">
        <v>553</v>
      </c>
      <c r="G508" s="199"/>
      <c r="H508" s="202">
        <v>70.131</v>
      </c>
      <c r="I508" s="203"/>
      <c r="J508" s="199"/>
      <c r="K508" s="199"/>
      <c r="L508" s="204"/>
      <c r="M508" s="205"/>
      <c r="N508" s="206"/>
      <c r="O508" s="206"/>
      <c r="P508" s="206"/>
      <c r="Q508" s="206"/>
      <c r="R508" s="206"/>
      <c r="S508" s="206"/>
      <c r="T508" s="207"/>
      <c r="AT508" s="208" t="s">
        <v>136</v>
      </c>
      <c r="AU508" s="208" t="s">
        <v>82</v>
      </c>
      <c r="AV508" s="14" t="s">
        <v>82</v>
      </c>
      <c r="AW508" s="14" t="s">
        <v>4</v>
      </c>
      <c r="AX508" s="14" t="s">
        <v>80</v>
      </c>
      <c r="AY508" s="208" t="s">
        <v>125</v>
      </c>
    </row>
    <row r="509" spans="1:65" s="2" customFormat="1" ht="16.5" customHeight="1">
      <c r="A509" s="35"/>
      <c r="B509" s="36"/>
      <c r="C509" s="169" t="s">
        <v>554</v>
      </c>
      <c r="D509" s="169" t="s">
        <v>127</v>
      </c>
      <c r="E509" s="170" t="s">
        <v>555</v>
      </c>
      <c r="F509" s="171" t="s">
        <v>556</v>
      </c>
      <c r="G509" s="172" t="s">
        <v>130</v>
      </c>
      <c r="H509" s="173">
        <v>871.771</v>
      </c>
      <c r="I509" s="174"/>
      <c r="J509" s="175">
        <f>ROUND(I509*H509,2)</f>
        <v>0</v>
      </c>
      <c r="K509" s="171" t="s">
        <v>131</v>
      </c>
      <c r="L509" s="40"/>
      <c r="M509" s="176" t="s">
        <v>19</v>
      </c>
      <c r="N509" s="177" t="s">
        <v>46</v>
      </c>
      <c r="O509" s="65"/>
      <c r="P509" s="178">
        <f>O509*H509</f>
        <v>0</v>
      </c>
      <c r="Q509" s="178">
        <v>0.00024</v>
      </c>
      <c r="R509" s="178">
        <f>Q509*H509</f>
        <v>0.20922504</v>
      </c>
      <c r="S509" s="178">
        <v>0</v>
      </c>
      <c r="T509" s="179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80" t="s">
        <v>245</v>
      </c>
      <c r="AT509" s="180" t="s">
        <v>127</v>
      </c>
      <c r="AU509" s="180" t="s">
        <v>82</v>
      </c>
      <c r="AY509" s="18" t="s">
        <v>125</v>
      </c>
      <c r="BE509" s="181">
        <f>IF(N509="základní",J509,0)</f>
        <v>0</v>
      </c>
      <c r="BF509" s="181">
        <f>IF(N509="snížená",J509,0)</f>
        <v>0</v>
      </c>
      <c r="BG509" s="181">
        <f>IF(N509="zákl. přenesená",J509,0)</f>
        <v>0</v>
      </c>
      <c r="BH509" s="181">
        <f>IF(N509="sníž. přenesená",J509,0)</f>
        <v>0</v>
      </c>
      <c r="BI509" s="181">
        <f>IF(N509="nulová",J509,0)</f>
        <v>0</v>
      </c>
      <c r="BJ509" s="18" t="s">
        <v>80</v>
      </c>
      <c r="BK509" s="181">
        <f>ROUND(I509*H509,2)</f>
        <v>0</v>
      </c>
      <c r="BL509" s="18" t="s">
        <v>245</v>
      </c>
      <c r="BM509" s="180" t="s">
        <v>557</v>
      </c>
    </row>
    <row r="510" spans="1:47" s="2" customFormat="1" ht="11.25">
      <c r="A510" s="35"/>
      <c r="B510" s="36"/>
      <c r="C510" s="37"/>
      <c r="D510" s="182" t="s">
        <v>134</v>
      </c>
      <c r="E510" s="37"/>
      <c r="F510" s="183" t="s">
        <v>558</v>
      </c>
      <c r="G510" s="37"/>
      <c r="H510" s="37"/>
      <c r="I510" s="184"/>
      <c r="J510" s="37"/>
      <c r="K510" s="37"/>
      <c r="L510" s="40"/>
      <c r="M510" s="185"/>
      <c r="N510" s="186"/>
      <c r="O510" s="65"/>
      <c r="P510" s="65"/>
      <c r="Q510" s="65"/>
      <c r="R510" s="65"/>
      <c r="S510" s="65"/>
      <c r="T510" s="66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T510" s="18" t="s">
        <v>134</v>
      </c>
      <c r="AU510" s="18" t="s">
        <v>82</v>
      </c>
    </row>
    <row r="511" spans="2:51" s="13" customFormat="1" ht="11.25">
      <c r="B511" s="187"/>
      <c r="C511" s="188"/>
      <c r="D511" s="189" t="s">
        <v>136</v>
      </c>
      <c r="E511" s="190" t="s">
        <v>19</v>
      </c>
      <c r="F511" s="191" t="s">
        <v>250</v>
      </c>
      <c r="G511" s="188"/>
      <c r="H511" s="190" t="s">
        <v>19</v>
      </c>
      <c r="I511" s="192"/>
      <c r="J511" s="188"/>
      <c r="K511" s="188"/>
      <c r="L511" s="193"/>
      <c r="M511" s="194"/>
      <c r="N511" s="195"/>
      <c r="O511" s="195"/>
      <c r="P511" s="195"/>
      <c r="Q511" s="195"/>
      <c r="R511" s="195"/>
      <c r="S511" s="195"/>
      <c r="T511" s="196"/>
      <c r="AT511" s="197" t="s">
        <v>136</v>
      </c>
      <c r="AU511" s="197" t="s">
        <v>82</v>
      </c>
      <c r="AV511" s="13" t="s">
        <v>80</v>
      </c>
      <c r="AW511" s="13" t="s">
        <v>37</v>
      </c>
      <c r="AX511" s="13" t="s">
        <v>75</v>
      </c>
      <c r="AY511" s="197" t="s">
        <v>125</v>
      </c>
    </row>
    <row r="512" spans="2:51" s="14" customFormat="1" ht="11.25">
      <c r="B512" s="198"/>
      <c r="C512" s="199"/>
      <c r="D512" s="189" t="s">
        <v>136</v>
      </c>
      <c r="E512" s="200" t="s">
        <v>19</v>
      </c>
      <c r="F512" s="201" t="s">
        <v>251</v>
      </c>
      <c r="G512" s="199"/>
      <c r="H512" s="202">
        <v>1162.011</v>
      </c>
      <c r="I512" s="203"/>
      <c r="J512" s="199"/>
      <c r="K512" s="199"/>
      <c r="L512" s="204"/>
      <c r="M512" s="205"/>
      <c r="N512" s="206"/>
      <c r="O512" s="206"/>
      <c r="P512" s="206"/>
      <c r="Q512" s="206"/>
      <c r="R512" s="206"/>
      <c r="S512" s="206"/>
      <c r="T512" s="207"/>
      <c r="AT512" s="208" t="s">
        <v>136</v>
      </c>
      <c r="AU512" s="208" t="s">
        <v>82</v>
      </c>
      <c r="AV512" s="14" t="s">
        <v>82</v>
      </c>
      <c r="AW512" s="14" t="s">
        <v>37</v>
      </c>
      <c r="AX512" s="14" t="s">
        <v>75</v>
      </c>
      <c r="AY512" s="208" t="s">
        <v>125</v>
      </c>
    </row>
    <row r="513" spans="2:51" s="13" customFormat="1" ht="11.25">
      <c r="B513" s="187"/>
      <c r="C513" s="188"/>
      <c r="D513" s="189" t="s">
        <v>136</v>
      </c>
      <c r="E513" s="190" t="s">
        <v>19</v>
      </c>
      <c r="F513" s="191" t="s">
        <v>559</v>
      </c>
      <c r="G513" s="188"/>
      <c r="H513" s="190" t="s">
        <v>19</v>
      </c>
      <c r="I513" s="192"/>
      <c r="J513" s="188"/>
      <c r="K513" s="188"/>
      <c r="L513" s="193"/>
      <c r="M513" s="194"/>
      <c r="N513" s="195"/>
      <c r="O513" s="195"/>
      <c r="P513" s="195"/>
      <c r="Q513" s="195"/>
      <c r="R513" s="195"/>
      <c r="S513" s="195"/>
      <c r="T513" s="196"/>
      <c r="AT513" s="197" t="s">
        <v>136</v>
      </c>
      <c r="AU513" s="197" t="s">
        <v>82</v>
      </c>
      <c r="AV513" s="13" t="s">
        <v>80</v>
      </c>
      <c r="AW513" s="13" t="s">
        <v>37</v>
      </c>
      <c r="AX513" s="13" t="s">
        <v>75</v>
      </c>
      <c r="AY513" s="197" t="s">
        <v>125</v>
      </c>
    </row>
    <row r="514" spans="2:51" s="14" customFormat="1" ht="11.25">
      <c r="B514" s="198"/>
      <c r="C514" s="199"/>
      <c r="D514" s="189" t="s">
        <v>136</v>
      </c>
      <c r="E514" s="200" t="s">
        <v>19</v>
      </c>
      <c r="F514" s="201" t="s">
        <v>560</v>
      </c>
      <c r="G514" s="199"/>
      <c r="H514" s="202">
        <v>-290.24</v>
      </c>
      <c r="I514" s="203"/>
      <c r="J514" s="199"/>
      <c r="K514" s="199"/>
      <c r="L514" s="204"/>
      <c r="M514" s="205"/>
      <c r="N514" s="206"/>
      <c r="O514" s="206"/>
      <c r="P514" s="206"/>
      <c r="Q514" s="206"/>
      <c r="R514" s="206"/>
      <c r="S514" s="206"/>
      <c r="T514" s="207"/>
      <c r="AT514" s="208" t="s">
        <v>136</v>
      </c>
      <c r="AU514" s="208" t="s">
        <v>82</v>
      </c>
      <c r="AV514" s="14" t="s">
        <v>82</v>
      </c>
      <c r="AW514" s="14" t="s">
        <v>37</v>
      </c>
      <c r="AX514" s="14" t="s">
        <v>75</v>
      </c>
      <c r="AY514" s="208" t="s">
        <v>125</v>
      </c>
    </row>
    <row r="515" spans="2:51" s="15" customFormat="1" ht="11.25">
      <c r="B515" s="209"/>
      <c r="C515" s="210"/>
      <c r="D515" s="189" t="s">
        <v>136</v>
      </c>
      <c r="E515" s="211" t="s">
        <v>19</v>
      </c>
      <c r="F515" s="212" t="s">
        <v>145</v>
      </c>
      <c r="G515" s="210"/>
      <c r="H515" s="213">
        <v>871.771</v>
      </c>
      <c r="I515" s="214"/>
      <c r="J515" s="210"/>
      <c r="K515" s="210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136</v>
      </c>
      <c r="AU515" s="219" t="s">
        <v>82</v>
      </c>
      <c r="AV515" s="15" t="s">
        <v>132</v>
      </c>
      <c r="AW515" s="15" t="s">
        <v>37</v>
      </c>
      <c r="AX515" s="15" t="s">
        <v>80</v>
      </c>
      <c r="AY515" s="219" t="s">
        <v>125</v>
      </c>
    </row>
    <row r="516" spans="1:65" s="2" customFormat="1" ht="16.5" customHeight="1">
      <c r="A516" s="35"/>
      <c r="B516" s="36"/>
      <c r="C516" s="221" t="s">
        <v>561</v>
      </c>
      <c r="D516" s="221" t="s">
        <v>218</v>
      </c>
      <c r="E516" s="222" t="s">
        <v>562</v>
      </c>
      <c r="F516" s="223" t="s">
        <v>563</v>
      </c>
      <c r="G516" s="224" t="s">
        <v>130</v>
      </c>
      <c r="H516" s="225">
        <v>915.36</v>
      </c>
      <c r="I516" s="226"/>
      <c r="J516" s="227">
        <f>ROUND(I516*H516,2)</f>
        <v>0</v>
      </c>
      <c r="K516" s="223" t="s">
        <v>19</v>
      </c>
      <c r="L516" s="228"/>
      <c r="M516" s="229" t="s">
        <v>19</v>
      </c>
      <c r="N516" s="230" t="s">
        <v>46</v>
      </c>
      <c r="O516" s="65"/>
      <c r="P516" s="178">
        <f>O516*H516</f>
        <v>0</v>
      </c>
      <c r="Q516" s="178">
        <v>0.0125</v>
      </c>
      <c r="R516" s="178">
        <f>Q516*H516</f>
        <v>11.442</v>
      </c>
      <c r="S516" s="178">
        <v>0</v>
      </c>
      <c r="T516" s="179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80" t="s">
        <v>371</v>
      </c>
      <c r="AT516" s="180" t="s">
        <v>218</v>
      </c>
      <c r="AU516" s="180" t="s">
        <v>82</v>
      </c>
      <c r="AY516" s="18" t="s">
        <v>125</v>
      </c>
      <c r="BE516" s="181">
        <f>IF(N516="základní",J516,0)</f>
        <v>0</v>
      </c>
      <c r="BF516" s="181">
        <f>IF(N516="snížená",J516,0)</f>
        <v>0</v>
      </c>
      <c r="BG516" s="181">
        <f>IF(N516="zákl. přenesená",J516,0)</f>
        <v>0</v>
      </c>
      <c r="BH516" s="181">
        <f>IF(N516="sníž. přenesená",J516,0)</f>
        <v>0</v>
      </c>
      <c r="BI516" s="181">
        <f>IF(N516="nulová",J516,0)</f>
        <v>0</v>
      </c>
      <c r="BJ516" s="18" t="s">
        <v>80</v>
      </c>
      <c r="BK516" s="181">
        <f>ROUND(I516*H516,2)</f>
        <v>0</v>
      </c>
      <c r="BL516" s="18" t="s">
        <v>245</v>
      </c>
      <c r="BM516" s="180" t="s">
        <v>564</v>
      </c>
    </row>
    <row r="517" spans="2:51" s="14" customFormat="1" ht="11.25">
      <c r="B517" s="198"/>
      <c r="C517" s="199"/>
      <c r="D517" s="189" t="s">
        <v>136</v>
      </c>
      <c r="E517" s="199"/>
      <c r="F517" s="201" t="s">
        <v>565</v>
      </c>
      <c r="G517" s="199"/>
      <c r="H517" s="202">
        <v>915.36</v>
      </c>
      <c r="I517" s="203"/>
      <c r="J517" s="199"/>
      <c r="K517" s="199"/>
      <c r="L517" s="204"/>
      <c r="M517" s="205"/>
      <c r="N517" s="206"/>
      <c r="O517" s="206"/>
      <c r="P517" s="206"/>
      <c r="Q517" s="206"/>
      <c r="R517" s="206"/>
      <c r="S517" s="206"/>
      <c r="T517" s="207"/>
      <c r="AT517" s="208" t="s">
        <v>136</v>
      </c>
      <c r="AU517" s="208" t="s">
        <v>82</v>
      </c>
      <c r="AV517" s="14" t="s">
        <v>82</v>
      </c>
      <c r="AW517" s="14" t="s">
        <v>4</v>
      </c>
      <c r="AX517" s="14" t="s">
        <v>80</v>
      </c>
      <c r="AY517" s="208" t="s">
        <v>125</v>
      </c>
    </row>
    <row r="518" spans="1:65" s="2" customFormat="1" ht="16.5" customHeight="1">
      <c r="A518" s="35"/>
      <c r="B518" s="36"/>
      <c r="C518" s="169" t="s">
        <v>566</v>
      </c>
      <c r="D518" s="169" t="s">
        <v>127</v>
      </c>
      <c r="E518" s="170" t="s">
        <v>567</v>
      </c>
      <c r="F518" s="171" t="s">
        <v>568</v>
      </c>
      <c r="G518" s="172" t="s">
        <v>130</v>
      </c>
      <c r="H518" s="173">
        <v>225.241</v>
      </c>
      <c r="I518" s="174"/>
      <c r="J518" s="175">
        <f>ROUND(I518*H518,2)</f>
        <v>0</v>
      </c>
      <c r="K518" s="171" t="s">
        <v>131</v>
      </c>
      <c r="L518" s="40"/>
      <c r="M518" s="176" t="s">
        <v>19</v>
      </c>
      <c r="N518" s="177" t="s">
        <v>46</v>
      </c>
      <c r="O518" s="65"/>
      <c r="P518" s="178">
        <f>O518*H518</f>
        <v>0</v>
      </c>
      <c r="Q518" s="178">
        <v>0.00024</v>
      </c>
      <c r="R518" s="178">
        <f>Q518*H518</f>
        <v>0.05405784</v>
      </c>
      <c r="S518" s="178">
        <v>0</v>
      </c>
      <c r="T518" s="179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80" t="s">
        <v>245</v>
      </c>
      <c r="AT518" s="180" t="s">
        <v>127</v>
      </c>
      <c r="AU518" s="180" t="s">
        <v>82</v>
      </c>
      <c r="AY518" s="18" t="s">
        <v>125</v>
      </c>
      <c r="BE518" s="181">
        <f>IF(N518="základní",J518,0)</f>
        <v>0</v>
      </c>
      <c r="BF518" s="181">
        <f>IF(N518="snížená",J518,0)</f>
        <v>0</v>
      </c>
      <c r="BG518" s="181">
        <f>IF(N518="zákl. přenesená",J518,0)</f>
        <v>0</v>
      </c>
      <c r="BH518" s="181">
        <f>IF(N518="sníž. přenesená",J518,0)</f>
        <v>0</v>
      </c>
      <c r="BI518" s="181">
        <f>IF(N518="nulová",J518,0)</f>
        <v>0</v>
      </c>
      <c r="BJ518" s="18" t="s">
        <v>80</v>
      </c>
      <c r="BK518" s="181">
        <f>ROUND(I518*H518,2)</f>
        <v>0</v>
      </c>
      <c r="BL518" s="18" t="s">
        <v>245</v>
      </c>
      <c r="BM518" s="180" t="s">
        <v>569</v>
      </c>
    </row>
    <row r="519" spans="1:47" s="2" customFormat="1" ht="11.25">
      <c r="A519" s="35"/>
      <c r="B519" s="36"/>
      <c r="C519" s="37"/>
      <c r="D519" s="182" t="s">
        <v>134</v>
      </c>
      <c r="E519" s="37"/>
      <c r="F519" s="183" t="s">
        <v>570</v>
      </c>
      <c r="G519" s="37"/>
      <c r="H519" s="37"/>
      <c r="I519" s="184"/>
      <c r="J519" s="37"/>
      <c r="K519" s="37"/>
      <c r="L519" s="40"/>
      <c r="M519" s="185"/>
      <c r="N519" s="186"/>
      <c r="O519" s="65"/>
      <c r="P519" s="65"/>
      <c r="Q519" s="65"/>
      <c r="R519" s="65"/>
      <c r="S519" s="65"/>
      <c r="T519" s="66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134</v>
      </c>
      <c r="AU519" s="18" t="s">
        <v>82</v>
      </c>
    </row>
    <row r="520" spans="2:51" s="13" customFormat="1" ht="11.25">
      <c r="B520" s="187"/>
      <c r="C520" s="188"/>
      <c r="D520" s="189" t="s">
        <v>136</v>
      </c>
      <c r="E520" s="190" t="s">
        <v>19</v>
      </c>
      <c r="F520" s="191" t="s">
        <v>252</v>
      </c>
      <c r="G520" s="188"/>
      <c r="H520" s="190" t="s">
        <v>19</v>
      </c>
      <c r="I520" s="192"/>
      <c r="J520" s="188"/>
      <c r="K520" s="188"/>
      <c r="L520" s="193"/>
      <c r="M520" s="194"/>
      <c r="N520" s="195"/>
      <c r="O520" s="195"/>
      <c r="P520" s="195"/>
      <c r="Q520" s="195"/>
      <c r="R520" s="195"/>
      <c r="S520" s="195"/>
      <c r="T520" s="196"/>
      <c r="AT520" s="197" t="s">
        <v>136</v>
      </c>
      <c r="AU520" s="197" t="s">
        <v>82</v>
      </c>
      <c r="AV520" s="13" t="s">
        <v>80</v>
      </c>
      <c r="AW520" s="13" t="s">
        <v>37</v>
      </c>
      <c r="AX520" s="13" t="s">
        <v>75</v>
      </c>
      <c r="AY520" s="197" t="s">
        <v>125</v>
      </c>
    </row>
    <row r="521" spans="2:51" s="14" customFormat="1" ht="11.25">
      <c r="B521" s="198"/>
      <c r="C521" s="199"/>
      <c r="D521" s="189" t="s">
        <v>136</v>
      </c>
      <c r="E521" s="200" t="s">
        <v>19</v>
      </c>
      <c r="F521" s="201" t="s">
        <v>253</v>
      </c>
      <c r="G521" s="199"/>
      <c r="H521" s="202">
        <v>225.241</v>
      </c>
      <c r="I521" s="203"/>
      <c r="J521" s="199"/>
      <c r="K521" s="199"/>
      <c r="L521" s="204"/>
      <c r="M521" s="205"/>
      <c r="N521" s="206"/>
      <c r="O521" s="206"/>
      <c r="P521" s="206"/>
      <c r="Q521" s="206"/>
      <c r="R521" s="206"/>
      <c r="S521" s="206"/>
      <c r="T521" s="207"/>
      <c r="AT521" s="208" t="s">
        <v>136</v>
      </c>
      <c r="AU521" s="208" t="s">
        <v>82</v>
      </c>
      <c r="AV521" s="14" t="s">
        <v>82</v>
      </c>
      <c r="AW521" s="14" t="s">
        <v>37</v>
      </c>
      <c r="AX521" s="14" t="s">
        <v>80</v>
      </c>
      <c r="AY521" s="208" t="s">
        <v>125</v>
      </c>
    </row>
    <row r="522" spans="1:65" s="2" customFormat="1" ht="16.5" customHeight="1">
      <c r="A522" s="35"/>
      <c r="B522" s="36"/>
      <c r="C522" s="221" t="s">
        <v>571</v>
      </c>
      <c r="D522" s="221" t="s">
        <v>218</v>
      </c>
      <c r="E522" s="222" t="s">
        <v>562</v>
      </c>
      <c r="F522" s="223" t="s">
        <v>563</v>
      </c>
      <c r="G522" s="224" t="s">
        <v>130</v>
      </c>
      <c r="H522" s="225">
        <v>236.503</v>
      </c>
      <c r="I522" s="226"/>
      <c r="J522" s="227">
        <f>ROUND(I522*H522,2)</f>
        <v>0</v>
      </c>
      <c r="K522" s="223" t="s">
        <v>19</v>
      </c>
      <c r="L522" s="228"/>
      <c r="M522" s="229" t="s">
        <v>19</v>
      </c>
      <c r="N522" s="230" t="s">
        <v>46</v>
      </c>
      <c r="O522" s="65"/>
      <c r="P522" s="178">
        <f>O522*H522</f>
        <v>0</v>
      </c>
      <c r="Q522" s="178">
        <v>0.0125</v>
      </c>
      <c r="R522" s="178">
        <f>Q522*H522</f>
        <v>2.9562875</v>
      </c>
      <c r="S522" s="178">
        <v>0</v>
      </c>
      <c r="T522" s="179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0" t="s">
        <v>371</v>
      </c>
      <c r="AT522" s="180" t="s">
        <v>218</v>
      </c>
      <c r="AU522" s="180" t="s">
        <v>82</v>
      </c>
      <c r="AY522" s="18" t="s">
        <v>125</v>
      </c>
      <c r="BE522" s="181">
        <f>IF(N522="základní",J522,0)</f>
        <v>0</v>
      </c>
      <c r="BF522" s="181">
        <f>IF(N522="snížená",J522,0)</f>
        <v>0</v>
      </c>
      <c r="BG522" s="181">
        <f>IF(N522="zákl. přenesená",J522,0)</f>
        <v>0</v>
      </c>
      <c r="BH522" s="181">
        <f>IF(N522="sníž. přenesená",J522,0)</f>
        <v>0</v>
      </c>
      <c r="BI522" s="181">
        <f>IF(N522="nulová",J522,0)</f>
        <v>0</v>
      </c>
      <c r="BJ522" s="18" t="s">
        <v>80</v>
      </c>
      <c r="BK522" s="181">
        <f>ROUND(I522*H522,2)</f>
        <v>0</v>
      </c>
      <c r="BL522" s="18" t="s">
        <v>245</v>
      </c>
      <c r="BM522" s="180" t="s">
        <v>572</v>
      </c>
    </row>
    <row r="523" spans="2:51" s="14" customFormat="1" ht="11.25">
      <c r="B523" s="198"/>
      <c r="C523" s="199"/>
      <c r="D523" s="189" t="s">
        <v>136</v>
      </c>
      <c r="E523" s="199"/>
      <c r="F523" s="201" t="s">
        <v>573</v>
      </c>
      <c r="G523" s="199"/>
      <c r="H523" s="202">
        <v>236.503</v>
      </c>
      <c r="I523" s="203"/>
      <c r="J523" s="199"/>
      <c r="K523" s="199"/>
      <c r="L523" s="204"/>
      <c r="M523" s="205"/>
      <c r="N523" s="206"/>
      <c r="O523" s="206"/>
      <c r="P523" s="206"/>
      <c r="Q523" s="206"/>
      <c r="R523" s="206"/>
      <c r="S523" s="206"/>
      <c r="T523" s="207"/>
      <c r="AT523" s="208" t="s">
        <v>136</v>
      </c>
      <c r="AU523" s="208" t="s">
        <v>82</v>
      </c>
      <c r="AV523" s="14" t="s">
        <v>82</v>
      </c>
      <c r="AW523" s="14" t="s">
        <v>4</v>
      </c>
      <c r="AX523" s="14" t="s">
        <v>80</v>
      </c>
      <c r="AY523" s="208" t="s">
        <v>125</v>
      </c>
    </row>
    <row r="524" spans="1:65" s="2" customFormat="1" ht="16.5" customHeight="1">
      <c r="A524" s="35"/>
      <c r="B524" s="36"/>
      <c r="C524" s="169" t="s">
        <v>574</v>
      </c>
      <c r="D524" s="169" t="s">
        <v>127</v>
      </c>
      <c r="E524" s="170" t="s">
        <v>567</v>
      </c>
      <c r="F524" s="171" t="s">
        <v>568</v>
      </c>
      <c r="G524" s="172" t="s">
        <v>130</v>
      </c>
      <c r="H524" s="173">
        <v>577.528</v>
      </c>
      <c r="I524" s="174"/>
      <c r="J524" s="175">
        <f>ROUND(I524*H524,2)</f>
        <v>0</v>
      </c>
      <c r="K524" s="171" t="s">
        <v>131</v>
      </c>
      <c r="L524" s="40"/>
      <c r="M524" s="176" t="s">
        <v>19</v>
      </c>
      <c r="N524" s="177" t="s">
        <v>46</v>
      </c>
      <c r="O524" s="65"/>
      <c r="P524" s="178">
        <f>O524*H524</f>
        <v>0</v>
      </c>
      <c r="Q524" s="178">
        <v>0.00024</v>
      </c>
      <c r="R524" s="178">
        <f>Q524*H524</f>
        <v>0.13860672000000002</v>
      </c>
      <c r="S524" s="178">
        <v>0</v>
      </c>
      <c r="T524" s="179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80" t="s">
        <v>245</v>
      </c>
      <c r="AT524" s="180" t="s">
        <v>127</v>
      </c>
      <c r="AU524" s="180" t="s">
        <v>82</v>
      </c>
      <c r="AY524" s="18" t="s">
        <v>125</v>
      </c>
      <c r="BE524" s="181">
        <f>IF(N524="základní",J524,0)</f>
        <v>0</v>
      </c>
      <c r="BF524" s="181">
        <f>IF(N524="snížená",J524,0)</f>
        <v>0</v>
      </c>
      <c r="BG524" s="181">
        <f>IF(N524="zákl. přenesená",J524,0)</f>
        <v>0</v>
      </c>
      <c r="BH524" s="181">
        <f>IF(N524="sníž. přenesená",J524,0)</f>
        <v>0</v>
      </c>
      <c r="BI524" s="181">
        <f>IF(N524="nulová",J524,0)</f>
        <v>0</v>
      </c>
      <c r="BJ524" s="18" t="s">
        <v>80</v>
      </c>
      <c r="BK524" s="181">
        <f>ROUND(I524*H524,2)</f>
        <v>0</v>
      </c>
      <c r="BL524" s="18" t="s">
        <v>245</v>
      </c>
      <c r="BM524" s="180" t="s">
        <v>575</v>
      </c>
    </row>
    <row r="525" spans="1:47" s="2" customFormat="1" ht="11.25">
      <c r="A525" s="35"/>
      <c r="B525" s="36"/>
      <c r="C525" s="37"/>
      <c r="D525" s="182" t="s">
        <v>134</v>
      </c>
      <c r="E525" s="37"/>
      <c r="F525" s="183" t="s">
        <v>570</v>
      </c>
      <c r="G525" s="37"/>
      <c r="H525" s="37"/>
      <c r="I525" s="184"/>
      <c r="J525" s="37"/>
      <c r="K525" s="37"/>
      <c r="L525" s="40"/>
      <c r="M525" s="185"/>
      <c r="N525" s="186"/>
      <c r="O525" s="65"/>
      <c r="P525" s="65"/>
      <c r="Q525" s="65"/>
      <c r="R525" s="65"/>
      <c r="S525" s="65"/>
      <c r="T525" s="66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134</v>
      </c>
      <c r="AU525" s="18" t="s">
        <v>82</v>
      </c>
    </row>
    <row r="526" spans="2:51" s="13" customFormat="1" ht="11.25">
      <c r="B526" s="187"/>
      <c r="C526" s="188"/>
      <c r="D526" s="189" t="s">
        <v>136</v>
      </c>
      <c r="E526" s="190" t="s">
        <v>19</v>
      </c>
      <c r="F526" s="191" t="s">
        <v>254</v>
      </c>
      <c r="G526" s="188"/>
      <c r="H526" s="190" t="s">
        <v>19</v>
      </c>
      <c r="I526" s="192"/>
      <c r="J526" s="188"/>
      <c r="K526" s="188"/>
      <c r="L526" s="193"/>
      <c r="M526" s="194"/>
      <c r="N526" s="195"/>
      <c r="O526" s="195"/>
      <c r="P526" s="195"/>
      <c r="Q526" s="195"/>
      <c r="R526" s="195"/>
      <c r="S526" s="195"/>
      <c r="T526" s="196"/>
      <c r="AT526" s="197" t="s">
        <v>136</v>
      </c>
      <c r="AU526" s="197" t="s">
        <v>82</v>
      </c>
      <c r="AV526" s="13" t="s">
        <v>80</v>
      </c>
      <c r="AW526" s="13" t="s">
        <v>37</v>
      </c>
      <c r="AX526" s="13" t="s">
        <v>75</v>
      </c>
      <c r="AY526" s="197" t="s">
        <v>125</v>
      </c>
    </row>
    <row r="527" spans="2:51" s="14" customFormat="1" ht="11.25">
      <c r="B527" s="198"/>
      <c r="C527" s="199"/>
      <c r="D527" s="189" t="s">
        <v>136</v>
      </c>
      <c r="E527" s="200" t="s">
        <v>19</v>
      </c>
      <c r="F527" s="201" t="s">
        <v>255</v>
      </c>
      <c r="G527" s="199"/>
      <c r="H527" s="202">
        <v>577.528</v>
      </c>
      <c r="I527" s="203"/>
      <c r="J527" s="199"/>
      <c r="K527" s="199"/>
      <c r="L527" s="204"/>
      <c r="M527" s="205"/>
      <c r="N527" s="206"/>
      <c r="O527" s="206"/>
      <c r="P527" s="206"/>
      <c r="Q527" s="206"/>
      <c r="R527" s="206"/>
      <c r="S527" s="206"/>
      <c r="T527" s="207"/>
      <c r="AT527" s="208" t="s">
        <v>136</v>
      </c>
      <c r="AU527" s="208" t="s">
        <v>82</v>
      </c>
      <c r="AV527" s="14" t="s">
        <v>82</v>
      </c>
      <c r="AW527" s="14" t="s">
        <v>37</v>
      </c>
      <c r="AX527" s="14" t="s">
        <v>80</v>
      </c>
      <c r="AY527" s="208" t="s">
        <v>125</v>
      </c>
    </row>
    <row r="528" spans="1:65" s="2" customFormat="1" ht="16.5" customHeight="1">
      <c r="A528" s="35"/>
      <c r="B528" s="36"/>
      <c r="C528" s="221" t="s">
        <v>576</v>
      </c>
      <c r="D528" s="221" t="s">
        <v>218</v>
      </c>
      <c r="E528" s="222" t="s">
        <v>577</v>
      </c>
      <c r="F528" s="223" t="s">
        <v>578</v>
      </c>
      <c r="G528" s="224" t="s">
        <v>130</v>
      </c>
      <c r="H528" s="225">
        <v>606.404</v>
      </c>
      <c r="I528" s="226"/>
      <c r="J528" s="227">
        <f>ROUND(I528*H528,2)</f>
        <v>0</v>
      </c>
      <c r="K528" s="223" t="s">
        <v>131</v>
      </c>
      <c r="L528" s="228"/>
      <c r="M528" s="229" t="s">
        <v>19</v>
      </c>
      <c r="N528" s="230" t="s">
        <v>46</v>
      </c>
      <c r="O528" s="65"/>
      <c r="P528" s="178">
        <f>O528*H528</f>
        <v>0</v>
      </c>
      <c r="Q528" s="178">
        <v>0.011</v>
      </c>
      <c r="R528" s="178">
        <f>Q528*H528</f>
        <v>6.670444</v>
      </c>
      <c r="S528" s="178">
        <v>0</v>
      </c>
      <c r="T528" s="179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80" t="s">
        <v>371</v>
      </c>
      <c r="AT528" s="180" t="s">
        <v>218</v>
      </c>
      <c r="AU528" s="180" t="s">
        <v>82</v>
      </c>
      <c r="AY528" s="18" t="s">
        <v>125</v>
      </c>
      <c r="BE528" s="181">
        <f>IF(N528="základní",J528,0)</f>
        <v>0</v>
      </c>
      <c r="BF528" s="181">
        <f>IF(N528="snížená",J528,0)</f>
        <v>0</v>
      </c>
      <c r="BG528" s="181">
        <f>IF(N528="zákl. přenesená",J528,0)</f>
        <v>0</v>
      </c>
      <c r="BH528" s="181">
        <f>IF(N528="sníž. přenesená",J528,0)</f>
        <v>0</v>
      </c>
      <c r="BI528" s="181">
        <f>IF(N528="nulová",J528,0)</f>
        <v>0</v>
      </c>
      <c r="BJ528" s="18" t="s">
        <v>80</v>
      </c>
      <c r="BK528" s="181">
        <f>ROUND(I528*H528,2)</f>
        <v>0</v>
      </c>
      <c r="BL528" s="18" t="s">
        <v>245</v>
      </c>
      <c r="BM528" s="180" t="s">
        <v>579</v>
      </c>
    </row>
    <row r="529" spans="2:51" s="14" customFormat="1" ht="11.25">
      <c r="B529" s="198"/>
      <c r="C529" s="199"/>
      <c r="D529" s="189" t="s">
        <v>136</v>
      </c>
      <c r="E529" s="199"/>
      <c r="F529" s="201" t="s">
        <v>580</v>
      </c>
      <c r="G529" s="199"/>
      <c r="H529" s="202">
        <v>606.404</v>
      </c>
      <c r="I529" s="203"/>
      <c r="J529" s="199"/>
      <c r="K529" s="199"/>
      <c r="L529" s="204"/>
      <c r="M529" s="205"/>
      <c r="N529" s="206"/>
      <c r="O529" s="206"/>
      <c r="P529" s="206"/>
      <c r="Q529" s="206"/>
      <c r="R529" s="206"/>
      <c r="S529" s="206"/>
      <c r="T529" s="207"/>
      <c r="AT529" s="208" t="s">
        <v>136</v>
      </c>
      <c r="AU529" s="208" t="s">
        <v>82</v>
      </c>
      <c r="AV529" s="14" t="s">
        <v>82</v>
      </c>
      <c r="AW529" s="14" t="s">
        <v>4</v>
      </c>
      <c r="AX529" s="14" t="s">
        <v>80</v>
      </c>
      <c r="AY529" s="208" t="s">
        <v>125</v>
      </c>
    </row>
    <row r="530" spans="1:65" s="2" customFormat="1" ht="16.5" customHeight="1">
      <c r="A530" s="35"/>
      <c r="B530" s="36"/>
      <c r="C530" s="169" t="s">
        <v>581</v>
      </c>
      <c r="D530" s="169" t="s">
        <v>127</v>
      </c>
      <c r="E530" s="170" t="s">
        <v>567</v>
      </c>
      <c r="F530" s="171" t="s">
        <v>568</v>
      </c>
      <c r="G530" s="172" t="s">
        <v>130</v>
      </c>
      <c r="H530" s="173">
        <v>407.331</v>
      </c>
      <c r="I530" s="174"/>
      <c r="J530" s="175">
        <f>ROUND(I530*H530,2)</f>
        <v>0</v>
      </c>
      <c r="K530" s="171" t="s">
        <v>131</v>
      </c>
      <c r="L530" s="40"/>
      <c r="M530" s="176" t="s">
        <v>19</v>
      </c>
      <c r="N530" s="177" t="s">
        <v>46</v>
      </c>
      <c r="O530" s="65"/>
      <c r="P530" s="178">
        <f>O530*H530</f>
        <v>0</v>
      </c>
      <c r="Q530" s="178">
        <v>0.00024</v>
      </c>
      <c r="R530" s="178">
        <f>Q530*H530</f>
        <v>0.09775944</v>
      </c>
      <c r="S530" s="178">
        <v>0</v>
      </c>
      <c r="T530" s="179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0" t="s">
        <v>245</v>
      </c>
      <c r="AT530" s="180" t="s">
        <v>127</v>
      </c>
      <c r="AU530" s="180" t="s">
        <v>82</v>
      </c>
      <c r="AY530" s="18" t="s">
        <v>125</v>
      </c>
      <c r="BE530" s="181">
        <f>IF(N530="základní",J530,0)</f>
        <v>0</v>
      </c>
      <c r="BF530" s="181">
        <f>IF(N530="snížená",J530,0)</f>
        <v>0</v>
      </c>
      <c r="BG530" s="181">
        <f>IF(N530="zákl. přenesená",J530,0)</f>
        <v>0</v>
      </c>
      <c r="BH530" s="181">
        <f>IF(N530="sníž. přenesená",J530,0)</f>
        <v>0</v>
      </c>
      <c r="BI530" s="181">
        <f>IF(N530="nulová",J530,0)</f>
        <v>0</v>
      </c>
      <c r="BJ530" s="18" t="s">
        <v>80</v>
      </c>
      <c r="BK530" s="181">
        <f>ROUND(I530*H530,2)</f>
        <v>0</v>
      </c>
      <c r="BL530" s="18" t="s">
        <v>245</v>
      </c>
      <c r="BM530" s="180" t="s">
        <v>582</v>
      </c>
    </row>
    <row r="531" spans="1:47" s="2" customFormat="1" ht="11.25">
      <c r="A531" s="35"/>
      <c r="B531" s="36"/>
      <c r="C531" s="37"/>
      <c r="D531" s="182" t="s">
        <v>134</v>
      </c>
      <c r="E531" s="37"/>
      <c r="F531" s="183" t="s">
        <v>570</v>
      </c>
      <c r="G531" s="37"/>
      <c r="H531" s="37"/>
      <c r="I531" s="184"/>
      <c r="J531" s="37"/>
      <c r="K531" s="37"/>
      <c r="L531" s="40"/>
      <c r="M531" s="185"/>
      <c r="N531" s="186"/>
      <c r="O531" s="65"/>
      <c r="P531" s="65"/>
      <c r="Q531" s="65"/>
      <c r="R531" s="65"/>
      <c r="S531" s="65"/>
      <c r="T531" s="66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T531" s="18" t="s">
        <v>134</v>
      </c>
      <c r="AU531" s="18" t="s">
        <v>82</v>
      </c>
    </row>
    <row r="532" spans="2:51" s="13" customFormat="1" ht="11.25">
      <c r="B532" s="187"/>
      <c r="C532" s="188"/>
      <c r="D532" s="189" t="s">
        <v>136</v>
      </c>
      <c r="E532" s="190" t="s">
        <v>19</v>
      </c>
      <c r="F532" s="191" t="s">
        <v>256</v>
      </c>
      <c r="G532" s="188"/>
      <c r="H532" s="190" t="s">
        <v>19</v>
      </c>
      <c r="I532" s="192"/>
      <c r="J532" s="188"/>
      <c r="K532" s="188"/>
      <c r="L532" s="193"/>
      <c r="M532" s="194"/>
      <c r="N532" s="195"/>
      <c r="O532" s="195"/>
      <c r="P532" s="195"/>
      <c r="Q532" s="195"/>
      <c r="R532" s="195"/>
      <c r="S532" s="195"/>
      <c r="T532" s="196"/>
      <c r="AT532" s="197" t="s">
        <v>136</v>
      </c>
      <c r="AU532" s="197" t="s">
        <v>82</v>
      </c>
      <c r="AV532" s="13" t="s">
        <v>80</v>
      </c>
      <c r="AW532" s="13" t="s">
        <v>37</v>
      </c>
      <c r="AX532" s="13" t="s">
        <v>75</v>
      </c>
      <c r="AY532" s="197" t="s">
        <v>125</v>
      </c>
    </row>
    <row r="533" spans="2:51" s="14" customFormat="1" ht="11.25">
      <c r="B533" s="198"/>
      <c r="C533" s="199"/>
      <c r="D533" s="189" t="s">
        <v>136</v>
      </c>
      <c r="E533" s="200" t="s">
        <v>19</v>
      </c>
      <c r="F533" s="201" t="s">
        <v>257</v>
      </c>
      <c r="G533" s="199"/>
      <c r="H533" s="202">
        <v>407.331</v>
      </c>
      <c r="I533" s="203"/>
      <c r="J533" s="199"/>
      <c r="K533" s="199"/>
      <c r="L533" s="204"/>
      <c r="M533" s="205"/>
      <c r="N533" s="206"/>
      <c r="O533" s="206"/>
      <c r="P533" s="206"/>
      <c r="Q533" s="206"/>
      <c r="R533" s="206"/>
      <c r="S533" s="206"/>
      <c r="T533" s="207"/>
      <c r="AT533" s="208" t="s">
        <v>136</v>
      </c>
      <c r="AU533" s="208" t="s">
        <v>82</v>
      </c>
      <c r="AV533" s="14" t="s">
        <v>82</v>
      </c>
      <c r="AW533" s="14" t="s">
        <v>37</v>
      </c>
      <c r="AX533" s="14" t="s">
        <v>80</v>
      </c>
      <c r="AY533" s="208" t="s">
        <v>125</v>
      </c>
    </row>
    <row r="534" spans="1:65" s="2" customFormat="1" ht="16.5" customHeight="1">
      <c r="A534" s="35"/>
      <c r="B534" s="36"/>
      <c r="C534" s="221" t="s">
        <v>583</v>
      </c>
      <c r="D534" s="221" t="s">
        <v>218</v>
      </c>
      <c r="E534" s="222" t="s">
        <v>584</v>
      </c>
      <c r="F534" s="223" t="s">
        <v>585</v>
      </c>
      <c r="G534" s="224" t="s">
        <v>130</v>
      </c>
      <c r="H534" s="225">
        <v>427.698</v>
      </c>
      <c r="I534" s="226"/>
      <c r="J534" s="227">
        <f>ROUND(I534*H534,2)</f>
        <v>0</v>
      </c>
      <c r="K534" s="223" t="s">
        <v>131</v>
      </c>
      <c r="L534" s="228"/>
      <c r="M534" s="229" t="s">
        <v>19</v>
      </c>
      <c r="N534" s="230" t="s">
        <v>46</v>
      </c>
      <c r="O534" s="65"/>
      <c r="P534" s="178">
        <f>O534*H534</f>
        <v>0</v>
      </c>
      <c r="Q534" s="178">
        <v>0.008</v>
      </c>
      <c r="R534" s="178">
        <f>Q534*H534</f>
        <v>3.4215839999999997</v>
      </c>
      <c r="S534" s="178">
        <v>0</v>
      </c>
      <c r="T534" s="179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80" t="s">
        <v>371</v>
      </c>
      <c r="AT534" s="180" t="s">
        <v>218</v>
      </c>
      <c r="AU534" s="180" t="s">
        <v>82</v>
      </c>
      <c r="AY534" s="18" t="s">
        <v>125</v>
      </c>
      <c r="BE534" s="181">
        <f>IF(N534="základní",J534,0)</f>
        <v>0</v>
      </c>
      <c r="BF534" s="181">
        <f>IF(N534="snížená",J534,0)</f>
        <v>0</v>
      </c>
      <c r="BG534" s="181">
        <f>IF(N534="zákl. přenesená",J534,0)</f>
        <v>0</v>
      </c>
      <c r="BH534" s="181">
        <f>IF(N534="sníž. přenesená",J534,0)</f>
        <v>0</v>
      </c>
      <c r="BI534" s="181">
        <f>IF(N534="nulová",J534,0)</f>
        <v>0</v>
      </c>
      <c r="BJ534" s="18" t="s">
        <v>80</v>
      </c>
      <c r="BK534" s="181">
        <f>ROUND(I534*H534,2)</f>
        <v>0</v>
      </c>
      <c r="BL534" s="18" t="s">
        <v>245</v>
      </c>
      <c r="BM534" s="180" t="s">
        <v>586</v>
      </c>
    </row>
    <row r="535" spans="2:51" s="14" customFormat="1" ht="11.25">
      <c r="B535" s="198"/>
      <c r="C535" s="199"/>
      <c r="D535" s="189" t="s">
        <v>136</v>
      </c>
      <c r="E535" s="199"/>
      <c r="F535" s="201" t="s">
        <v>587</v>
      </c>
      <c r="G535" s="199"/>
      <c r="H535" s="202">
        <v>427.698</v>
      </c>
      <c r="I535" s="203"/>
      <c r="J535" s="199"/>
      <c r="K535" s="199"/>
      <c r="L535" s="204"/>
      <c r="M535" s="205"/>
      <c r="N535" s="206"/>
      <c r="O535" s="206"/>
      <c r="P535" s="206"/>
      <c r="Q535" s="206"/>
      <c r="R535" s="206"/>
      <c r="S535" s="206"/>
      <c r="T535" s="207"/>
      <c r="AT535" s="208" t="s">
        <v>136</v>
      </c>
      <c r="AU535" s="208" t="s">
        <v>82</v>
      </c>
      <c r="AV535" s="14" t="s">
        <v>82</v>
      </c>
      <c r="AW535" s="14" t="s">
        <v>4</v>
      </c>
      <c r="AX535" s="14" t="s">
        <v>80</v>
      </c>
      <c r="AY535" s="208" t="s">
        <v>125</v>
      </c>
    </row>
    <row r="536" spans="1:65" s="2" customFormat="1" ht="24.2" customHeight="1">
      <c r="A536" s="35"/>
      <c r="B536" s="36"/>
      <c r="C536" s="169" t="s">
        <v>588</v>
      </c>
      <c r="D536" s="169" t="s">
        <v>127</v>
      </c>
      <c r="E536" s="170" t="s">
        <v>589</v>
      </c>
      <c r="F536" s="171" t="s">
        <v>590</v>
      </c>
      <c r="G536" s="172" t="s">
        <v>130</v>
      </c>
      <c r="H536" s="173">
        <v>108.84</v>
      </c>
      <c r="I536" s="174"/>
      <c r="J536" s="175">
        <f>ROUND(I536*H536,2)</f>
        <v>0</v>
      </c>
      <c r="K536" s="171" t="s">
        <v>131</v>
      </c>
      <c r="L536" s="40"/>
      <c r="M536" s="176" t="s">
        <v>19</v>
      </c>
      <c r="N536" s="177" t="s">
        <v>46</v>
      </c>
      <c r="O536" s="65"/>
      <c r="P536" s="178">
        <f>O536*H536</f>
        <v>0</v>
      </c>
      <c r="Q536" s="178">
        <v>0.00019</v>
      </c>
      <c r="R536" s="178">
        <f>Q536*H536</f>
        <v>0.020679600000000003</v>
      </c>
      <c r="S536" s="178">
        <v>0</v>
      </c>
      <c r="T536" s="179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80" t="s">
        <v>245</v>
      </c>
      <c r="AT536" s="180" t="s">
        <v>127</v>
      </c>
      <c r="AU536" s="180" t="s">
        <v>82</v>
      </c>
      <c r="AY536" s="18" t="s">
        <v>125</v>
      </c>
      <c r="BE536" s="181">
        <f>IF(N536="základní",J536,0)</f>
        <v>0</v>
      </c>
      <c r="BF536" s="181">
        <f>IF(N536="snížená",J536,0)</f>
        <v>0</v>
      </c>
      <c r="BG536" s="181">
        <f>IF(N536="zákl. přenesená",J536,0)</f>
        <v>0</v>
      </c>
      <c r="BH536" s="181">
        <f>IF(N536="sníž. přenesená",J536,0)</f>
        <v>0</v>
      </c>
      <c r="BI536" s="181">
        <f>IF(N536="nulová",J536,0)</f>
        <v>0</v>
      </c>
      <c r="BJ536" s="18" t="s">
        <v>80</v>
      </c>
      <c r="BK536" s="181">
        <f>ROUND(I536*H536,2)</f>
        <v>0</v>
      </c>
      <c r="BL536" s="18" t="s">
        <v>245</v>
      </c>
      <c r="BM536" s="180" t="s">
        <v>591</v>
      </c>
    </row>
    <row r="537" spans="1:47" s="2" customFormat="1" ht="11.25">
      <c r="A537" s="35"/>
      <c r="B537" s="36"/>
      <c r="C537" s="37"/>
      <c r="D537" s="182" t="s">
        <v>134</v>
      </c>
      <c r="E537" s="37"/>
      <c r="F537" s="183" t="s">
        <v>592</v>
      </c>
      <c r="G537" s="37"/>
      <c r="H537" s="37"/>
      <c r="I537" s="184"/>
      <c r="J537" s="37"/>
      <c r="K537" s="37"/>
      <c r="L537" s="40"/>
      <c r="M537" s="185"/>
      <c r="N537" s="186"/>
      <c r="O537" s="65"/>
      <c r="P537" s="65"/>
      <c r="Q537" s="65"/>
      <c r="R537" s="65"/>
      <c r="S537" s="65"/>
      <c r="T537" s="66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134</v>
      </c>
      <c r="AU537" s="18" t="s">
        <v>82</v>
      </c>
    </row>
    <row r="538" spans="2:51" s="13" customFormat="1" ht="11.25">
      <c r="B538" s="187"/>
      <c r="C538" s="188"/>
      <c r="D538" s="189" t="s">
        <v>136</v>
      </c>
      <c r="E538" s="190" t="s">
        <v>19</v>
      </c>
      <c r="F538" s="191" t="s">
        <v>478</v>
      </c>
      <c r="G538" s="188"/>
      <c r="H538" s="190" t="s">
        <v>19</v>
      </c>
      <c r="I538" s="192"/>
      <c r="J538" s="188"/>
      <c r="K538" s="188"/>
      <c r="L538" s="193"/>
      <c r="M538" s="194"/>
      <c r="N538" s="195"/>
      <c r="O538" s="195"/>
      <c r="P538" s="195"/>
      <c r="Q538" s="195"/>
      <c r="R538" s="195"/>
      <c r="S538" s="195"/>
      <c r="T538" s="196"/>
      <c r="AT538" s="197" t="s">
        <v>136</v>
      </c>
      <c r="AU538" s="197" t="s">
        <v>82</v>
      </c>
      <c r="AV538" s="13" t="s">
        <v>80</v>
      </c>
      <c r="AW538" s="13" t="s">
        <v>37</v>
      </c>
      <c r="AX538" s="13" t="s">
        <v>75</v>
      </c>
      <c r="AY538" s="197" t="s">
        <v>125</v>
      </c>
    </row>
    <row r="539" spans="2:51" s="14" customFormat="1" ht="11.25">
      <c r="B539" s="198"/>
      <c r="C539" s="199"/>
      <c r="D539" s="189" t="s">
        <v>136</v>
      </c>
      <c r="E539" s="200" t="s">
        <v>19</v>
      </c>
      <c r="F539" s="201" t="s">
        <v>593</v>
      </c>
      <c r="G539" s="199"/>
      <c r="H539" s="202">
        <v>108.84</v>
      </c>
      <c r="I539" s="203"/>
      <c r="J539" s="199"/>
      <c r="K539" s="199"/>
      <c r="L539" s="204"/>
      <c r="M539" s="205"/>
      <c r="N539" s="206"/>
      <c r="O539" s="206"/>
      <c r="P539" s="206"/>
      <c r="Q539" s="206"/>
      <c r="R539" s="206"/>
      <c r="S539" s="206"/>
      <c r="T539" s="207"/>
      <c r="AT539" s="208" t="s">
        <v>136</v>
      </c>
      <c r="AU539" s="208" t="s">
        <v>82</v>
      </c>
      <c r="AV539" s="14" t="s">
        <v>82</v>
      </c>
      <c r="AW539" s="14" t="s">
        <v>37</v>
      </c>
      <c r="AX539" s="14" t="s">
        <v>80</v>
      </c>
      <c r="AY539" s="208" t="s">
        <v>125</v>
      </c>
    </row>
    <row r="540" spans="1:65" s="2" customFormat="1" ht="16.5" customHeight="1">
      <c r="A540" s="35"/>
      <c r="B540" s="36"/>
      <c r="C540" s="221" t="s">
        <v>594</v>
      </c>
      <c r="D540" s="221" t="s">
        <v>218</v>
      </c>
      <c r="E540" s="222" t="s">
        <v>595</v>
      </c>
      <c r="F540" s="223" t="s">
        <v>596</v>
      </c>
      <c r="G540" s="224" t="s">
        <v>130</v>
      </c>
      <c r="H540" s="225">
        <v>114.282</v>
      </c>
      <c r="I540" s="226"/>
      <c r="J540" s="227">
        <f>ROUND(I540*H540,2)</f>
        <v>0</v>
      </c>
      <c r="K540" s="223" t="s">
        <v>131</v>
      </c>
      <c r="L540" s="228"/>
      <c r="M540" s="229" t="s">
        <v>19</v>
      </c>
      <c r="N540" s="230" t="s">
        <v>46</v>
      </c>
      <c r="O540" s="65"/>
      <c r="P540" s="178">
        <f>O540*H540</f>
        <v>0</v>
      </c>
      <c r="Q540" s="178">
        <v>0.002</v>
      </c>
      <c r="R540" s="178">
        <f>Q540*H540</f>
        <v>0.228564</v>
      </c>
      <c r="S540" s="178">
        <v>0</v>
      </c>
      <c r="T540" s="179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80" t="s">
        <v>371</v>
      </c>
      <c r="AT540" s="180" t="s">
        <v>218</v>
      </c>
      <c r="AU540" s="180" t="s">
        <v>82</v>
      </c>
      <c r="AY540" s="18" t="s">
        <v>125</v>
      </c>
      <c r="BE540" s="181">
        <f>IF(N540="základní",J540,0)</f>
        <v>0</v>
      </c>
      <c r="BF540" s="181">
        <f>IF(N540="snížená",J540,0)</f>
        <v>0</v>
      </c>
      <c r="BG540" s="181">
        <f>IF(N540="zákl. přenesená",J540,0)</f>
        <v>0</v>
      </c>
      <c r="BH540" s="181">
        <f>IF(N540="sníž. přenesená",J540,0)</f>
        <v>0</v>
      </c>
      <c r="BI540" s="181">
        <f>IF(N540="nulová",J540,0)</f>
        <v>0</v>
      </c>
      <c r="BJ540" s="18" t="s">
        <v>80</v>
      </c>
      <c r="BK540" s="181">
        <f>ROUND(I540*H540,2)</f>
        <v>0</v>
      </c>
      <c r="BL540" s="18" t="s">
        <v>245</v>
      </c>
      <c r="BM540" s="180" t="s">
        <v>597</v>
      </c>
    </row>
    <row r="541" spans="2:51" s="14" customFormat="1" ht="11.25">
      <c r="B541" s="198"/>
      <c r="C541" s="199"/>
      <c r="D541" s="189" t="s">
        <v>136</v>
      </c>
      <c r="E541" s="199"/>
      <c r="F541" s="201" t="s">
        <v>598</v>
      </c>
      <c r="G541" s="199"/>
      <c r="H541" s="202">
        <v>114.282</v>
      </c>
      <c r="I541" s="203"/>
      <c r="J541" s="199"/>
      <c r="K541" s="199"/>
      <c r="L541" s="204"/>
      <c r="M541" s="205"/>
      <c r="N541" s="206"/>
      <c r="O541" s="206"/>
      <c r="P541" s="206"/>
      <c r="Q541" s="206"/>
      <c r="R541" s="206"/>
      <c r="S541" s="206"/>
      <c r="T541" s="207"/>
      <c r="AT541" s="208" t="s">
        <v>136</v>
      </c>
      <c r="AU541" s="208" t="s">
        <v>82</v>
      </c>
      <c r="AV541" s="14" t="s">
        <v>82</v>
      </c>
      <c r="AW541" s="14" t="s">
        <v>4</v>
      </c>
      <c r="AX541" s="14" t="s">
        <v>80</v>
      </c>
      <c r="AY541" s="208" t="s">
        <v>125</v>
      </c>
    </row>
    <row r="542" spans="1:65" s="2" customFormat="1" ht="16.5" customHeight="1">
      <c r="A542" s="35"/>
      <c r="B542" s="36"/>
      <c r="C542" s="169" t="s">
        <v>599</v>
      </c>
      <c r="D542" s="169" t="s">
        <v>127</v>
      </c>
      <c r="E542" s="170" t="s">
        <v>555</v>
      </c>
      <c r="F542" s="171" t="s">
        <v>556</v>
      </c>
      <c r="G542" s="172" t="s">
        <v>130</v>
      </c>
      <c r="H542" s="173">
        <v>290.24</v>
      </c>
      <c r="I542" s="174"/>
      <c r="J542" s="175">
        <f>ROUND(I542*H542,2)</f>
        <v>0</v>
      </c>
      <c r="K542" s="171" t="s">
        <v>131</v>
      </c>
      <c r="L542" s="40"/>
      <c r="M542" s="176" t="s">
        <v>19</v>
      </c>
      <c r="N542" s="177" t="s">
        <v>46</v>
      </c>
      <c r="O542" s="65"/>
      <c r="P542" s="178">
        <f>O542*H542</f>
        <v>0</v>
      </c>
      <c r="Q542" s="178">
        <v>0.00024</v>
      </c>
      <c r="R542" s="178">
        <f>Q542*H542</f>
        <v>0.0696576</v>
      </c>
      <c r="S542" s="178">
        <v>0</v>
      </c>
      <c r="T542" s="179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80" t="s">
        <v>245</v>
      </c>
      <c r="AT542" s="180" t="s">
        <v>127</v>
      </c>
      <c r="AU542" s="180" t="s">
        <v>82</v>
      </c>
      <c r="AY542" s="18" t="s">
        <v>125</v>
      </c>
      <c r="BE542" s="181">
        <f>IF(N542="základní",J542,0)</f>
        <v>0</v>
      </c>
      <c r="BF542" s="181">
        <f>IF(N542="snížená",J542,0)</f>
        <v>0</v>
      </c>
      <c r="BG542" s="181">
        <f>IF(N542="zákl. přenesená",J542,0)</f>
        <v>0</v>
      </c>
      <c r="BH542" s="181">
        <f>IF(N542="sníž. přenesená",J542,0)</f>
        <v>0</v>
      </c>
      <c r="BI542" s="181">
        <f>IF(N542="nulová",J542,0)</f>
        <v>0</v>
      </c>
      <c r="BJ542" s="18" t="s">
        <v>80</v>
      </c>
      <c r="BK542" s="181">
        <f>ROUND(I542*H542,2)</f>
        <v>0</v>
      </c>
      <c r="BL542" s="18" t="s">
        <v>245</v>
      </c>
      <c r="BM542" s="180" t="s">
        <v>600</v>
      </c>
    </row>
    <row r="543" spans="1:47" s="2" customFormat="1" ht="11.25">
      <c r="A543" s="35"/>
      <c r="B543" s="36"/>
      <c r="C543" s="37"/>
      <c r="D543" s="182" t="s">
        <v>134</v>
      </c>
      <c r="E543" s="37"/>
      <c r="F543" s="183" t="s">
        <v>558</v>
      </c>
      <c r="G543" s="37"/>
      <c r="H543" s="37"/>
      <c r="I543" s="184"/>
      <c r="J543" s="37"/>
      <c r="K543" s="37"/>
      <c r="L543" s="40"/>
      <c r="M543" s="185"/>
      <c r="N543" s="186"/>
      <c r="O543" s="65"/>
      <c r="P543" s="65"/>
      <c r="Q543" s="65"/>
      <c r="R543" s="65"/>
      <c r="S543" s="65"/>
      <c r="T543" s="66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T543" s="18" t="s">
        <v>134</v>
      </c>
      <c r="AU543" s="18" t="s">
        <v>82</v>
      </c>
    </row>
    <row r="544" spans="2:51" s="13" customFormat="1" ht="11.25">
      <c r="B544" s="187"/>
      <c r="C544" s="188"/>
      <c r="D544" s="189" t="s">
        <v>136</v>
      </c>
      <c r="E544" s="190" t="s">
        <v>19</v>
      </c>
      <c r="F544" s="191" t="s">
        <v>478</v>
      </c>
      <c r="G544" s="188"/>
      <c r="H544" s="190" t="s">
        <v>19</v>
      </c>
      <c r="I544" s="192"/>
      <c r="J544" s="188"/>
      <c r="K544" s="188"/>
      <c r="L544" s="193"/>
      <c r="M544" s="194"/>
      <c r="N544" s="195"/>
      <c r="O544" s="195"/>
      <c r="P544" s="195"/>
      <c r="Q544" s="195"/>
      <c r="R544" s="195"/>
      <c r="S544" s="195"/>
      <c r="T544" s="196"/>
      <c r="AT544" s="197" t="s">
        <v>136</v>
      </c>
      <c r="AU544" s="197" t="s">
        <v>82</v>
      </c>
      <c r="AV544" s="13" t="s">
        <v>80</v>
      </c>
      <c r="AW544" s="13" t="s">
        <v>37</v>
      </c>
      <c r="AX544" s="13" t="s">
        <v>75</v>
      </c>
      <c r="AY544" s="197" t="s">
        <v>125</v>
      </c>
    </row>
    <row r="545" spans="2:51" s="14" customFormat="1" ht="11.25">
      <c r="B545" s="198"/>
      <c r="C545" s="199"/>
      <c r="D545" s="189" t="s">
        <v>136</v>
      </c>
      <c r="E545" s="200" t="s">
        <v>19</v>
      </c>
      <c r="F545" s="201" t="s">
        <v>601</v>
      </c>
      <c r="G545" s="199"/>
      <c r="H545" s="202">
        <v>290.24</v>
      </c>
      <c r="I545" s="203"/>
      <c r="J545" s="199"/>
      <c r="K545" s="199"/>
      <c r="L545" s="204"/>
      <c r="M545" s="205"/>
      <c r="N545" s="206"/>
      <c r="O545" s="206"/>
      <c r="P545" s="206"/>
      <c r="Q545" s="206"/>
      <c r="R545" s="206"/>
      <c r="S545" s="206"/>
      <c r="T545" s="207"/>
      <c r="AT545" s="208" t="s">
        <v>136</v>
      </c>
      <c r="AU545" s="208" t="s">
        <v>82</v>
      </c>
      <c r="AV545" s="14" t="s">
        <v>82</v>
      </c>
      <c r="AW545" s="14" t="s">
        <v>37</v>
      </c>
      <c r="AX545" s="14" t="s">
        <v>80</v>
      </c>
      <c r="AY545" s="208" t="s">
        <v>125</v>
      </c>
    </row>
    <row r="546" spans="1:65" s="2" customFormat="1" ht="16.5" customHeight="1">
      <c r="A546" s="35"/>
      <c r="B546" s="36"/>
      <c r="C546" s="221" t="s">
        <v>602</v>
      </c>
      <c r="D546" s="221" t="s">
        <v>218</v>
      </c>
      <c r="E546" s="222" t="s">
        <v>603</v>
      </c>
      <c r="F546" s="223" t="s">
        <v>604</v>
      </c>
      <c r="G546" s="224" t="s">
        <v>130</v>
      </c>
      <c r="H546" s="225">
        <v>304.752</v>
      </c>
      <c r="I546" s="226"/>
      <c r="J546" s="227">
        <f>ROUND(I546*H546,2)</f>
        <v>0</v>
      </c>
      <c r="K546" s="223" t="s">
        <v>131</v>
      </c>
      <c r="L546" s="228"/>
      <c r="M546" s="229" t="s">
        <v>19</v>
      </c>
      <c r="N546" s="230" t="s">
        <v>46</v>
      </c>
      <c r="O546" s="65"/>
      <c r="P546" s="178">
        <f>O546*H546</f>
        <v>0</v>
      </c>
      <c r="Q546" s="178">
        <v>0.005</v>
      </c>
      <c r="R546" s="178">
        <f>Q546*H546</f>
        <v>1.52376</v>
      </c>
      <c r="S546" s="178">
        <v>0</v>
      </c>
      <c r="T546" s="179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0" t="s">
        <v>371</v>
      </c>
      <c r="AT546" s="180" t="s">
        <v>218</v>
      </c>
      <c r="AU546" s="180" t="s">
        <v>82</v>
      </c>
      <c r="AY546" s="18" t="s">
        <v>125</v>
      </c>
      <c r="BE546" s="181">
        <f>IF(N546="základní",J546,0)</f>
        <v>0</v>
      </c>
      <c r="BF546" s="181">
        <f>IF(N546="snížená",J546,0)</f>
        <v>0</v>
      </c>
      <c r="BG546" s="181">
        <f>IF(N546="zákl. přenesená",J546,0)</f>
        <v>0</v>
      </c>
      <c r="BH546" s="181">
        <f>IF(N546="sníž. přenesená",J546,0)</f>
        <v>0</v>
      </c>
      <c r="BI546" s="181">
        <f>IF(N546="nulová",J546,0)</f>
        <v>0</v>
      </c>
      <c r="BJ546" s="18" t="s">
        <v>80</v>
      </c>
      <c r="BK546" s="181">
        <f>ROUND(I546*H546,2)</f>
        <v>0</v>
      </c>
      <c r="BL546" s="18" t="s">
        <v>245</v>
      </c>
      <c r="BM546" s="180" t="s">
        <v>605</v>
      </c>
    </row>
    <row r="547" spans="2:51" s="14" customFormat="1" ht="11.25">
      <c r="B547" s="198"/>
      <c r="C547" s="199"/>
      <c r="D547" s="189" t="s">
        <v>136</v>
      </c>
      <c r="E547" s="199"/>
      <c r="F547" s="201" t="s">
        <v>606</v>
      </c>
      <c r="G547" s="199"/>
      <c r="H547" s="202">
        <v>304.752</v>
      </c>
      <c r="I547" s="203"/>
      <c r="J547" s="199"/>
      <c r="K547" s="199"/>
      <c r="L547" s="204"/>
      <c r="M547" s="205"/>
      <c r="N547" s="206"/>
      <c r="O547" s="206"/>
      <c r="P547" s="206"/>
      <c r="Q547" s="206"/>
      <c r="R547" s="206"/>
      <c r="S547" s="206"/>
      <c r="T547" s="207"/>
      <c r="AT547" s="208" t="s">
        <v>136</v>
      </c>
      <c r="AU547" s="208" t="s">
        <v>82</v>
      </c>
      <c r="AV547" s="14" t="s">
        <v>82</v>
      </c>
      <c r="AW547" s="14" t="s">
        <v>4</v>
      </c>
      <c r="AX547" s="14" t="s">
        <v>80</v>
      </c>
      <c r="AY547" s="208" t="s">
        <v>125</v>
      </c>
    </row>
    <row r="548" spans="1:65" s="2" customFormat="1" ht="16.5" customHeight="1">
      <c r="A548" s="35"/>
      <c r="B548" s="36"/>
      <c r="C548" s="169" t="s">
        <v>607</v>
      </c>
      <c r="D548" s="169" t="s">
        <v>127</v>
      </c>
      <c r="E548" s="170" t="s">
        <v>555</v>
      </c>
      <c r="F548" s="171" t="s">
        <v>556</v>
      </c>
      <c r="G548" s="172" t="s">
        <v>130</v>
      </c>
      <c r="H548" s="173">
        <v>290.24</v>
      </c>
      <c r="I548" s="174"/>
      <c r="J548" s="175">
        <f>ROUND(I548*H548,2)</f>
        <v>0</v>
      </c>
      <c r="K548" s="171" t="s">
        <v>131</v>
      </c>
      <c r="L548" s="40"/>
      <c r="M548" s="176" t="s">
        <v>19</v>
      </c>
      <c r="N548" s="177" t="s">
        <v>46</v>
      </c>
      <c r="O548" s="65"/>
      <c r="P548" s="178">
        <f>O548*H548</f>
        <v>0</v>
      </c>
      <c r="Q548" s="178">
        <v>0.00024</v>
      </c>
      <c r="R548" s="178">
        <f>Q548*H548</f>
        <v>0.0696576</v>
      </c>
      <c r="S548" s="178">
        <v>0</v>
      </c>
      <c r="T548" s="179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80" t="s">
        <v>245</v>
      </c>
      <c r="AT548" s="180" t="s">
        <v>127</v>
      </c>
      <c r="AU548" s="180" t="s">
        <v>82</v>
      </c>
      <c r="AY548" s="18" t="s">
        <v>125</v>
      </c>
      <c r="BE548" s="181">
        <f>IF(N548="základní",J548,0)</f>
        <v>0</v>
      </c>
      <c r="BF548" s="181">
        <f>IF(N548="snížená",J548,0)</f>
        <v>0</v>
      </c>
      <c r="BG548" s="181">
        <f>IF(N548="zákl. přenesená",J548,0)</f>
        <v>0</v>
      </c>
      <c r="BH548" s="181">
        <f>IF(N548="sníž. přenesená",J548,0)</f>
        <v>0</v>
      </c>
      <c r="BI548" s="181">
        <f>IF(N548="nulová",J548,0)</f>
        <v>0</v>
      </c>
      <c r="BJ548" s="18" t="s">
        <v>80</v>
      </c>
      <c r="BK548" s="181">
        <f>ROUND(I548*H548,2)</f>
        <v>0</v>
      </c>
      <c r="BL548" s="18" t="s">
        <v>245</v>
      </c>
      <c r="BM548" s="180" t="s">
        <v>608</v>
      </c>
    </row>
    <row r="549" spans="1:47" s="2" customFormat="1" ht="11.25">
      <c r="A549" s="35"/>
      <c r="B549" s="36"/>
      <c r="C549" s="37"/>
      <c r="D549" s="182" t="s">
        <v>134</v>
      </c>
      <c r="E549" s="37"/>
      <c r="F549" s="183" t="s">
        <v>558</v>
      </c>
      <c r="G549" s="37"/>
      <c r="H549" s="37"/>
      <c r="I549" s="184"/>
      <c r="J549" s="37"/>
      <c r="K549" s="37"/>
      <c r="L549" s="40"/>
      <c r="M549" s="185"/>
      <c r="N549" s="186"/>
      <c r="O549" s="65"/>
      <c r="P549" s="65"/>
      <c r="Q549" s="65"/>
      <c r="R549" s="65"/>
      <c r="S549" s="65"/>
      <c r="T549" s="66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T549" s="18" t="s">
        <v>134</v>
      </c>
      <c r="AU549" s="18" t="s">
        <v>82</v>
      </c>
    </row>
    <row r="550" spans="2:51" s="13" customFormat="1" ht="11.25">
      <c r="B550" s="187"/>
      <c r="C550" s="188"/>
      <c r="D550" s="189" t="s">
        <v>136</v>
      </c>
      <c r="E550" s="190" t="s">
        <v>19</v>
      </c>
      <c r="F550" s="191" t="s">
        <v>478</v>
      </c>
      <c r="G550" s="188"/>
      <c r="H550" s="190" t="s">
        <v>19</v>
      </c>
      <c r="I550" s="192"/>
      <c r="J550" s="188"/>
      <c r="K550" s="188"/>
      <c r="L550" s="193"/>
      <c r="M550" s="194"/>
      <c r="N550" s="195"/>
      <c r="O550" s="195"/>
      <c r="P550" s="195"/>
      <c r="Q550" s="195"/>
      <c r="R550" s="195"/>
      <c r="S550" s="195"/>
      <c r="T550" s="196"/>
      <c r="AT550" s="197" t="s">
        <v>136</v>
      </c>
      <c r="AU550" s="197" t="s">
        <v>82</v>
      </c>
      <c r="AV550" s="13" t="s">
        <v>80</v>
      </c>
      <c r="AW550" s="13" t="s">
        <v>37</v>
      </c>
      <c r="AX550" s="13" t="s">
        <v>75</v>
      </c>
      <c r="AY550" s="197" t="s">
        <v>125</v>
      </c>
    </row>
    <row r="551" spans="2:51" s="14" customFormat="1" ht="11.25">
      <c r="B551" s="198"/>
      <c r="C551" s="199"/>
      <c r="D551" s="189" t="s">
        <v>136</v>
      </c>
      <c r="E551" s="200" t="s">
        <v>19</v>
      </c>
      <c r="F551" s="201" t="s">
        <v>601</v>
      </c>
      <c r="G551" s="199"/>
      <c r="H551" s="202">
        <v>290.24</v>
      </c>
      <c r="I551" s="203"/>
      <c r="J551" s="199"/>
      <c r="K551" s="199"/>
      <c r="L551" s="204"/>
      <c r="M551" s="205"/>
      <c r="N551" s="206"/>
      <c r="O551" s="206"/>
      <c r="P551" s="206"/>
      <c r="Q551" s="206"/>
      <c r="R551" s="206"/>
      <c r="S551" s="206"/>
      <c r="T551" s="207"/>
      <c r="AT551" s="208" t="s">
        <v>136</v>
      </c>
      <c r="AU551" s="208" t="s">
        <v>82</v>
      </c>
      <c r="AV551" s="14" t="s">
        <v>82</v>
      </c>
      <c r="AW551" s="14" t="s">
        <v>37</v>
      </c>
      <c r="AX551" s="14" t="s">
        <v>80</v>
      </c>
      <c r="AY551" s="208" t="s">
        <v>125</v>
      </c>
    </row>
    <row r="552" spans="1:65" s="2" customFormat="1" ht="16.5" customHeight="1">
      <c r="A552" s="35"/>
      <c r="B552" s="36"/>
      <c r="C552" s="221" t="s">
        <v>609</v>
      </c>
      <c r="D552" s="221" t="s">
        <v>218</v>
      </c>
      <c r="E552" s="222" t="s">
        <v>610</v>
      </c>
      <c r="F552" s="223" t="s">
        <v>611</v>
      </c>
      <c r="G552" s="224" t="s">
        <v>130</v>
      </c>
      <c r="H552" s="225">
        <v>304.752</v>
      </c>
      <c r="I552" s="226"/>
      <c r="J552" s="227">
        <f>ROUND(I552*H552,2)</f>
        <v>0</v>
      </c>
      <c r="K552" s="223" t="s">
        <v>131</v>
      </c>
      <c r="L552" s="228"/>
      <c r="M552" s="229" t="s">
        <v>19</v>
      </c>
      <c r="N552" s="230" t="s">
        <v>46</v>
      </c>
      <c r="O552" s="65"/>
      <c r="P552" s="178">
        <f>O552*H552</f>
        <v>0</v>
      </c>
      <c r="Q552" s="178">
        <v>0.006</v>
      </c>
      <c r="R552" s="178">
        <f>Q552*H552</f>
        <v>1.8285120000000001</v>
      </c>
      <c r="S552" s="178">
        <v>0</v>
      </c>
      <c r="T552" s="179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0" t="s">
        <v>371</v>
      </c>
      <c r="AT552" s="180" t="s">
        <v>218</v>
      </c>
      <c r="AU552" s="180" t="s">
        <v>82</v>
      </c>
      <c r="AY552" s="18" t="s">
        <v>125</v>
      </c>
      <c r="BE552" s="181">
        <f>IF(N552="základní",J552,0)</f>
        <v>0</v>
      </c>
      <c r="BF552" s="181">
        <f>IF(N552="snížená",J552,0)</f>
        <v>0</v>
      </c>
      <c r="BG552" s="181">
        <f>IF(N552="zákl. přenesená",J552,0)</f>
        <v>0</v>
      </c>
      <c r="BH552" s="181">
        <f>IF(N552="sníž. přenesená",J552,0)</f>
        <v>0</v>
      </c>
      <c r="BI552" s="181">
        <f>IF(N552="nulová",J552,0)</f>
        <v>0</v>
      </c>
      <c r="BJ552" s="18" t="s">
        <v>80</v>
      </c>
      <c r="BK552" s="181">
        <f>ROUND(I552*H552,2)</f>
        <v>0</v>
      </c>
      <c r="BL552" s="18" t="s">
        <v>245</v>
      </c>
      <c r="BM552" s="180" t="s">
        <v>612</v>
      </c>
    </row>
    <row r="553" spans="2:51" s="14" customFormat="1" ht="11.25">
      <c r="B553" s="198"/>
      <c r="C553" s="199"/>
      <c r="D553" s="189" t="s">
        <v>136</v>
      </c>
      <c r="E553" s="199"/>
      <c r="F553" s="201" t="s">
        <v>606</v>
      </c>
      <c r="G553" s="199"/>
      <c r="H553" s="202">
        <v>304.752</v>
      </c>
      <c r="I553" s="203"/>
      <c r="J553" s="199"/>
      <c r="K553" s="199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136</v>
      </c>
      <c r="AU553" s="208" t="s">
        <v>82</v>
      </c>
      <c r="AV553" s="14" t="s">
        <v>82</v>
      </c>
      <c r="AW553" s="14" t="s">
        <v>4</v>
      </c>
      <c r="AX553" s="14" t="s">
        <v>80</v>
      </c>
      <c r="AY553" s="208" t="s">
        <v>125</v>
      </c>
    </row>
    <row r="554" spans="1:65" s="2" customFormat="1" ht="24.2" customHeight="1">
      <c r="A554" s="35"/>
      <c r="B554" s="36"/>
      <c r="C554" s="169" t="s">
        <v>613</v>
      </c>
      <c r="D554" s="169" t="s">
        <v>127</v>
      </c>
      <c r="E554" s="170" t="s">
        <v>614</v>
      </c>
      <c r="F554" s="171" t="s">
        <v>615</v>
      </c>
      <c r="G554" s="172" t="s">
        <v>130</v>
      </c>
      <c r="H554" s="173">
        <v>17.878</v>
      </c>
      <c r="I554" s="174"/>
      <c r="J554" s="175">
        <f>ROUND(I554*H554,2)</f>
        <v>0</v>
      </c>
      <c r="K554" s="171" t="s">
        <v>131</v>
      </c>
      <c r="L554" s="40"/>
      <c r="M554" s="176" t="s">
        <v>19</v>
      </c>
      <c r="N554" s="177" t="s">
        <v>46</v>
      </c>
      <c r="O554" s="65"/>
      <c r="P554" s="178">
        <f>O554*H554</f>
        <v>0</v>
      </c>
      <c r="Q554" s="178">
        <v>0</v>
      </c>
      <c r="R554" s="178">
        <f>Q554*H554</f>
        <v>0</v>
      </c>
      <c r="S554" s="178">
        <v>0</v>
      </c>
      <c r="T554" s="179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0" t="s">
        <v>245</v>
      </c>
      <c r="AT554" s="180" t="s">
        <v>127</v>
      </c>
      <c r="AU554" s="180" t="s">
        <v>82</v>
      </c>
      <c r="AY554" s="18" t="s">
        <v>125</v>
      </c>
      <c r="BE554" s="181">
        <f>IF(N554="základní",J554,0)</f>
        <v>0</v>
      </c>
      <c r="BF554" s="181">
        <f>IF(N554="snížená",J554,0)</f>
        <v>0</v>
      </c>
      <c r="BG554" s="181">
        <f>IF(N554="zákl. přenesená",J554,0)</f>
        <v>0</v>
      </c>
      <c r="BH554" s="181">
        <f>IF(N554="sníž. přenesená",J554,0)</f>
        <v>0</v>
      </c>
      <c r="BI554" s="181">
        <f>IF(N554="nulová",J554,0)</f>
        <v>0</v>
      </c>
      <c r="BJ554" s="18" t="s">
        <v>80</v>
      </c>
      <c r="BK554" s="181">
        <f>ROUND(I554*H554,2)</f>
        <v>0</v>
      </c>
      <c r="BL554" s="18" t="s">
        <v>245</v>
      </c>
      <c r="BM554" s="180" t="s">
        <v>616</v>
      </c>
    </row>
    <row r="555" spans="1:47" s="2" customFormat="1" ht="11.25">
      <c r="A555" s="35"/>
      <c r="B555" s="36"/>
      <c r="C555" s="37"/>
      <c r="D555" s="182" t="s">
        <v>134</v>
      </c>
      <c r="E555" s="37"/>
      <c r="F555" s="183" t="s">
        <v>617</v>
      </c>
      <c r="G555" s="37"/>
      <c r="H555" s="37"/>
      <c r="I555" s="184"/>
      <c r="J555" s="37"/>
      <c r="K555" s="37"/>
      <c r="L555" s="40"/>
      <c r="M555" s="185"/>
      <c r="N555" s="186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8" t="s">
        <v>134</v>
      </c>
      <c r="AU555" s="18" t="s">
        <v>82</v>
      </c>
    </row>
    <row r="556" spans="2:51" s="13" customFormat="1" ht="11.25">
      <c r="B556" s="187"/>
      <c r="C556" s="188"/>
      <c r="D556" s="189" t="s">
        <v>136</v>
      </c>
      <c r="E556" s="190" t="s">
        <v>19</v>
      </c>
      <c r="F556" s="191" t="s">
        <v>618</v>
      </c>
      <c r="G556" s="188"/>
      <c r="H556" s="190" t="s">
        <v>19</v>
      </c>
      <c r="I556" s="192"/>
      <c r="J556" s="188"/>
      <c r="K556" s="188"/>
      <c r="L556" s="193"/>
      <c r="M556" s="194"/>
      <c r="N556" s="195"/>
      <c r="O556" s="195"/>
      <c r="P556" s="195"/>
      <c r="Q556" s="195"/>
      <c r="R556" s="195"/>
      <c r="S556" s="195"/>
      <c r="T556" s="196"/>
      <c r="AT556" s="197" t="s">
        <v>136</v>
      </c>
      <c r="AU556" s="197" t="s">
        <v>82</v>
      </c>
      <c r="AV556" s="13" t="s">
        <v>80</v>
      </c>
      <c r="AW556" s="13" t="s">
        <v>37</v>
      </c>
      <c r="AX556" s="13" t="s">
        <v>75</v>
      </c>
      <c r="AY556" s="197" t="s">
        <v>125</v>
      </c>
    </row>
    <row r="557" spans="2:51" s="13" customFormat="1" ht="11.25">
      <c r="B557" s="187"/>
      <c r="C557" s="188"/>
      <c r="D557" s="189" t="s">
        <v>136</v>
      </c>
      <c r="E557" s="190" t="s">
        <v>19</v>
      </c>
      <c r="F557" s="191" t="s">
        <v>301</v>
      </c>
      <c r="G557" s="188"/>
      <c r="H557" s="190" t="s">
        <v>19</v>
      </c>
      <c r="I557" s="192"/>
      <c r="J557" s="188"/>
      <c r="K557" s="188"/>
      <c r="L557" s="193"/>
      <c r="M557" s="194"/>
      <c r="N557" s="195"/>
      <c r="O557" s="195"/>
      <c r="P557" s="195"/>
      <c r="Q557" s="195"/>
      <c r="R557" s="195"/>
      <c r="S557" s="195"/>
      <c r="T557" s="196"/>
      <c r="AT557" s="197" t="s">
        <v>136</v>
      </c>
      <c r="AU557" s="197" t="s">
        <v>82</v>
      </c>
      <c r="AV557" s="13" t="s">
        <v>80</v>
      </c>
      <c r="AW557" s="13" t="s">
        <v>37</v>
      </c>
      <c r="AX557" s="13" t="s">
        <v>75</v>
      </c>
      <c r="AY557" s="197" t="s">
        <v>125</v>
      </c>
    </row>
    <row r="558" spans="2:51" s="14" customFormat="1" ht="11.25">
      <c r="B558" s="198"/>
      <c r="C558" s="199"/>
      <c r="D558" s="189" t="s">
        <v>136</v>
      </c>
      <c r="E558" s="200" t="s">
        <v>19</v>
      </c>
      <c r="F558" s="201" t="s">
        <v>619</v>
      </c>
      <c r="G558" s="199"/>
      <c r="H558" s="202">
        <v>17.878</v>
      </c>
      <c r="I558" s="203"/>
      <c r="J558" s="199"/>
      <c r="K558" s="199"/>
      <c r="L558" s="204"/>
      <c r="M558" s="205"/>
      <c r="N558" s="206"/>
      <c r="O558" s="206"/>
      <c r="P558" s="206"/>
      <c r="Q558" s="206"/>
      <c r="R558" s="206"/>
      <c r="S558" s="206"/>
      <c r="T558" s="207"/>
      <c r="AT558" s="208" t="s">
        <v>136</v>
      </c>
      <c r="AU558" s="208" t="s">
        <v>82</v>
      </c>
      <c r="AV558" s="14" t="s">
        <v>82</v>
      </c>
      <c r="AW558" s="14" t="s">
        <v>37</v>
      </c>
      <c r="AX558" s="14" t="s">
        <v>80</v>
      </c>
      <c r="AY558" s="208" t="s">
        <v>125</v>
      </c>
    </row>
    <row r="559" spans="1:65" s="2" customFormat="1" ht="16.5" customHeight="1">
      <c r="A559" s="35"/>
      <c r="B559" s="36"/>
      <c r="C559" s="221" t="s">
        <v>620</v>
      </c>
      <c r="D559" s="221" t="s">
        <v>218</v>
      </c>
      <c r="E559" s="222" t="s">
        <v>577</v>
      </c>
      <c r="F559" s="223" t="s">
        <v>578</v>
      </c>
      <c r="G559" s="224" t="s">
        <v>130</v>
      </c>
      <c r="H559" s="225">
        <v>18.772</v>
      </c>
      <c r="I559" s="226"/>
      <c r="J559" s="227">
        <f>ROUND(I559*H559,2)</f>
        <v>0</v>
      </c>
      <c r="K559" s="223" t="s">
        <v>131</v>
      </c>
      <c r="L559" s="228"/>
      <c r="M559" s="229" t="s">
        <v>19</v>
      </c>
      <c r="N559" s="230" t="s">
        <v>46</v>
      </c>
      <c r="O559" s="65"/>
      <c r="P559" s="178">
        <f>O559*H559</f>
        <v>0</v>
      </c>
      <c r="Q559" s="178">
        <v>0.011</v>
      </c>
      <c r="R559" s="178">
        <f>Q559*H559</f>
        <v>0.20649199999999998</v>
      </c>
      <c r="S559" s="178">
        <v>0</v>
      </c>
      <c r="T559" s="179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0" t="s">
        <v>371</v>
      </c>
      <c r="AT559" s="180" t="s">
        <v>218</v>
      </c>
      <c r="AU559" s="180" t="s">
        <v>82</v>
      </c>
      <c r="AY559" s="18" t="s">
        <v>125</v>
      </c>
      <c r="BE559" s="181">
        <f>IF(N559="základní",J559,0)</f>
        <v>0</v>
      </c>
      <c r="BF559" s="181">
        <f>IF(N559="snížená",J559,0)</f>
        <v>0</v>
      </c>
      <c r="BG559" s="181">
        <f>IF(N559="zákl. přenesená",J559,0)</f>
        <v>0</v>
      </c>
      <c r="BH559" s="181">
        <f>IF(N559="sníž. přenesená",J559,0)</f>
        <v>0</v>
      </c>
      <c r="BI559" s="181">
        <f>IF(N559="nulová",J559,0)</f>
        <v>0</v>
      </c>
      <c r="BJ559" s="18" t="s">
        <v>80</v>
      </c>
      <c r="BK559" s="181">
        <f>ROUND(I559*H559,2)</f>
        <v>0</v>
      </c>
      <c r="BL559" s="18" t="s">
        <v>245</v>
      </c>
      <c r="BM559" s="180" t="s">
        <v>621</v>
      </c>
    </row>
    <row r="560" spans="2:51" s="14" customFormat="1" ht="11.25">
      <c r="B560" s="198"/>
      <c r="C560" s="199"/>
      <c r="D560" s="189" t="s">
        <v>136</v>
      </c>
      <c r="E560" s="199"/>
      <c r="F560" s="201" t="s">
        <v>622</v>
      </c>
      <c r="G560" s="199"/>
      <c r="H560" s="202">
        <v>18.772</v>
      </c>
      <c r="I560" s="203"/>
      <c r="J560" s="199"/>
      <c r="K560" s="199"/>
      <c r="L560" s="204"/>
      <c r="M560" s="205"/>
      <c r="N560" s="206"/>
      <c r="O560" s="206"/>
      <c r="P560" s="206"/>
      <c r="Q560" s="206"/>
      <c r="R560" s="206"/>
      <c r="S560" s="206"/>
      <c r="T560" s="207"/>
      <c r="AT560" s="208" t="s">
        <v>136</v>
      </c>
      <c r="AU560" s="208" t="s">
        <v>82</v>
      </c>
      <c r="AV560" s="14" t="s">
        <v>82</v>
      </c>
      <c r="AW560" s="14" t="s">
        <v>4</v>
      </c>
      <c r="AX560" s="14" t="s">
        <v>80</v>
      </c>
      <c r="AY560" s="208" t="s">
        <v>125</v>
      </c>
    </row>
    <row r="561" spans="1:65" s="2" customFormat="1" ht="24.2" customHeight="1">
      <c r="A561" s="35"/>
      <c r="B561" s="36"/>
      <c r="C561" s="169" t="s">
        <v>623</v>
      </c>
      <c r="D561" s="169" t="s">
        <v>127</v>
      </c>
      <c r="E561" s="170" t="s">
        <v>614</v>
      </c>
      <c r="F561" s="171" t="s">
        <v>615</v>
      </c>
      <c r="G561" s="172" t="s">
        <v>130</v>
      </c>
      <c r="H561" s="173">
        <v>17.878</v>
      </c>
      <c r="I561" s="174"/>
      <c r="J561" s="175">
        <f>ROUND(I561*H561,2)</f>
        <v>0</v>
      </c>
      <c r="K561" s="171" t="s">
        <v>131</v>
      </c>
      <c r="L561" s="40"/>
      <c r="M561" s="176" t="s">
        <v>19</v>
      </c>
      <c r="N561" s="177" t="s">
        <v>46</v>
      </c>
      <c r="O561" s="65"/>
      <c r="P561" s="178">
        <f>O561*H561</f>
        <v>0</v>
      </c>
      <c r="Q561" s="178">
        <v>0</v>
      </c>
      <c r="R561" s="178">
        <f>Q561*H561</f>
        <v>0</v>
      </c>
      <c r="S561" s="178">
        <v>0</v>
      </c>
      <c r="T561" s="179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0" t="s">
        <v>245</v>
      </c>
      <c r="AT561" s="180" t="s">
        <v>127</v>
      </c>
      <c r="AU561" s="180" t="s">
        <v>82</v>
      </c>
      <c r="AY561" s="18" t="s">
        <v>125</v>
      </c>
      <c r="BE561" s="181">
        <f>IF(N561="základní",J561,0)</f>
        <v>0</v>
      </c>
      <c r="BF561" s="181">
        <f>IF(N561="snížená",J561,0)</f>
        <v>0</v>
      </c>
      <c r="BG561" s="181">
        <f>IF(N561="zákl. přenesená",J561,0)</f>
        <v>0</v>
      </c>
      <c r="BH561" s="181">
        <f>IF(N561="sníž. přenesená",J561,0)</f>
        <v>0</v>
      </c>
      <c r="BI561" s="181">
        <f>IF(N561="nulová",J561,0)</f>
        <v>0</v>
      </c>
      <c r="BJ561" s="18" t="s">
        <v>80</v>
      </c>
      <c r="BK561" s="181">
        <f>ROUND(I561*H561,2)</f>
        <v>0</v>
      </c>
      <c r="BL561" s="18" t="s">
        <v>245</v>
      </c>
      <c r="BM561" s="180" t="s">
        <v>624</v>
      </c>
    </row>
    <row r="562" spans="1:47" s="2" customFormat="1" ht="11.25">
      <c r="A562" s="35"/>
      <c r="B562" s="36"/>
      <c r="C562" s="37"/>
      <c r="D562" s="182" t="s">
        <v>134</v>
      </c>
      <c r="E562" s="37"/>
      <c r="F562" s="183" t="s">
        <v>617</v>
      </c>
      <c r="G562" s="37"/>
      <c r="H562" s="37"/>
      <c r="I562" s="184"/>
      <c r="J562" s="37"/>
      <c r="K562" s="37"/>
      <c r="L562" s="40"/>
      <c r="M562" s="185"/>
      <c r="N562" s="186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134</v>
      </c>
      <c r="AU562" s="18" t="s">
        <v>82</v>
      </c>
    </row>
    <row r="563" spans="2:51" s="13" customFormat="1" ht="11.25">
      <c r="B563" s="187"/>
      <c r="C563" s="188"/>
      <c r="D563" s="189" t="s">
        <v>136</v>
      </c>
      <c r="E563" s="190" t="s">
        <v>19</v>
      </c>
      <c r="F563" s="191" t="s">
        <v>618</v>
      </c>
      <c r="G563" s="188"/>
      <c r="H563" s="190" t="s">
        <v>19</v>
      </c>
      <c r="I563" s="192"/>
      <c r="J563" s="188"/>
      <c r="K563" s="188"/>
      <c r="L563" s="193"/>
      <c r="M563" s="194"/>
      <c r="N563" s="195"/>
      <c r="O563" s="195"/>
      <c r="P563" s="195"/>
      <c r="Q563" s="195"/>
      <c r="R563" s="195"/>
      <c r="S563" s="195"/>
      <c r="T563" s="196"/>
      <c r="AT563" s="197" t="s">
        <v>136</v>
      </c>
      <c r="AU563" s="197" t="s">
        <v>82</v>
      </c>
      <c r="AV563" s="13" t="s">
        <v>80</v>
      </c>
      <c r="AW563" s="13" t="s">
        <v>37</v>
      </c>
      <c r="AX563" s="13" t="s">
        <v>75</v>
      </c>
      <c r="AY563" s="197" t="s">
        <v>125</v>
      </c>
    </row>
    <row r="564" spans="2:51" s="13" customFormat="1" ht="11.25">
      <c r="B564" s="187"/>
      <c r="C564" s="188"/>
      <c r="D564" s="189" t="s">
        <v>136</v>
      </c>
      <c r="E564" s="190" t="s">
        <v>19</v>
      </c>
      <c r="F564" s="191" t="s">
        <v>303</v>
      </c>
      <c r="G564" s="188"/>
      <c r="H564" s="190" t="s">
        <v>19</v>
      </c>
      <c r="I564" s="192"/>
      <c r="J564" s="188"/>
      <c r="K564" s="188"/>
      <c r="L564" s="193"/>
      <c r="M564" s="194"/>
      <c r="N564" s="195"/>
      <c r="O564" s="195"/>
      <c r="P564" s="195"/>
      <c r="Q564" s="195"/>
      <c r="R564" s="195"/>
      <c r="S564" s="195"/>
      <c r="T564" s="196"/>
      <c r="AT564" s="197" t="s">
        <v>136</v>
      </c>
      <c r="AU564" s="197" t="s">
        <v>82</v>
      </c>
      <c r="AV564" s="13" t="s">
        <v>80</v>
      </c>
      <c r="AW564" s="13" t="s">
        <v>37</v>
      </c>
      <c r="AX564" s="13" t="s">
        <v>75</v>
      </c>
      <c r="AY564" s="197" t="s">
        <v>125</v>
      </c>
    </row>
    <row r="565" spans="2:51" s="14" customFormat="1" ht="11.25">
      <c r="B565" s="198"/>
      <c r="C565" s="199"/>
      <c r="D565" s="189" t="s">
        <v>136</v>
      </c>
      <c r="E565" s="200" t="s">
        <v>19</v>
      </c>
      <c r="F565" s="201" t="s">
        <v>619</v>
      </c>
      <c r="G565" s="199"/>
      <c r="H565" s="202">
        <v>17.878</v>
      </c>
      <c r="I565" s="203"/>
      <c r="J565" s="199"/>
      <c r="K565" s="199"/>
      <c r="L565" s="204"/>
      <c r="M565" s="205"/>
      <c r="N565" s="206"/>
      <c r="O565" s="206"/>
      <c r="P565" s="206"/>
      <c r="Q565" s="206"/>
      <c r="R565" s="206"/>
      <c r="S565" s="206"/>
      <c r="T565" s="207"/>
      <c r="AT565" s="208" t="s">
        <v>136</v>
      </c>
      <c r="AU565" s="208" t="s">
        <v>82</v>
      </c>
      <c r="AV565" s="14" t="s">
        <v>82</v>
      </c>
      <c r="AW565" s="14" t="s">
        <v>37</v>
      </c>
      <c r="AX565" s="14" t="s">
        <v>80</v>
      </c>
      <c r="AY565" s="208" t="s">
        <v>125</v>
      </c>
    </row>
    <row r="566" spans="1:65" s="2" customFormat="1" ht="16.5" customHeight="1">
      <c r="A566" s="35"/>
      <c r="B566" s="36"/>
      <c r="C566" s="221" t="s">
        <v>625</v>
      </c>
      <c r="D566" s="221" t="s">
        <v>218</v>
      </c>
      <c r="E566" s="222" t="s">
        <v>584</v>
      </c>
      <c r="F566" s="223" t="s">
        <v>585</v>
      </c>
      <c r="G566" s="224" t="s">
        <v>130</v>
      </c>
      <c r="H566" s="225">
        <v>18.772</v>
      </c>
      <c r="I566" s="226"/>
      <c r="J566" s="227">
        <f>ROUND(I566*H566,2)</f>
        <v>0</v>
      </c>
      <c r="K566" s="223" t="s">
        <v>131</v>
      </c>
      <c r="L566" s="228"/>
      <c r="M566" s="229" t="s">
        <v>19</v>
      </c>
      <c r="N566" s="230" t="s">
        <v>46</v>
      </c>
      <c r="O566" s="65"/>
      <c r="P566" s="178">
        <f>O566*H566</f>
        <v>0</v>
      </c>
      <c r="Q566" s="178">
        <v>0.008</v>
      </c>
      <c r="R566" s="178">
        <f>Q566*H566</f>
        <v>0.150176</v>
      </c>
      <c r="S566" s="178">
        <v>0</v>
      </c>
      <c r="T566" s="179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80" t="s">
        <v>371</v>
      </c>
      <c r="AT566" s="180" t="s">
        <v>218</v>
      </c>
      <c r="AU566" s="180" t="s">
        <v>82</v>
      </c>
      <c r="AY566" s="18" t="s">
        <v>125</v>
      </c>
      <c r="BE566" s="181">
        <f>IF(N566="základní",J566,0)</f>
        <v>0</v>
      </c>
      <c r="BF566" s="181">
        <f>IF(N566="snížená",J566,0)</f>
        <v>0</v>
      </c>
      <c r="BG566" s="181">
        <f>IF(N566="zákl. přenesená",J566,0)</f>
        <v>0</v>
      </c>
      <c r="BH566" s="181">
        <f>IF(N566="sníž. přenesená",J566,0)</f>
        <v>0</v>
      </c>
      <c r="BI566" s="181">
        <f>IF(N566="nulová",J566,0)</f>
        <v>0</v>
      </c>
      <c r="BJ566" s="18" t="s">
        <v>80</v>
      </c>
      <c r="BK566" s="181">
        <f>ROUND(I566*H566,2)</f>
        <v>0</v>
      </c>
      <c r="BL566" s="18" t="s">
        <v>245</v>
      </c>
      <c r="BM566" s="180" t="s">
        <v>626</v>
      </c>
    </row>
    <row r="567" spans="2:51" s="14" customFormat="1" ht="11.25">
      <c r="B567" s="198"/>
      <c r="C567" s="199"/>
      <c r="D567" s="189" t="s">
        <v>136</v>
      </c>
      <c r="E567" s="199"/>
      <c r="F567" s="201" t="s">
        <v>622</v>
      </c>
      <c r="G567" s="199"/>
      <c r="H567" s="202">
        <v>18.772</v>
      </c>
      <c r="I567" s="203"/>
      <c r="J567" s="199"/>
      <c r="K567" s="199"/>
      <c r="L567" s="204"/>
      <c r="M567" s="205"/>
      <c r="N567" s="206"/>
      <c r="O567" s="206"/>
      <c r="P567" s="206"/>
      <c r="Q567" s="206"/>
      <c r="R567" s="206"/>
      <c r="S567" s="206"/>
      <c r="T567" s="207"/>
      <c r="AT567" s="208" t="s">
        <v>136</v>
      </c>
      <c r="AU567" s="208" t="s">
        <v>82</v>
      </c>
      <c r="AV567" s="14" t="s">
        <v>82</v>
      </c>
      <c r="AW567" s="14" t="s">
        <v>4</v>
      </c>
      <c r="AX567" s="14" t="s">
        <v>80</v>
      </c>
      <c r="AY567" s="208" t="s">
        <v>125</v>
      </c>
    </row>
    <row r="568" spans="1:65" s="2" customFormat="1" ht="24.2" customHeight="1">
      <c r="A568" s="35"/>
      <c r="B568" s="36"/>
      <c r="C568" s="169" t="s">
        <v>627</v>
      </c>
      <c r="D568" s="169" t="s">
        <v>127</v>
      </c>
      <c r="E568" s="170" t="s">
        <v>628</v>
      </c>
      <c r="F568" s="171" t="s">
        <v>629</v>
      </c>
      <c r="G568" s="172" t="s">
        <v>130</v>
      </c>
      <c r="H568" s="173">
        <v>39.331</v>
      </c>
      <c r="I568" s="174"/>
      <c r="J568" s="175">
        <f>ROUND(I568*H568,2)</f>
        <v>0</v>
      </c>
      <c r="K568" s="171" t="s">
        <v>131</v>
      </c>
      <c r="L568" s="40"/>
      <c r="M568" s="176" t="s">
        <v>19</v>
      </c>
      <c r="N568" s="177" t="s">
        <v>46</v>
      </c>
      <c r="O568" s="65"/>
      <c r="P568" s="178">
        <f>O568*H568</f>
        <v>0</v>
      </c>
      <c r="Q568" s="178">
        <v>0</v>
      </c>
      <c r="R568" s="178">
        <f>Q568*H568</f>
        <v>0</v>
      </c>
      <c r="S568" s="178">
        <v>0</v>
      </c>
      <c r="T568" s="179">
        <f>S568*H568</f>
        <v>0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R568" s="180" t="s">
        <v>245</v>
      </c>
      <c r="AT568" s="180" t="s">
        <v>127</v>
      </c>
      <c r="AU568" s="180" t="s">
        <v>82</v>
      </c>
      <c r="AY568" s="18" t="s">
        <v>125</v>
      </c>
      <c r="BE568" s="181">
        <f>IF(N568="základní",J568,0)</f>
        <v>0</v>
      </c>
      <c r="BF568" s="181">
        <f>IF(N568="snížená",J568,0)</f>
        <v>0</v>
      </c>
      <c r="BG568" s="181">
        <f>IF(N568="zákl. přenesená",J568,0)</f>
        <v>0</v>
      </c>
      <c r="BH568" s="181">
        <f>IF(N568="sníž. přenesená",J568,0)</f>
        <v>0</v>
      </c>
      <c r="BI568" s="181">
        <f>IF(N568="nulová",J568,0)</f>
        <v>0</v>
      </c>
      <c r="BJ568" s="18" t="s">
        <v>80</v>
      </c>
      <c r="BK568" s="181">
        <f>ROUND(I568*H568,2)</f>
        <v>0</v>
      </c>
      <c r="BL568" s="18" t="s">
        <v>245</v>
      </c>
      <c r="BM568" s="180" t="s">
        <v>630</v>
      </c>
    </row>
    <row r="569" spans="1:47" s="2" customFormat="1" ht="11.25">
      <c r="A569" s="35"/>
      <c r="B569" s="36"/>
      <c r="C569" s="37"/>
      <c r="D569" s="182" t="s">
        <v>134</v>
      </c>
      <c r="E569" s="37"/>
      <c r="F569" s="183" t="s">
        <v>631</v>
      </c>
      <c r="G569" s="37"/>
      <c r="H569" s="37"/>
      <c r="I569" s="184"/>
      <c r="J569" s="37"/>
      <c r="K569" s="37"/>
      <c r="L569" s="40"/>
      <c r="M569" s="185"/>
      <c r="N569" s="186"/>
      <c r="O569" s="65"/>
      <c r="P569" s="65"/>
      <c r="Q569" s="65"/>
      <c r="R569" s="65"/>
      <c r="S569" s="65"/>
      <c r="T569" s="66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T569" s="18" t="s">
        <v>134</v>
      </c>
      <c r="AU569" s="18" t="s">
        <v>82</v>
      </c>
    </row>
    <row r="570" spans="2:51" s="13" customFormat="1" ht="11.25">
      <c r="B570" s="187"/>
      <c r="C570" s="188"/>
      <c r="D570" s="189" t="s">
        <v>136</v>
      </c>
      <c r="E570" s="190" t="s">
        <v>19</v>
      </c>
      <c r="F570" s="191" t="s">
        <v>618</v>
      </c>
      <c r="G570" s="188"/>
      <c r="H570" s="190" t="s">
        <v>19</v>
      </c>
      <c r="I570" s="192"/>
      <c r="J570" s="188"/>
      <c r="K570" s="188"/>
      <c r="L570" s="193"/>
      <c r="M570" s="194"/>
      <c r="N570" s="195"/>
      <c r="O570" s="195"/>
      <c r="P570" s="195"/>
      <c r="Q570" s="195"/>
      <c r="R570" s="195"/>
      <c r="S570" s="195"/>
      <c r="T570" s="196"/>
      <c r="AT570" s="197" t="s">
        <v>136</v>
      </c>
      <c r="AU570" s="197" t="s">
        <v>82</v>
      </c>
      <c r="AV570" s="13" t="s">
        <v>80</v>
      </c>
      <c r="AW570" s="13" t="s">
        <v>37</v>
      </c>
      <c r="AX570" s="13" t="s">
        <v>75</v>
      </c>
      <c r="AY570" s="197" t="s">
        <v>125</v>
      </c>
    </row>
    <row r="571" spans="2:51" s="13" customFormat="1" ht="11.25">
      <c r="B571" s="187"/>
      <c r="C571" s="188"/>
      <c r="D571" s="189" t="s">
        <v>136</v>
      </c>
      <c r="E571" s="190" t="s">
        <v>19</v>
      </c>
      <c r="F571" s="191" t="s">
        <v>301</v>
      </c>
      <c r="G571" s="188"/>
      <c r="H571" s="190" t="s">
        <v>19</v>
      </c>
      <c r="I571" s="192"/>
      <c r="J571" s="188"/>
      <c r="K571" s="188"/>
      <c r="L571" s="193"/>
      <c r="M571" s="194"/>
      <c r="N571" s="195"/>
      <c r="O571" s="195"/>
      <c r="P571" s="195"/>
      <c r="Q571" s="195"/>
      <c r="R571" s="195"/>
      <c r="S571" s="195"/>
      <c r="T571" s="196"/>
      <c r="AT571" s="197" t="s">
        <v>136</v>
      </c>
      <c r="AU571" s="197" t="s">
        <v>82</v>
      </c>
      <c r="AV571" s="13" t="s">
        <v>80</v>
      </c>
      <c r="AW571" s="13" t="s">
        <v>37</v>
      </c>
      <c r="AX571" s="13" t="s">
        <v>75</v>
      </c>
      <c r="AY571" s="197" t="s">
        <v>125</v>
      </c>
    </row>
    <row r="572" spans="2:51" s="14" customFormat="1" ht="11.25">
      <c r="B572" s="198"/>
      <c r="C572" s="199"/>
      <c r="D572" s="189" t="s">
        <v>136</v>
      </c>
      <c r="E572" s="200" t="s">
        <v>19</v>
      </c>
      <c r="F572" s="201" t="s">
        <v>619</v>
      </c>
      <c r="G572" s="199"/>
      <c r="H572" s="202">
        <v>17.878</v>
      </c>
      <c r="I572" s="203"/>
      <c r="J572" s="199"/>
      <c r="K572" s="199"/>
      <c r="L572" s="204"/>
      <c r="M572" s="205"/>
      <c r="N572" s="206"/>
      <c r="O572" s="206"/>
      <c r="P572" s="206"/>
      <c r="Q572" s="206"/>
      <c r="R572" s="206"/>
      <c r="S572" s="206"/>
      <c r="T572" s="207"/>
      <c r="AT572" s="208" t="s">
        <v>136</v>
      </c>
      <c r="AU572" s="208" t="s">
        <v>82</v>
      </c>
      <c r="AV572" s="14" t="s">
        <v>82</v>
      </c>
      <c r="AW572" s="14" t="s">
        <v>37</v>
      </c>
      <c r="AX572" s="14" t="s">
        <v>75</v>
      </c>
      <c r="AY572" s="208" t="s">
        <v>125</v>
      </c>
    </row>
    <row r="573" spans="2:51" s="13" customFormat="1" ht="11.25">
      <c r="B573" s="187"/>
      <c r="C573" s="188"/>
      <c r="D573" s="189" t="s">
        <v>136</v>
      </c>
      <c r="E573" s="190" t="s">
        <v>19</v>
      </c>
      <c r="F573" s="191" t="s">
        <v>303</v>
      </c>
      <c r="G573" s="188"/>
      <c r="H573" s="190" t="s">
        <v>19</v>
      </c>
      <c r="I573" s="192"/>
      <c r="J573" s="188"/>
      <c r="K573" s="188"/>
      <c r="L573" s="193"/>
      <c r="M573" s="194"/>
      <c r="N573" s="195"/>
      <c r="O573" s="195"/>
      <c r="P573" s="195"/>
      <c r="Q573" s="195"/>
      <c r="R573" s="195"/>
      <c r="S573" s="195"/>
      <c r="T573" s="196"/>
      <c r="AT573" s="197" t="s">
        <v>136</v>
      </c>
      <c r="AU573" s="197" t="s">
        <v>82</v>
      </c>
      <c r="AV573" s="13" t="s">
        <v>80</v>
      </c>
      <c r="AW573" s="13" t="s">
        <v>37</v>
      </c>
      <c r="AX573" s="13" t="s">
        <v>75</v>
      </c>
      <c r="AY573" s="197" t="s">
        <v>125</v>
      </c>
    </row>
    <row r="574" spans="2:51" s="14" customFormat="1" ht="11.25">
      <c r="B574" s="198"/>
      <c r="C574" s="199"/>
      <c r="D574" s="189" t="s">
        <v>136</v>
      </c>
      <c r="E574" s="200" t="s">
        <v>19</v>
      </c>
      <c r="F574" s="201" t="s">
        <v>632</v>
      </c>
      <c r="G574" s="199"/>
      <c r="H574" s="202">
        <v>21.453</v>
      </c>
      <c r="I574" s="203"/>
      <c r="J574" s="199"/>
      <c r="K574" s="199"/>
      <c r="L574" s="204"/>
      <c r="M574" s="205"/>
      <c r="N574" s="206"/>
      <c r="O574" s="206"/>
      <c r="P574" s="206"/>
      <c r="Q574" s="206"/>
      <c r="R574" s="206"/>
      <c r="S574" s="206"/>
      <c r="T574" s="207"/>
      <c r="AT574" s="208" t="s">
        <v>136</v>
      </c>
      <c r="AU574" s="208" t="s">
        <v>82</v>
      </c>
      <c r="AV574" s="14" t="s">
        <v>82</v>
      </c>
      <c r="AW574" s="14" t="s">
        <v>37</v>
      </c>
      <c r="AX574" s="14" t="s">
        <v>75</v>
      </c>
      <c r="AY574" s="208" t="s">
        <v>125</v>
      </c>
    </row>
    <row r="575" spans="2:51" s="15" customFormat="1" ht="11.25">
      <c r="B575" s="209"/>
      <c r="C575" s="210"/>
      <c r="D575" s="189" t="s">
        <v>136</v>
      </c>
      <c r="E575" s="211" t="s">
        <v>19</v>
      </c>
      <c r="F575" s="212" t="s">
        <v>145</v>
      </c>
      <c r="G575" s="210"/>
      <c r="H575" s="213">
        <v>39.331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136</v>
      </c>
      <c r="AU575" s="219" t="s">
        <v>82</v>
      </c>
      <c r="AV575" s="15" t="s">
        <v>132</v>
      </c>
      <c r="AW575" s="15" t="s">
        <v>37</v>
      </c>
      <c r="AX575" s="15" t="s">
        <v>80</v>
      </c>
      <c r="AY575" s="219" t="s">
        <v>125</v>
      </c>
    </row>
    <row r="576" spans="1:65" s="2" customFormat="1" ht="16.5" customHeight="1">
      <c r="A576" s="35"/>
      <c r="B576" s="36"/>
      <c r="C576" s="221" t="s">
        <v>633</v>
      </c>
      <c r="D576" s="221" t="s">
        <v>218</v>
      </c>
      <c r="E576" s="222" t="s">
        <v>610</v>
      </c>
      <c r="F576" s="223" t="s">
        <v>611</v>
      </c>
      <c r="G576" s="224" t="s">
        <v>130</v>
      </c>
      <c r="H576" s="225">
        <v>41.298</v>
      </c>
      <c r="I576" s="226"/>
      <c r="J576" s="227">
        <f>ROUND(I576*H576,2)</f>
        <v>0</v>
      </c>
      <c r="K576" s="223" t="s">
        <v>131</v>
      </c>
      <c r="L576" s="228"/>
      <c r="M576" s="229" t="s">
        <v>19</v>
      </c>
      <c r="N576" s="230" t="s">
        <v>46</v>
      </c>
      <c r="O576" s="65"/>
      <c r="P576" s="178">
        <f>O576*H576</f>
        <v>0</v>
      </c>
      <c r="Q576" s="178">
        <v>0.006</v>
      </c>
      <c r="R576" s="178">
        <f>Q576*H576</f>
        <v>0.247788</v>
      </c>
      <c r="S576" s="178">
        <v>0</v>
      </c>
      <c r="T576" s="179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0" t="s">
        <v>371</v>
      </c>
      <c r="AT576" s="180" t="s">
        <v>218</v>
      </c>
      <c r="AU576" s="180" t="s">
        <v>82</v>
      </c>
      <c r="AY576" s="18" t="s">
        <v>125</v>
      </c>
      <c r="BE576" s="181">
        <f>IF(N576="základní",J576,0)</f>
        <v>0</v>
      </c>
      <c r="BF576" s="181">
        <f>IF(N576="snížená",J576,0)</f>
        <v>0</v>
      </c>
      <c r="BG576" s="181">
        <f>IF(N576="zákl. přenesená",J576,0)</f>
        <v>0</v>
      </c>
      <c r="BH576" s="181">
        <f>IF(N576="sníž. přenesená",J576,0)</f>
        <v>0</v>
      </c>
      <c r="BI576" s="181">
        <f>IF(N576="nulová",J576,0)</f>
        <v>0</v>
      </c>
      <c r="BJ576" s="18" t="s">
        <v>80</v>
      </c>
      <c r="BK576" s="181">
        <f>ROUND(I576*H576,2)</f>
        <v>0</v>
      </c>
      <c r="BL576" s="18" t="s">
        <v>245</v>
      </c>
      <c r="BM576" s="180" t="s">
        <v>634</v>
      </c>
    </row>
    <row r="577" spans="2:51" s="14" customFormat="1" ht="11.25">
      <c r="B577" s="198"/>
      <c r="C577" s="199"/>
      <c r="D577" s="189" t="s">
        <v>136</v>
      </c>
      <c r="E577" s="199"/>
      <c r="F577" s="201" t="s">
        <v>635</v>
      </c>
      <c r="G577" s="199"/>
      <c r="H577" s="202">
        <v>41.298</v>
      </c>
      <c r="I577" s="203"/>
      <c r="J577" s="199"/>
      <c r="K577" s="199"/>
      <c r="L577" s="204"/>
      <c r="M577" s="205"/>
      <c r="N577" s="206"/>
      <c r="O577" s="206"/>
      <c r="P577" s="206"/>
      <c r="Q577" s="206"/>
      <c r="R577" s="206"/>
      <c r="S577" s="206"/>
      <c r="T577" s="207"/>
      <c r="AT577" s="208" t="s">
        <v>136</v>
      </c>
      <c r="AU577" s="208" t="s">
        <v>82</v>
      </c>
      <c r="AV577" s="14" t="s">
        <v>82</v>
      </c>
      <c r="AW577" s="14" t="s">
        <v>4</v>
      </c>
      <c r="AX577" s="14" t="s">
        <v>80</v>
      </c>
      <c r="AY577" s="208" t="s">
        <v>125</v>
      </c>
    </row>
    <row r="578" spans="1:65" s="2" customFormat="1" ht="24.2" customHeight="1">
      <c r="A578" s="35"/>
      <c r="B578" s="36"/>
      <c r="C578" s="169" t="s">
        <v>636</v>
      </c>
      <c r="D578" s="169" t="s">
        <v>127</v>
      </c>
      <c r="E578" s="170" t="s">
        <v>637</v>
      </c>
      <c r="F578" s="171" t="s">
        <v>638</v>
      </c>
      <c r="G578" s="172" t="s">
        <v>199</v>
      </c>
      <c r="H578" s="173">
        <v>31.463</v>
      </c>
      <c r="I578" s="174"/>
      <c r="J578" s="175">
        <f>ROUND(I578*H578,2)</f>
        <v>0</v>
      </c>
      <c r="K578" s="171" t="s">
        <v>131</v>
      </c>
      <c r="L578" s="40"/>
      <c r="M578" s="176" t="s">
        <v>19</v>
      </c>
      <c r="N578" s="177" t="s">
        <v>46</v>
      </c>
      <c r="O578" s="65"/>
      <c r="P578" s="178">
        <f>O578*H578</f>
        <v>0</v>
      </c>
      <c r="Q578" s="178">
        <v>0</v>
      </c>
      <c r="R578" s="178">
        <f>Q578*H578</f>
        <v>0</v>
      </c>
      <c r="S578" s="178">
        <v>0</v>
      </c>
      <c r="T578" s="179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80" t="s">
        <v>245</v>
      </c>
      <c r="AT578" s="180" t="s">
        <v>127</v>
      </c>
      <c r="AU578" s="180" t="s">
        <v>82</v>
      </c>
      <c r="AY578" s="18" t="s">
        <v>125</v>
      </c>
      <c r="BE578" s="181">
        <f>IF(N578="základní",J578,0)</f>
        <v>0</v>
      </c>
      <c r="BF578" s="181">
        <f>IF(N578="snížená",J578,0)</f>
        <v>0</v>
      </c>
      <c r="BG578" s="181">
        <f>IF(N578="zákl. přenesená",J578,0)</f>
        <v>0</v>
      </c>
      <c r="BH578" s="181">
        <f>IF(N578="sníž. přenesená",J578,0)</f>
        <v>0</v>
      </c>
      <c r="BI578" s="181">
        <f>IF(N578="nulová",J578,0)</f>
        <v>0</v>
      </c>
      <c r="BJ578" s="18" t="s">
        <v>80</v>
      </c>
      <c r="BK578" s="181">
        <f>ROUND(I578*H578,2)</f>
        <v>0</v>
      </c>
      <c r="BL578" s="18" t="s">
        <v>245</v>
      </c>
      <c r="BM578" s="180" t="s">
        <v>639</v>
      </c>
    </row>
    <row r="579" spans="1:47" s="2" customFormat="1" ht="11.25">
      <c r="A579" s="35"/>
      <c r="B579" s="36"/>
      <c r="C579" s="37"/>
      <c r="D579" s="182" t="s">
        <v>134</v>
      </c>
      <c r="E579" s="37"/>
      <c r="F579" s="183" t="s">
        <v>640</v>
      </c>
      <c r="G579" s="37"/>
      <c r="H579" s="37"/>
      <c r="I579" s="184"/>
      <c r="J579" s="37"/>
      <c r="K579" s="37"/>
      <c r="L579" s="40"/>
      <c r="M579" s="185"/>
      <c r="N579" s="186"/>
      <c r="O579" s="65"/>
      <c r="P579" s="65"/>
      <c r="Q579" s="65"/>
      <c r="R579" s="65"/>
      <c r="S579" s="65"/>
      <c r="T579" s="66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T579" s="18" t="s">
        <v>134</v>
      </c>
      <c r="AU579" s="18" t="s">
        <v>82</v>
      </c>
    </row>
    <row r="580" spans="2:63" s="12" customFormat="1" ht="22.9" customHeight="1">
      <c r="B580" s="153"/>
      <c r="C580" s="154"/>
      <c r="D580" s="155" t="s">
        <v>74</v>
      </c>
      <c r="E580" s="167" t="s">
        <v>641</v>
      </c>
      <c r="F580" s="167" t="s">
        <v>642</v>
      </c>
      <c r="G580" s="154"/>
      <c r="H580" s="154"/>
      <c r="I580" s="157"/>
      <c r="J580" s="168">
        <f>BK580</f>
        <v>0</v>
      </c>
      <c r="K580" s="154"/>
      <c r="L580" s="159"/>
      <c r="M580" s="160"/>
      <c r="N580" s="161"/>
      <c r="O580" s="161"/>
      <c r="P580" s="162">
        <f>SUM(P581:P595)</f>
        <v>0</v>
      </c>
      <c r="Q580" s="161"/>
      <c r="R580" s="162">
        <f>SUM(R581:R595)</f>
        <v>0.0055000000000000005</v>
      </c>
      <c r="S580" s="161"/>
      <c r="T580" s="163">
        <f>SUM(T581:T595)</f>
        <v>0.0415</v>
      </c>
      <c r="AR580" s="164" t="s">
        <v>82</v>
      </c>
      <c r="AT580" s="165" t="s">
        <v>74</v>
      </c>
      <c r="AU580" s="165" t="s">
        <v>80</v>
      </c>
      <c r="AY580" s="164" t="s">
        <v>125</v>
      </c>
      <c r="BK580" s="166">
        <f>SUM(BK581:BK595)</f>
        <v>0</v>
      </c>
    </row>
    <row r="581" spans="1:65" s="2" customFormat="1" ht="24.2" customHeight="1">
      <c r="A581" s="35"/>
      <c r="B581" s="36"/>
      <c r="C581" s="169" t="s">
        <v>643</v>
      </c>
      <c r="D581" s="169" t="s">
        <v>127</v>
      </c>
      <c r="E581" s="170" t="s">
        <v>644</v>
      </c>
      <c r="F581" s="171" t="s">
        <v>645</v>
      </c>
      <c r="G581" s="172" t="s">
        <v>501</v>
      </c>
      <c r="H581" s="173">
        <v>50</v>
      </c>
      <c r="I581" s="174"/>
      <c r="J581" s="175">
        <f>ROUND(I581*H581,2)</f>
        <v>0</v>
      </c>
      <c r="K581" s="171" t="s">
        <v>131</v>
      </c>
      <c r="L581" s="40"/>
      <c r="M581" s="176" t="s">
        <v>19</v>
      </c>
      <c r="N581" s="177" t="s">
        <v>46</v>
      </c>
      <c r="O581" s="65"/>
      <c r="P581" s="178">
        <f>O581*H581</f>
        <v>0</v>
      </c>
      <c r="Q581" s="178">
        <v>0</v>
      </c>
      <c r="R581" s="178">
        <f>Q581*H581</f>
        <v>0</v>
      </c>
      <c r="S581" s="178">
        <v>0.00062</v>
      </c>
      <c r="T581" s="179">
        <f>S581*H581</f>
        <v>0.031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180" t="s">
        <v>245</v>
      </c>
      <c r="AT581" s="180" t="s">
        <v>127</v>
      </c>
      <c r="AU581" s="180" t="s">
        <v>82</v>
      </c>
      <c r="AY581" s="18" t="s">
        <v>125</v>
      </c>
      <c r="BE581" s="181">
        <f>IF(N581="základní",J581,0)</f>
        <v>0</v>
      </c>
      <c r="BF581" s="181">
        <f>IF(N581="snížená",J581,0)</f>
        <v>0</v>
      </c>
      <c r="BG581" s="181">
        <f>IF(N581="zákl. přenesená",J581,0)</f>
        <v>0</v>
      </c>
      <c r="BH581" s="181">
        <f>IF(N581="sníž. přenesená",J581,0)</f>
        <v>0</v>
      </c>
      <c r="BI581" s="181">
        <f>IF(N581="nulová",J581,0)</f>
        <v>0</v>
      </c>
      <c r="BJ581" s="18" t="s">
        <v>80</v>
      </c>
      <c r="BK581" s="181">
        <f>ROUND(I581*H581,2)</f>
        <v>0</v>
      </c>
      <c r="BL581" s="18" t="s">
        <v>245</v>
      </c>
      <c r="BM581" s="180" t="s">
        <v>646</v>
      </c>
    </row>
    <row r="582" spans="1:47" s="2" customFormat="1" ht="11.25">
      <c r="A582" s="35"/>
      <c r="B582" s="36"/>
      <c r="C582" s="37"/>
      <c r="D582" s="182" t="s">
        <v>134</v>
      </c>
      <c r="E582" s="37"/>
      <c r="F582" s="183" t="s">
        <v>647</v>
      </c>
      <c r="G582" s="37"/>
      <c r="H582" s="37"/>
      <c r="I582" s="184"/>
      <c r="J582" s="37"/>
      <c r="K582" s="37"/>
      <c r="L582" s="40"/>
      <c r="M582" s="185"/>
      <c r="N582" s="186"/>
      <c r="O582" s="65"/>
      <c r="P582" s="65"/>
      <c r="Q582" s="65"/>
      <c r="R582" s="65"/>
      <c r="S582" s="65"/>
      <c r="T582" s="66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T582" s="18" t="s">
        <v>134</v>
      </c>
      <c r="AU582" s="18" t="s">
        <v>82</v>
      </c>
    </row>
    <row r="583" spans="2:51" s="13" customFormat="1" ht="11.25">
      <c r="B583" s="187"/>
      <c r="C583" s="188"/>
      <c r="D583" s="189" t="s">
        <v>136</v>
      </c>
      <c r="E583" s="190" t="s">
        <v>19</v>
      </c>
      <c r="F583" s="191" t="s">
        <v>648</v>
      </c>
      <c r="G583" s="188"/>
      <c r="H583" s="190" t="s">
        <v>19</v>
      </c>
      <c r="I583" s="192"/>
      <c r="J583" s="188"/>
      <c r="K583" s="188"/>
      <c r="L583" s="193"/>
      <c r="M583" s="194"/>
      <c r="N583" s="195"/>
      <c r="O583" s="195"/>
      <c r="P583" s="195"/>
      <c r="Q583" s="195"/>
      <c r="R583" s="195"/>
      <c r="S583" s="195"/>
      <c r="T583" s="196"/>
      <c r="AT583" s="197" t="s">
        <v>136</v>
      </c>
      <c r="AU583" s="197" t="s">
        <v>82</v>
      </c>
      <c r="AV583" s="13" t="s">
        <v>80</v>
      </c>
      <c r="AW583" s="13" t="s">
        <v>37</v>
      </c>
      <c r="AX583" s="13" t="s">
        <v>75</v>
      </c>
      <c r="AY583" s="197" t="s">
        <v>125</v>
      </c>
    </row>
    <row r="584" spans="2:51" s="14" customFormat="1" ht="11.25">
      <c r="B584" s="198"/>
      <c r="C584" s="199"/>
      <c r="D584" s="189" t="s">
        <v>136</v>
      </c>
      <c r="E584" s="200" t="s">
        <v>19</v>
      </c>
      <c r="F584" s="201" t="s">
        <v>483</v>
      </c>
      <c r="G584" s="199"/>
      <c r="H584" s="202">
        <v>50</v>
      </c>
      <c r="I584" s="203"/>
      <c r="J584" s="199"/>
      <c r="K584" s="199"/>
      <c r="L584" s="204"/>
      <c r="M584" s="205"/>
      <c r="N584" s="206"/>
      <c r="O584" s="206"/>
      <c r="P584" s="206"/>
      <c r="Q584" s="206"/>
      <c r="R584" s="206"/>
      <c r="S584" s="206"/>
      <c r="T584" s="207"/>
      <c r="AT584" s="208" t="s">
        <v>136</v>
      </c>
      <c r="AU584" s="208" t="s">
        <v>82</v>
      </c>
      <c r="AV584" s="14" t="s">
        <v>82</v>
      </c>
      <c r="AW584" s="14" t="s">
        <v>37</v>
      </c>
      <c r="AX584" s="14" t="s">
        <v>80</v>
      </c>
      <c r="AY584" s="208" t="s">
        <v>125</v>
      </c>
    </row>
    <row r="585" spans="1:65" s="2" customFormat="1" ht="16.5" customHeight="1">
      <c r="A585" s="35"/>
      <c r="B585" s="36"/>
      <c r="C585" s="169" t="s">
        <v>649</v>
      </c>
      <c r="D585" s="169" t="s">
        <v>127</v>
      </c>
      <c r="E585" s="170" t="s">
        <v>650</v>
      </c>
      <c r="F585" s="171" t="s">
        <v>651</v>
      </c>
      <c r="G585" s="172" t="s">
        <v>652</v>
      </c>
      <c r="H585" s="173">
        <v>50</v>
      </c>
      <c r="I585" s="174"/>
      <c r="J585" s="175">
        <f>ROUND(I585*H585,2)</f>
        <v>0</v>
      </c>
      <c r="K585" s="171" t="s">
        <v>131</v>
      </c>
      <c r="L585" s="40"/>
      <c r="M585" s="176" t="s">
        <v>19</v>
      </c>
      <c r="N585" s="177" t="s">
        <v>46</v>
      </c>
      <c r="O585" s="65"/>
      <c r="P585" s="178">
        <f>O585*H585</f>
        <v>0</v>
      </c>
      <c r="Q585" s="178">
        <v>0</v>
      </c>
      <c r="R585" s="178">
        <f>Q585*H585</f>
        <v>0</v>
      </c>
      <c r="S585" s="178">
        <v>0.00021</v>
      </c>
      <c r="T585" s="179">
        <f>S585*H585</f>
        <v>0.0105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180" t="s">
        <v>245</v>
      </c>
      <c r="AT585" s="180" t="s">
        <v>127</v>
      </c>
      <c r="AU585" s="180" t="s">
        <v>82</v>
      </c>
      <c r="AY585" s="18" t="s">
        <v>125</v>
      </c>
      <c r="BE585" s="181">
        <f>IF(N585="základní",J585,0)</f>
        <v>0</v>
      </c>
      <c r="BF585" s="181">
        <f>IF(N585="snížená",J585,0)</f>
        <v>0</v>
      </c>
      <c r="BG585" s="181">
        <f>IF(N585="zákl. přenesená",J585,0)</f>
        <v>0</v>
      </c>
      <c r="BH585" s="181">
        <f>IF(N585="sníž. přenesená",J585,0)</f>
        <v>0</v>
      </c>
      <c r="BI585" s="181">
        <f>IF(N585="nulová",J585,0)</f>
        <v>0</v>
      </c>
      <c r="BJ585" s="18" t="s">
        <v>80</v>
      </c>
      <c r="BK585" s="181">
        <f>ROUND(I585*H585,2)</f>
        <v>0</v>
      </c>
      <c r="BL585" s="18" t="s">
        <v>245</v>
      </c>
      <c r="BM585" s="180" t="s">
        <v>653</v>
      </c>
    </row>
    <row r="586" spans="1:47" s="2" customFormat="1" ht="11.25">
      <c r="A586" s="35"/>
      <c r="B586" s="36"/>
      <c r="C586" s="37"/>
      <c r="D586" s="182" t="s">
        <v>134</v>
      </c>
      <c r="E586" s="37"/>
      <c r="F586" s="183" t="s">
        <v>654</v>
      </c>
      <c r="G586" s="37"/>
      <c r="H586" s="37"/>
      <c r="I586" s="184"/>
      <c r="J586" s="37"/>
      <c r="K586" s="37"/>
      <c r="L586" s="40"/>
      <c r="M586" s="185"/>
      <c r="N586" s="186"/>
      <c r="O586" s="65"/>
      <c r="P586" s="65"/>
      <c r="Q586" s="65"/>
      <c r="R586" s="65"/>
      <c r="S586" s="65"/>
      <c r="T586" s="66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T586" s="18" t="s">
        <v>134</v>
      </c>
      <c r="AU586" s="18" t="s">
        <v>82</v>
      </c>
    </row>
    <row r="587" spans="1:65" s="2" customFormat="1" ht="16.5" customHeight="1">
      <c r="A587" s="35"/>
      <c r="B587" s="36"/>
      <c r="C587" s="169" t="s">
        <v>655</v>
      </c>
      <c r="D587" s="169" t="s">
        <v>127</v>
      </c>
      <c r="E587" s="170" t="s">
        <v>656</v>
      </c>
      <c r="F587" s="171" t="s">
        <v>657</v>
      </c>
      <c r="G587" s="172" t="s">
        <v>501</v>
      </c>
      <c r="H587" s="173">
        <v>50</v>
      </c>
      <c r="I587" s="174"/>
      <c r="J587" s="175">
        <f>ROUND(I587*H587,2)</f>
        <v>0</v>
      </c>
      <c r="K587" s="171" t="s">
        <v>131</v>
      </c>
      <c r="L587" s="40"/>
      <c r="M587" s="176" t="s">
        <v>19</v>
      </c>
      <c r="N587" s="177" t="s">
        <v>46</v>
      </c>
      <c r="O587" s="65"/>
      <c r="P587" s="178">
        <f>O587*H587</f>
        <v>0</v>
      </c>
      <c r="Q587" s="178">
        <v>0</v>
      </c>
      <c r="R587" s="178">
        <f>Q587*H587</f>
        <v>0</v>
      </c>
      <c r="S587" s="178">
        <v>0</v>
      </c>
      <c r="T587" s="179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80" t="s">
        <v>245</v>
      </c>
      <c r="AT587" s="180" t="s">
        <v>127</v>
      </c>
      <c r="AU587" s="180" t="s">
        <v>82</v>
      </c>
      <c r="AY587" s="18" t="s">
        <v>125</v>
      </c>
      <c r="BE587" s="181">
        <f>IF(N587="základní",J587,0)</f>
        <v>0</v>
      </c>
      <c r="BF587" s="181">
        <f>IF(N587="snížená",J587,0)</f>
        <v>0</v>
      </c>
      <c r="BG587" s="181">
        <f>IF(N587="zákl. přenesená",J587,0)</f>
        <v>0</v>
      </c>
      <c r="BH587" s="181">
        <f>IF(N587="sníž. přenesená",J587,0)</f>
        <v>0</v>
      </c>
      <c r="BI587" s="181">
        <f>IF(N587="nulová",J587,0)</f>
        <v>0</v>
      </c>
      <c r="BJ587" s="18" t="s">
        <v>80</v>
      </c>
      <c r="BK587" s="181">
        <f>ROUND(I587*H587,2)</f>
        <v>0</v>
      </c>
      <c r="BL587" s="18" t="s">
        <v>245</v>
      </c>
      <c r="BM587" s="180" t="s">
        <v>658</v>
      </c>
    </row>
    <row r="588" spans="1:47" s="2" customFormat="1" ht="11.25">
      <c r="A588" s="35"/>
      <c r="B588" s="36"/>
      <c r="C588" s="37"/>
      <c r="D588" s="182" t="s">
        <v>134</v>
      </c>
      <c r="E588" s="37"/>
      <c r="F588" s="183" t="s">
        <v>659</v>
      </c>
      <c r="G588" s="37"/>
      <c r="H588" s="37"/>
      <c r="I588" s="184"/>
      <c r="J588" s="37"/>
      <c r="K588" s="37"/>
      <c r="L588" s="40"/>
      <c r="M588" s="185"/>
      <c r="N588" s="186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134</v>
      </c>
      <c r="AU588" s="18" t="s">
        <v>82</v>
      </c>
    </row>
    <row r="589" spans="1:47" s="2" customFormat="1" ht="19.5">
      <c r="A589" s="35"/>
      <c r="B589" s="36"/>
      <c r="C589" s="37"/>
      <c r="D589" s="189" t="s">
        <v>193</v>
      </c>
      <c r="E589" s="37"/>
      <c r="F589" s="220" t="s">
        <v>660</v>
      </c>
      <c r="G589" s="37"/>
      <c r="H589" s="37"/>
      <c r="I589" s="184"/>
      <c r="J589" s="37"/>
      <c r="K589" s="37"/>
      <c r="L589" s="40"/>
      <c r="M589" s="185"/>
      <c r="N589" s="186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8" t="s">
        <v>193</v>
      </c>
      <c r="AU589" s="18" t="s">
        <v>82</v>
      </c>
    </row>
    <row r="590" spans="1:65" s="2" customFormat="1" ht="16.5" customHeight="1">
      <c r="A590" s="35"/>
      <c r="B590" s="36"/>
      <c r="C590" s="221" t="s">
        <v>661</v>
      </c>
      <c r="D590" s="221" t="s">
        <v>218</v>
      </c>
      <c r="E590" s="222" t="s">
        <v>662</v>
      </c>
      <c r="F590" s="223" t="s">
        <v>663</v>
      </c>
      <c r="G590" s="224" t="s">
        <v>652</v>
      </c>
      <c r="H590" s="225">
        <v>50</v>
      </c>
      <c r="I590" s="226"/>
      <c r="J590" s="227">
        <f>ROUND(I590*H590,2)</f>
        <v>0</v>
      </c>
      <c r="K590" s="223" t="s">
        <v>131</v>
      </c>
      <c r="L590" s="228"/>
      <c r="M590" s="229" t="s">
        <v>19</v>
      </c>
      <c r="N590" s="230" t="s">
        <v>46</v>
      </c>
      <c r="O590" s="65"/>
      <c r="P590" s="178">
        <f>O590*H590</f>
        <v>0</v>
      </c>
      <c r="Q590" s="178">
        <v>0.00011</v>
      </c>
      <c r="R590" s="178">
        <f>Q590*H590</f>
        <v>0.0055000000000000005</v>
      </c>
      <c r="S590" s="178">
        <v>0</v>
      </c>
      <c r="T590" s="179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80" t="s">
        <v>371</v>
      </c>
      <c r="AT590" s="180" t="s">
        <v>218</v>
      </c>
      <c r="AU590" s="180" t="s">
        <v>82</v>
      </c>
      <c r="AY590" s="18" t="s">
        <v>125</v>
      </c>
      <c r="BE590" s="181">
        <f>IF(N590="základní",J590,0)</f>
        <v>0</v>
      </c>
      <c r="BF590" s="181">
        <f>IF(N590="snížená",J590,0)</f>
        <v>0</v>
      </c>
      <c r="BG590" s="181">
        <f>IF(N590="zákl. přenesená",J590,0)</f>
        <v>0</v>
      </c>
      <c r="BH590" s="181">
        <f>IF(N590="sníž. přenesená",J590,0)</f>
        <v>0</v>
      </c>
      <c r="BI590" s="181">
        <f>IF(N590="nulová",J590,0)</f>
        <v>0</v>
      </c>
      <c r="BJ590" s="18" t="s">
        <v>80</v>
      </c>
      <c r="BK590" s="181">
        <f>ROUND(I590*H590,2)</f>
        <v>0</v>
      </c>
      <c r="BL590" s="18" t="s">
        <v>245</v>
      </c>
      <c r="BM590" s="180" t="s">
        <v>664</v>
      </c>
    </row>
    <row r="591" spans="1:47" s="2" customFormat="1" ht="19.5">
      <c r="A591" s="35"/>
      <c r="B591" s="36"/>
      <c r="C591" s="37"/>
      <c r="D591" s="189" t="s">
        <v>193</v>
      </c>
      <c r="E591" s="37"/>
      <c r="F591" s="220" t="s">
        <v>665</v>
      </c>
      <c r="G591" s="37"/>
      <c r="H591" s="37"/>
      <c r="I591" s="184"/>
      <c r="J591" s="37"/>
      <c r="K591" s="37"/>
      <c r="L591" s="40"/>
      <c r="M591" s="185"/>
      <c r="N591" s="186"/>
      <c r="O591" s="65"/>
      <c r="P591" s="65"/>
      <c r="Q591" s="65"/>
      <c r="R591" s="65"/>
      <c r="S591" s="65"/>
      <c r="T591" s="66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T591" s="18" t="s">
        <v>193</v>
      </c>
      <c r="AU591" s="18" t="s">
        <v>82</v>
      </c>
    </row>
    <row r="592" spans="1:65" s="2" customFormat="1" ht="24.2" customHeight="1">
      <c r="A592" s="35"/>
      <c r="B592" s="36"/>
      <c r="C592" s="169" t="s">
        <v>666</v>
      </c>
      <c r="D592" s="169" t="s">
        <v>127</v>
      </c>
      <c r="E592" s="170" t="s">
        <v>667</v>
      </c>
      <c r="F592" s="171" t="s">
        <v>668</v>
      </c>
      <c r="G592" s="172" t="s">
        <v>652</v>
      </c>
      <c r="H592" s="173">
        <v>1</v>
      </c>
      <c r="I592" s="174"/>
      <c r="J592" s="175">
        <f>ROUND(I592*H592,2)</f>
        <v>0</v>
      </c>
      <c r="K592" s="171" t="s">
        <v>131</v>
      </c>
      <c r="L592" s="40"/>
      <c r="M592" s="176" t="s">
        <v>19</v>
      </c>
      <c r="N592" s="177" t="s">
        <v>46</v>
      </c>
      <c r="O592" s="65"/>
      <c r="P592" s="178">
        <f>O592*H592</f>
        <v>0</v>
      </c>
      <c r="Q592" s="178">
        <v>0</v>
      </c>
      <c r="R592" s="178">
        <f>Q592*H592</f>
        <v>0</v>
      </c>
      <c r="S592" s="178">
        <v>0</v>
      </c>
      <c r="T592" s="179">
        <f>S592*H592</f>
        <v>0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R592" s="180" t="s">
        <v>245</v>
      </c>
      <c r="AT592" s="180" t="s">
        <v>127</v>
      </c>
      <c r="AU592" s="180" t="s">
        <v>82</v>
      </c>
      <c r="AY592" s="18" t="s">
        <v>125</v>
      </c>
      <c r="BE592" s="181">
        <f>IF(N592="základní",J592,0)</f>
        <v>0</v>
      </c>
      <c r="BF592" s="181">
        <f>IF(N592="snížená",J592,0)</f>
        <v>0</v>
      </c>
      <c r="BG592" s="181">
        <f>IF(N592="zákl. přenesená",J592,0)</f>
        <v>0</v>
      </c>
      <c r="BH592" s="181">
        <f>IF(N592="sníž. přenesená",J592,0)</f>
        <v>0</v>
      </c>
      <c r="BI592" s="181">
        <f>IF(N592="nulová",J592,0)</f>
        <v>0</v>
      </c>
      <c r="BJ592" s="18" t="s">
        <v>80</v>
      </c>
      <c r="BK592" s="181">
        <f>ROUND(I592*H592,2)</f>
        <v>0</v>
      </c>
      <c r="BL592" s="18" t="s">
        <v>245</v>
      </c>
      <c r="BM592" s="180" t="s">
        <v>669</v>
      </c>
    </row>
    <row r="593" spans="1:47" s="2" customFormat="1" ht="11.25">
      <c r="A593" s="35"/>
      <c r="B593" s="36"/>
      <c r="C593" s="37"/>
      <c r="D593" s="182" t="s">
        <v>134</v>
      </c>
      <c r="E593" s="37"/>
      <c r="F593" s="183" t="s">
        <v>670</v>
      </c>
      <c r="G593" s="37"/>
      <c r="H593" s="37"/>
      <c r="I593" s="184"/>
      <c r="J593" s="37"/>
      <c r="K593" s="37"/>
      <c r="L593" s="40"/>
      <c r="M593" s="185"/>
      <c r="N593" s="186"/>
      <c r="O593" s="65"/>
      <c r="P593" s="65"/>
      <c r="Q593" s="65"/>
      <c r="R593" s="65"/>
      <c r="S593" s="65"/>
      <c r="T593" s="66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T593" s="18" t="s">
        <v>134</v>
      </c>
      <c r="AU593" s="18" t="s">
        <v>82</v>
      </c>
    </row>
    <row r="594" spans="1:65" s="2" customFormat="1" ht="24.2" customHeight="1">
      <c r="A594" s="35"/>
      <c r="B594" s="36"/>
      <c r="C594" s="169" t="s">
        <v>671</v>
      </c>
      <c r="D594" s="169" t="s">
        <v>127</v>
      </c>
      <c r="E594" s="170" t="s">
        <v>672</v>
      </c>
      <c r="F594" s="171" t="s">
        <v>673</v>
      </c>
      <c r="G594" s="172" t="s">
        <v>674</v>
      </c>
      <c r="H594" s="231"/>
      <c r="I594" s="174"/>
      <c r="J594" s="175">
        <f>ROUND(I594*H594,2)</f>
        <v>0</v>
      </c>
      <c r="K594" s="171" t="s">
        <v>131</v>
      </c>
      <c r="L594" s="40"/>
      <c r="M594" s="176" t="s">
        <v>19</v>
      </c>
      <c r="N594" s="177" t="s">
        <v>46</v>
      </c>
      <c r="O594" s="65"/>
      <c r="P594" s="178">
        <f>O594*H594</f>
        <v>0</v>
      </c>
      <c r="Q594" s="178">
        <v>0</v>
      </c>
      <c r="R594" s="178">
        <f>Q594*H594</f>
        <v>0</v>
      </c>
      <c r="S594" s="178">
        <v>0</v>
      </c>
      <c r="T594" s="179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80" t="s">
        <v>245</v>
      </c>
      <c r="AT594" s="180" t="s">
        <v>127</v>
      </c>
      <c r="AU594" s="180" t="s">
        <v>82</v>
      </c>
      <c r="AY594" s="18" t="s">
        <v>125</v>
      </c>
      <c r="BE594" s="181">
        <f>IF(N594="základní",J594,0)</f>
        <v>0</v>
      </c>
      <c r="BF594" s="181">
        <f>IF(N594="snížená",J594,0)</f>
        <v>0</v>
      </c>
      <c r="BG594" s="181">
        <f>IF(N594="zákl. přenesená",J594,0)</f>
        <v>0</v>
      </c>
      <c r="BH594" s="181">
        <f>IF(N594="sníž. přenesená",J594,0)</f>
        <v>0</v>
      </c>
      <c r="BI594" s="181">
        <f>IF(N594="nulová",J594,0)</f>
        <v>0</v>
      </c>
      <c r="BJ594" s="18" t="s">
        <v>80</v>
      </c>
      <c r="BK594" s="181">
        <f>ROUND(I594*H594,2)</f>
        <v>0</v>
      </c>
      <c r="BL594" s="18" t="s">
        <v>245</v>
      </c>
      <c r="BM594" s="180" t="s">
        <v>675</v>
      </c>
    </row>
    <row r="595" spans="1:47" s="2" customFormat="1" ht="11.25">
      <c r="A595" s="35"/>
      <c r="B595" s="36"/>
      <c r="C595" s="37"/>
      <c r="D595" s="182" t="s">
        <v>134</v>
      </c>
      <c r="E595" s="37"/>
      <c r="F595" s="183" t="s">
        <v>676</v>
      </c>
      <c r="G595" s="37"/>
      <c r="H595" s="37"/>
      <c r="I595" s="184"/>
      <c r="J595" s="37"/>
      <c r="K595" s="37"/>
      <c r="L595" s="40"/>
      <c r="M595" s="185"/>
      <c r="N595" s="186"/>
      <c r="O595" s="65"/>
      <c r="P595" s="65"/>
      <c r="Q595" s="65"/>
      <c r="R595" s="65"/>
      <c r="S595" s="65"/>
      <c r="T595" s="66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T595" s="18" t="s">
        <v>134</v>
      </c>
      <c r="AU595" s="18" t="s">
        <v>82</v>
      </c>
    </row>
    <row r="596" spans="2:63" s="12" customFormat="1" ht="22.9" customHeight="1">
      <c r="B596" s="153"/>
      <c r="C596" s="154"/>
      <c r="D596" s="155" t="s">
        <v>74</v>
      </c>
      <c r="E596" s="167" t="s">
        <v>677</v>
      </c>
      <c r="F596" s="167" t="s">
        <v>678</v>
      </c>
      <c r="G596" s="154"/>
      <c r="H596" s="154"/>
      <c r="I596" s="157"/>
      <c r="J596" s="168">
        <f>BK596</f>
        <v>0</v>
      </c>
      <c r="K596" s="154"/>
      <c r="L596" s="159"/>
      <c r="M596" s="160"/>
      <c r="N596" s="161"/>
      <c r="O596" s="161"/>
      <c r="P596" s="162">
        <f>SUM(P597:P606)</f>
        <v>0</v>
      </c>
      <c r="Q596" s="161"/>
      <c r="R596" s="162">
        <f>SUM(R597:R606)</f>
        <v>0</v>
      </c>
      <c r="S596" s="161"/>
      <c r="T596" s="163">
        <f>SUM(T597:T606)</f>
        <v>0.0525</v>
      </c>
      <c r="AR596" s="164" t="s">
        <v>82</v>
      </c>
      <c r="AT596" s="165" t="s">
        <v>74</v>
      </c>
      <c r="AU596" s="165" t="s">
        <v>80</v>
      </c>
      <c r="AY596" s="164" t="s">
        <v>125</v>
      </c>
      <c r="BK596" s="166">
        <f>SUM(BK597:BK606)</f>
        <v>0</v>
      </c>
    </row>
    <row r="597" spans="1:65" s="2" customFormat="1" ht="24.2" customHeight="1">
      <c r="A597" s="35"/>
      <c r="B597" s="36"/>
      <c r="C597" s="169" t="s">
        <v>679</v>
      </c>
      <c r="D597" s="169" t="s">
        <v>127</v>
      </c>
      <c r="E597" s="170" t="s">
        <v>680</v>
      </c>
      <c r="F597" s="171" t="s">
        <v>681</v>
      </c>
      <c r="G597" s="172" t="s">
        <v>652</v>
      </c>
      <c r="H597" s="173">
        <v>15</v>
      </c>
      <c r="I597" s="174"/>
      <c r="J597" s="175">
        <f>ROUND(I597*H597,2)</f>
        <v>0</v>
      </c>
      <c r="K597" s="171" t="s">
        <v>131</v>
      </c>
      <c r="L597" s="40"/>
      <c r="M597" s="176" t="s">
        <v>19</v>
      </c>
      <c r="N597" s="177" t="s">
        <v>46</v>
      </c>
      <c r="O597" s="65"/>
      <c r="P597" s="178">
        <f>O597*H597</f>
        <v>0</v>
      </c>
      <c r="Q597" s="178">
        <v>0</v>
      </c>
      <c r="R597" s="178">
        <f>Q597*H597</f>
        <v>0</v>
      </c>
      <c r="S597" s="178">
        <v>0.0035</v>
      </c>
      <c r="T597" s="179">
        <f>S597*H597</f>
        <v>0.0525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80" t="s">
        <v>245</v>
      </c>
      <c r="AT597" s="180" t="s">
        <v>127</v>
      </c>
      <c r="AU597" s="180" t="s">
        <v>82</v>
      </c>
      <c r="AY597" s="18" t="s">
        <v>125</v>
      </c>
      <c r="BE597" s="181">
        <f>IF(N597="základní",J597,0)</f>
        <v>0</v>
      </c>
      <c r="BF597" s="181">
        <f>IF(N597="snížená",J597,0)</f>
        <v>0</v>
      </c>
      <c r="BG597" s="181">
        <f>IF(N597="zákl. přenesená",J597,0)</f>
        <v>0</v>
      </c>
      <c r="BH597" s="181">
        <f>IF(N597="sníž. přenesená",J597,0)</f>
        <v>0</v>
      </c>
      <c r="BI597" s="181">
        <f>IF(N597="nulová",J597,0)</f>
        <v>0</v>
      </c>
      <c r="BJ597" s="18" t="s">
        <v>80</v>
      </c>
      <c r="BK597" s="181">
        <f>ROUND(I597*H597,2)</f>
        <v>0</v>
      </c>
      <c r="BL597" s="18" t="s">
        <v>245</v>
      </c>
      <c r="BM597" s="180" t="s">
        <v>682</v>
      </c>
    </row>
    <row r="598" spans="1:47" s="2" customFormat="1" ht="11.25">
      <c r="A598" s="35"/>
      <c r="B598" s="36"/>
      <c r="C598" s="37"/>
      <c r="D598" s="182" t="s">
        <v>134</v>
      </c>
      <c r="E598" s="37"/>
      <c r="F598" s="183" t="s">
        <v>683</v>
      </c>
      <c r="G598" s="37"/>
      <c r="H598" s="37"/>
      <c r="I598" s="184"/>
      <c r="J598" s="37"/>
      <c r="K598" s="37"/>
      <c r="L598" s="40"/>
      <c r="M598" s="185"/>
      <c r="N598" s="186"/>
      <c r="O598" s="65"/>
      <c r="P598" s="65"/>
      <c r="Q598" s="65"/>
      <c r="R598" s="65"/>
      <c r="S598" s="65"/>
      <c r="T598" s="66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8" t="s">
        <v>134</v>
      </c>
      <c r="AU598" s="18" t="s">
        <v>82</v>
      </c>
    </row>
    <row r="599" spans="2:51" s="13" customFormat="1" ht="11.25">
      <c r="B599" s="187"/>
      <c r="C599" s="188"/>
      <c r="D599" s="189" t="s">
        <v>136</v>
      </c>
      <c r="E599" s="190" t="s">
        <v>19</v>
      </c>
      <c r="F599" s="191" t="s">
        <v>684</v>
      </c>
      <c r="G599" s="188"/>
      <c r="H599" s="190" t="s">
        <v>19</v>
      </c>
      <c r="I599" s="192"/>
      <c r="J599" s="188"/>
      <c r="K599" s="188"/>
      <c r="L599" s="193"/>
      <c r="M599" s="194"/>
      <c r="N599" s="195"/>
      <c r="O599" s="195"/>
      <c r="P599" s="195"/>
      <c r="Q599" s="195"/>
      <c r="R599" s="195"/>
      <c r="S599" s="195"/>
      <c r="T599" s="196"/>
      <c r="AT599" s="197" t="s">
        <v>136</v>
      </c>
      <c r="AU599" s="197" t="s">
        <v>82</v>
      </c>
      <c r="AV599" s="13" t="s">
        <v>80</v>
      </c>
      <c r="AW599" s="13" t="s">
        <v>37</v>
      </c>
      <c r="AX599" s="13" t="s">
        <v>75</v>
      </c>
      <c r="AY599" s="197" t="s">
        <v>125</v>
      </c>
    </row>
    <row r="600" spans="2:51" s="14" customFormat="1" ht="11.25">
      <c r="B600" s="198"/>
      <c r="C600" s="199"/>
      <c r="D600" s="189" t="s">
        <v>136</v>
      </c>
      <c r="E600" s="200" t="s">
        <v>19</v>
      </c>
      <c r="F600" s="201" t="s">
        <v>685</v>
      </c>
      <c r="G600" s="199"/>
      <c r="H600" s="202">
        <v>15</v>
      </c>
      <c r="I600" s="203"/>
      <c r="J600" s="199"/>
      <c r="K600" s="199"/>
      <c r="L600" s="204"/>
      <c r="M600" s="205"/>
      <c r="N600" s="206"/>
      <c r="O600" s="206"/>
      <c r="P600" s="206"/>
      <c r="Q600" s="206"/>
      <c r="R600" s="206"/>
      <c r="S600" s="206"/>
      <c r="T600" s="207"/>
      <c r="AT600" s="208" t="s">
        <v>136</v>
      </c>
      <c r="AU600" s="208" t="s">
        <v>82</v>
      </c>
      <c r="AV600" s="14" t="s">
        <v>82</v>
      </c>
      <c r="AW600" s="14" t="s">
        <v>37</v>
      </c>
      <c r="AX600" s="14" t="s">
        <v>80</v>
      </c>
      <c r="AY600" s="208" t="s">
        <v>125</v>
      </c>
    </row>
    <row r="601" spans="1:65" s="2" customFormat="1" ht="24.2" customHeight="1">
      <c r="A601" s="35"/>
      <c r="B601" s="36"/>
      <c r="C601" s="169" t="s">
        <v>686</v>
      </c>
      <c r="D601" s="169" t="s">
        <v>127</v>
      </c>
      <c r="E601" s="170" t="s">
        <v>687</v>
      </c>
      <c r="F601" s="171" t="s">
        <v>688</v>
      </c>
      <c r="G601" s="172" t="s">
        <v>652</v>
      </c>
      <c r="H601" s="173">
        <v>15</v>
      </c>
      <c r="I601" s="174"/>
      <c r="J601" s="175">
        <f>ROUND(I601*H601,2)</f>
        <v>0</v>
      </c>
      <c r="K601" s="171" t="s">
        <v>131</v>
      </c>
      <c r="L601" s="40"/>
      <c r="M601" s="176" t="s">
        <v>19</v>
      </c>
      <c r="N601" s="177" t="s">
        <v>46</v>
      </c>
      <c r="O601" s="65"/>
      <c r="P601" s="178">
        <f>O601*H601</f>
        <v>0</v>
      </c>
      <c r="Q601" s="178">
        <v>0</v>
      </c>
      <c r="R601" s="178">
        <f>Q601*H601</f>
        <v>0</v>
      </c>
      <c r="S601" s="178">
        <v>0</v>
      </c>
      <c r="T601" s="179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80" t="s">
        <v>245</v>
      </c>
      <c r="AT601" s="180" t="s">
        <v>127</v>
      </c>
      <c r="AU601" s="180" t="s">
        <v>82</v>
      </c>
      <c r="AY601" s="18" t="s">
        <v>125</v>
      </c>
      <c r="BE601" s="181">
        <f>IF(N601="základní",J601,0)</f>
        <v>0</v>
      </c>
      <c r="BF601" s="181">
        <f>IF(N601="snížená",J601,0)</f>
        <v>0</v>
      </c>
      <c r="BG601" s="181">
        <f>IF(N601="zákl. přenesená",J601,0)</f>
        <v>0</v>
      </c>
      <c r="BH601" s="181">
        <f>IF(N601="sníž. přenesená",J601,0)</f>
        <v>0</v>
      </c>
      <c r="BI601" s="181">
        <f>IF(N601="nulová",J601,0)</f>
        <v>0</v>
      </c>
      <c r="BJ601" s="18" t="s">
        <v>80</v>
      </c>
      <c r="BK601" s="181">
        <f>ROUND(I601*H601,2)</f>
        <v>0</v>
      </c>
      <c r="BL601" s="18" t="s">
        <v>245</v>
      </c>
      <c r="BM601" s="180" t="s">
        <v>689</v>
      </c>
    </row>
    <row r="602" spans="1:47" s="2" customFormat="1" ht="11.25">
      <c r="A602" s="35"/>
      <c r="B602" s="36"/>
      <c r="C602" s="37"/>
      <c r="D602" s="182" t="s">
        <v>134</v>
      </c>
      <c r="E602" s="37"/>
      <c r="F602" s="183" t="s">
        <v>690</v>
      </c>
      <c r="G602" s="37"/>
      <c r="H602" s="37"/>
      <c r="I602" s="184"/>
      <c r="J602" s="37"/>
      <c r="K602" s="37"/>
      <c r="L602" s="40"/>
      <c r="M602" s="185"/>
      <c r="N602" s="186"/>
      <c r="O602" s="65"/>
      <c r="P602" s="65"/>
      <c r="Q602" s="65"/>
      <c r="R602" s="65"/>
      <c r="S602" s="65"/>
      <c r="T602" s="66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T602" s="18" t="s">
        <v>134</v>
      </c>
      <c r="AU602" s="18" t="s">
        <v>82</v>
      </c>
    </row>
    <row r="603" spans="2:51" s="13" customFormat="1" ht="11.25">
      <c r="B603" s="187"/>
      <c r="C603" s="188"/>
      <c r="D603" s="189" t="s">
        <v>136</v>
      </c>
      <c r="E603" s="190" t="s">
        <v>19</v>
      </c>
      <c r="F603" s="191" t="s">
        <v>691</v>
      </c>
      <c r="G603" s="188"/>
      <c r="H603" s="190" t="s">
        <v>19</v>
      </c>
      <c r="I603" s="192"/>
      <c r="J603" s="188"/>
      <c r="K603" s="188"/>
      <c r="L603" s="193"/>
      <c r="M603" s="194"/>
      <c r="N603" s="195"/>
      <c r="O603" s="195"/>
      <c r="P603" s="195"/>
      <c r="Q603" s="195"/>
      <c r="R603" s="195"/>
      <c r="S603" s="195"/>
      <c r="T603" s="196"/>
      <c r="AT603" s="197" t="s">
        <v>136</v>
      </c>
      <c r="AU603" s="197" t="s">
        <v>82</v>
      </c>
      <c r="AV603" s="13" t="s">
        <v>80</v>
      </c>
      <c r="AW603" s="13" t="s">
        <v>37</v>
      </c>
      <c r="AX603" s="13" t="s">
        <v>75</v>
      </c>
      <c r="AY603" s="197" t="s">
        <v>125</v>
      </c>
    </row>
    <row r="604" spans="2:51" s="14" customFormat="1" ht="11.25">
      <c r="B604" s="198"/>
      <c r="C604" s="199"/>
      <c r="D604" s="189" t="s">
        <v>136</v>
      </c>
      <c r="E604" s="200" t="s">
        <v>19</v>
      </c>
      <c r="F604" s="201" t="s">
        <v>685</v>
      </c>
      <c r="G604" s="199"/>
      <c r="H604" s="202">
        <v>15</v>
      </c>
      <c r="I604" s="203"/>
      <c r="J604" s="199"/>
      <c r="K604" s="199"/>
      <c r="L604" s="204"/>
      <c r="M604" s="205"/>
      <c r="N604" s="206"/>
      <c r="O604" s="206"/>
      <c r="P604" s="206"/>
      <c r="Q604" s="206"/>
      <c r="R604" s="206"/>
      <c r="S604" s="206"/>
      <c r="T604" s="207"/>
      <c r="AT604" s="208" t="s">
        <v>136</v>
      </c>
      <c r="AU604" s="208" t="s">
        <v>82</v>
      </c>
      <c r="AV604" s="14" t="s">
        <v>82</v>
      </c>
      <c r="AW604" s="14" t="s">
        <v>37</v>
      </c>
      <c r="AX604" s="14" t="s">
        <v>80</v>
      </c>
      <c r="AY604" s="208" t="s">
        <v>125</v>
      </c>
    </row>
    <row r="605" spans="1:65" s="2" customFormat="1" ht="24.2" customHeight="1">
      <c r="A605" s="35"/>
      <c r="B605" s="36"/>
      <c r="C605" s="169" t="s">
        <v>692</v>
      </c>
      <c r="D605" s="169" t="s">
        <v>127</v>
      </c>
      <c r="E605" s="170" t="s">
        <v>693</v>
      </c>
      <c r="F605" s="171" t="s">
        <v>694</v>
      </c>
      <c r="G605" s="172" t="s">
        <v>674</v>
      </c>
      <c r="H605" s="231"/>
      <c r="I605" s="174"/>
      <c r="J605" s="175">
        <f>ROUND(I605*H605,2)</f>
        <v>0</v>
      </c>
      <c r="K605" s="171" t="s">
        <v>131</v>
      </c>
      <c r="L605" s="40"/>
      <c r="M605" s="176" t="s">
        <v>19</v>
      </c>
      <c r="N605" s="177" t="s">
        <v>46</v>
      </c>
      <c r="O605" s="65"/>
      <c r="P605" s="178">
        <f>O605*H605</f>
        <v>0</v>
      </c>
      <c r="Q605" s="178">
        <v>0</v>
      </c>
      <c r="R605" s="178">
        <f>Q605*H605</f>
        <v>0</v>
      </c>
      <c r="S605" s="178">
        <v>0</v>
      </c>
      <c r="T605" s="179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80" t="s">
        <v>245</v>
      </c>
      <c r="AT605" s="180" t="s">
        <v>127</v>
      </c>
      <c r="AU605" s="180" t="s">
        <v>82</v>
      </c>
      <c r="AY605" s="18" t="s">
        <v>125</v>
      </c>
      <c r="BE605" s="181">
        <f>IF(N605="základní",J605,0)</f>
        <v>0</v>
      </c>
      <c r="BF605" s="181">
        <f>IF(N605="snížená",J605,0)</f>
        <v>0</v>
      </c>
      <c r="BG605" s="181">
        <f>IF(N605="zákl. přenesená",J605,0)</f>
        <v>0</v>
      </c>
      <c r="BH605" s="181">
        <f>IF(N605="sníž. přenesená",J605,0)</f>
        <v>0</v>
      </c>
      <c r="BI605" s="181">
        <f>IF(N605="nulová",J605,0)</f>
        <v>0</v>
      </c>
      <c r="BJ605" s="18" t="s">
        <v>80</v>
      </c>
      <c r="BK605" s="181">
        <f>ROUND(I605*H605,2)</f>
        <v>0</v>
      </c>
      <c r="BL605" s="18" t="s">
        <v>245</v>
      </c>
      <c r="BM605" s="180" t="s">
        <v>695</v>
      </c>
    </row>
    <row r="606" spans="1:47" s="2" customFormat="1" ht="11.25">
      <c r="A606" s="35"/>
      <c r="B606" s="36"/>
      <c r="C606" s="37"/>
      <c r="D606" s="182" t="s">
        <v>134</v>
      </c>
      <c r="E606" s="37"/>
      <c r="F606" s="183" t="s">
        <v>696</v>
      </c>
      <c r="G606" s="37"/>
      <c r="H606" s="37"/>
      <c r="I606" s="184"/>
      <c r="J606" s="37"/>
      <c r="K606" s="37"/>
      <c r="L606" s="40"/>
      <c r="M606" s="185"/>
      <c r="N606" s="186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8" t="s">
        <v>134</v>
      </c>
      <c r="AU606" s="18" t="s">
        <v>82</v>
      </c>
    </row>
    <row r="607" spans="2:63" s="12" customFormat="1" ht="22.9" customHeight="1">
      <c r="B607" s="153"/>
      <c r="C607" s="154"/>
      <c r="D607" s="155" t="s">
        <v>74</v>
      </c>
      <c r="E607" s="167" t="s">
        <v>697</v>
      </c>
      <c r="F607" s="167" t="s">
        <v>698</v>
      </c>
      <c r="G607" s="154"/>
      <c r="H607" s="154"/>
      <c r="I607" s="157"/>
      <c r="J607" s="168">
        <f>BK607</f>
        <v>0</v>
      </c>
      <c r="K607" s="154"/>
      <c r="L607" s="159"/>
      <c r="M607" s="160"/>
      <c r="N607" s="161"/>
      <c r="O607" s="161"/>
      <c r="P607" s="162">
        <f>SUM(P608:P687)</f>
        <v>0</v>
      </c>
      <c r="Q607" s="161"/>
      <c r="R607" s="162">
        <f>SUM(R608:R687)</f>
        <v>11.772940779999999</v>
      </c>
      <c r="S607" s="161"/>
      <c r="T607" s="163">
        <f>SUM(T608:T687)</f>
        <v>18.56895084</v>
      </c>
      <c r="AR607" s="164" t="s">
        <v>82</v>
      </c>
      <c r="AT607" s="165" t="s">
        <v>74</v>
      </c>
      <c r="AU607" s="165" t="s">
        <v>80</v>
      </c>
      <c r="AY607" s="164" t="s">
        <v>125</v>
      </c>
      <c r="BK607" s="166">
        <f>SUM(BK608:BK687)</f>
        <v>0</v>
      </c>
    </row>
    <row r="608" spans="1:65" s="2" customFormat="1" ht="33" customHeight="1">
      <c r="A608" s="35"/>
      <c r="B608" s="36"/>
      <c r="C608" s="169" t="s">
        <v>699</v>
      </c>
      <c r="D608" s="169" t="s">
        <v>127</v>
      </c>
      <c r="E608" s="170" t="s">
        <v>700</v>
      </c>
      <c r="F608" s="171" t="s">
        <v>701</v>
      </c>
      <c r="G608" s="172" t="s">
        <v>130</v>
      </c>
      <c r="H608" s="173">
        <v>229.471</v>
      </c>
      <c r="I608" s="174"/>
      <c r="J608" s="175">
        <f>ROUND(I608*H608,2)</f>
        <v>0</v>
      </c>
      <c r="K608" s="171" t="s">
        <v>131</v>
      </c>
      <c r="L608" s="40"/>
      <c r="M608" s="176" t="s">
        <v>19</v>
      </c>
      <c r="N608" s="177" t="s">
        <v>46</v>
      </c>
      <c r="O608" s="65"/>
      <c r="P608" s="178">
        <f>O608*H608</f>
        <v>0</v>
      </c>
      <c r="Q608" s="178">
        <v>0</v>
      </c>
      <c r="R608" s="178">
        <f>Q608*H608</f>
        <v>0</v>
      </c>
      <c r="S608" s="178">
        <v>0.031</v>
      </c>
      <c r="T608" s="179">
        <f>S608*H608</f>
        <v>7.113601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80" t="s">
        <v>245</v>
      </c>
      <c r="AT608" s="180" t="s">
        <v>127</v>
      </c>
      <c r="AU608" s="180" t="s">
        <v>82</v>
      </c>
      <c r="AY608" s="18" t="s">
        <v>125</v>
      </c>
      <c r="BE608" s="181">
        <f>IF(N608="základní",J608,0)</f>
        <v>0</v>
      </c>
      <c r="BF608" s="181">
        <f>IF(N608="snížená",J608,0)</f>
        <v>0</v>
      </c>
      <c r="BG608" s="181">
        <f>IF(N608="zákl. přenesená",J608,0)</f>
        <v>0</v>
      </c>
      <c r="BH608" s="181">
        <f>IF(N608="sníž. přenesená",J608,0)</f>
        <v>0</v>
      </c>
      <c r="BI608" s="181">
        <f>IF(N608="nulová",J608,0)</f>
        <v>0</v>
      </c>
      <c r="BJ608" s="18" t="s">
        <v>80</v>
      </c>
      <c r="BK608" s="181">
        <f>ROUND(I608*H608,2)</f>
        <v>0</v>
      </c>
      <c r="BL608" s="18" t="s">
        <v>245</v>
      </c>
      <c r="BM608" s="180" t="s">
        <v>702</v>
      </c>
    </row>
    <row r="609" spans="1:47" s="2" customFormat="1" ht="11.25">
      <c r="A609" s="35"/>
      <c r="B609" s="36"/>
      <c r="C609" s="37"/>
      <c r="D609" s="182" t="s">
        <v>134</v>
      </c>
      <c r="E609" s="37"/>
      <c r="F609" s="183" t="s">
        <v>703</v>
      </c>
      <c r="G609" s="37"/>
      <c r="H609" s="37"/>
      <c r="I609" s="184"/>
      <c r="J609" s="37"/>
      <c r="K609" s="37"/>
      <c r="L609" s="40"/>
      <c r="M609" s="185"/>
      <c r="N609" s="186"/>
      <c r="O609" s="65"/>
      <c r="P609" s="65"/>
      <c r="Q609" s="65"/>
      <c r="R609" s="65"/>
      <c r="S609" s="65"/>
      <c r="T609" s="66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T609" s="18" t="s">
        <v>134</v>
      </c>
      <c r="AU609" s="18" t="s">
        <v>82</v>
      </c>
    </row>
    <row r="610" spans="2:51" s="13" customFormat="1" ht="11.25">
      <c r="B610" s="187"/>
      <c r="C610" s="188"/>
      <c r="D610" s="189" t="s">
        <v>136</v>
      </c>
      <c r="E610" s="190" t="s">
        <v>19</v>
      </c>
      <c r="F610" s="191" t="s">
        <v>478</v>
      </c>
      <c r="G610" s="188"/>
      <c r="H610" s="190" t="s">
        <v>19</v>
      </c>
      <c r="I610" s="192"/>
      <c r="J610" s="188"/>
      <c r="K610" s="188"/>
      <c r="L610" s="193"/>
      <c r="M610" s="194"/>
      <c r="N610" s="195"/>
      <c r="O610" s="195"/>
      <c r="P610" s="195"/>
      <c r="Q610" s="195"/>
      <c r="R610" s="195"/>
      <c r="S610" s="195"/>
      <c r="T610" s="196"/>
      <c r="AT610" s="197" t="s">
        <v>136</v>
      </c>
      <c r="AU610" s="197" t="s">
        <v>82</v>
      </c>
      <c r="AV610" s="13" t="s">
        <v>80</v>
      </c>
      <c r="AW610" s="13" t="s">
        <v>37</v>
      </c>
      <c r="AX610" s="13" t="s">
        <v>75</v>
      </c>
      <c r="AY610" s="197" t="s">
        <v>125</v>
      </c>
    </row>
    <row r="611" spans="2:51" s="13" customFormat="1" ht="11.25">
      <c r="B611" s="187"/>
      <c r="C611" s="188"/>
      <c r="D611" s="189" t="s">
        <v>136</v>
      </c>
      <c r="E611" s="190" t="s">
        <v>19</v>
      </c>
      <c r="F611" s="191" t="s">
        <v>704</v>
      </c>
      <c r="G611" s="188"/>
      <c r="H611" s="190" t="s">
        <v>19</v>
      </c>
      <c r="I611" s="192"/>
      <c r="J611" s="188"/>
      <c r="K611" s="188"/>
      <c r="L611" s="193"/>
      <c r="M611" s="194"/>
      <c r="N611" s="195"/>
      <c r="O611" s="195"/>
      <c r="P611" s="195"/>
      <c r="Q611" s="195"/>
      <c r="R611" s="195"/>
      <c r="S611" s="195"/>
      <c r="T611" s="196"/>
      <c r="AT611" s="197" t="s">
        <v>136</v>
      </c>
      <c r="AU611" s="197" t="s">
        <v>82</v>
      </c>
      <c r="AV611" s="13" t="s">
        <v>80</v>
      </c>
      <c r="AW611" s="13" t="s">
        <v>37</v>
      </c>
      <c r="AX611" s="13" t="s">
        <v>75</v>
      </c>
      <c r="AY611" s="197" t="s">
        <v>125</v>
      </c>
    </row>
    <row r="612" spans="2:51" s="14" customFormat="1" ht="11.25">
      <c r="B612" s="198"/>
      <c r="C612" s="199"/>
      <c r="D612" s="189" t="s">
        <v>136</v>
      </c>
      <c r="E612" s="200" t="s">
        <v>19</v>
      </c>
      <c r="F612" s="201" t="s">
        <v>705</v>
      </c>
      <c r="G612" s="199"/>
      <c r="H612" s="202">
        <v>54.42</v>
      </c>
      <c r="I612" s="203"/>
      <c r="J612" s="199"/>
      <c r="K612" s="199"/>
      <c r="L612" s="204"/>
      <c r="M612" s="205"/>
      <c r="N612" s="206"/>
      <c r="O612" s="206"/>
      <c r="P612" s="206"/>
      <c r="Q612" s="206"/>
      <c r="R612" s="206"/>
      <c r="S612" s="206"/>
      <c r="T612" s="207"/>
      <c r="AT612" s="208" t="s">
        <v>136</v>
      </c>
      <c r="AU612" s="208" t="s">
        <v>82</v>
      </c>
      <c r="AV612" s="14" t="s">
        <v>82</v>
      </c>
      <c r="AW612" s="14" t="s">
        <v>37</v>
      </c>
      <c r="AX612" s="14" t="s">
        <v>75</v>
      </c>
      <c r="AY612" s="208" t="s">
        <v>125</v>
      </c>
    </row>
    <row r="613" spans="2:51" s="13" customFormat="1" ht="11.25">
      <c r="B613" s="187"/>
      <c r="C613" s="188"/>
      <c r="D613" s="189" t="s">
        <v>136</v>
      </c>
      <c r="E613" s="190" t="s">
        <v>19</v>
      </c>
      <c r="F613" s="191" t="s">
        <v>706</v>
      </c>
      <c r="G613" s="188"/>
      <c r="H613" s="190" t="s">
        <v>19</v>
      </c>
      <c r="I613" s="192"/>
      <c r="J613" s="188"/>
      <c r="K613" s="188"/>
      <c r="L613" s="193"/>
      <c r="M613" s="194"/>
      <c r="N613" s="195"/>
      <c r="O613" s="195"/>
      <c r="P613" s="195"/>
      <c r="Q613" s="195"/>
      <c r="R613" s="195"/>
      <c r="S613" s="195"/>
      <c r="T613" s="196"/>
      <c r="AT613" s="197" t="s">
        <v>136</v>
      </c>
      <c r="AU613" s="197" t="s">
        <v>82</v>
      </c>
      <c r="AV613" s="13" t="s">
        <v>80</v>
      </c>
      <c r="AW613" s="13" t="s">
        <v>37</v>
      </c>
      <c r="AX613" s="13" t="s">
        <v>75</v>
      </c>
      <c r="AY613" s="197" t="s">
        <v>125</v>
      </c>
    </row>
    <row r="614" spans="2:51" s="14" customFormat="1" ht="11.25">
      <c r="B614" s="198"/>
      <c r="C614" s="199"/>
      <c r="D614" s="189" t="s">
        <v>136</v>
      </c>
      <c r="E614" s="200" t="s">
        <v>19</v>
      </c>
      <c r="F614" s="201" t="s">
        <v>707</v>
      </c>
      <c r="G614" s="199"/>
      <c r="H614" s="202">
        <v>175.051</v>
      </c>
      <c r="I614" s="203"/>
      <c r="J614" s="199"/>
      <c r="K614" s="199"/>
      <c r="L614" s="204"/>
      <c r="M614" s="205"/>
      <c r="N614" s="206"/>
      <c r="O614" s="206"/>
      <c r="P614" s="206"/>
      <c r="Q614" s="206"/>
      <c r="R614" s="206"/>
      <c r="S614" s="206"/>
      <c r="T614" s="207"/>
      <c r="AT614" s="208" t="s">
        <v>136</v>
      </c>
      <c r="AU614" s="208" t="s">
        <v>82</v>
      </c>
      <c r="AV614" s="14" t="s">
        <v>82</v>
      </c>
      <c r="AW614" s="14" t="s">
        <v>37</v>
      </c>
      <c r="AX614" s="14" t="s">
        <v>75</v>
      </c>
      <c r="AY614" s="208" t="s">
        <v>125</v>
      </c>
    </row>
    <row r="615" spans="2:51" s="15" customFormat="1" ht="11.25">
      <c r="B615" s="209"/>
      <c r="C615" s="210"/>
      <c r="D615" s="189" t="s">
        <v>136</v>
      </c>
      <c r="E615" s="211" t="s">
        <v>19</v>
      </c>
      <c r="F615" s="212" t="s">
        <v>145</v>
      </c>
      <c r="G615" s="210"/>
      <c r="H615" s="213">
        <v>229.471</v>
      </c>
      <c r="I615" s="214"/>
      <c r="J615" s="210"/>
      <c r="K615" s="210"/>
      <c r="L615" s="215"/>
      <c r="M615" s="216"/>
      <c r="N615" s="217"/>
      <c r="O615" s="217"/>
      <c r="P615" s="217"/>
      <c r="Q615" s="217"/>
      <c r="R615" s="217"/>
      <c r="S615" s="217"/>
      <c r="T615" s="218"/>
      <c r="AT615" s="219" t="s">
        <v>136</v>
      </c>
      <c r="AU615" s="219" t="s">
        <v>82</v>
      </c>
      <c r="AV615" s="15" t="s">
        <v>132</v>
      </c>
      <c r="AW615" s="15" t="s">
        <v>37</v>
      </c>
      <c r="AX615" s="15" t="s">
        <v>80</v>
      </c>
      <c r="AY615" s="219" t="s">
        <v>125</v>
      </c>
    </row>
    <row r="616" spans="1:65" s="2" customFormat="1" ht="16.5" customHeight="1">
      <c r="A616" s="35"/>
      <c r="B616" s="36"/>
      <c r="C616" s="169" t="s">
        <v>708</v>
      </c>
      <c r="D616" s="169" t="s">
        <v>127</v>
      </c>
      <c r="E616" s="170" t="s">
        <v>709</v>
      </c>
      <c r="F616" s="171" t="s">
        <v>710</v>
      </c>
      <c r="G616" s="172" t="s">
        <v>130</v>
      </c>
      <c r="H616" s="173">
        <v>282.467</v>
      </c>
      <c r="I616" s="174"/>
      <c r="J616" s="175">
        <f>ROUND(I616*H616,2)</f>
        <v>0</v>
      </c>
      <c r="K616" s="171" t="s">
        <v>131</v>
      </c>
      <c r="L616" s="40"/>
      <c r="M616" s="176" t="s">
        <v>19</v>
      </c>
      <c r="N616" s="177" t="s">
        <v>46</v>
      </c>
      <c r="O616" s="65"/>
      <c r="P616" s="178">
        <f>O616*H616</f>
        <v>0</v>
      </c>
      <c r="Q616" s="178">
        <v>0</v>
      </c>
      <c r="R616" s="178">
        <f>Q616*H616</f>
        <v>0</v>
      </c>
      <c r="S616" s="178">
        <v>0.022</v>
      </c>
      <c r="T616" s="179">
        <f>S616*H616</f>
        <v>6.214274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0" t="s">
        <v>245</v>
      </c>
      <c r="AT616" s="180" t="s">
        <v>127</v>
      </c>
      <c r="AU616" s="180" t="s">
        <v>82</v>
      </c>
      <c r="AY616" s="18" t="s">
        <v>125</v>
      </c>
      <c r="BE616" s="181">
        <f>IF(N616="základní",J616,0)</f>
        <v>0</v>
      </c>
      <c r="BF616" s="181">
        <f>IF(N616="snížená",J616,0)</f>
        <v>0</v>
      </c>
      <c r="BG616" s="181">
        <f>IF(N616="zákl. přenesená",J616,0)</f>
        <v>0</v>
      </c>
      <c r="BH616" s="181">
        <f>IF(N616="sníž. přenesená",J616,0)</f>
        <v>0</v>
      </c>
      <c r="BI616" s="181">
        <f>IF(N616="nulová",J616,0)</f>
        <v>0</v>
      </c>
      <c r="BJ616" s="18" t="s">
        <v>80</v>
      </c>
      <c r="BK616" s="181">
        <f>ROUND(I616*H616,2)</f>
        <v>0</v>
      </c>
      <c r="BL616" s="18" t="s">
        <v>245</v>
      </c>
      <c r="BM616" s="180" t="s">
        <v>711</v>
      </c>
    </row>
    <row r="617" spans="1:47" s="2" customFormat="1" ht="11.25">
      <c r="A617" s="35"/>
      <c r="B617" s="36"/>
      <c r="C617" s="37"/>
      <c r="D617" s="182" t="s">
        <v>134</v>
      </c>
      <c r="E617" s="37"/>
      <c r="F617" s="183" t="s">
        <v>712</v>
      </c>
      <c r="G617" s="37"/>
      <c r="H617" s="37"/>
      <c r="I617" s="184"/>
      <c r="J617" s="37"/>
      <c r="K617" s="37"/>
      <c r="L617" s="40"/>
      <c r="M617" s="185"/>
      <c r="N617" s="186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134</v>
      </c>
      <c r="AU617" s="18" t="s">
        <v>82</v>
      </c>
    </row>
    <row r="618" spans="2:51" s="13" customFormat="1" ht="11.25">
      <c r="B618" s="187"/>
      <c r="C618" s="188"/>
      <c r="D618" s="189" t="s">
        <v>136</v>
      </c>
      <c r="E618" s="190" t="s">
        <v>19</v>
      </c>
      <c r="F618" s="191" t="s">
        <v>713</v>
      </c>
      <c r="G618" s="188"/>
      <c r="H618" s="190" t="s">
        <v>19</v>
      </c>
      <c r="I618" s="192"/>
      <c r="J618" s="188"/>
      <c r="K618" s="188"/>
      <c r="L618" s="193"/>
      <c r="M618" s="194"/>
      <c r="N618" s="195"/>
      <c r="O618" s="195"/>
      <c r="P618" s="195"/>
      <c r="Q618" s="195"/>
      <c r="R618" s="195"/>
      <c r="S618" s="195"/>
      <c r="T618" s="196"/>
      <c r="AT618" s="197" t="s">
        <v>136</v>
      </c>
      <c r="AU618" s="197" t="s">
        <v>82</v>
      </c>
      <c r="AV618" s="13" t="s">
        <v>80</v>
      </c>
      <c r="AW618" s="13" t="s">
        <v>37</v>
      </c>
      <c r="AX618" s="13" t="s">
        <v>75</v>
      </c>
      <c r="AY618" s="197" t="s">
        <v>125</v>
      </c>
    </row>
    <row r="619" spans="2:51" s="14" customFormat="1" ht="11.25">
      <c r="B619" s="198"/>
      <c r="C619" s="199"/>
      <c r="D619" s="189" t="s">
        <v>136</v>
      </c>
      <c r="E619" s="200" t="s">
        <v>19</v>
      </c>
      <c r="F619" s="201" t="s">
        <v>714</v>
      </c>
      <c r="G619" s="199"/>
      <c r="H619" s="202">
        <v>282.467</v>
      </c>
      <c r="I619" s="203"/>
      <c r="J619" s="199"/>
      <c r="K619" s="199"/>
      <c r="L619" s="204"/>
      <c r="M619" s="205"/>
      <c r="N619" s="206"/>
      <c r="O619" s="206"/>
      <c r="P619" s="206"/>
      <c r="Q619" s="206"/>
      <c r="R619" s="206"/>
      <c r="S619" s="206"/>
      <c r="T619" s="207"/>
      <c r="AT619" s="208" t="s">
        <v>136</v>
      </c>
      <c r="AU619" s="208" t="s">
        <v>82</v>
      </c>
      <c r="AV619" s="14" t="s">
        <v>82</v>
      </c>
      <c r="AW619" s="14" t="s">
        <v>37</v>
      </c>
      <c r="AX619" s="14" t="s">
        <v>80</v>
      </c>
      <c r="AY619" s="208" t="s">
        <v>125</v>
      </c>
    </row>
    <row r="620" spans="1:65" s="2" customFormat="1" ht="24.2" customHeight="1">
      <c r="A620" s="35"/>
      <c r="B620" s="36"/>
      <c r="C620" s="169" t="s">
        <v>715</v>
      </c>
      <c r="D620" s="169" t="s">
        <v>127</v>
      </c>
      <c r="E620" s="170" t="s">
        <v>716</v>
      </c>
      <c r="F620" s="171" t="s">
        <v>717</v>
      </c>
      <c r="G620" s="172" t="s">
        <v>130</v>
      </c>
      <c r="H620" s="173">
        <v>555.084</v>
      </c>
      <c r="I620" s="174"/>
      <c r="J620" s="175">
        <f>ROUND(I620*H620,2)</f>
        <v>0</v>
      </c>
      <c r="K620" s="171" t="s">
        <v>131</v>
      </c>
      <c r="L620" s="40"/>
      <c r="M620" s="176" t="s">
        <v>19</v>
      </c>
      <c r="N620" s="177" t="s">
        <v>46</v>
      </c>
      <c r="O620" s="65"/>
      <c r="P620" s="178">
        <f>O620*H620</f>
        <v>0</v>
      </c>
      <c r="Q620" s="178">
        <v>0</v>
      </c>
      <c r="R620" s="178">
        <f>Q620*H620</f>
        <v>0</v>
      </c>
      <c r="S620" s="178">
        <v>0</v>
      </c>
      <c r="T620" s="179">
        <f>S620*H620</f>
        <v>0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R620" s="180" t="s">
        <v>245</v>
      </c>
      <c r="AT620" s="180" t="s">
        <v>127</v>
      </c>
      <c r="AU620" s="180" t="s">
        <v>82</v>
      </c>
      <c r="AY620" s="18" t="s">
        <v>125</v>
      </c>
      <c r="BE620" s="181">
        <f>IF(N620="základní",J620,0)</f>
        <v>0</v>
      </c>
      <c r="BF620" s="181">
        <f>IF(N620="snížená",J620,0)</f>
        <v>0</v>
      </c>
      <c r="BG620" s="181">
        <f>IF(N620="zákl. přenesená",J620,0)</f>
        <v>0</v>
      </c>
      <c r="BH620" s="181">
        <f>IF(N620="sníž. přenesená",J620,0)</f>
        <v>0</v>
      </c>
      <c r="BI620" s="181">
        <f>IF(N620="nulová",J620,0)</f>
        <v>0</v>
      </c>
      <c r="BJ620" s="18" t="s">
        <v>80</v>
      </c>
      <c r="BK620" s="181">
        <f>ROUND(I620*H620,2)</f>
        <v>0</v>
      </c>
      <c r="BL620" s="18" t="s">
        <v>245</v>
      </c>
      <c r="BM620" s="180" t="s">
        <v>718</v>
      </c>
    </row>
    <row r="621" spans="1:47" s="2" customFormat="1" ht="11.25">
      <c r="A621" s="35"/>
      <c r="B621" s="36"/>
      <c r="C621" s="37"/>
      <c r="D621" s="182" t="s">
        <v>134</v>
      </c>
      <c r="E621" s="37"/>
      <c r="F621" s="183" t="s">
        <v>719</v>
      </c>
      <c r="G621" s="37"/>
      <c r="H621" s="37"/>
      <c r="I621" s="184"/>
      <c r="J621" s="37"/>
      <c r="K621" s="37"/>
      <c r="L621" s="40"/>
      <c r="M621" s="185"/>
      <c r="N621" s="186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134</v>
      </c>
      <c r="AU621" s="18" t="s">
        <v>82</v>
      </c>
    </row>
    <row r="622" spans="2:51" s="13" customFormat="1" ht="11.25">
      <c r="B622" s="187"/>
      <c r="C622" s="188"/>
      <c r="D622" s="189" t="s">
        <v>136</v>
      </c>
      <c r="E622" s="190" t="s">
        <v>19</v>
      </c>
      <c r="F622" s="191" t="s">
        <v>478</v>
      </c>
      <c r="G622" s="188"/>
      <c r="H622" s="190" t="s">
        <v>19</v>
      </c>
      <c r="I622" s="192"/>
      <c r="J622" s="188"/>
      <c r="K622" s="188"/>
      <c r="L622" s="193"/>
      <c r="M622" s="194"/>
      <c r="N622" s="195"/>
      <c r="O622" s="195"/>
      <c r="P622" s="195"/>
      <c r="Q622" s="195"/>
      <c r="R622" s="195"/>
      <c r="S622" s="195"/>
      <c r="T622" s="196"/>
      <c r="AT622" s="197" t="s">
        <v>136</v>
      </c>
      <c r="AU622" s="197" t="s">
        <v>82</v>
      </c>
      <c r="AV622" s="13" t="s">
        <v>80</v>
      </c>
      <c r="AW622" s="13" t="s">
        <v>37</v>
      </c>
      <c r="AX622" s="13" t="s">
        <v>75</v>
      </c>
      <c r="AY622" s="197" t="s">
        <v>125</v>
      </c>
    </row>
    <row r="623" spans="2:51" s="13" customFormat="1" ht="11.25">
      <c r="B623" s="187"/>
      <c r="C623" s="188"/>
      <c r="D623" s="189" t="s">
        <v>136</v>
      </c>
      <c r="E623" s="190" t="s">
        <v>19</v>
      </c>
      <c r="F623" s="191" t="s">
        <v>720</v>
      </c>
      <c r="G623" s="188"/>
      <c r="H623" s="190" t="s">
        <v>19</v>
      </c>
      <c r="I623" s="192"/>
      <c r="J623" s="188"/>
      <c r="K623" s="188"/>
      <c r="L623" s="193"/>
      <c r="M623" s="194"/>
      <c r="N623" s="195"/>
      <c r="O623" s="195"/>
      <c r="P623" s="195"/>
      <c r="Q623" s="195"/>
      <c r="R623" s="195"/>
      <c r="S623" s="195"/>
      <c r="T623" s="196"/>
      <c r="AT623" s="197" t="s">
        <v>136</v>
      </c>
      <c r="AU623" s="197" t="s">
        <v>82</v>
      </c>
      <c r="AV623" s="13" t="s">
        <v>80</v>
      </c>
      <c r="AW623" s="13" t="s">
        <v>37</v>
      </c>
      <c r="AX623" s="13" t="s">
        <v>75</v>
      </c>
      <c r="AY623" s="197" t="s">
        <v>125</v>
      </c>
    </row>
    <row r="624" spans="2:51" s="14" customFormat="1" ht="11.25">
      <c r="B624" s="198"/>
      <c r="C624" s="199"/>
      <c r="D624" s="189" t="s">
        <v>136</v>
      </c>
      <c r="E624" s="200" t="s">
        <v>19</v>
      </c>
      <c r="F624" s="201" t="s">
        <v>721</v>
      </c>
      <c r="G624" s="199"/>
      <c r="H624" s="202">
        <v>92.514</v>
      </c>
      <c r="I624" s="203"/>
      <c r="J624" s="199"/>
      <c r="K624" s="199"/>
      <c r="L624" s="204"/>
      <c r="M624" s="205"/>
      <c r="N624" s="206"/>
      <c r="O624" s="206"/>
      <c r="P624" s="206"/>
      <c r="Q624" s="206"/>
      <c r="R624" s="206"/>
      <c r="S624" s="206"/>
      <c r="T624" s="207"/>
      <c r="AT624" s="208" t="s">
        <v>136</v>
      </c>
      <c r="AU624" s="208" t="s">
        <v>82</v>
      </c>
      <c r="AV624" s="14" t="s">
        <v>82</v>
      </c>
      <c r="AW624" s="14" t="s">
        <v>37</v>
      </c>
      <c r="AX624" s="14" t="s">
        <v>75</v>
      </c>
      <c r="AY624" s="208" t="s">
        <v>125</v>
      </c>
    </row>
    <row r="625" spans="2:51" s="13" customFormat="1" ht="11.25">
      <c r="B625" s="187"/>
      <c r="C625" s="188"/>
      <c r="D625" s="189" t="s">
        <v>136</v>
      </c>
      <c r="E625" s="190" t="s">
        <v>19</v>
      </c>
      <c r="F625" s="191" t="s">
        <v>722</v>
      </c>
      <c r="G625" s="188"/>
      <c r="H625" s="190" t="s">
        <v>19</v>
      </c>
      <c r="I625" s="192"/>
      <c r="J625" s="188"/>
      <c r="K625" s="188"/>
      <c r="L625" s="193"/>
      <c r="M625" s="194"/>
      <c r="N625" s="195"/>
      <c r="O625" s="195"/>
      <c r="P625" s="195"/>
      <c r="Q625" s="195"/>
      <c r="R625" s="195"/>
      <c r="S625" s="195"/>
      <c r="T625" s="196"/>
      <c r="AT625" s="197" t="s">
        <v>136</v>
      </c>
      <c r="AU625" s="197" t="s">
        <v>82</v>
      </c>
      <c r="AV625" s="13" t="s">
        <v>80</v>
      </c>
      <c r="AW625" s="13" t="s">
        <v>37</v>
      </c>
      <c r="AX625" s="13" t="s">
        <v>75</v>
      </c>
      <c r="AY625" s="197" t="s">
        <v>125</v>
      </c>
    </row>
    <row r="626" spans="2:51" s="14" customFormat="1" ht="11.25">
      <c r="B626" s="198"/>
      <c r="C626" s="199"/>
      <c r="D626" s="189" t="s">
        <v>136</v>
      </c>
      <c r="E626" s="200" t="s">
        <v>19</v>
      </c>
      <c r="F626" s="201" t="s">
        <v>723</v>
      </c>
      <c r="G626" s="199"/>
      <c r="H626" s="202">
        <v>172.33</v>
      </c>
      <c r="I626" s="203"/>
      <c r="J626" s="199"/>
      <c r="K626" s="199"/>
      <c r="L626" s="204"/>
      <c r="M626" s="205"/>
      <c r="N626" s="206"/>
      <c r="O626" s="206"/>
      <c r="P626" s="206"/>
      <c r="Q626" s="206"/>
      <c r="R626" s="206"/>
      <c r="S626" s="206"/>
      <c r="T626" s="207"/>
      <c r="AT626" s="208" t="s">
        <v>136</v>
      </c>
      <c r="AU626" s="208" t="s">
        <v>82</v>
      </c>
      <c r="AV626" s="14" t="s">
        <v>82</v>
      </c>
      <c r="AW626" s="14" t="s">
        <v>37</v>
      </c>
      <c r="AX626" s="14" t="s">
        <v>75</v>
      </c>
      <c r="AY626" s="208" t="s">
        <v>125</v>
      </c>
    </row>
    <row r="627" spans="2:51" s="14" customFormat="1" ht="11.25">
      <c r="B627" s="198"/>
      <c r="C627" s="199"/>
      <c r="D627" s="189" t="s">
        <v>136</v>
      </c>
      <c r="E627" s="200" t="s">
        <v>19</v>
      </c>
      <c r="F627" s="201" t="s">
        <v>601</v>
      </c>
      <c r="G627" s="199"/>
      <c r="H627" s="202">
        <v>290.24</v>
      </c>
      <c r="I627" s="203"/>
      <c r="J627" s="199"/>
      <c r="K627" s="199"/>
      <c r="L627" s="204"/>
      <c r="M627" s="205"/>
      <c r="N627" s="206"/>
      <c r="O627" s="206"/>
      <c r="P627" s="206"/>
      <c r="Q627" s="206"/>
      <c r="R627" s="206"/>
      <c r="S627" s="206"/>
      <c r="T627" s="207"/>
      <c r="AT627" s="208" t="s">
        <v>136</v>
      </c>
      <c r="AU627" s="208" t="s">
        <v>82</v>
      </c>
      <c r="AV627" s="14" t="s">
        <v>82</v>
      </c>
      <c r="AW627" s="14" t="s">
        <v>37</v>
      </c>
      <c r="AX627" s="14" t="s">
        <v>75</v>
      </c>
      <c r="AY627" s="208" t="s">
        <v>125</v>
      </c>
    </row>
    <row r="628" spans="2:51" s="15" customFormat="1" ht="11.25">
      <c r="B628" s="209"/>
      <c r="C628" s="210"/>
      <c r="D628" s="189" t="s">
        <v>136</v>
      </c>
      <c r="E628" s="211" t="s">
        <v>19</v>
      </c>
      <c r="F628" s="212" t="s">
        <v>145</v>
      </c>
      <c r="G628" s="210"/>
      <c r="H628" s="213">
        <v>555.084</v>
      </c>
      <c r="I628" s="214"/>
      <c r="J628" s="210"/>
      <c r="K628" s="210"/>
      <c r="L628" s="215"/>
      <c r="M628" s="216"/>
      <c r="N628" s="217"/>
      <c r="O628" s="217"/>
      <c r="P628" s="217"/>
      <c r="Q628" s="217"/>
      <c r="R628" s="217"/>
      <c r="S628" s="217"/>
      <c r="T628" s="218"/>
      <c r="AT628" s="219" t="s">
        <v>136</v>
      </c>
      <c r="AU628" s="219" t="s">
        <v>82</v>
      </c>
      <c r="AV628" s="15" t="s">
        <v>132</v>
      </c>
      <c r="AW628" s="15" t="s">
        <v>37</v>
      </c>
      <c r="AX628" s="15" t="s">
        <v>80</v>
      </c>
      <c r="AY628" s="219" t="s">
        <v>125</v>
      </c>
    </row>
    <row r="629" spans="1:65" s="2" customFormat="1" ht="16.5" customHeight="1">
      <c r="A629" s="35"/>
      <c r="B629" s="36"/>
      <c r="C629" s="221" t="s">
        <v>724</v>
      </c>
      <c r="D629" s="221" t="s">
        <v>218</v>
      </c>
      <c r="E629" s="222" t="s">
        <v>725</v>
      </c>
      <c r="F629" s="223" t="s">
        <v>726</v>
      </c>
      <c r="G629" s="224" t="s">
        <v>130</v>
      </c>
      <c r="H629" s="225">
        <v>610.592</v>
      </c>
      <c r="I629" s="226"/>
      <c r="J629" s="227">
        <f>ROUND(I629*H629,2)</f>
        <v>0</v>
      </c>
      <c r="K629" s="223" t="s">
        <v>131</v>
      </c>
      <c r="L629" s="228"/>
      <c r="M629" s="229" t="s">
        <v>19</v>
      </c>
      <c r="N629" s="230" t="s">
        <v>46</v>
      </c>
      <c r="O629" s="65"/>
      <c r="P629" s="178">
        <f>O629*H629</f>
        <v>0</v>
      </c>
      <c r="Q629" s="178">
        <v>0.0173</v>
      </c>
      <c r="R629" s="178">
        <f>Q629*H629</f>
        <v>10.5632416</v>
      </c>
      <c r="S629" s="178">
        <v>0</v>
      </c>
      <c r="T629" s="179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0" t="s">
        <v>371</v>
      </c>
      <c r="AT629" s="180" t="s">
        <v>218</v>
      </c>
      <c r="AU629" s="180" t="s">
        <v>82</v>
      </c>
      <c r="AY629" s="18" t="s">
        <v>125</v>
      </c>
      <c r="BE629" s="181">
        <f>IF(N629="základní",J629,0)</f>
        <v>0</v>
      </c>
      <c r="BF629" s="181">
        <f>IF(N629="snížená",J629,0)</f>
        <v>0</v>
      </c>
      <c r="BG629" s="181">
        <f>IF(N629="zákl. přenesená",J629,0)</f>
        <v>0</v>
      </c>
      <c r="BH629" s="181">
        <f>IF(N629="sníž. přenesená",J629,0)</f>
        <v>0</v>
      </c>
      <c r="BI629" s="181">
        <f>IF(N629="nulová",J629,0)</f>
        <v>0</v>
      </c>
      <c r="BJ629" s="18" t="s">
        <v>80</v>
      </c>
      <c r="BK629" s="181">
        <f>ROUND(I629*H629,2)</f>
        <v>0</v>
      </c>
      <c r="BL629" s="18" t="s">
        <v>245</v>
      </c>
      <c r="BM629" s="180" t="s">
        <v>727</v>
      </c>
    </row>
    <row r="630" spans="2:51" s="14" customFormat="1" ht="11.25">
      <c r="B630" s="198"/>
      <c r="C630" s="199"/>
      <c r="D630" s="189" t="s">
        <v>136</v>
      </c>
      <c r="E630" s="199"/>
      <c r="F630" s="201" t="s">
        <v>728</v>
      </c>
      <c r="G630" s="199"/>
      <c r="H630" s="202">
        <v>610.592</v>
      </c>
      <c r="I630" s="203"/>
      <c r="J630" s="199"/>
      <c r="K630" s="199"/>
      <c r="L630" s="204"/>
      <c r="M630" s="205"/>
      <c r="N630" s="206"/>
      <c r="O630" s="206"/>
      <c r="P630" s="206"/>
      <c r="Q630" s="206"/>
      <c r="R630" s="206"/>
      <c r="S630" s="206"/>
      <c r="T630" s="207"/>
      <c r="AT630" s="208" t="s">
        <v>136</v>
      </c>
      <c r="AU630" s="208" t="s">
        <v>82</v>
      </c>
      <c r="AV630" s="14" t="s">
        <v>82</v>
      </c>
      <c r="AW630" s="14" t="s">
        <v>4</v>
      </c>
      <c r="AX630" s="14" t="s">
        <v>80</v>
      </c>
      <c r="AY630" s="208" t="s">
        <v>125</v>
      </c>
    </row>
    <row r="631" spans="1:65" s="2" customFormat="1" ht="21.75" customHeight="1">
      <c r="A631" s="35"/>
      <c r="B631" s="36"/>
      <c r="C631" s="169" t="s">
        <v>729</v>
      </c>
      <c r="D631" s="169" t="s">
        <v>127</v>
      </c>
      <c r="E631" s="170" t="s">
        <v>730</v>
      </c>
      <c r="F631" s="171" t="s">
        <v>731</v>
      </c>
      <c r="G631" s="172" t="s">
        <v>157</v>
      </c>
      <c r="H631" s="173">
        <v>14.654</v>
      </c>
      <c r="I631" s="174"/>
      <c r="J631" s="175">
        <f>ROUND(I631*H631,2)</f>
        <v>0</v>
      </c>
      <c r="K631" s="171" t="s">
        <v>131</v>
      </c>
      <c r="L631" s="40"/>
      <c r="M631" s="176" t="s">
        <v>19</v>
      </c>
      <c r="N631" s="177" t="s">
        <v>46</v>
      </c>
      <c r="O631" s="65"/>
      <c r="P631" s="178">
        <f>O631*H631</f>
        <v>0</v>
      </c>
      <c r="Q631" s="178">
        <v>0.02337</v>
      </c>
      <c r="R631" s="178">
        <f>Q631*H631</f>
        <v>0.34246398</v>
      </c>
      <c r="S631" s="178">
        <v>0</v>
      </c>
      <c r="T631" s="179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180" t="s">
        <v>245</v>
      </c>
      <c r="AT631" s="180" t="s">
        <v>127</v>
      </c>
      <c r="AU631" s="180" t="s">
        <v>82</v>
      </c>
      <c r="AY631" s="18" t="s">
        <v>125</v>
      </c>
      <c r="BE631" s="181">
        <f>IF(N631="základní",J631,0)</f>
        <v>0</v>
      </c>
      <c r="BF631" s="181">
        <f>IF(N631="snížená",J631,0)</f>
        <v>0</v>
      </c>
      <c r="BG631" s="181">
        <f>IF(N631="zákl. přenesená",J631,0)</f>
        <v>0</v>
      </c>
      <c r="BH631" s="181">
        <f>IF(N631="sníž. přenesená",J631,0)</f>
        <v>0</v>
      </c>
      <c r="BI631" s="181">
        <f>IF(N631="nulová",J631,0)</f>
        <v>0</v>
      </c>
      <c r="BJ631" s="18" t="s">
        <v>80</v>
      </c>
      <c r="BK631" s="181">
        <f>ROUND(I631*H631,2)</f>
        <v>0</v>
      </c>
      <c r="BL631" s="18" t="s">
        <v>245</v>
      </c>
      <c r="BM631" s="180" t="s">
        <v>732</v>
      </c>
    </row>
    <row r="632" spans="1:47" s="2" customFormat="1" ht="11.25">
      <c r="A632" s="35"/>
      <c r="B632" s="36"/>
      <c r="C632" s="37"/>
      <c r="D632" s="182" t="s">
        <v>134</v>
      </c>
      <c r="E632" s="37"/>
      <c r="F632" s="183" t="s">
        <v>733</v>
      </c>
      <c r="G632" s="37"/>
      <c r="H632" s="37"/>
      <c r="I632" s="184"/>
      <c r="J632" s="37"/>
      <c r="K632" s="37"/>
      <c r="L632" s="40"/>
      <c r="M632" s="185"/>
      <c r="N632" s="186"/>
      <c r="O632" s="65"/>
      <c r="P632" s="65"/>
      <c r="Q632" s="65"/>
      <c r="R632" s="65"/>
      <c r="S632" s="65"/>
      <c r="T632" s="66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T632" s="18" t="s">
        <v>134</v>
      </c>
      <c r="AU632" s="18" t="s">
        <v>82</v>
      </c>
    </row>
    <row r="633" spans="2:51" s="14" customFormat="1" ht="11.25">
      <c r="B633" s="198"/>
      <c r="C633" s="199"/>
      <c r="D633" s="189" t="s">
        <v>136</v>
      </c>
      <c r="E633" s="200" t="s">
        <v>19</v>
      </c>
      <c r="F633" s="201" t="s">
        <v>734</v>
      </c>
      <c r="G633" s="199"/>
      <c r="H633" s="202">
        <v>14.654</v>
      </c>
      <c r="I633" s="203"/>
      <c r="J633" s="199"/>
      <c r="K633" s="199"/>
      <c r="L633" s="204"/>
      <c r="M633" s="205"/>
      <c r="N633" s="206"/>
      <c r="O633" s="206"/>
      <c r="P633" s="206"/>
      <c r="Q633" s="206"/>
      <c r="R633" s="206"/>
      <c r="S633" s="206"/>
      <c r="T633" s="207"/>
      <c r="AT633" s="208" t="s">
        <v>136</v>
      </c>
      <c r="AU633" s="208" t="s">
        <v>82</v>
      </c>
      <c r="AV633" s="14" t="s">
        <v>82</v>
      </c>
      <c r="AW633" s="14" t="s">
        <v>37</v>
      </c>
      <c r="AX633" s="14" t="s">
        <v>80</v>
      </c>
      <c r="AY633" s="208" t="s">
        <v>125</v>
      </c>
    </row>
    <row r="634" spans="1:65" s="2" customFormat="1" ht="33" customHeight="1">
      <c r="A634" s="35"/>
      <c r="B634" s="36"/>
      <c r="C634" s="169" t="s">
        <v>735</v>
      </c>
      <c r="D634" s="169" t="s">
        <v>127</v>
      </c>
      <c r="E634" s="170" t="s">
        <v>700</v>
      </c>
      <c r="F634" s="171" t="s">
        <v>701</v>
      </c>
      <c r="G634" s="172" t="s">
        <v>130</v>
      </c>
      <c r="H634" s="173">
        <v>162.162</v>
      </c>
      <c r="I634" s="174"/>
      <c r="J634" s="175">
        <f>ROUND(I634*H634,2)</f>
        <v>0</v>
      </c>
      <c r="K634" s="171" t="s">
        <v>131</v>
      </c>
      <c r="L634" s="40"/>
      <c r="M634" s="176" t="s">
        <v>19</v>
      </c>
      <c r="N634" s="177" t="s">
        <v>46</v>
      </c>
      <c r="O634" s="65"/>
      <c r="P634" s="178">
        <f>O634*H634</f>
        <v>0</v>
      </c>
      <c r="Q634" s="178">
        <v>0</v>
      </c>
      <c r="R634" s="178">
        <f>Q634*H634</f>
        <v>0</v>
      </c>
      <c r="S634" s="178">
        <v>0.031</v>
      </c>
      <c r="T634" s="179">
        <f>S634*H634</f>
        <v>5.0270220000000005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0" t="s">
        <v>245</v>
      </c>
      <c r="AT634" s="180" t="s">
        <v>127</v>
      </c>
      <c r="AU634" s="180" t="s">
        <v>82</v>
      </c>
      <c r="AY634" s="18" t="s">
        <v>125</v>
      </c>
      <c r="BE634" s="181">
        <f>IF(N634="základní",J634,0)</f>
        <v>0</v>
      </c>
      <c r="BF634" s="181">
        <f>IF(N634="snížená",J634,0)</f>
        <v>0</v>
      </c>
      <c r="BG634" s="181">
        <f>IF(N634="zákl. přenesená",J634,0)</f>
        <v>0</v>
      </c>
      <c r="BH634" s="181">
        <f>IF(N634="sníž. přenesená",J634,0)</f>
        <v>0</v>
      </c>
      <c r="BI634" s="181">
        <f>IF(N634="nulová",J634,0)</f>
        <v>0</v>
      </c>
      <c r="BJ634" s="18" t="s">
        <v>80</v>
      </c>
      <c r="BK634" s="181">
        <f>ROUND(I634*H634,2)</f>
        <v>0</v>
      </c>
      <c r="BL634" s="18" t="s">
        <v>245</v>
      </c>
      <c r="BM634" s="180" t="s">
        <v>736</v>
      </c>
    </row>
    <row r="635" spans="1:47" s="2" customFormat="1" ht="11.25">
      <c r="A635" s="35"/>
      <c r="B635" s="36"/>
      <c r="C635" s="37"/>
      <c r="D635" s="182" t="s">
        <v>134</v>
      </c>
      <c r="E635" s="37"/>
      <c r="F635" s="183" t="s">
        <v>703</v>
      </c>
      <c r="G635" s="37"/>
      <c r="H635" s="37"/>
      <c r="I635" s="184"/>
      <c r="J635" s="37"/>
      <c r="K635" s="37"/>
      <c r="L635" s="40"/>
      <c r="M635" s="185"/>
      <c r="N635" s="186"/>
      <c r="O635" s="65"/>
      <c r="P635" s="65"/>
      <c r="Q635" s="65"/>
      <c r="R635" s="65"/>
      <c r="S635" s="65"/>
      <c r="T635" s="66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T635" s="18" t="s">
        <v>134</v>
      </c>
      <c r="AU635" s="18" t="s">
        <v>82</v>
      </c>
    </row>
    <row r="636" spans="2:51" s="13" customFormat="1" ht="11.25">
      <c r="B636" s="187"/>
      <c r="C636" s="188"/>
      <c r="D636" s="189" t="s">
        <v>136</v>
      </c>
      <c r="E636" s="190" t="s">
        <v>19</v>
      </c>
      <c r="F636" s="191" t="s">
        <v>618</v>
      </c>
      <c r="G636" s="188"/>
      <c r="H636" s="190" t="s">
        <v>19</v>
      </c>
      <c r="I636" s="192"/>
      <c r="J636" s="188"/>
      <c r="K636" s="188"/>
      <c r="L636" s="193"/>
      <c r="M636" s="194"/>
      <c r="N636" s="195"/>
      <c r="O636" s="195"/>
      <c r="P636" s="195"/>
      <c r="Q636" s="195"/>
      <c r="R636" s="195"/>
      <c r="S636" s="195"/>
      <c r="T636" s="196"/>
      <c r="AT636" s="197" t="s">
        <v>136</v>
      </c>
      <c r="AU636" s="197" t="s">
        <v>82</v>
      </c>
      <c r="AV636" s="13" t="s">
        <v>80</v>
      </c>
      <c r="AW636" s="13" t="s">
        <v>37</v>
      </c>
      <c r="AX636" s="13" t="s">
        <v>75</v>
      </c>
      <c r="AY636" s="197" t="s">
        <v>125</v>
      </c>
    </row>
    <row r="637" spans="2:51" s="13" customFormat="1" ht="11.25">
      <c r="B637" s="187"/>
      <c r="C637" s="188"/>
      <c r="D637" s="189" t="s">
        <v>136</v>
      </c>
      <c r="E637" s="190" t="s">
        <v>19</v>
      </c>
      <c r="F637" s="191" t="s">
        <v>301</v>
      </c>
      <c r="G637" s="188"/>
      <c r="H637" s="190" t="s">
        <v>19</v>
      </c>
      <c r="I637" s="192"/>
      <c r="J637" s="188"/>
      <c r="K637" s="188"/>
      <c r="L637" s="193"/>
      <c r="M637" s="194"/>
      <c r="N637" s="195"/>
      <c r="O637" s="195"/>
      <c r="P637" s="195"/>
      <c r="Q637" s="195"/>
      <c r="R637" s="195"/>
      <c r="S637" s="195"/>
      <c r="T637" s="196"/>
      <c r="AT637" s="197" t="s">
        <v>136</v>
      </c>
      <c r="AU637" s="197" t="s">
        <v>82</v>
      </c>
      <c r="AV637" s="13" t="s">
        <v>80</v>
      </c>
      <c r="AW637" s="13" t="s">
        <v>37</v>
      </c>
      <c r="AX637" s="13" t="s">
        <v>75</v>
      </c>
      <c r="AY637" s="197" t="s">
        <v>125</v>
      </c>
    </row>
    <row r="638" spans="2:51" s="14" customFormat="1" ht="11.25">
      <c r="B638" s="198"/>
      <c r="C638" s="199"/>
      <c r="D638" s="189" t="s">
        <v>136</v>
      </c>
      <c r="E638" s="200" t="s">
        <v>19</v>
      </c>
      <c r="F638" s="201" t="s">
        <v>737</v>
      </c>
      <c r="G638" s="199"/>
      <c r="H638" s="202">
        <v>78.661</v>
      </c>
      <c r="I638" s="203"/>
      <c r="J638" s="199"/>
      <c r="K638" s="199"/>
      <c r="L638" s="204"/>
      <c r="M638" s="205"/>
      <c r="N638" s="206"/>
      <c r="O638" s="206"/>
      <c r="P638" s="206"/>
      <c r="Q638" s="206"/>
      <c r="R638" s="206"/>
      <c r="S638" s="206"/>
      <c r="T638" s="207"/>
      <c r="AT638" s="208" t="s">
        <v>136</v>
      </c>
      <c r="AU638" s="208" t="s">
        <v>82</v>
      </c>
      <c r="AV638" s="14" t="s">
        <v>82</v>
      </c>
      <c r="AW638" s="14" t="s">
        <v>37</v>
      </c>
      <c r="AX638" s="14" t="s">
        <v>75</v>
      </c>
      <c r="AY638" s="208" t="s">
        <v>125</v>
      </c>
    </row>
    <row r="639" spans="2:51" s="13" customFormat="1" ht="11.25">
      <c r="B639" s="187"/>
      <c r="C639" s="188"/>
      <c r="D639" s="189" t="s">
        <v>136</v>
      </c>
      <c r="E639" s="190" t="s">
        <v>19</v>
      </c>
      <c r="F639" s="191" t="s">
        <v>303</v>
      </c>
      <c r="G639" s="188"/>
      <c r="H639" s="190" t="s">
        <v>19</v>
      </c>
      <c r="I639" s="192"/>
      <c r="J639" s="188"/>
      <c r="K639" s="188"/>
      <c r="L639" s="193"/>
      <c r="M639" s="194"/>
      <c r="N639" s="195"/>
      <c r="O639" s="195"/>
      <c r="P639" s="195"/>
      <c r="Q639" s="195"/>
      <c r="R639" s="195"/>
      <c r="S639" s="195"/>
      <c r="T639" s="196"/>
      <c r="AT639" s="197" t="s">
        <v>136</v>
      </c>
      <c r="AU639" s="197" t="s">
        <v>82</v>
      </c>
      <c r="AV639" s="13" t="s">
        <v>80</v>
      </c>
      <c r="AW639" s="13" t="s">
        <v>37</v>
      </c>
      <c r="AX639" s="13" t="s">
        <v>75</v>
      </c>
      <c r="AY639" s="197" t="s">
        <v>125</v>
      </c>
    </row>
    <row r="640" spans="2:51" s="14" customFormat="1" ht="11.25">
      <c r="B640" s="198"/>
      <c r="C640" s="199"/>
      <c r="D640" s="189" t="s">
        <v>136</v>
      </c>
      <c r="E640" s="200" t="s">
        <v>19</v>
      </c>
      <c r="F640" s="201" t="s">
        <v>737</v>
      </c>
      <c r="G640" s="199"/>
      <c r="H640" s="202">
        <v>78.661</v>
      </c>
      <c r="I640" s="203"/>
      <c r="J640" s="199"/>
      <c r="K640" s="199"/>
      <c r="L640" s="204"/>
      <c r="M640" s="205"/>
      <c r="N640" s="206"/>
      <c r="O640" s="206"/>
      <c r="P640" s="206"/>
      <c r="Q640" s="206"/>
      <c r="R640" s="206"/>
      <c r="S640" s="206"/>
      <c r="T640" s="207"/>
      <c r="AT640" s="208" t="s">
        <v>136</v>
      </c>
      <c r="AU640" s="208" t="s">
        <v>82</v>
      </c>
      <c r="AV640" s="14" t="s">
        <v>82</v>
      </c>
      <c r="AW640" s="14" t="s">
        <v>37</v>
      </c>
      <c r="AX640" s="14" t="s">
        <v>75</v>
      </c>
      <c r="AY640" s="208" t="s">
        <v>125</v>
      </c>
    </row>
    <row r="641" spans="2:51" s="13" customFormat="1" ht="11.25">
      <c r="B641" s="187"/>
      <c r="C641" s="188"/>
      <c r="D641" s="189" t="s">
        <v>136</v>
      </c>
      <c r="E641" s="190" t="s">
        <v>19</v>
      </c>
      <c r="F641" s="191" t="s">
        <v>738</v>
      </c>
      <c r="G641" s="188"/>
      <c r="H641" s="190" t="s">
        <v>19</v>
      </c>
      <c r="I641" s="192"/>
      <c r="J641" s="188"/>
      <c r="K641" s="188"/>
      <c r="L641" s="193"/>
      <c r="M641" s="194"/>
      <c r="N641" s="195"/>
      <c r="O641" s="195"/>
      <c r="P641" s="195"/>
      <c r="Q641" s="195"/>
      <c r="R641" s="195"/>
      <c r="S641" s="195"/>
      <c r="T641" s="196"/>
      <c r="AT641" s="197" t="s">
        <v>136</v>
      </c>
      <c r="AU641" s="197" t="s">
        <v>82</v>
      </c>
      <c r="AV641" s="13" t="s">
        <v>80</v>
      </c>
      <c r="AW641" s="13" t="s">
        <v>37</v>
      </c>
      <c r="AX641" s="13" t="s">
        <v>75</v>
      </c>
      <c r="AY641" s="197" t="s">
        <v>125</v>
      </c>
    </row>
    <row r="642" spans="2:51" s="14" customFormat="1" ht="11.25">
      <c r="B642" s="198"/>
      <c r="C642" s="199"/>
      <c r="D642" s="189" t="s">
        <v>136</v>
      </c>
      <c r="E642" s="200" t="s">
        <v>19</v>
      </c>
      <c r="F642" s="201" t="s">
        <v>739</v>
      </c>
      <c r="G642" s="199"/>
      <c r="H642" s="202">
        <v>4.84</v>
      </c>
      <c r="I642" s="203"/>
      <c r="J642" s="199"/>
      <c r="K642" s="199"/>
      <c r="L642" s="204"/>
      <c r="M642" s="205"/>
      <c r="N642" s="206"/>
      <c r="O642" s="206"/>
      <c r="P642" s="206"/>
      <c r="Q642" s="206"/>
      <c r="R642" s="206"/>
      <c r="S642" s="206"/>
      <c r="T642" s="207"/>
      <c r="AT642" s="208" t="s">
        <v>136</v>
      </c>
      <c r="AU642" s="208" t="s">
        <v>82</v>
      </c>
      <c r="AV642" s="14" t="s">
        <v>82</v>
      </c>
      <c r="AW642" s="14" t="s">
        <v>37</v>
      </c>
      <c r="AX642" s="14" t="s">
        <v>75</v>
      </c>
      <c r="AY642" s="208" t="s">
        <v>125</v>
      </c>
    </row>
    <row r="643" spans="2:51" s="15" customFormat="1" ht="11.25">
      <c r="B643" s="209"/>
      <c r="C643" s="210"/>
      <c r="D643" s="189" t="s">
        <v>136</v>
      </c>
      <c r="E643" s="211" t="s">
        <v>19</v>
      </c>
      <c r="F643" s="212" t="s">
        <v>145</v>
      </c>
      <c r="G643" s="210"/>
      <c r="H643" s="213">
        <v>162.162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136</v>
      </c>
      <c r="AU643" s="219" t="s">
        <v>82</v>
      </c>
      <c r="AV643" s="15" t="s">
        <v>132</v>
      </c>
      <c r="AW643" s="15" t="s">
        <v>37</v>
      </c>
      <c r="AX643" s="15" t="s">
        <v>80</v>
      </c>
      <c r="AY643" s="219" t="s">
        <v>125</v>
      </c>
    </row>
    <row r="644" spans="1:65" s="2" customFormat="1" ht="16.5" customHeight="1">
      <c r="A644" s="35"/>
      <c r="B644" s="36"/>
      <c r="C644" s="169" t="s">
        <v>740</v>
      </c>
      <c r="D644" s="169" t="s">
        <v>127</v>
      </c>
      <c r="E644" s="170" t="s">
        <v>741</v>
      </c>
      <c r="F644" s="171" t="s">
        <v>742</v>
      </c>
      <c r="G644" s="172" t="s">
        <v>130</v>
      </c>
      <c r="H644" s="173">
        <v>162.162</v>
      </c>
      <c r="I644" s="174"/>
      <c r="J644" s="175">
        <f>ROUND(I644*H644,2)</f>
        <v>0</v>
      </c>
      <c r="K644" s="171" t="s">
        <v>131</v>
      </c>
      <c r="L644" s="40"/>
      <c r="M644" s="176" t="s">
        <v>19</v>
      </c>
      <c r="N644" s="177" t="s">
        <v>46</v>
      </c>
      <c r="O644" s="65"/>
      <c r="P644" s="178">
        <f>O644*H644</f>
        <v>0</v>
      </c>
      <c r="Q644" s="178">
        <v>0</v>
      </c>
      <c r="R644" s="178">
        <f>Q644*H644</f>
        <v>0</v>
      </c>
      <c r="S644" s="178">
        <v>0.00132</v>
      </c>
      <c r="T644" s="179">
        <f>S644*H644</f>
        <v>0.21405384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180" t="s">
        <v>245</v>
      </c>
      <c r="AT644" s="180" t="s">
        <v>127</v>
      </c>
      <c r="AU644" s="180" t="s">
        <v>82</v>
      </c>
      <c r="AY644" s="18" t="s">
        <v>125</v>
      </c>
      <c r="BE644" s="181">
        <f>IF(N644="základní",J644,0)</f>
        <v>0</v>
      </c>
      <c r="BF644" s="181">
        <f>IF(N644="snížená",J644,0)</f>
        <v>0</v>
      </c>
      <c r="BG644" s="181">
        <f>IF(N644="zákl. přenesená",J644,0)</f>
        <v>0</v>
      </c>
      <c r="BH644" s="181">
        <f>IF(N644="sníž. přenesená",J644,0)</f>
        <v>0</v>
      </c>
      <c r="BI644" s="181">
        <f>IF(N644="nulová",J644,0)</f>
        <v>0</v>
      </c>
      <c r="BJ644" s="18" t="s">
        <v>80</v>
      </c>
      <c r="BK644" s="181">
        <f>ROUND(I644*H644,2)</f>
        <v>0</v>
      </c>
      <c r="BL644" s="18" t="s">
        <v>245</v>
      </c>
      <c r="BM644" s="180" t="s">
        <v>743</v>
      </c>
    </row>
    <row r="645" spans="1:47" s="2" customFormat="1" ht="11.25">
      <c r="A645" s="35"/>
      <c r="B645" s="36"/>
      <c r="C645" s="37"/>
      <c r="D645" s="182" t="s">
        <v>134</v>
      </c>
      <c r="E645" s="37"/>
      <c r="F645" s="183" t="s">
        <v>744</v>
      </c>
      <c r="G645" s="37"/>
      <c r="H645" s="37"/>
      <c r="I645" s="184"/>
      <c r="J645" s="37"/>
      <c r="K645" s="37"/>
      <c r="L645" s="40"/>
      <c r="M645" s="185"/>
      <c r="N645" s="186"/>
      <c r="O645" s="65"/>
      <c r="P645" s="65"/>
      <c r="Q645" s="65"/>
      <c r="R645" s="65"/>
      <c r="S645" s="65"/>
      <c r="T645" s="66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T645" s="18" t="s">
        <v>134</v>
      </c>
      <c r="AU645" s="18" t="s">
        <v>82</v>
      </c>
    </row>
    <row r="646" spans="2:51" s="13" customFormat="1" ht="11.25">
      <c r="B646" s="187"/>
      <c r="C646" s="188"/>
      <c r="D646" s="189" t="s">
        <v>136</v>
      </c>
      <c r="E646" s="190" t="s">
        <v>19</v>
      </c>
      <c r="F646" s="191" t="s">
        <v>618</v>
      </c>
      <c r="G646" s="188"/>
      <c r="H646" s="190" t="s">
        <v>19</v>
      </c>
      <c r="I646" s="192"/>
      <c r="J646" s="188"/>
      <c r="K646" s="188"/>
      <c r="L646" s="193"/>
      <c r="M646" s="194"/>
      <c r="N646" s="195"/>
      <c r="O646" s="195"/>
      <c r="P646" s="195"/>
      <c r="Q646" s="195"/>
      <c r="R646" s="195"/>
      <c r="S646" s="195"/>
      <c r="T646" s="196"/>
      <c r="AT646" s="197" t="s">
        <v>136</v>
      </c>
      <c r="AU646" s="197" t="s">
        <v>82</v>
      </c>
      <c r="AV646" s="13" t="s">
        <v>80</v>
      </c>
      <c r="AW646" s="13" t="s">
        <v>37</v>
      </c>
      <c r="AX646" s="13" t="s">
        <v>75</v>
      </c>
      <c r="AY646" s="197" t="s">
        <v>125</v>
      </c>
    </row>
    <row r="647" spans="2:51" s="13" customFormat="1" ht="11.25">
      <c r="B647" s="187"/>
      <c r="C647" s="188"/>
      <c r="D647" s="189" t="s">
        <v>136</v>
      </c>
      <c r="E647" s="190" t="s">
        <v>19</v>
      </c>
      <c r="F647" s="191" t="s">
        <v>301</v>
      </c>
      <c r="G647" s="188"/>
      <c r="H647" s="190" t="s">
        <v>19</v>
      </c>
      <c r="I647" s="192"/>
      <c r="J647" s="188"/>
      <c r="K647" s="188"/>
      <c r="L647" s="193"/>
      <c r="M647" s="194"/>
      <c r="N647" s="195"/>
      <c r="O647" s="195"/>
      <c r="P647" s="195"/>
      <c r="Q647" s="195"/>
      <c r="R647" s="195"/>
      <c r="S647" s="195"/>
      <c r="T647" s="196"/>
      <c r="AT647" s="197" t="s">
        <v>136</v>
      </c>
      <c r="AU647" s="197" t="s">
        <v>82</v>
      </c>
      <c r="AV647" s="13" t="s">
        <v>80</v>
      </c>
      <c r="AW647" s="13" t="s">
        <v>37</v>
      </c>
      <c r="AX647" s="13" t="s">
        <v>75</v>
      </c>
      <c r="AY647" s="197" t="s">
        <v>125</v>
      </c>
    </row>
    <row r="648" spans="2:51" s="14" customFormat="1" ht="11.25">
      <c r="B648" s="198"/>
      <c r="C648" s="199"/>
      <c r="D648" s="189" t="s">
        <v>136</v>
      </c>
      <c r="E648" s="200" t="s">
        <v>19</v>
      </c>
      <c r="F648" s="201" t="s">
        <v>737</v>
      </c>
      <c r="G648" s="199"/>
      <c r="H648" s="202">
        <v>78.661</v>
      </c>
      <c r="I648" s="203"/>
      <c r="J648" s="199"/>
      <c r="K648" s="199"/>
      <c r="L648" s="204"/>
      <c r="M648" s="205"/>
      <c r="N648" s="206"/>
      <c r="O648" s="206"/>
      <c r="P648" s="206"/>
      <c r="Q648" s="206"/>
      <c r="R648" s="206"/>
      <c r="S648" s="206"/>
      <c r="T648" s="207"/>
      <c r="AT648" s="208" t="s">
        <v>136</v>
      </c>
      <c r="AU648" s="208" t="s">
        <v>82</v>
      </c>
      <c r="AV648" s="14" t="s">
        <v>82</v>
      </c>
      <c r="AW648" s="14" t="s">
        <v>37</v>
      </c>
      <c r="AX648" s="14" t="s">
        <v>75</v>
      </c>
      <c r="AY648" s="208" t="s">
        <v>125</v>
      </c>
    </row>
    <row r="649" spans="2:51" s="13" customFormat="1" ht="11.25">
      <c r="B649" s="187"/>
      <c r="C649" s="188"/>
      <c r="D649" s="189" t="s">
        <v>136</v>
      </c>
      <c r="E649" s="190" t="s">
        <v>19</v>
      </c>
      <c r="F649" s="191" t="s">
        <v>303</v>
      </c>
      <c r="G649" s="188"/>
      <c r="H649" s="190" t="s">
        <v>19</v>
      </c>
      <c r="I649" s="192"/>
      <c r="J649" s="188"/>
      <c r="K649" s="188"/>
      <c r="L649" s="193"/>
      <c r="M649" s="194"/>
      <c r="N649" s="195"/>
      <c r="O649" s="195"/>
      <c r="P649" s="195"/>
      <c r="Q649" s="195"/>
      <c r="R649" s="195"/>
      <c r="S649" s="195"/>
      <c r="T649" s="196"/>
      <c r="AT649" s="197" t="s">
        <v>136</v>
      </c>
      <c r="AU649" s="197" t="s">
        <v>82</v>
      </c>
      <c r="AV649" s="13" t="s">
        <v>80</v>
      </c>
      <c r="AW649" s="13" t="s">
        <v>37</v>
      </c>
      <c r="AX649" s="13" t="s">
        <v>75</v>
      </c>
      <c r="AY649" s="197" t="s">
        <v>125</v>
      </c>
    </row>
    <row r="650" spans="2:51" s="14" customFormat="1" ht="11.25">
      <c r="B650" s="198"/>
      <c r="C650" s="199"/>
      <c r="D650" s="189" t="s">
        <v>136</v>
      </c>
      <c r="E650" s="200" t="s">
        <v>19</v>
      </c>
      <c r="F650" s="201" t="s">
        <v>737</v>
      </c>
      <c r="G650" s="199"/>
      <c r="H650" s="202">
        <v>78.661</v>
      </c>
      <c r="I650" s="203"/>
      <c r="J650" s="199"/>
      <c r="K650" s="199"/>
      <c r="L650" s="204"/>
      <c r="M650" s="205"/>
      <c r="N650" s="206"/>
      <c r="O650" s="206"/>
      <c r="P650" s="206"/>
      <c r="Q650" s="206"/>
      <c r="R650" s="206"/>
      <c r="S650" s="206"/>
      <c r="T650" s="207"/>
      <c r="AT650" s="208" t="s">
        <v>136</v>
      </c>
      <c r="AU650" s="208" t="s">
        <v>82</v>
      </c>
      <c r="AV650" s="14" t="s">
        <v>82</v>
      </c>
      <c r="AW650" s="14" t="s">
        <v>37</v>
      </c>
      <c r="AX650" s="14" t="s">
        <v>75</v>
      </c>
      <c r="AY650" s="208" t="s">
        <v>125</v>
      </c>
    </row>
    <row r="651" spans="2:51" s="13" customFormat="1" ht="11.25">
      <c r="B651" s="187"/>
      <c r="C651" s="188"/>
      <c r="D651" s="189" t="s">
        <v>136</v>
      </c>
      <c r="E651" s="190" t="s">
        <v>19</v>
      </c>
      <c r="F651" s="191" t="s">
        <v>738</v>
      </c>
      <c r="G651" s="188"/>
      <c r="H651" s="190" t="s">
        <v>19</v>
      </c>
      <c r="I651" s="192"/>
      <c r="J651" s="188"/>
      <c r="K651" s="188"/>
      <c r="L651" s="193"/>
      <c r="M651" s="194"/>
      <c r="N651" s="195"/>
      <c r="O651" s="195"/>
      <c r="P651" s="195"/>
      <c r="Q651" s="195"/>
      <c r="R651" s="195"/>
      <c r="S651" s="195"/>
      <c r="T651" s="196"/>
      <c r="AT651" s="197" t="s">
        <v>136</v>
      </c>
      <c r="AU651" s="197" t="s">
        <v>82</v>
      </c>
      <c r="AV651" s="13" t="s">
        <v>80</v>
      </c>
      <c r="AW651" s="13" t="s">
        <v>37</v>
      </c>
      <c r="AX651" s="13" t="s">
        <v>75</v>
      </c>
      <c r="AY651" s="197" t="s">
        <v>125</v>
      </c>
    </row>
    <row r="652" spans="2:51" s="14" customFormat="1" ht="11.25">
      <c r="B652" s="198"/>
      <c r="C652" s="199"/>
      <c r="D652" s="189" t="s">
        <v>136</v>
      </c>
      <c r="E652" s="200" t="s">
        <v>19</v>
      </c>
      <c r="F652" s="201" t="s">
        <v>739</v>
      </c>
      <c r="G652" s="199"/>
      <c r="H652" s="202">
        <v>4.84</v>
      </c>
      <c r="I652" s="203"/>
      <c r="J652" s="199"/>
      <c r="K652" s="199"/>
      <c r="L652" s="204"/>
      <c r="M652" s="205"/>
      <c r="N652" s="206"/>
      <c r="O652" s="206"/>
      <c r="P652" s="206"/>
      <c r="Q652" s="206"/>
      <c r="R652" s="206"/>
      <c r="S652" s="206"/>
      <c r="T652" s="207"/>
      <c r="AT652" s="208" t="s">
        <v>136</v>
      </c>
      <c r="AU652" s="208" t="s">
        <v>82</v>
      </c>
      <c r="AV652" s="14" t="s">
        <v>82</v>
      </c>
      <c r="AW652" s="14" t="s">
        <v>37</v>
      </c>
      <c r="AX652" s="14" t="s">
        <v>75</v>
      </c>
      <c r="AY652" s="208" t="s">
        <v>125</v>
      </c>
    </row>
    <row r="653" spans="2:51" s="15" customFormat="1" ht="11.25">
      <c r="B653" s="209"/>
      <c r="C653" s="210"/>
      <c r="D653" s="189" t="s">
        <v>136</v>
      </c>
      <c r="E653" s="211" t="s">
        <v>19</v>
      </c>
      <c r="F653" s="212" t="s">
        <v>145</v>
      </c>
      <c r="G653" s="210"/>
      <c r="H653" s="213">
        <v>162.162</v>
      </c>
      <c r="I653" s="214"/>
      <c r="J653" s="210"/>
      <c r="K653" s="210"/>
      <c r="L653" s="215"/>
      <c r="M653" s="216"/>
      <c r="N653" s="217"/>
      <c r="O653" s="217"/>
      <c r="P653" s="217"/>
      <c r="Q653" s="217"/>
      <c r="R653" s="217"/>
      <c r="S653" s="217"/>
      <c r="T653" s="218"/>
      <c r="AT653" s="219" t="s">
        <v>136</v>
      </c>
      <c r="AU653" s="219" t="s">
        <v>82</v>
      </c>
      <c r="AV653" s="15" t="s">
        <v>132</v>
      </c>
      <c r="AW653" s="15" t="s">
        <v>37</v>
      </c>
      <c r="AX653" s="15" t="s">
        <v>80</v>
      </c>
      <c r="AY653" s="219" t="s">
        <v>125</v>
      </c>
    </row>
    <row r="654" spans="1:65" s="2" customFormat="1" ht="24.2" customHeight="1">
      <c r="A654" s="35"/>
      <c r="B654" s="36"/>
      <c r="C654" s="169" t="s">
        <v>745</v>
      </c>
      <c r="D654" s="169" t="s">
        <v>127</v>
      </c>
      <c r="E654" s="170" t="s">
        <v>746</v>
      </c>
      <c r="F654" s="171" t="s">
        <v>747</v>
      </c>
      <c r="G654" s="172" t="s">
        <v>130</v>
      </c>
      <c r="H654" s="173">
        <v>162.162</v>
      </c>
      <c r="I654" s="174"/>
      <c r="J654" s="175">
        <f>ROUND(I654*H654,2)</f>
        <v>0</v>
      </c>
      <c r="K654" s="171" t="s">
        <v>131</v>
      </c>
      <c r="L654" s="40"/>
      <c r="M654" s="176" t="s">
        <v>19</v>
      </c>
      <c r="N654" s="177" t="s">
        <v>46</v>
      </c>
      <c r="O654" s="65"/>
      <c r="P654" s="178">
        <f>O654*H654</f>
        <v>0</v>
      </c>
      <c r="Q654" s="178">
        <v>0</v>
      </c>
      <c r="R654" s="178">
        <f>Q654*H654</f>
        <v>0</v>
      </c>
      <c r="S654" s="178">
        <v>0</v>
      </c>
      <c r="T654" s="179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80" t="s">
        <v>245</v>
      </c>
      <c r="AT654" s="180" t="s">
        <v>127</v>
      </c>
      <c r="AU654" s="180" t="s">
        <v>82</v>
      </c>
      <c r="AY654" s="18" t="s">
        <v>125</v>
      </c>
      <c r="BE654" s="181">
        <f>IF(N654="základní",J654,0)</f>
        <v>0</v>
      </c>
      <c r="BF654" s="181">
        <f>IF(N654="snížená",J654,0)</f>
        <v>0</v>
      </c>
      <c r="BG654" s="181">
        <f>IF(N654="zákl. přenesená",J654,0)</f>
        <v>0</v>
      </c>
      <c r="BH654" s="181">
        <f>IF(N654="sníž. přenesená",J654,0)</f>
        <v>0</v>
      </c>
      <c r="BI654" s="181">
        <f>IF(N654="nulová",J654,0)</f>
        <v>0</v>
      </c>
      <c r="BJ654" s="18" t="s">
        <v>80</v>
      </c>
      <c r="BK654" s="181">
        <f>ROUND(I654*H654,2)</f>
        <v>0</v>
      </c>
      <c r="BL654" s="18" t="s">
        <v>245</v>
      </c>
      <c r="BM654" s="180" t="s">
        <v>748</v>
      </c>
    </row>
    <row r="655" spans="1:47" s="2" customFormat="1" ht="11.25">
      <c r="A655" s="35"/>
      <c r="B655" s="36"/>
      <c r="C655" s="37"/>
      <c r="D655" s="182" t="s">
        <v>134</v>
      </c>
      <c r="E655" s="37"/>
      <c r="F655" s="183" t="s">
        <v>749</v>
      </c>
      <c r="G655" s="37"/>
      <c r="H655" s="37"/>
      <c r="I655" s="184"/>
      <c r="J655" s="37"/>
      <c r="K655" s="37"/>
      <c r="L655" s="40"/>
      <c r="M655" s="185"/>
      <c r="N655" s="186"/>
      <c r="O655" s="65"/>
      <c r="P655" s="65"/>
      <c r="Q655" s="65"/>
      <c r="R655" s="65"/>
      <c r="S655" s="65"/>
      <c r="T655" s="66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T655" s="18" t="s">
        <v>134</v>
      </c>
      <c r="AU655" s="18" t="s">
        <v>82</v>
      </c>
    </row>
    <row r="656" spans="2:51" s="13" customFormat="1" ht="11.25">
      <c r="B656" s="187"/>
      <c r="C656" s="188"/>
      <c r="D656" s="189" t="s">
        <v>136</v>
      </c>
      <c r="E656" s="190" t="s">
        <v>19</v>
      </c>
      <c r="F656" s="191" t="s">
        <v>750</v>
      </c>
      <c r="G656" s="188"/>
      <c r="H656" s="190" t="s">
        <v>19</v>
      </c>
      <c r="I656" s="192"/>
      <c r="J656" s="188"/>
      <c r="K656" s="188"/>
      <c r="L656" s="193"/>
      <c r="M656" s="194"/>
      <c r="N656" s="195"/>
      <c r="O656" s="195"/>
      <c r="P656" s="195"/>
      <c r="Q656" s="195"/>
      <c r="R656" s="195"/>
      <c r="S656" s="195"/>
      <c r="T656" s="196"/>
      <c r="AT656" s="197" t="s">
        <v>136</v>
      </c>
      <c r="AU656" s="197" t="s">
        <v>82</v>
      </c>
      <c r="AV656" s="13" t="s">
        <v>80</v>
      </c>
      <c r="AW656" s="13" t="s">
        <v>37</v>
      </c>
      <c r="AX656" s="13" t="s">
        <v>75</v>
      </c>
      <c r="AY656" s="197" t="s">
        <v>125</v>
      </c>
    </row>
    <row r="657" spans="2:51" s="13" customFormat="1" ht="11.25">
      <c r="B657" s="187"/>
      <c r="C657" s="188"/>
      <c r="D657" s="189" t="s">
        <v>136</v>
      </c>
      <c r="E657" s="190" t="s">
        <v>19</v>
      </c>
      <c r="F657" s="191" t="s">
        <v>301</v>
      </c>
      <c r="G657" s="188"/>
      <c r="H657" s="190" t="s">
        <v>19</v>
      </c>
      <c r="I657" s="192"/>
      <c r="J657" s="188"/>
      <c r="K657" s="188"/>
      <c r="L657" s="193"/>
      <c r="M657" s="194"/>
      <c r="N657" s="195"/>
      <c r="O657" s="195"/>
      <c r="P657" s="195"/>
      <c r="Q657" s="195"/>
      <c r="R657" s="195"/>
      <c r="S657" s="195"/>
      <c r="T657" s="196"/>
      <c r="AT657" s="197" t="s">
        <v>136</v>
      </c>
      <c r="AU657" s="197" t="s">
        <v>82</v>
      </c>
      <c r="AV657" s="13" t="s">
        <v>80</v>
      </c>
      <c r="AW657" s="13" t="s">
        <v>37</v>
      </c>
      <c r="AX657" s="13" t="s">
        <v>75</v>
      </c>
      <c r="AY657" s="197" t="s">
        <v>125</v>
      </c>
    </row>
    <row r="658" spans="2:51" s="14" customFormat="1" ht="11.25">
      <c r="B658" s="198"/>
      <c r="C658" s="199"/>
      <c r="D658" s="189" t="s">
        <v>136</v>
      </c>
      <c r="E658" s="200" t="s">
        <v>19</v>
      </c>
      <c r="F658" s="201" t="s">
        <v>737</v>
      </c>
      <c r="G658" s="199"/>
      <c r="H658" s="202">
        <v>78.661</v>
      </c>
      <c r="I658" s="203"/>
      <c r="J658" s="199"/>
      <c r="K658" s="199"/>
      <c r="L658" s="204"/>
      <c r="M658" s="205"/>
      <c r="N658" s="206"/>
      <c r="O658" s="206"/>
      <c r="P658" s="206"/>
      <c r="Q658" s="206"/>
      <c r="R658" s="206"/>
      <c r="S658" s="206"/>
      <c r="T658" s="207"/>
      <c r="AT658" s="208" t="s">
        <v>136</v>
      </c>
      <c r="AU658" s="208" t="s">
        <v>82</v>
      </c>
      <c r="AV658" s="14" t="s">
        <v>82</v>
      </c>
      <c r="AW658" s="14" t="s">
        <v>37</v>
      </c>
      <c r="AX658" s="14" t="s">
        <v>75</v>
      </c>
      <c r="AY658" s="208" t="s">
        <v>125</v>
      </c>
    </row>
    <row r="659" spans="2:51" s="13" customFormat="1" ht="11.25">
      <c r="B659" s="187"/>
      <c r="C659" s="188"/>
      <c r="D659" s="189" t="s">
        <v>136</v>
      </c>
      <c r="E659" s="190" t="s">
        <v>19</v>
      </c>
      <c r="F659" s="191" t="s">
        <v>303</v>
      </c>
      <c r="G659" s="188"/>
      <c r="H659" s="190" t="s">
        <v>19</v>
      </c>
      <c r="I659" s="192"/>
      <c r="J659" s="188"/>
      <c r="K659" s="188"/>
      <c r="L659" s="193"/>
      <c r="M659" s="194"/>
      <c r="N659" s="195"/>
      <c r="O659" s="195"/>
      <c r="P659" s="195"/>
      <c r="Q659" s="195"/>
      <c r="R659" s="195"/>
      <c r="S659" s="195"/>
      <c r="T659" s="196"/>
      <c r="AT659" s="197" t="s">
        <v>136</v>
      </c>
      <c r="AU659" s="197" t="s">
        <v>82</v>
      </c>
      <c r="AV659" s="13" t="s">
        <v>80</v>
      </c>
      <c r="AW659" s="13" t="s">
        <v>37</v>
      </c>
      <c r="AX659" s="13" t="s">
        <v>75</v>
      </c>
      <c r="AY659" s="197" t="s">
        <v>125</v>
      </c>
    </row>
    <row r="660" spans="2:51" s="14" customFormat="1" ht="11.25">
      <c r="B660" s="198"/>
      <c r="C660" s="199"/>
      <c r="D660" s="189" t="s">
        <v>136</v>
      </c>
      <c r="E660" s="200" t="s">
        <v>19</v>
      </c>
      <c r="F660" s="201" t="s">
        <v>737</v>
      </c>
      <c r="G660" s="199"/>
      <c r="H660" s="202">
        <v>78.661</v>
      </c>
      <c r="I660" s="203"/>
      <c r="J660" s="199"/>
      <c r="K660" s="199"/>
      <c r="L660" s="204"/>
      <c r="M660" s="205"/>
      <c r="N660" s="206"/>
      <c r="O660" s="206"/>
      <c r="P660" s="206"/>
      <c r="Q660" s="206"/>
      <c r="R660" s="206"/>
      <c r="S660" s="206"/>
      <c r="T660" s="207"/>
      <c r="AT660" s="208" t="s">
        <v>136</v>
      </c>
      <c r="AU660" s="208" t="s">
        <v>82</v>
      </c>
      <c r="AV660" s="14" t="s">
        <v>82</v>
      </c>
      <c r="AW660" s="14" t="s">
        <v>37</v>
      </c>
      <c r="AX660" s="14" t="s">
        <v>75</v>
      </c>
      <c r="AY660" s="208" t="s">
        <v>125</v>
      </c>
    </row>
    <row r="661" spans="2:51" s="13" customFormat="1" ht="11.25">
      <c r="B661" s="187"/>
      <c r="C661" s="188"/>
      <c r="D661" s="189" t="s">
        <v>136</v>
      </c>
      <c r="E661" s="190" t="s">
        <v>19</v>
      </c>
      <c r="F661" s="191" t="s">
        <v>738</v>
      </c>
      <c r="G661" s="188"/>
      <c r="H661" s="190" t="s">
        <v>19</v>
      </c>
      <c r="I661" s="192"/>
      <c r="J661" s="188"/>
      <c r="K661" s="188"/>
      <c r="L661" s="193"/>
      <c r="M661" s="194"/>
      <c r="N661" s="195"/>
      <c r="O661" s="195"/>
      <c r="P661" s="195"/>
      <c r="Q661" s="195"/>
      <c r="R661" s="195"/>
      <c r="S661" s="195"/>
      <c r="T661" s="196"/>
      <c r="AT661" s="197" t="s">
        <v>136</v>
      </c>
      <c r="AU661" s="197" t="s">
        <v>82</v>
      </c>
      <c r="AV661" s="13" t="s">
        <v>80</v>
      </c>
      <c r="AW661" s="13" t="s">
        <v>37</v>
      </c>
      <c r="AX661" s="13" t="s">
        <v>75</v>
      </c>
      <c r="AY661" s="197" t="s">
        <v>125</v>
      </c>
    </row>
    <row r="662" spans="2:51" s="14" customFormat="1" ht="11.25">
      <c r="B662" s="198"/>
      <c r="C662" s="199"/>
      <c r="D662" s="189" t="s">
        <v>136</v>
      </c>
      <c r="E662" s="200" t="s">
        <v>19</v>
      </c>
      <c r="F662" s="201" t="s">
        <v>739</v>
      </c>
      <c r="G662" s="199"/>
      <c r="H662" s="202">
        <v>4.84</v>
      </c>
      <c r="I662" s="203"/>
      <c r="J662" s="199"/>
      <c r="K662" s="199"/>
      <c r="L662" s="204"/>
      <c r="M662" s="205"/>
      <c r="N662" s="206"/>
      <c r="O662" s="206"/>
      <c r="P662" s="206"/>
      <c r="Q662" s="206"/>
      <c r="R662" s="206"/>
      <c r="S662" s="206"/>
      <c r="T662" s="207"/>
      <c r="AT662" s="208" t="s">
        <v>136</v>
      </c>
      <c r="AU662" s="208" t="s">
        <v>82</v>
      </c>
      <c r="AV662" s="14" t="s">
        <v>82</v>
      </c>
      <c r="AW662" s="14" t="s">
        <v>37</v>
      </c>
      <c r="AX662" s="14" t="s">
        <v>75</v>
      </c>
      <c r="AY662" s="208" t="s">
        <v>125</v>
      </c>
    </row>
    <row r="663" spans="2:51" s="15" customFormat="1" ht="11.25">
      <c r="B663" s="209"/>
      <c r="C663" s="210"/>
      <c r="D663" s="189" t="s">
        <v>136</v>
      </c>
      <c r="E663" s="211" t="s">
        <v>19</v>
      </c>
      <c r="F663" s="212" t="s">
        <v>145</v>
      </c>
      <c r="G663" s="210"/>
      <c r="H663" s="213">
        <v>162.162</v>
      </c>
      <c r="I663" s="214"/>
      <c r="J663" s="210"/>
      <c r="K663" s="210"/>
      <c r="L663" s="215"/>
      <c r="M663" s="216"/>
      <c r="N663" s="217"/>
      <c r="O663" s="217"/>
      <c r="P663" s="217"/>
      <c r="Q663" s="217"/>
      <c r="R663" s="217"/>
      <c r="S663" s="217"/>
      <c r="T663" s="218"/>
      <c r="AT663" s="219" t="s">
        <v>136</v>
      </c>
      <c r="AU663" s="219" t="s">
        <v>82</v>
      </c>
      <c r="AV663" s="15" t="s">
        <v>132</v>
      </c>
      <c r="AW663" s="15" t="s">
        <v>37</v>
      </c>
      <c r="AX663" s="15" t="s">
        <v>80</v>
      </c>
      <c r="AY663" s="219" t="s">
        <v>125</v>
      </c>
    </row>
    <row r="664" spans="1:65" s="2" customFormat="1" ht="16.5" customHeight="1">
      <c r="A664" s="35"/>
      <c r="B664" s="36"/>
      <c r="C664" s="221" t="s">
        <v>751</v>
      </c>
      <c r="D664" s="221" t="s">
        <v>218</v>
      </c>
      <c r="E664" s="222" t="s">
        <v>752</v>
      </c>
      <c r="F664" s="223" t="s">
        <v>753</v>
      </c>
      <c r="G664" s="224" t="s">
        <v>130</v>
      </c>
      <c r="H664" s="225">
        <v>53.513</v>
      </c>
      <c r="I664" s="226"/>
      <c r="J664" s="227">
        <f>ROUND(I664*H664,2)</f>
        <v>0</v>
      </c>
      <c r="K664" s="223" t="s">
        <v>131</v>
      </c>
      <c r="L664" s="228"/>
      <c r="M664" s="229" t="s">
        <v>19</v>
      </c>
      <c r="N664" s="230" t="s">
        <v>46</v>
      </c>
      <c r="O664" s="65"/>
      <c r="P664" s="178">
        <f>O664*H664</f>
        <v>0</v>
      </c>
      <c r="Q664" s="178">
        <v>0.0156</v>
      </c>
      <c r="R664" s="178">
        <f>Q664*H664</f>
        <v>0.8348028</v>
      </c>
      <c r="S664" s="178">
        <v>0</v>
      </c>
      <c r="T664" s="179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0" t="s">
        <v>371</v>
      </c>
      <c r="AT664" s="180" t="s">
        <v>218</v>
      </c>
      <c r="AU664" s="180" t="s">
        <v>82</v>
      </c>
      <c r="AY664" s="18" t="s">
        <v>125</v>
      </c>
      <c r="BE664" s="181">
        <f>IF(N664="základní",J664,0)</f>
        <v>0</v>
      </c>
      <c r="BF664" s="181">
        <f>IF(N664="snížená",J664,0)</f>
        <v>0</v>
      </c>
      <c r="BG664" s="181">
        <f>IF(N664="zákl. přenesená",J664,0)</f>
        <v>0</v>
      </c>
      <c r="BH664" s="181">
        <f>IF(N664="sníž. přenesená",J664,0)</f>
        <v>0</v>
      </c>
      <c r="BI664" s="181">
        <f>IF(N664="nulová",J664,0)</f>
        <v>0</v>
      </c>
      <c r="BJ664" s="18" t="s">
        <v>80</v>
      </c>
      <c r="BK664" s="181">
        <f>ROUND(I664*H664,2)</f>
        <v>0</v>
      </c>
      <c r="BL664" s="18" t="s">
        <v>245</v>
      </c>
      <c r="BM664" s="180" t="s">
        <v>754</v>
      </c>
    </row>
    <row r="665" spans="2:51" s="14" customFormat="1" ht="11.25">
      <c r="B665" s="198"/>
      <c r="C665" s="199"/>
      <c r="D665" s="189" t="s">
        <v>136</v>
      </c>
      <c r="E665" s="199"/>
      <c r="F665" s="201" t="s">
        <v>755</v>
      </c>
      <c r="G665" s="199"/>
      <c r="H665" s="202">
        <v>53.513</v>
      </c>
      <c r="I665" s="203"/>
      <c r="J665" s="199"/>
      <c r="K665" s="199"/>
      <c r="L665" s="204"/>
      <c r="M665" s="205"/>
      <c r="N665" s="206"/>
      <c r="O665" s="206"/>
      <c r="P665" s="206"/>
      <c r="Q665" s="206"/>
      <c r="R665" s="206"/>
      <c r="S665" s="206"/>
      <c r="T665" s="207"/>
      <c r="AT665" s="208" t="s">
        <v>136</v>
      </c>
      <c r="AU665" s="208" t="s">
        <v>82</v>
      </c>
      <c r="AV665" s="14" t="s">
        <v>82</v>
      </c>
      <c r="AW665" s="14" t="s">
        <v>4</v>
      </c>
      <c r="AX665" s="14" t="s">
        <v>80</v>
      </c>
      <c r="AY665" s="208" t="s">
        <v>125</v>
      </c>
    </row>
    <row r="666" spans="1:65" s="2" customFormat="1" ht="16.5" customHeight="1">
      <c r="A666" s="35"/>
      <c r="B666" s="36"/>
      <c r="C666" s="169" t="s">
        <v>756</v>
      </c>
      <c r="D666" s="169" t="s">
        <v>127</v>
      </c>
      <c r="E666" s="170" t="s">
        <v>757</v>
      </c>
      <c r="F666" s="171" t="s">
        <v>758</v>
      </c>
      <c r="G666" s="172" t="s">
        <v>501</v>
      </c>
      <c r="H666" s="173">
        <v>324.324</v>
      </c>
      <c r="I666" s="174"/>
      <c r="J666" s="175">
        <f>ROUND(I666*H666,2)</f>
        <v>0</v>
      </c>
      <c r="K666" s="171" t="s">
        <v>131</v>
      </c>
      <c r="L666" s="40"/>
      <c r="M666" s="176" t="s">
        <v>19</v>
      </c>
      <c r="N666" s="177" t="s">
        <v>46</v>
      </c>
      <c r="O666" s="65"/>
      <c r="P666" s="178">
        <f>O666*H666</f>
        <v>0</v>
      </c>
      <c r="Q666" s="178">
        <v>1E-05</v>
      </c>
      <c r="R666" s="178">
        <f>Q666*H666</f>
        <v>0.0032432400000000005</v>
      </c>
      <c r="S666" s="178">
        <v>0</v>
      </c>
      <c r="T666" s="179">
        <f>S666*H666</f>
        <v>0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R666" s="180" t="s">
        <v>245</v>
      </c>
      <c r="AT666" s="180" t="s">
        <v>127</v>
      </c>
      <c r="AU666" s="180" t="s">
        <v>82</v>
      </c>
      <c r="AY666" s="18" t="s">
        <v>125</v>
      </c>
      <c r="BE666" s="181">
        <f>IF(N666="základní",J666,0)</f>
        <v>0</v>
      </c>
      <c r="BF666" s="181">
        <f>IF(N666="snížená",J666,0)</f>
        <v>0</v>
      </c>
      <c r="BG666" s="181">
        <f>IF(N666="zákl. přenesená",J666,0)</f>
        <v>0</v>
      </c>
      <c r="BH666" s="181">
        <f>IF(N666="sníž. přenesená",J666,0)</f>
        <v>0</v>
      </c>
      <c r="BI666" s="181">
        <f>IF(N666="nulová",J666,0)</f>
        <v>0</v>
      </c>
      <c r="BJ666" s="18" t="s">
        <v>80</v>
      </c>
      <c r="BK666" s="181">
        <f>ROUND(I666*H666,2)</f>
        <v>0</v>
      </c>
      <c r="BL666" s="18" t="s">
        <v>245</v>
      </c>
      <c r="BM666" s="180" t="s">
        <v>759</v>
      </c>
    </row>
    <row r="667" spans="1:47" s="2" customFormat="1" ht="11.25">
      <c r="A667" s="35"/>
      <c r="B667" s="36"/>
      <c r="C667" s="37"/>
      <c r="D667" s="182" t="s">
        <v>134</v>
      </c>
      <c r="E667" s="37"/>
      <c r="F667" s="183" t="s">
        <v>760</v>
      </c>
      <c r="G667" s="37"/>
      <c r="H667" s="37"/>
      <c r="I667" s="184"/>
      <c r="J667" s="37"/>
      <c r="K667" s="37"/>
      <c r="L667" s="40"/>
      <c r="M667" s="185"/>
      <c r="N667" s="186"/>
      <c r="O667" s="65"/>
      <c r="P667" s="65"/>
      <c r="Q667" s="65"/>
      <c r="R667" s="65"/>
      <c r="S667" s="65"/>
      <c r="T667" s="66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T667" s="18" t="s">
        <v>134</v>
      </c>
      <c r="AU667" s="18" t="s">
        <v>82</v>
      </c>
    </row>
    <row r="668" spans="2:51" s="13" customFormat="1" ht="11.25">
      <c r="B668" s="187"/>
      <c r="C668" s="188"/>
      <c r="D668" s="189" t="s">
        <v>136</v>
      </c>
      <c r="E668" s="190" t="s">
        <v>19</v>
      </c>
      <c r="F668" s="191" t="s">
        <v>761</v>
      </c>
      <c r="G668" s="188"/>
      <c r="H668" s="190" t="s">
        <v>19</v>
      </c>
      <c r="I668" s="192"/>
      <c r="J668" s="188"/>
      <c r="K668" s="188"/>
      <c r="L668" s="193"/>
      <c r="M668" s="194"/>
      <c r="N668" s="195"/>
      <c r="O668" s="195"/>
      <c r="P668" s="195"/>
      <c r="Q668" s="195"/>
      <c r="R668" s="195"/>
      <c r="S668" s="195"/>
      <c r="T668" s="196"/>
      <c r="AT668" s="197" t="s">
        <v>136</v>
      </c>
      <c r="AU668" s="197" t="s">
        <v>82</v>
      </c>
      <c r="AV668" s="13" t="s">
        <v>80</v>
      </c>
      <c r="AW668" s="13" t="s">
        <v>37</v>
      </c>
      <c r="AX668" s="13" t="s">
        <v>75</v>
      </c>
      <c r="AY668" s="197" t="s">
        <v>125</v>
      </c>
    </row>
    <row r="669" spans="2:51" s="13" customFormat="1" ht="11.25">
      <c r="B669" s="187"/>
      <c r="C669" s="188"/>
      <c r="D669" s="189" t="s">
        <v>136</v>
      </c>
      <c r="E669" s="190" t="s">
        <v>19</v>
      </c>
      <c r="F669" s="191" t="s">
        <v>301</v>
      </c>
      <c r="G669" s="188"/>
      <c r="H669" s="190" t="s">
        <v>19</v>
      </c>
      <c r="I669" s="192"/>
      <c r="J669" s="188"/>
      <c r="K669" s="188"/>
      <c r="L669" s="193"/>
      <c r="M669" s="194"/>
      <c r="N669" s="195"/>
      <c r="O669" s="195"/>
      <c r="P669" s="195"/>
      <c r="Q669" s="195"/>
      <c r="R669" s="195"/>
      <c r="S669" s="195"/>
      <c r="T669" s="196"/>
      <c r="AT669" s="197" t="s">
        <v>136</v>
      </c>
      <c r="AU669" s="197" t="s">
        <v>82</v>
      </c>
      <c r="AV669" s="13" t="s">
        <v>80</v>
      </c>
      <c r="AW669" s="13" t="s">
        <v>37</v>
      </c>
      <c r="AX669" s="13" t="s">
        <v>75</v>
      </c>
      <c r="AY669" s="197" t="s">
        <v>125</v>
      </c>
    </row>
    <row r="670" spans="2:51" s="14" customFormat="1" ht="11.25">
      <c r="B670" s="198"/>
      <c r="C670" s="199"/>
      <c r="D670" s="189" t="s">
        <v>136</v>
      </c>
      <c r="E670" s="200" t="s">
        <v>19</v>
      </c>
      <c r="F670" s="201" t="s">
        <v>762</v>
      </c>
      <c r="G670" s="199"/>
      <c r="H670" s="202">
        <v>157.322</v>
      </c>
      <c r="I670" s="203"/>
      <c r="J670" s="199"/>
      <c r="K670" s="199"/>
      <c r="L670" s="204"/>
      <c r="M670" s="205"/>
      <c r="N670" s="206"/>
      <c r="O670" s="206"/>
      <c r="P670" s="206"/>
      <c r="Q670" s="206"/>
      <c r="R670" s="206"/>
      <c r="S670" s="206"/>
      <c r="T670" s="207"/>
      <c r="AT670" s="208" t="s">
        <v>136</v>
      </c>
      <c r="AU670" s="208" t="s">
        <v>82</v>
      </c>
      <c r="AV670" s="14" t="s">
        <v>82</v>
      </c>
      <c r="AW670" s="14" t="s">
        <v>37</v>
      </c>
      <c r="AX670" s="14" t="s">
        <v>75</v>
      </c>
      <c r="AY670" s="208" t="s">
        <v>125</v>
      </c>
    </row>
    <row r="671" spans="2:51" s="13" customFormat="1" ht="11.25">
      <c r="B671" s="187"/>
      <c r="C671" s="188"/>
      <c r="D671" s="189" t="s">
        <v>136</v>
      </c>
      <c r="E671" s="190" t="s">
        <v>19</v>
      </c>
      <c r="F671" s="191" t="s">
        <v>303</v>
      </c>
      <c r="G671" s="188"/>
      <c r="H671" s="190" t="s">
        <v>19</v>
      </c>
      <c r="I671" s="192"/>
      <c r="J671" s="188"/>
      <c r="K671" s="188"/>
      <c r="L671" s="193"/>
      <c r="M671" s="194"/>
      <c r="N671" s="195"/>
      <c r="O671" s="195"/>
      <c r="P671" s="195"/>
      <c r="Q671" s="195"/>
      <c r="R671" s="195"/>
      <c r="S671" s="195"/>
      <c r="T671" s="196"/>
      <c r="AT671" s="197" t="s">
        <v>136</v>
      </c>
      <c r="AU671" s="197" t="s">
        <v>82</v>
      </c>
      <c r="AV671" s="13" t="s">
        <v>80</v>
      </c>
      <c r="AW671" s="13" t="s">
        <v>37</v>
      </c>
      <c r="AX671" s="13" t="s">
        <v>75</v>
      </c>
      <c r="AY671" s="197" t="s">
        <v>125</v>
      </c>
    </row>
    <row r="672" spans="2:51" s="14" customFormat="1" ht="11.25">
      <c r="B672" s="198"/>
      <c r="C672" s="199"/>
      <c r="D672" s="189" t="s">
        <v>136</v>
      </c>
      <c r="E672" s="200" t="s">
        <v>19</v>
      </c>
      <c r="F672" s="201" t="s">
        <v>762</v>
      </c>
      <c r="G672" s="199"/>
      <c r="H672" s="202">
        <v>157.322</v>
      </c>
      <c r="I672" s="203"/>
      <c r="J672" s="199"/>
      <c r="K672" s="199"/>
      <c r="L672" s="204"/>
      <c r="M672" s="205"/>
      <c r="N672" s="206"/>
      <c r="O672" s="206"/>
      <c r="P672" s="206"/>
      <c r="Q672" s="206"/>
      <c r="R672" s="206"/>
      <c r="S672" s="206"/>
      <c r="T672" s="207"/>
      <c r="AT672" s="208" t="s">
        <v>136</v>
      </c>
      <c r="AU672" s="208" t="s">
        <v>82</v>
      </c>
      <c r="AV672" s="14" t="s">
        <v>82</v>
      </c>
      <c r="AW672" s="14" t="s">
        <v>37</v>
      </c>
      <c r="AX672" s="14" t="s">
        <v>75</v>
      </c>
      <c r="AY672" s="208" t="s">
        <v>125</v>
      </c>
    </row>
    <row r="673" spans="2:51" s="13" customFormat="1" ht="11.25">
      <c r="B673" s="187"/>
      <c r="C673" s="188"/>
      <c r="D673" s="189" t="s">
        <v>136</v>
      </c>
      <c r="E673" s="190" t="s">
        <v>19</v>
      </c>
      <c r="F673" s="191" t="s">
        <v>738</v>
      </c>
      <c r="G673" s="188"/>
      <c r="H673" s="190" t="s">
        <v>19</v>
      </c>
      <c r="I673" s="192"/>
      <c r="J673" s="188"/>
      <c r="K673" s="188"/>
      <c r="L673" s="193"/>
      <c r="M673" s="194"/>
      <c r="N673" s="195"/>
      <c r="O673" s="195"/>
      <c r="P673" s="195"/>
      <c r="Q673" s="195"/>
      <c r="R673" s="195"/>
      <c r="S673" s="195"/>
      <c r="T673" s="196"/>
      <c r="AT673" s="197" t="s">
        <v>136</v>
      </c>
      <c r="AU673" s="197" t="s">
        <v>82</v>
      </c>
      <c r="AV673" s="13" t="s">
        <v>80</v>
      </c>
      <c r="AW673" s="13" t="s">
        <v>37</v>
      </c>
      <c r="AX673" s="13" t="s">
        <v>75</v>
      </c>
      <c r="AY673" s="197" t="s">
        <v>125</v>
      </c>
    </row>
    <row r="674" spans="2:51" s="14" customFormat="1" ht="11.25">
      <c r="B674" s="198"/>
      <c r="C674" s="199"/>
      <c r="D674" s="189" t="s">
        <v>136</v>
      </c>
      <c r="E674" s="200" t="s">
        <v>19</v>
      </c>
      <c r="F674" s="201" t="s">
        <v>763</v>
      </c>
      <c r="G674" s="199"/>
      <c r="H674" s="202">
        <v>9.68</v>
      </c>
      <c r="I674" s="203"/>
      <c r="J674" s="199"/>
      <c r="K674" s="199"/>
      <c r="L674" s="204"/>
      <c r="M674" s="205"/>
      <c r="N674" s="206"/>
      <c r="O674" s="206"/>
      <c r="P674" s="206"/>
      <c r="Q674" s="206"/>
      <c r="R674" s="206"/>
      <c r="S674" s="206"/>
      <c r="T674" s="207"/>
      <c r="AT674" s="208" t="s">
        <v>136</v>
      </c>
      <c r="AU674" s="208" t="s">
        <v>82</v>
      </c>
      <c r="AV674" s="14" t="s">
        <v>82</v>
      </c>
      <c r="AW674" s="14" t="s">
        <v>37</v>
      </c>
      <c r="AX674" s="14" t="s">
        <v>75</v>
      </c>
      <c r="AY674" s="208" t="s">
        <v>125</v>
      </c>
    </row>
    <row r="675" spans="2:51" s="15" customFormat="1" ht="11.25">
      <c r="B675" s="209"/>
      <c r="C675" s="210"/>
      <c r="D675" s="189" t="s">
        <v>136</v>
      </c>
      <c r="E675" s="211" t="s">
        <v>19</v>
      </c>
      <c r="F675" s="212" t="s">
        <v>145</v>
      </c>
      <c r="G675" s="210"/>
      <c r="H675" s="213">
        <v>324.324</v>
      </c>
      <c r="I675" s="214"/>
      <c r="J675" s="210"/>
      <c r="K675" s="210"/>
      <c r="L675" s="215"/>
      <c r="M675" s="216"/>
      <c r="N675" s="217"/>
      <c r="O675" s="217"/>
      <c r="P675" s="217"/>
      <c r="Q675" s="217"/>
      <c r="R675" s="217"/>
      <c r="S675" s="217"/>
      <c r="T675" s="218"/>
      <c r="AT675" s="219" t="s">
        <v>136</v>
      </c>
      <c r="AU675" s="219" t="s">
        <v>82</v>
      </c>
      <c r="AV675" s="15" t="s">
        <v>132</v>
      </c>
      <c r="AW675" s="15" t="s">
        <v>37</v>
      </c>
      <c r="AX675" s="15" t="s">
        <v>80</v>
      </c>
      <c r="AY675" s="219" t="s">
        <v>125</v>
      </c>
    </row>
    <row r="676" spans="1:65" s="2" customFormat="1" ht="16.5" customHeight="1">
      <c r="A676" s="35"/>
      <c r="B676" s="36"/>
      <c r="C676" s="169" t="s">
        <v>764</v>
      </c>
      <c r="D676" s="169" t="s">
        <v>127</v>
      </c>
      <c r="E676" s="170" t="s">
        <v>765</v>
      </c>
      <c r="F676" s="171" t="s">
        <v>766</v>
      </c>
      <c r="G676" s="172" t="s">
        <v>130</v>
      </c>
      <c r="H676" s="173">
        <v>162.162</v>
      </c>
      <c r="I676" s="174"/>
      <c r="J676" s="175">
        <f>ROUND(I676*H676,2)</f>
        <v>0</v>
      </c>
      <c r="K676" s="171" t="s">
        <v>131</v>
      </c>
      <c r="L676" s="40"/>
      <c r="M676" s="176" t="s">
        <v>19</v>
      </c>
      <c r="N676" s="177" t="s">
        <v>46</v>
      </c>
      <c r="O676" s="65"/>
      <c r="P676" s="178">
        <f>O676*H676</f>
        <v>0</v>
      </c>
      <c r="Q676" s="178">
        <v>0.00018</v>
      </c>
      <c r="R676" s="178">
        <f>Q676*H676</f>
        <v>0.029189160000000002</v>
      </c>
      <c r="S676" s="178">
        <v>0</v>
      </c>
      <c r="T676" s="179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0" t="s">
        <v>245</v>
      </c>
      <c r="AT676" s="180" t="s">
        <v>127</v>
      </c>
      <c r="AU676" s="180" t="s">
        <v>82</v>
      </c>
      <c r="AY676" s="18" t="s">
        <v>125</v>
      </c>
      <c r="BE676" s="181">
        <f>IF(N676="základní",J676,0)</f>
        <v>0</v>
      </c>
      <c r="BF676" s="181">
        <f>IF(N676="snížená",J676,0)</f>
        <v>0</v>
      </c>
      <c r="BG676" s="181">
        <f>IF(N676="zákl. přenesená",J676,0)</f>
        <v>0</v>
      </c>
      <c r="BH676" s="181">
        <f>IF(N676="sníž. přenesená",J676,0)</f>
        <v>0</v>
      </c>
      <c r="BI676" s="181">
        <f>IF(N676="nulová",J676,0)</f>
        <v>0</v>
      </c>
      <c r="BJ676" s="18" t="s">
        <v>80</v>
      </c>
      <c r="BK676" s="181">
        <f>ROUND(I676*H676,2)</f>
        <v>0</v>
      </c>
      <c r="BL676" s="18" t="s">
        <v>245</v>
      </c>
      <c r="BM676" s="180" t="s">
        <v>767</v>
      </c>
    </row>
    <row r="677" spans="1:47" s="2" customFormat="1" ht="11.25">
      <c r="A677" s="35"/>
      <c r="B677" s="36"/>
      <c r="C677" s="37"/>
      <c r="D677" s="182" t="s">
        <v>134</v>
      </c>
      <c r="E677" s="37"/>
      <c r="F677" s="183" t="s">
        <v>768</v>
      </c>
      <c r="G677" s="37"/>
      <c r="H677" s="37"/>
      <c r="I677" s="184"/>
      <c r="J677" s="37"/>
      <c r="K677" s="37"/>
      <c r="L677" s="40"/>
      <c r="M677" s="185"/>
      <c r="N677" s="186"/>
      <c r="O677" s="65"/>
      <c r="P677" s="65"/>
      <c r="Q677" s="65"/>
      <c r="R677" s="65"/>
      <c r="S677" s="65"/>
      <c r="T677" s="66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T677" s="18" t="s">
        <v>134</v>
      </c>
      <c r="AU677" s="18" t="s">
        <v>82</v>
      </c>
    </row>
    <row r="678" spans="2:51" s="13" customFormat="1" ht="11.25">
      <c r="B678" s="187"/>
      <c r="C678" s="188"/>
      <c r="D678" s="189" t="s">
        <v>136</v>
      </c>
      <c r="E678" s="190" t="s">
        <v>19</v>
      </c>
      <c r="F678" s="191" t="s">
        <v>750</v>
      </c>
      <c r="G678" s="188"/>
      <c r="H678" s="190" t="s">
        <v>19</v>
      </c>
      <c r="I678" s="192"/>
      <c r="J678" s="188"/>
      <c r="K678" s="188"/>
      <c r="L678" s="193"/>
      <c r="M678" s="194"/>
      <c r="N678" s="195"/>
      <c r="O678" s="195"/>
      <c r="P678" s="195"/>
      <c r="Q678" s="195"/>
      <c r="R678" s="195"/>
      <c r="S678" s="195"/>
      <c r="T678" s="196"/>
      <c r="AT678" s="197" t="s">
        <v>136</v>
      </c>
      <c r="AU678" s="197" t="s">
        <v>82</v>
      </c>
      <c r="AV678" s="13" t="s">
        <v>80</v>
      </c>
      <c r="AW678" s="13" t="s">
        <v>37</v>
      </c>
      <c r="AX678" s="13" t="s">
        <v>75</v>
      </c>
      <c r="AY678" s="197" t="s">
        <v>125</v>
      </c>
    </row>
    <row r="679" spans="2:51" s="13" customFormat="1" ht="11.25">
      <c r="B679" s="187"/>
      <c r="C679" s="188"/>
      <c r="D679" s="189" t="s">
        <v>136</v>
      </c>
      <c r="E679" s="190" t="s">
        <v>19</v>
      </c>
      <c r="F679" s="191" t="s">
        <v>301</v>
      </c>
      <c r="G679" s="188"/>
      <c r="H679" s="190" t="s">
        <v>19</v>
      </c>
      <c r="I679" s="192"/>
      <c r="J679" s="188"/>
      <c r="K679" s="188"/>
      <c r="L679" s="193"/>
      <c r="M679" s="194"/>
      <c r="N679" s="195"/>
      <c r="O679" s="195"/>
      <c r="P679" s="195"/>
      <c r="Q679" s="195"/>
      <c r="R679" s="195"/>
      <c r="S679" s="195"/>
      <c r="T679" s="196"/>
      <c r="AT679" s="197" t="s">
        <v>136</v>
      </c>
      <c r="AU679" s="197" t="s">
        <v>82</v>
      </c>
      <c r="AV679" s="13" t="s">
        <v>80</v>
      </c>
      <c r="AW679" s="13" t="s">
        <v>37</v>
      </c>
      <c r="AX679" s="13" t="s">
        <v>75</v>
      </c>
      <c r="AY679" s="197" t="s">
        <v>125</v>
      </c>
    </row>
    <row r="680" spans="2:51" s="14" customFormat="1" ht="11.25">
      <c r="B680" s="198"/>
      <c r="C680" s="199"/>
      <c r="D680" s="189" t="s">
        <v>136</v>
      </c>
      <c r="E680" s="200" t="s">
        <v>19</v>
      </c>
      <c r="F680" s="201" t="s">
        <v>737</v>
      </c>
      <c r="G680" s="199"/>
      <c r="H680" s="202">
        <v>78.661</v>
      </c>
      <c r="I680" s="203"/>
      <c r="J680" s="199"/>
      <c r="K680" s="199"/>
      <c r="L680" s="204"/>
      <c r="M680" s="205"/>
      <c r="N680" s="206"/>
      <c r="O680" s="206"/>
      <c r="P680" s="206"/>
      <c r="Q680" s="206"/>
      <c r="R680" s="206"/>
      <c r="S680" s="206"/>
      <c r="T680" s="207"/>
      <c r="AT680" s="208" t="s">
        <v>136</v>
      </c>
      <c r="AU680" s="208" t="s">
        <v>82</v>
      </c>
      <c r="AV680" s="14" t="s">
        <v>82</v>
      </c>
      <c r="AW680" s="14" t="s">
        <v>37</v>
      </c>
      <c r="AX680" s="14" t="s">
        <v>75</v>
      </c>
      <c r="AY680" s="208" t="s">
        <v>125</v>
      </c>
    </row>
    <row r="681" spans="2:51" s="13" customFormat="1" ht="11.25">
      <c r="B681" s="187"/>
      <c r="C681" s="188"/>
      <c r="D681" s="189" t="s">
        <v>136</v>
      </c>
      <c r="E681" s="190" t="s">
        <v>19</v>
      </c>
      <c r="F681" s="191" t="s">
        <v>303</v>
      </c>
      <c r="G681" s="188"/>
      <c r="H681" s="190" t="s">
        <v>19</v>
      </c>
      <c r="I681" s="192"/>
      <c r="J681" s="188"/>
      <c r="K681" s="188"/>
      <c r="L681" s="193"/>
      <c r="M681" s="194"/>
      <c r="N681" s="195"/>
      <c r="O681" s="195"/>
      <c r="P681" s="195"/>
      <c r="Q681" s="195"/>
      <c r="R681" s="195"/>
      <c r="S681" s="195"/>
      <c r="T681" s="196"/>
      <c r="AT681" s="197" t="s">
        <v>136</v>
      </c>
      <c r="AU681" s="197" t="s">
        <v>82</v>
      </c>
      <c r="AV681" s="13" t="s">
        <v>80</v>
      </c>
      <c r="AW681" s="13" t="s">
        <v>37</v>
      </c>
      <c r="AX681" s="13" t="s">
        <v>75</v>
      </c>
      <c r="AY681" s="197" t="s">
        <v>125</v>
      </c>
    </row>
    <row r="682" spans="2:51" s="14" customFormat="1" ht="11.25">
      <c r="B682" s="198"/>
      <c r="C682" s="199"/>
      <c r="D682" s="189" t="s">
        <v>136</v>
      </c>
      <c r="E682" s="200" t="s">
        <v>19</v>
      </c>
      <c r="F682" s="201" t="s">
        <v>737</v>
      </c>
      <c r="G682" s="199"/>
      <c r="H682" s="202">
        <v>78.661</v>
      </c>
      <c r="I682" s="203"/>
      <c r="J682" s="199"/>
      <c r="K682" s="199"/>
      <c r="L682" s="204"/>
      <c r="M682" s="205"/>
      <c r="N682" s="206"/>
      <c r="O682" s="206"/>
      <c r="P682" s="206"/>
      <c r="Q682" s="206"/>
      <c r="R682" s="206"/>
      <c r="S682" s="206"/>
      <c r="T682" s="207"/>
      <c r="AT682" s="208" t="s">
        <v>136</v>
      </c>
      <c r="AU682" s="208" t="s">
        <v>82</v>
      </c>
      <c r="AV682" s="14" t="s">
        <v>82</v>
      </c>
      <c r="AW682" s="14" t="s">
        <v>37</v>
      </c>
      <c r="AX682" s="14" t="s">
        <v>75</v>
      </c>
      <c r="AY682" s="208" t="s">
        <v>125</v>
      </c>
    </row>
    <row r="683" spans="2:51" s="13" customFormat="1" ht="11.25">
      <c r="B683" s="187"/>
      <c r="C683" s="188"/>
      <c r="D683" s="189" t="s">
        <v>136</v>
      </c>
      <c r="E683" s="190" t="s">
        <v>19</v>
      </c>
      <c r="F683" s="191" t="s">
        <v>738</v>
      </c>
      <c r="G683" s="188"/>
      <c r="H683" s="190" t="s">
        <v>19</v>
      </c>
      <c r="I683" s="192"/>
      <c r="J683" s="188"/>
      <c r="K683" s="188"/>
      <c r="L683" s="193"/>
      <c r="M683" s="194"/>
      <c r="N683" s="195"/>
      <c r="O683" s="195"/>
      <c r="P683" s="195"/>
      <c r="Q683" s="195"/>
      <c r="R683" s="195"/>
      <c r="S683" s="195"/>
      <c r="T683" s="196"/>
      <c r="AT683" s="197" t="s">
        <v>136</v>
      </c>
      <c r="AU683" s="197" t="s">
        <v>82</v>
      </c>
      <c r="AV683" s="13" t="s">
        <v>80</v>
      </c>
      <c r="AW683" s="13" t="s">
        <v>37</v>
      </c>
      <c r="AX683" s="13" t="s">
        <v>75</v>
      </c>
      <c r="AY683" s="197" t="s">
        <v>125</v>
      </c>
    </row>
    <row r="684" spans="2:51" s="14" customFormat="1" ht="11.25">
      <c r="B684" s="198"/>
      <c r="C684" s="199"/>
      <c r="D684" s="189" t="s">
        <v>136</v>
      </c>
      <c r="E684" s="200" t="s">
        <v>19</v>
      </c>
      <c r="F684" s="201" t="s">
        <v>739</v>
      </c>
      <c r="G684" s="199"/>
      <c r="H684" s="202">
        <v>4.84</v>
      </c>
      <c r="I684" s="203"/>
      <c r="J684" s="199"/>
      <c r="K684" s="199"/>
      <c r="L684" s="204"/>
      <c r="M684" s="205"/>
      <c r="N684" s="206"/>
      <c r="O684" s="206"/>
      <c r="P684" s="206"/>
      <c r="Q684" s="206"/>
      <c r="R684" s="206"/>
      <c r="S684" s="206"/>
      <c r="T684" s="207"/>
      <c r="AT684" s="208" t="s">
        <v>136</v>
      </c>
      <c r="AU684" s="208" t="s">
        <v>82</v>
      </c>
      <c r="AV684" s="14" t="s">
        <v>82</v>
      </c>
      <c r="AW684" s="14" t="s">
        <v>37</v>
      </c>
      <c r="AX684" s="14" t="s">
        <v>75</v>
      </c>
      <c r="AY684" s="208" t="s">
        <v>125</v>
      </c>
    </row>
    <row r="685" spans="2:51" s="15" customFormat="1" ht="11.25">
      <c r="B685" s="209"/>
      <c r="C685" s="210"/>
      <c r="D685" s="189" t="s">
        <v>136</v>
      </c>
      <c r="E685" s="211" t="s">
        <v>19</v>
      </c>
      <c r="F685" s="212" t="s">
        <v>145</v>
      </c>
      <c r="G685" s="210"/>
      <c r="H685" s="213">
        <v>162.162</v>
      </c>
      <c r="I685" s="214"/>
      <c r="J685" s="210"/>
      <c r="K685" s="210"/>
      <c r="L685" s="215"/>
      <c r="M685" s="216"/>
      <c r="N685" s="217"/>
      <c r="O685" s="217"/>
      <c r="P685" s="217"/>
      <c r="Q685" s="217"/>
      <c r="R685" s="217"/>
      <c r="S685" s="217"/>
      <c r="T685" s="218"/>
      <c r="AT685" s="219" t="s">
        <v>136</v>
      </c>
      <c r="AU685" s="219" t="s">
        <v>82</v>
      </c>
      <c r="AV685" s="15" t="s">
        <v>132</v>
      </c>
      <c r="AW685" s="15" t="s">
        <v>37</v>
      </c>
      <c r="AX685" s="15" t="s">
        <v>80</v>
      </c>
      <c r="AY685" s="219" t="s">
        <v>125</v>
      </c>
    </row>
    <row r="686" spans="1:65" s="2" customFormat="1" ht="24.2" customHeight="1">
      <c r="A686" s="35"/>
      <c r="B686" s="36"/>
      <c r="C686" s="169" t="s">
        <v>769</v>
      </c>
      <c r="D686" s="169" t="s">
        <v>127</v>
      </c>
      <c r="E686" s="170" t="s">
        <v>770</v>
      </c>
      <c r="F686" s="171" t="s">
        <v>771</v>
      </c>
      <c r="G686" s="172" t="s">
        <v>199</v>
      </c>
      <c r="H686" s="173">
        <v>11.773</v>
      </c>
      <c r="I686" s="174"/>
      <c r="J686" s="175">
        <f>ROUND(I686*H686,2)</f>
        <v>0</v>
      </c>
      <c r="K686" s="171" t="s">
        <v>131</v>
      </c>
      <c r="L686" s="40"/>
      <c r="M686" s="176" t="s">
        <v>19</v>
      </c>
      <c r="N686" s="177" t="s">
        <v>46</v>
      </c>
      <c r="O686" s="65"/>
      <c r="P686" s="178">
        <f>O686*H686</f>
        <v>0</v>
      </c>
      <c r="Q686" s="178">
        <v>0</v>
      </c>
      <c r="R686" s="178">
        <f>Q686*H686</f>
        <v>0</v>
      </c>
      <c r="S686" s="178">
        <v>0</v>
      </c>
      <c r="T686" s="179">
        <f>S686*H686</f>
        <v>0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R686" s="180" t="s">
        <v>245</v>
      </c>
      <c r="AT686" s="180" t="s">
        <v>127</v>
      </c>
      <c r="AU686" s="180" t="s">
        <v>82</v>
      </c>
      <c r="AY686" s="18" t="s">
        <v>125</v>
      </c>
      <c r="BE686" s="181">
        <f>IF(N686="základní",J686,0)</f>
        <v>0</v>
      </c>
      <c r="BF686" s="181">
        <f>IF(N686="snížená",J686,0)</f>
        <v>0</v>
      </c>
      <c r="BG686" s="181">
        <f>IF(N686="zákl. přenesená",J686,0)</f>
        <v>0</v>
      </c>
      <c r="BH686" s="181">
        <f>IF(N686="sníž. přenesená",J686,0)</f>
        <v>0</v>
      </c>
      <c r="BI686" s="181">
        <f>IF(N686="nulová",J686,0)</f>
        <v>0</v>
      </c>
      <c r="BJ686" s="18" t="s">
        <v>80</v>
      </c>
      <c r="BK686" s="181">
        <f>ROUND(I686*H686,2)</f>
        <v>0</v>
      </c>
      <c r="BL686" s="18" t="s">
        <v>245</v>
      </c>
      <c r="BM686" s="180" t="s">
        <v>772</v>
      </c>
    </row>
    <row r="687" spans="1:47" s="2" customFormat="1" ht="11.25">
      <c r="A687" s="35"/>
      <c r="B687" s="36"/>
      <c r="C687" s="37"/>
      <c r="D687" s="182" t="s">
        <v>134</v>
      </c>
      <c r="E687" s="37"/>
      <c r="F687" s="183" t="s">
        <v>773</v>
      </c>
      <c r="G687" s="37"/>
      <c r="H687" s="37"/>
      <c r="I687" s="184"/>
      <c r="J687" s="37"/>
      <c r="K687" s="37"/>
      <c r="L687" s="40"/>
      <c r="M687" s="185"/>
      <c r="N687" s="186"/>
      <c r="O687" s="65"/>
      <c r="P687" s="65"/>
      <c r="Q687" s="65"/>
      <c r="R687" s="65"/>
      <c r="S687" s="65"/>
      <c r="T687" s="66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T687" s="18" t="s">
        <v>134</v>
      </c>
      <c r="AU687" s="18" t="s">
        <v>82</v>
      </c>
    </row>
    <row r="688" spans="2:63" s="12" customFormat="1" ht="22.9" customHeight="1">
      <c r="B688" s="153"/>
      <c r="C688" s="154"/>
      <c r="D688" s="155" t="s">
        <v>74</v>
      </c>
      <c r="E688" s="167" t="s">
        <v>774</v>
      </c>
      <c r="F688" s="167" t="s">
        <v>775</v>
      </c>
      <c r="G688" s="154"/>
      <c r="H688" s="154"/>
      <c r="I688" s="157"/>
      <c r="J688" s="168">
        <f>BK688</f>
        <v>0</v>
      </c>
      <c r="K688" s="154"/>
      <c r="L688" s="159"/>
      <c r="M688" s="160"/>
      <c r="N688" s="161"/>
      <c r="O688" s="161"/>
      <c r="P688" s="162">
        <f>SUM(P689:P705)</f>
        <v>0</v>
      </c>
      <c r="Q688" s="161"/>
      <c r="R688" s="162">
        <f>SUM(R689:R705)</f>
        <v>0</v>
      </c>
      <c r="S688" s="161"/>
      <c r="T688" s="163">
        <f>SUM(T689:T705)</f>
        <v>0.4413287</v>
      </c>
      <c r="AR688" s="164" t="s">
        <v>82</v>
      </c>
      <c r="AT688" s="165" t="s">
        <v>74</v>
      </c>
      <c r="AU688" s="165" t="s">
        <v>80</v>
      </c>
      <c r="AY688" s="164" t="s">
        <v>125</v>
      </c>
      <c r="BK688" s="166">
        <f>SUM(BK689:BK705)</f>
        <v>0</v>
      </c>
    </row>
    <row r="689" spans="1:65" s="2" customFormat="1" ht="16.5" customHeight="1">
      <c r="A689" s="35"/>
      <c r="B689" s="36"/>
      <c r="C689" s="169" t="s">
        <v>776</v>
      </c>
      <c r="D689" s="169" t="s">
        <v>127</v>
      </c>
      <c r="E689" s="170" t="s">
        <v>777</v>
      </c>
      <c r="F689" s="171" t="s">
        <v>778</v>
      </c>
      <c r="G689" s="172" t="s">
        <v>501</v>
      </c>
      <c r="H689" s="173">
        <v>180.49</v>
      </c>
      <c r="I689" s="174"/>
      <c r="J689" s="175">
        <f>ROUND(I689*H689,2)</f>
        <v>0</v>
      </c>
      <c r="K689" s="171" t="s">
        <v>131</v>
      </c>
      <c r="L689" s="40"/>
      <c r="M689" s="176" t="s">
        <v>19</v>
      </c>
      <c r="N689" s="177" t="s">
        <v>46</v>
      </c>
      <c r="O689" s="65"/>
      <c r="P689" s="178">
        <f>O689*H689</f>
        <v>0</v>
      </c>
      <c r="Q689" s="178">
        <v>0</v>
      </c>
      <c r="R689" s="178">
        <f>Q689*H689</f>
        <v>0</v>
      </c>
      <c r="S689" s="178">
        <v>0.00191</v>
      </c>
      <c r="T689" s="179">
        <f>S689*H689</f>
        <v>0.34473590000000004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80" t="s">
        <v>245</v>
      </c>
      <c r="AT689" s="180" t="s">
        <v>127</v>
      </c>
      <c r="AU689" s="180" t="s">
        <v>82</v>
      </c>
      <c r="AY689" s="18" t="s">
        <v>125</v>
      </c>
      <c r="BE689" s="181">
        <f>IF(N689="základní",J689,0)</f>
        <v>0</v>
      </c>
      <c r="BF689" s="181">
        <f>IF(N689="snížená",J689,0)</f>
        <v>0</v>
      </c>
      <c r="BG689" s="181">
        <f>IF(N689="zákl. přenesená",J689,0)</f>
        <v>0</v>
      </c>
      <c r="BH689" s="181">
        <f>IF(N689="sníž. přenesená",J689,0)</f>
        <v>0</v>
      </c>
      <c r="BI689" s="181">
        <f>IF(N689="nulová",J689,0)</f>
        <v>0</v>
      </c>
      <c r="BJ689" s="18" t="s">
        <v>80</v>
      </c>
      <c r="BK689" s="181">
        <f>ROUND(I689*H689,2)</f>
        <v>0</v>
      </c>
      <c r="BL689" s="18" t="s">
        <v>245</v>
      </c>
      <c r="BM689" s="180" t="s">
        <v>779</v>
      </c>
    </row>
    <row r="690" spans="1:47" s="2" customFormat="1" ht="11.25">
      <c r="A690" s="35"/>
      <c r="B690" s="36"/>
      <c r="C690" s="37"/>
      <c r="D690" s="182" t="s">
        <v>134</v>
      </c>
      <c r="E690" s="37"/>
      <c r="F690" s="183" t="s">
        <v>780</v>
      </c>
      <c r="G690" s="37"/>
      <c r="H690" s="37"/>
      <c r="I690" s="184"/>
      <c r="J690" s="37"/>
      <c r="K690" s="37"/>
      <c r="L690" s="40"/>
      <c r="M690" s="185"/>
      <c r="N690" s="186"/>
      <c r="O690" s="65"/>
      <c r="P690" s="65"/>
      <c r="Q690" s="65"/>
      <c r="R690" s="65"/>
      <c r="S690" s="65"/>
      <c r="T690" s="66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T690" s="18" t="s">
        <v>134</v>
      </c>
      <c r="AU690" s="18" t="s">
        <v>82</v>
      </c>
    </row>
    <row r="691" spans="2:51" s="13" customFormat="1" ht="11.25">
      <c r="B691" s="187"/>
      <c r="C691" s="188"/>
      <c r="D691" s="189" t="s">
        <v>136</v>
      </c>
      <c r="E691" s="190" t="s">
        <v>19</v>
      </c>
      <c r="F691" s="191" t="s">
        <v>781</v>
      </c>
      <c r="G691" s="188"/>
      <c r="H691" s="190" t="s">
        <v>19</v>
      </c>
      <c r="I691" s="192"/>
      <c r="J691" s="188"/>
      <c r="K691" s="188"/>
      <c r="L691" s="193"/>
      <c r="M691" s="194"/>
      <c r="N691" s="195"/>
      <c r="O691" s="195"/>
      <c r="P691" s="195"/>
      <c r="Q691" s="195"/>
      <c r="R691" s="195"/>
      <c r="S691" s="195"/>
      <c r="T691" s="196"/>
      <c r="AT691" s="197" t="s">
        <v>136</v>
      </c>
      <c r="AU691" s="197" t="s">
        <v>82</v>
      </c>
      <c r="AV691" s="13" t="s">
        <v>80</v>
      </c>
      <c r="AW691" s="13" t="s">
        <v>37</v>
      </c>
      <c r="AX691" s="13" t="s">
        <v>75</v>
      </c>
      <c r="AY691" s="197" t="s">
        <v>125</v>
      </c>
    </row>
    <row r="692" spans="2:51" s="14" customFormat="1" ht="11.25">
      <c r="B692" s="198"/>
      <c r="C692" s="199"/>
      <c r="D692" s="189" t="s">
        <v>136</v>
      </c>
      <c r="E692" s="200" t="s">
        <v>19</v>
      </c>
      <c r="F692" s="201" t="s">
        <v>782</v>
      </c>
      <c r="G692" s="199"/>
      <c r="H692" s="202">
        <v>180.49</v>
      </c>
      <c r="I692" s="203"/>
      <c r="J692" s="199"/>
      <c r="K692" s="199"/>
      <c r="L692" s="204"/>
      <c r="M692" s="205"/>
      <c r="N692" s="206"/>
      <c r="O692" s="206"/>
      <c r="P692" s="206"/>
      <c r="Q692" s="206"/>
      <c r="R692" s="206"/>
      <c r="S692" s="206"/>
      <c r="T692" s="207"/>
      <c r="AT692" s="208" t="s">
        <v>136</v>
      </c>
      <c r="AU692" s="208" t="s">
        <v>82</v>
      </c>
      <c r="AV692" s="14" t="s">
        <v>82</v>
      </c>
      <c r="AW692" s="14" t="s">
        <v>37</v>
      </c>
      <c r="AX692" s="14" t="s">
        <v>80</v>
      </c>
      <c r="AY692" s="208" t="s">
        <v>125</v>
      </c>
    </row>
    <row r="693" spans="1:65" s="2" customFormat="1" ht="16.5" customHeight="1">
      <c r="A693" s="35"/>
      <c r="B693" s="36"/>
      <c r="C693" s="169" t="s">
        <v>783</v>
      </c>
      <c r="D693" s="169" t="s">
        <v>127</v>
      </c>
      <c r="E693" s="170" t="s">
        <v>784</v>
      </c>
      <c r="F693" s="171" t="s">
        <v>785</v>
      </c>
      <c r="G693" s="172" t="s">
        <v>501</v>
      </c>
      <c r="H693" s="173">
        <v>57.84</v>
      </c>
      <c r="I693" s="174"/>
      <c r="J693" s="175">
        <f>ROUND(I693*H693,2)</f>
        <v>0</v>
      </c>
      <c r="K693" s="171" t="s">
        <v>131</v>
      </c>
      <c r="L693" s="40"/>
      <c r="M693" s="176" t="s">
        <v>19</v>
      </c>
      <c r="N693" s="177" t="s">
        <v>46</v>
      </c>
      <c r="O693" s="65"/>
      <c r="P693" s="178">
        <f>O693*H693</f>
        <v>0</v>
      </c>
      <c r="Q693" s="178">
        <v>0</v>
      </c>
      <c r="R693" s="178">
        <f>Q693*H693</f>
        <v>0</v>
      </c>
      <c r="S693" s="178">
        <v>0.00167</v>
      </c>
      <c r="T693" s="179">
        <f>S693*H693</f>
        <v>0.0965928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80" t="s">
        <v>245</v>
      </c>
      <c r="AT693" s="180" t="s">
        <v>127</v>
      </c>
      <c r="AU693" s="180" t="s">
        <v>82</v>
      </c>
      <c r="AY693" s="18" t="s">
        <v>125</v>
      </c>
      <c r="BE693" s="181">
        <f>IF(N693="základní",J693,0)</f>
        <v>0</v>
      </c>
      <c r="BF693" s="181">
        <f>IF(N693="snížená",J693,0)</f>
        <v>0</v>
      </c>
      <c r="BG693" s="181">
        <f>IF(N693="zákl. přenesená",J693,0)</f>
        <v>0</v>
      </c>
      <c r="BH693" s="181">
        <f>IF(N693="sníž. přenesená",J693,0)</f>
        <v>0</v>
      </c>
      <c r="BI693" s="181">
        <f>IF(N693="nulová",J693,0)</f>
        <v>0</v>
      </c>
      <c r="BJ693" s="18" t="s">
        <v>80</v>
      </c>
      <c r="BK693" s="181">
        <f>ROUND(I693*H693,2)</f>
        <v>0</v>
      </c>
      <c r="BL693" s="18" t="s">
        <v>245</v>
      </c>
      <c r="BM693" s="180" t="s">
        <v>786</v>
      </c>
    </row>
    <row r="694" spans="1:47" s="2" customFormat="1" ht="11.25">
      <c r="A694" s="35"/>
      <c r="B694" s="36"/>
      <c r="C694" s="37"/>
      <c r="D694" s="182" t="s">
        <v>134</v>
      </c>
      <c r="E694" s="37"/>
      <c r="F694" s="183" t="s">
        <v>787</v>
      </c>
      <c r="G694" s="37"/>
      <c r="H694" s="37"/>
      <c r="I694" s="184"/>
      <c r="J694" s="37"/>
      <c r="K694" s="37"/>
      <c r="L694" s="40"/>
      <c r="M694" s="185"/>
      <c r="N694" s="186"/>
      <c r="O694" s="65"/>
      <c r="P694" s="65"/>
      <c r="Q694" s="65"/>
      <c r="R694" s="65"/>
      <c r="S694" s="65"/>
      <c r="T694" s="66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T694" s="18" t="s">
        <v>134</v>
      </c>
      <c r="AU694" s="18" t="s">
        <v>82</v>
      </c>
    </row>
    <row r="695" spans="2:51" s="13" customFormat="1" ht="11.25">
      <c r="B695" s="187"/>
      <c r="C695" s="188"/>
      <c r="D695" s="189" t="s">
        <v>136</v>
      </c>
      <c r="E695" s="190" t="s">
        <v>19</v>
      </c>
      <c r="F695" s="191" t="s">
        <v>788</v>
      </c>
      <c r="G695" s="188"/>
      <c r="H695" s="190" t="s">
        <v>19</v>
      </c>
      <c r="I695" s="192"/>
      <c r="J695" s="188"/>
      <c r="K695" s="188"/>
      <c r="L695" s="193"/>
      <c r="M695" s="194"/>
      <c r="N695" s="195"/>
      <c r="O695" s="195"/>
      <c r="P695" s="195"/>
      <c r="Q695" s="195"/>
      <c r="R695" s="195"/>
      <c r="S695" s="195"/>
      <c r="T695" s="196"/>
      <c r="AT695" s="197" t="s">
        <v>136</v>
      </c>
      <c r="AU695" s="197" t="s">
        <v>82</v>
      </c>
      <c r="AV695" s="13" t="s">
        <v>80</v>
      </c>
      <c r="AW695" s="13" t="s">
        <v>37</v>
      </c>
      <c r="AX695" s="13" t="s">
        <v>75</v>
      </c>
      <c r="AY695" s="197" t="s">
        <v>125</v>
      </c>
    </row>
    <row r="696" spans="2:51" s="14" customFormat="1" ht="11.25">
      <c r="B696" s="198"/>
      <c r="C696" s="199"/>
      <c r="D696" s="189" t="s">
        <v>136</v>
      </c>
      <c r="E696" s="200" t="s">
        <v>19</v>
      </c>
      <c r="F696" s="201" t="s">
        <v>789</v>
      </c>
      <c r="G696" s="199"/>
      <c r="H696" s="202">
        <v>20.2</v>
      </c>
      <c r="I696" s="203"/>
      <c r="J696" s="199"/>
      <c r="K696" s="199"/>
      <c r="L696" s="204"/>
      <c r="M696" s="205"/>
      <c r="N696" s="206"/>
      <c r="O696" s="206"/>
      <c r="P696" s="206"/>
      <c r="Q696" s="206"/>
      <c r="R696" s="206"/>
      <c r="S696" s="206"/>
      <c r="T696" s="207"/>
      <c r="AT696" s="208" t="s">
        <v>136</v>
      </c>
      <c r="AU696" s="208" t="s">
        <v>82</v>
      </c>
      <c r="AV696" s="14" t="s">
        <v>82</v>
      </c>
      <c r="AW696" s="14" t="s">
        <v>37</v>
      </c>
      <c r="AX696" s="14" t="s">
        <v>75</v>
      </c>
      <c r="AY696" s="208" t="s">
        <v>125</v>
      </c>
    </row>
    <row r="697" spans="2:51" s="14" customFormat="1" ht="11.25">
      <c r="B697" s="198"/>
      <c r="C697" s="199"/>
      <c r="D697" s="189" t="s">
        <v>136</v>
      </c>
      <c r="E697" s="200" t="s">
        <v>19</v>
      </c>
      <c r="F697" s="201" t="s">
        <v>790</v>
      </c>
      <c r="G697" s="199"/>
      <c r="H697" s="202">
        <v>7.5</v>
      </c>
      <c r="I697" s="203"/>
      <c r="J697" s="199"/>
      <c r="K697" s="199"/>
      <c r="L697" s="204"/>
      <c r="M697" s="205"/>
      <c r="N697" s="206"/>
      <c r="O697" s="206"/>
      <c r="P697" s="206"/>
      <c r="Q697" s="206"/>
      <c r="R697" s="206"/>
      <c r="S697" s="206"/>
      <c r="T697" s="207"/>
      <c r="AT697" s="208" t="s">
        <v>136</v>
      </c>
      <c r="AU697" s="208" t="s">
        <v>82</v>
      </c>
      <c r="AV697" s="14" t="s">
        <v>82</v>
      </c>
      <c r="AW697" s="14" t="s">
        <v>37</v>
      </c>
      <c r="AX697" s="14" t="s">
        <v>75</v>
      </c>
      <c r="AY697" s="208" t="s">
        <v>125</v>
      </c>
    </row>
    <row r="698" spans="2:51" s="14" customFormat="1" ht="11.25">
      <c r="B698" s="198"/>
      <c r="C698" s="199"/>
      <c r="D698" s="189" t="s">
        <v>136</v>
      </c>
      <c r="E698" s="200" t="s">
        <v>19</v>
      </c>
      <c r="F698" s="201" t="s">
        <v>791</v>
      </c>
      <c r="G698" s="199"/>
      <c r="H698" s="202">
        <v>2.4</v>
      </c>
      <c r="I698" s="203"/>
      <c r="J698" s="199"/>
      <c r="K698" s="199"/>
      <c r="L698" s="204"/>
      <c r="M698" s="205"/>
      <c r="N698" s="206"/>
      <c r="O698" s="206"/>
      <c r="P698" s="206"/>
      <c r="Q698" s="206"/>
      <c r="R698" s="206"/>
      <c r="S698" s="206"/>
      <c r="T698" s="207"/>
      <c r="AT698" s="208" t="s">
        <v>136</v>
      </c>
      <c r="AU698" s="208" t="s">
        <v>82</v>
      </c>
      <c r="AV698" s="14" t="s">
        <v>82</v>
      </c>
      <c r="AW698" s="14" t="s">
        <v>37</v>
      </c>
      <c r="AX698" s="14" t="s">
        <v>75</v>
      </c>
      <c r="AY698" s="208" t="s">
        <v>125</v>
      </c>
    </row>
    <row r="699" spans="2:51" s="14" customFormat="1" ht="11.25">
      <c r="B699" s="198"/>
      <c r="C699" s="199"/>
      <c r="D699" s="189" t="s">
        <v>136</v>
      </c>
      <c r="E699" s="200" t="s">
        <v>19</v>
      </c>
      <c r="F699" s="201" t="s">
        <v>792</v>
      </c>
      <c r="G699" s="199"/>
      <c r="H699" s="202">
        <v>10</v>
      </c>
      <c r="I699" s="203"/>
      <c r="J699" s="199"/>
      <c r="K699" s="199"/>
      <c r="L699" s="204"/>
      <c r="M699" s="205"/>
      <c r="N699" s="206"/>
      <c r="O699" s="206"/>
      <c r="P699" s="206"/>
      <c r="Q699" s="206"/>
      <c r="R699" s="206"/>
      <c r="S699" s="206"/>
      <c r="T699" s="207"/>
      <c r="AT699" s="208" t="s">
        <v>136</v>
      </c>
      <c r="AU699" s="208" t="s">
        <v>82</v>
      </c>
      <c r="AV699" s="14" t="s">
        <v>82</v>
      </c>
      <c r="AW699" s="14" t="s">
        <v>37</v>
      </c>
      <c r="AX699" s="14" t="s">
        <v>75</v>
      </c>
      <c r="AY699" s="208" t="s">
        <v>125</v>
      </c>
    </row>
    <row r="700" spans="2:51" s="14" customFormat="1" ht="11.25">
      <c r="B700" s="198"/>
      <c r="C700" s="199"/>
      <c r="D700" s="189" t="s">
        <v>136</v>
      </c>
      <c r="E700" s="200" t="s">
        <v>19</v>
      </c>
      <c r="F700" s="201" t="s">
        <v>793</v>
      </c>
      <c r="G700" s="199"/>
      <c r="H700" s="202">
        <v>4.32</v>
      </c>
      <c r="I700" s="203"/>
      <c r="J700" s="199"/>
      <c r="K700" s="199"/>
      <c r="L700" s="204"/>
      <c r="M700" s="205"/>
      <c r="N700" s="206"/>
      <c r="O700" s="206"/>
      <c r="P700" s="206"/>
      <c r="Q700" s="206"/>
      <c r="R700" s="206"/>
      <c r="S700" s="206"/>
      <c r="T700" s="207"/>
      <c r="AT700" s="208" t="s">
        <v>136</v>
      </c>
      <c r="AU700" s="208" t="s">
        <v>82</v>
      </c>
      <c r="AV700" s="14" t="s">
        <v>82</v>
      </c>
      <c r="AW700" s="14" t="s">
        <v>37</v>
      </c>
      <c r="AX700" s="14" t="s">
        <v>75</v>
      </c>
      <c r="AY700" s="208" t="s">
        <v>125</v>
      </c>
    </row>
    <row r="701" spans="2:51" s="14" customFormat="1" ht="11.25">
      <c r="B701" s="198"/>
      <c r="C701" s="199"/>
      <c r="D701" s="189" t="s">
        <v>136</v>
      </c>
      <c r="E701" s="200" t="s">
        <v>19</v>
      </c>
      <c r="F701" s="201" t="s">
        <v>794</v>
      </c>
      <c r="G701" s="199"/>
      <c r="H701" s="202">
        <v>4</v>
      </c>
      <c r="I701" s="203"/>
      <c r="J701" s="199"/>
      <c r="K701" s="199"/>
      <c r="L701" s="204"/>
      <c r="M701" s="205"/>
      <c r="N701" s="206"/>
      <c r="O701" s="206"/>
      <c r="P701" s="206"/>
      <c r="Q701" s="206"/>
      <c r="R701" s="206"/>
      <c r="S701" s="206"/>
      <c r="T701" s="207"/>
      <c r="AT701" s="208" t="s">
        <v>136</v>
      </c>
      <c r="AU701" s="208" t="s">
        <v>82</v>
      </c>
      <c r="AV701" s="14" t="s">
        <v>82</v>
      </c>
      <c r="AW701" s="14" t="s">
        <v>37</v>
      </c>
      <c r="AX701" s="14" t="s">
        <v>75</v>
      </c>
      <c r="AY701" s="208" t="s">
        <v>125</v>
      </c>
    </row>
    <row r="702" spans="2:51" s="14" customFormat="1" ht="11.25">
      <c r="B702" s="198"/>
      <c r="C702" s="199"/>
      <c r="D702" s="189" t="s">
        <v>136</v>
      </c>
      <c r="E702" s="200" t="s">
        <v>19</v>
      </c>
      <c r="F702" s="201" t="s">
        <v>795</v>
      </c>
      <c r="G702" s="199"/>
      <c r="H702" s="202">
        <v>9.42</v>
      </c>
      <c r="I702" s="203"/>
      <c r="J702" s="199"/>
      <c r="K702" s="199"/>
      <c r="L702" s="204"/>
      <c r="M702" s="205"/>
      <c r="N702" s="206"/>
      <c r="O702" s="206"/>
      <c r="P702" s="206"/>
      <c r="Q702" s="206"/>
      <c r="R702" s="206"/>
      <c r="S702" s="206"/>
      <c r="T702" s="207"/>
      <c r="AT702" s="208" t="s">
        <v>136</v>
      </c>
      <c r="AU702" s="208" t="s">
        <v>82</v>
      </c>
      <c r="AV702" s="14" t="s">
        <v>82</v>
      </c>
      <c r="AW702" s="14" t="s">
        <v>37</v>
      </c>
      <c r="AX702" s="14" t="s">
        <v>75</v>
      </c>
      <c r="AY702" s="208" t="s">
        <v>125</v>
      </c>
    </row>
    <row r="703" spans="2:51" s="15" customFormat="1" ht="11.25">
      <c r="B703" s="209"/>
      <c r="C703" s="210"/>
      <c r="D703" s="189" t="s">
        <v>136</v>
      </c>
      <c r="E703" s="211" t="s">
        <v>19</v>
      </c>
      <c r="F703" s="212" t="s">
        <v>145</v>
      </c>
      <c r="G703" s="210"/>
      <c r="H703" s="213">
        <v>57.84</v>
      </c>
      <c r="I703" s="214"/>
      <c r="J703" s="210"/>
      <c r="K703" s="210"/>
      <c r="L703" s="215"/>
      <c r="M703" s="216"/>
      <c r="N703" s="217"/>
      <c r="O703" s="217"/>
      <c r="P703" s="217"/>
      <c r="Q703" s="217"/>
      <c r="R703" s="217"/>
      <c r="S703" s="217"/>
      <c r="T703" s="218"/>
      <c r="AT703" s="219" t="s">
        <v>136</v>
      </c>
      <c r="AU703" s="219" t="s">
        <v>82</v>
      </c>
      <c r="AV703" s="15" t="s">
        <v>132</v>
      </c>
      <c r="AW703" s="15" t="s">
        <v>37</v>
      </c>
      <c r="AX703" s="15" t="s">
        <v>80</v>
      </c>
      <c r="AY703" s="219" t="s">
        <v>125</v>
      </c>
    </row>
    <row r="704" spans="1:65" s="2" customFormat="1" ht="24.2" customHeight="1">
      <c r="A704" s="35"/>
      <c r="B704" s="36"/>
      <c r="C704" s="169" t="s">
        <v>796</v>
      </c>
      <c r="D704" s="169" t="s">
        <v>127</v>
      </c>
      <c r="E704" s="170" t="s">
        <v>797</v>
      </c>
      <c r="F704" s="171" t="s">
        <v>798</v>
      </c>
      <c r="G704" s="172" t="s">
        <v>674</v>
      </c>
      <c r="H704" s="231"/>
      <c r="I704" s="174"/>
      <c r="J704" s="175">
        <f>ROUND(I704*H704,2)</f>
        <v>0</v>
      </c>
      <c r="K704" s="171" t="s">
        <v>131</v>
      </c>
      <c r="L704" s="40"/>
      <c r="M704" s="176" t="s">
        <v>19</v>
      </c>
      <c r="N704" s="177" t="s">
        <v>46</v>
      </c>
      <c r="O704" s="65"/>
      <c r="P704" s="178">
        <f>O704*H704</f>
        <v>0</v>
      </c>
      <c r="Q704" s="178">
        <v>0</v>
      </c>
      <c r="R704" s="178">
        <f>Q704*H704</f>
        <v>0</v>
      </c>
      <c r="S704" s="178">
        <v>0</v>
      </c>
      <c r="T704" s="179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0" t="s">
        <v>245</v>
      </c>
      <c r="AT704" s="180" t="s">
        <v>127</v>
      </c>
      <c r="AU704" s="180" t="s">
        <v>82</v>
      </c>
      <c r="AY704" s="18" t="s">
        <v>125</v>
      </c>
      <c r="BE704" s="181">
        <f>IF(N704="základní",J704,0)</f>
        <v>0</v>
      </c>
      <c r="BF704" s="181">
        <f>IF(N704="snížená",J704,0)</f>
        <v>0</v>
      </c>
      <c r="BG704" s="181">
        <f>IF(N704="zákl. přenesená",J704,0)</f>
        <v>0</v>
      </c>
      <c r="BH704" s="181">
        <f>IF(N704="sníž. přenesená",J704,0)</f>
        <v>0</v>
      </c>
      <c r="BI704" s="181">
        <f>IF(N704="nulová",J704,0)</f>
        <v>0</v>
      </c>
      <c r="BJ704" s="18" t="s">
        <v>80</v>
      </c>
      <c r="BK704" s="181">
        <f>ROUND(I704*H704,2)</f>
        <v>0</v>
      </c>
      <c r="BL704" s="18" t="s">
        <v>245</v>
      </c>
      <c r="BM704" s="180" t="s">
        <v>799</v>
      </c>
    </row>
    <row r="705" spans="1:47" s="2" customFormat="1" ht="11.25">
      <c r="A705" s="35"/>
      <c r="B705" s="36"/>
      <c r="C705" s="37"/>
      <c r="D705" s="182" t="s">
        <v>134</v>
      </c>
      <c r="E705" s="37"/>
      <c r="F705" s="183" t="s">
        <v>800</v>
      </c>
      <c r="G705" s="37"/>
      <c r="H705" s="37"/>
      <c r="I705" s="184"/>
      <c r="J705" s="37"/>
      <c r="K705" s="37"/>
      <c r="L705" s="40"/>
      <c r="M705" s="185"/>
      <c r="N705" s="186"/>
      <c r="O705" s="65"/>
      <c r="P705" s="65"/>
      <c r="Q705" s="65"/>
      <c r="R705" s="65"/>
      <c r="S705" s="65"/>
      <c r="T705" s="66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T705" s="18" t="s">
        <v>134</v>
      </c>
      <c r="AU705" s="18" t="s">
        <v>82</v>
      </c>
    </row>
    <row r="706" spans="2:63" s="12" customFormat="1" ht="22.9" customHeight="1">
      <c r="B706" s="153"/>
      <c r="C706" s="154"/>
      <c r="D706" s="155" t="s">
        <v>74</v>
      </c>
      <c r="E706" s="167" t="s">
        <v>801</v>
      </c>
      <c r="F706" s="167" t="s">
        <v>802</v>
      </c>
      <c r="G706" s="154"/>
      <c r="H706" s="154"/>
      <c r="I706" s="157"/>
      <c r="J706" s="168">
        <f>BK706</f>
        <v>0</v>
      </c>
      <c r="K706" s="154"/>
      <c r="L706" s="159"/>
      <c r="M706" s="160"/>
      <c r="N706" s="161"/>
      <c r="O706" s="161"/>
      <c r="P706" s="162">
        <f>SUM(P707:P718)</f>
        <v>0</v>
      </c>
      <c r="Q706" s="161"/>
      <c r="R706" s="162">
        <f>SUM(R707:R718)</f>
        <v>0.01094103</v>
      </c>
      <c r="S706" s="161"/>
      <c r="T706" s="163">
        <f>SUM(T707:T718)</f>
        <v>0</v>
      </c>
      <c r="AR706" s="164" t="s">
        <v>82</v>
      </c>
      <c r="AT706" s="165" t="s">
        <v>74</v>
      </c>
      <c r="AU706" s="165" t="s">
        <v>80</v>
      </c>
      <c r="AY706" s="164" t="s">
        <v>125</v>
      </c>
      <c r="BK706" s="166">
        <f>SUM(BK707:BK718)</f>
        <v>0</v>
      </c>
    </row>
    <row r="707" spans="1:65" s="2" customFormat="1" ht="24.2" customHeight="1">
      <c r="A707" s="35"/>
      <c r="B707" s="36"/>
      <c r="C707" s="169" t="s">
        <v>803</v>
      </c>
      <c r="D707" s="169" t="s">
        <v>127</v>
      </c>
      <c r="E707" s="170" t="s">
        <v>804</v>
      </c>
      <c r="F707" s="171" t="s">
        <v>805</v>
      </c>
      <c r="G707" s="172" t="s">
        <v>130</v>
      </c>
      <c r="H707" s="173">
        <v>71.51</v>
      </c>
      <c r="I707" s="174"/>
      <c r="J707" s="175">
        <f>ROUND(I707*H707,2)</f>
        <v>0</v>
      </c>
      <c r="K707" s="171" t="s">
        <v>131</v>
      </c>
      <c r="L707" s="40"/>
      <c r="M707" s="176" t="s">
        <v>19</v>
      </c>
      <c r="N707" s="177" t="s">
        <v>46</v>
      </c>
      <c r="O707" s="65"/>
      <c r="P707" s="178">
        <f>O707*H707</f>
        <v>0</v>
      </c>
      <c r="Q707" s="178">
        <v>1E-05</v>
      </c>
      <c r="R707" s="178">
        <f>Q707*H707</f>
        <v>0.0007151000000000001</v>
      </c>
      <c r="S707" s="178">
        <v>0</v>
      </c>
      <c r="T707" s="179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80" t="s">
        <v>245</v>
      </c>
      <c r="AT707" s="180" t="s">
        <v>127</v>
      </c>
      <c r="AU707" s="180" t="s">
        <v>82</v>
      </c>
      <c r="AY707" s="18" t="s">
        <v>125</v>
      </c>
      <c r="BE707" s="181">
        <f>IF(N707="základní",J707,0)</f>
        <v>0</v>
      </c>
      <c r="BF707" s="181">
        <f>IF(N707="snížená",J707,0)</f>
        <v>0</v>
      </c>
      <c r="BG707" s="181">
        <f>IF(N707="zákl. přenesená",J707,0)</f>
        <v>0</v>
      </c>
      <c r="BH707" s="181">
        <f>IF(N707="sníž. přenesená",J707,0)</f>
        <v>0</v>
      </c>
      <c r="BI707" s="181">
        <f>IF(N707="nulová",J707,0)</f>
        <v>0</v>
      </c>
      <c r="BJ707" s="18" t="s">
        <v>80</v>
      </c>
      <c r="BK707" s="181">
        <f>ROUND(I707*H707,2)</f>
        <v>0</v>
      </c>
      <c r="BL707" s="18" t="s">
        <v>245</v>
      </c>
      <c r="BM707" s="180" t="s">
        <v>806</v>
      </c>
    </row>
    <row r="708" spans="1:47" s="2" customFormat="1" ht="11.25">
      <c r="A708" s="35"/>
      <c r="B708" s="36"/>
      <c r="C708" s="37"/>
      <c r="D708" s="182" t="s">
        <v>134</v>
      </c>
      <c r="E708" s="37"/>
      <c r="F708" s="183" t="s">
        <v>807</v>
      </c>
      <c r="G708" s="37"/>
      <c r="H708" s="37"/>
      <c r="I708" s="184"/>
      <c r="J708" s="37"/>
      <c r="K708" s="37"/>
      <c r="L708" s="40"/>
      <c r="M708" s="185"/>
      <c r="N708" s="186"/>
      <c r="O708" s="65"/>
      <c r="P708" s="65"/>
      <c r="Q708" s="65"/>
      <c r="R708" s="65"/>
      <c r="S708" s="65"/>
      <c r="T708" s="66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T708" s="18" t="s">
        <v>134</v>
      </c>
      <c r="AU708" s="18" t="s">
        <v>82</v>
      </c>
    </row>
    <row r="709" spans="2:51" s="13" customFormat="1" ht="11.25">
      <c r="B709" s="187"/>
      <c r="C709" s="188"/>
      <c r="D709" s="189" t="s">
        <v>136</v>
      </c>
      <c r="E709" s="190" t="s">
        <v>19</v>
      </c>
      <c r="F709" s="191" t="s">
        <v>618</v>
      </c>
      <c r="G709" s="188"/>
      <c r="H709" s="190" t="s">
        <v>19</v>
      </c>
      <c r="I709" s="192"/>
      <c r="J709" s="188"/>
      <c r="K709" s="188"/>
      <c r="L709" s="193"/>
      <c r="M709" s="194"/>
      <c r="N709" s="195"/>
      <c r="O709" s="195"/>
      <c r="P709" s="195"/>
      <c r="Q709" s="195"/>
      <c r="R709" s="195"/>
      <c r="S709" s="195"/>
      <c r="T709" s="196"/>
      <c r="AT709" s="197" t="s">
        <v>136</v>
      </c>
      <c r="AU709" s="197" t="s">
        <v>82</v>
      </c>
      <c r="AV709" s="13" t="s">
        <v>80</v>
      </c>
      <c r="AW709" s="13" t="s">
        <v>37</v>
      </c>
      <c r="AX709" s="13" t="s">
        <v>75</v>
      </c>
      <c r="AY709" s="197" t="s">
        <v>125</v>
      </c>
    </row>
    <row r="710" spans="2:51" s="13" customFormat="1" ht="11.25">
      <c r="B710" s="187"/>
      <c r="C710" s="188"/>
      <c r="D710" s="189" t="s">
        <v>136</v>
      </c>
      <c r="E710" s="190" t="s">
        <v>19</v>
      </c>
      <c r="F710" s="191" t="s">
        <v>301</v>
      </c>
      <c r="G710" s="188"/>
      <c r="H710" s="190" t="s">
        <v>19</v>
      </c>
      <c r="I710" s="192"/>
      <c r="J710" s="188"/>
      <c r="K710" s="188"/>
      <c r="L710" s="193"/>
      <c r="M710" s="194"/>
      <c r="N710" s="195"/>
      <c r="O710" s="195"/>
      <c r="P710" s="195"/>
      <c r="Q710" s="195"/>
      <c r="R710" s="195"/>
      <c r="S710" s="195"/>
      <c r="T710" s="196"/>
      <c r="AT710" s="197" t="s">
        <v>136</v>
      </c>
      <c r="AU710" s="197" t="s">
        <v>82</v>
      </c>
      <c r="AV710" s="13" t="s">
        <v>80</v>
      </c>
      <c r="AW710" s="13" t="s">
        <v>37</v>
      </c>
      <c r="AX710" s="13" t="s">
        <v>75</v>
      </c>
      <c r="AY710" s="197" t="s">
        <v>125</v>
      </c>
    </row>
    <row r="711" spans="2:51" s="14" customFormat="1" ht="11.25">
      <c r="B711" s="198"/>
      <c r="C711" s="199"/>
      <c r="D711" s="189" t="s">
        <v>136</v>
      </c>
      <c r="E711" s="200" t="s">
        <v>19</v>
      </c>
      <c r="F711" s="201" t="s">
        <v>808</v>
      </c>
      <c r="G711" s="199"/>
      <c r="H711" s="202">
        <v>35.755</v>
      </c>
      <c r="I711" s="203"/>
      <c r="J711" s="199"/>
      <c r="K711" s="199"/>
      <c r="L711" s="204"/>
      <c r="M711" s="205"/>
      <c r="N711" s="206"/>
      <c r="O711" s="206"/>
      <c r="P711" s="206"/>
      <c r="Q711" s="206"/>
      <c r="R711" s="206"/>
      <c r="S711" s="206"/>
      <c r="T711" s="207"/>
      <c r="AT711" s="208" t="s">
        <v>136</v>
      </c>
      <c r="AU711" s="208" t="s">
        <v>82</v>
      </c>
      <c r="AV711" s="14" t="s">
        <v>82</v>
      </c>
      <c r="AW711" s="14" t="s">
        <v>37</v>
      </c>
      <c r="AX711" s="14" t="s">
        <v>75</v>
      </c>
      <c r="AY711" s="208" t="s">
        <v>125</v>
      </c>
    </row>
    <row r="712" spans="2:51" s="13" customFormat="1" ht="11.25">
      <c r="B712" s="187"/>
      <c r="C712" s="188"/>
      <c r="D712" s="189" t="s">
        <v>136</v>
      </c>
      <c r="E712" s="190" t="s">
        <v>19</v>
      </c>
      <c r="F712" s="191" t="s">
        <v>303</v>
      </c>
      <c r="G712" s="188"/>
      <c r="H712" s="190" t="s">
        <v>19</v>
      </c>
      <c r="I712" s="192"/>
      <c r="J712" s="188"/>
      <c r="K712" s="188"/>
      <c r="L712" s="193"/>
      <c r="M712" s="194"/>
      <c r="N712" s="195"/>
      <c r="O712" s="195"/>
      <c r="P712" s="195"/>
      <c r="Q712" s="195"/>
      <c r="R712" s="195"/>
      <c r="S712" s="195"/>
      <c r="T712" s="196"/>
      <c r="AT712" s="197" t="s">
        <v>136</v>
      </c>
      <c r="AU712" s="197" t="s">
        <v>82</v>
      </c>
      <c r="AV712" s="13" t="s">
        <v>80</v>
      </c>
      <c r="AW712" s="13" t="s">
        <v>37</v>
      </c>
      <c r="AX712" s="13" t="s">
        <v>75</v>
      </c>
      <c r="AY712" s="197" t="s">
        <v>125</v>
      </c>
    </row>
    <row r="713" spans="2:51" s="14" customFormat="1" ht="11.25">
      <c r="B713" s="198"/>
      <c r="C713" s="199"/>
      <c r="D713" s="189" t="s">
        <v>136</v>
      </c>
      <c r="E713" s="200" t="s">
        <v>19</v>
      </c>
      <c r="F713" s="201" t="s">
        <v>808</v>
      </c>
      <c r="G713" s="199"/>
      <c r="H713" s="202">
        <v>35.755</v>
      </c>
      <c r="I713" s="203"/>
      <c r="J713" s="199"/>
      <c r="K713" s="199"/>
      <c r="L713" s="204"/>
      <c r="M713" s="205"/>
      <c r="N713" s="206"/>
      <c r="O713" s="206"/>
      <c r="P713" s="206"/>
      <c r="Q713" s="206"/>
      <c r="R713" s="206"/>
      <c r="S713" s="206"/>
      <c r="T713" s="207"/>
      <c r="AT713" s="208" t="s">
        <v>136</v>
      </c>
      <c r="AU713" s="208" t="s">
        <v>82</v>
      </c>
      <c r="AV713" s="14" t="s">
        <v>82</v>
      </c>
      <c r="AW713" s="14" t="s">
        <v>37</v>
      </c>
      <c r="AX713" s="14" t="s">
        <v>75</v>
      </c>
      <c r="AY713" s="208" t="s">
        <v>125</v>
      </c>
    </row>
    <row r="714" spans="2:51" s="15" customFormat="1" ht="11.25">
      <c r="B714" s="209"/>
      <c r="C714" s="210"/>
      <c r="D714" s="189" t="s">
        <v>136</v>
      </c>
      <c r="E714" s="211" t="s">
        <v>19</v>
      </c>
      <c r="F714" s="212" t="s">
        <v>145</v>
      </c>
      <c r="G714" s="210"/>
      <c r="H714" s="213">
        <v>71.51</v>
      </c>
      <c r="I714" s="214"/>
      <c r="J714" s="210"/>
      <c r="K714" s="210"/>
      <c r="L714" s="215"/>
      <c r="M714" s="216"/>
      <c r="N714" s="217"/>
      <c r="O714" s="217"/>
      <c r="P714" s="217"/>
      <c r="Q714" s="217"/>
      <c r="R714" s="217"/>
      <c r="S714" s="217"/>
      <c r="T714" s="218"/>
      <c r="AT714" s="219" t="s">
        <v>136</v>
      </c>
      <c r="AU714" s="219" t="s">
        <v>82</v>
      </c>
      <c r="AV714" s="15" t="s">
        <v>132</v>
      </c>
      <c r="AW714" s="15" t="s">
        <v>37</v>
      </c>
      <c r="AX714" s="15" t="s">
        <v>80</v>
      </c>
      <c r="AY714" s="219" t="s">
        <v>125</v>
      </c>
    </row>
    <row r="715" spans="1:65" s="2" customFormat="1" ht="24.2" customHeight="1">
      <c r="A715" s="35"/>
      <c r="B715" s="36"/>
      <c r="C715" s="221" t="s">
        <v>809</v>
      </c>
      <c r="D715" s="221" t="s">
        <v>218</v>
      </c>
      <c r="E715" s="222" t="s">
        <v>462</v>
      </c>
      <c r="F715" s="223" t="s">
        <v>463</v>
      </c>
      <c r="G715" s="224" t="s">
        <v>130</v>
      </c>
      <c r="H715" s="225">
        <v>78.661</v>
      </c>
      <c r="I715" s="226"/>
      <c r="J715" s="227">
        <f>ROUND(I715*H715,2)</f>
        <v>0</v>
      </c>
      <c r="K715" s="223" t="s">
        <v>131</v>
      </c>
      <c r="L715" s="228"/>
      <c r="M715" s="229" t="s">
        <v>19</v>
      </c>
      <c r="N715" s="230" t="s">
        <v>46</v>
      </c>
      <c r="O715" s="65"/>
      <c r="P715" s="178">
        <f>O715*H715</f>
        <v>0</v>
      </c>
      <c r="Q715" s="178">
        <v>0.00013</v>
      </c>
      <c r="R715" s="178">
        <f>Q715*H715</f>
        <v>0.01022593</v>
      </c>
      <c r="S715" s="178">
        <v>0</v>
      </c>
      <c r="T715" s="179">
        <f>S715*H715</f>
        <v>0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R715" s="180" t="s">
        <v>371</v>
      </c>
      <c r="AT715" s="180" t="s">
        <v>218</v>
      </c>
      <c r="AU715" s="180" t="s">
        <v>82</v>
      </c>
      <c r="AY715" s="18" t="s">
        <v>125</v>
      </c>
      <c r="BE715" s="181">
        <f>IF(N715="základní",J715,0)</f>
        <v>0</v>
      </c>
      <c r="BF715" s="181">
        <f>IF(N715="snížená",J715,0)</f>
        <v>0</v>
      </c>
      <c r="BG715" s="181">
        <f>IF(N715="zákl. přenesená",J715,0)</f>
        <v>0</v>
      </c>
      <c r="BH715" s="181">
        <f>IF(N715="sníž. přenesená",J715,0)</f>
        <v>0</v>
      </c>
      <c r="BI715" s="181">
        <f>IF(N715="nulová",J715,0)</f>
        <v>0</v>
      </c>
      <c r="BJ715" s="18" t="s">
        <v>80</v>
      </c>
      <c r="BK715" s="181">
        <f>ROUND(I715*H715,2)</f>
        <v>0</v>
      </c>
      <c r="BL715" s="18" t="s">
        <v>245</v>
      </c>
      <c r="BM715" s="180" t="s">
        <v>810</v>
      </c>
    </row>
    <row r="716" spans="2:51" s="14" customFormat="1" ht="11.25">
      <c r="B716" s="198"/>
      <c r="C716" s="199"/>
      <c r="D716" s="189" t="s">
        <v>136</v>
      </c>
      <c r="E716" s="199"/>
      <c r="F716" s="201" t="s">
        <v>811</v>
      </c>
      <c r="G716" s="199"/>
      <c r="H716" s="202">
        <v>78.661</v>
      </c>
      <c r="I716" s="203"/>
      <c r="J716" s="199"/>
      <c r="K716" s="199"/>
      <c r="L716" s="204"/>
      <c r="M716" s="205"/>
      <c r="N716" s="206"/>
      <c r="O716" s="206"/>
      <c r="P716" s="206"/>
      <c r="Q716" s="206"/>
      <c r="R716" s="206"/>
      <c r="S716" s="206"/>
      <c r="T716" s="207"/>
      <c r="AT716" s="208" t="s">
        <v>136</v>
      </c>
      <c r="AU716" s="208" t="s">
        <v>82</v>
      </c>
      <c r="AV716" s="14" t="s">
        <v>82</v>
      </c>
      <c r="AW716" s="14" t="s">
        <v>4</v>
      </c>
      <c r="AX716" s="14" t="s">
        <v>80</v>
      </c>
      <c r="AY716" s="208" t="s">
        <v>125</v>
      </c>
    </row>
    <row r="717" spans="1:65" s="2" customFormat="1" ht="24.2" customHeight="1">
      <c r="A717" s="35"/>
      <c r="B717" s="36"/>
      <c r="C717" s="169" t="s">
        <v>812</v>
      </c>
      <c r="D717" s="169" t="s">
        <v>127</v>
      </c>
      <c r="E717" s="170" t="s">
        <v>813</v>
      </c>
      <c r="F717" s="171" t="s">
        <v>814</v>
      </c>
      <c r="G717" s="172" t="s">
        <v>674</v>
      </c>
      <c r="H717" s="231"/>
      <c r="I717" s="174"/>
      <c r="J717" s="175">
        <f>ROUND(I717*H717,2)</f>
        <v>0</v>
      </c>
      <c r="K717" s="171" t="s">
        <v>131</v>
      </c>
      <c r="L717" s="40"/>
      <c r="M717" s="176" t="s">
        <v>19</v>
      </c>
      <c r="N717" s="177" t="s">
        <v>46</v>
      </c>
      <c r="O717" s="65"/>
      <c r="P717" s="178">
        <f>O717*H717</f>
        <v>0</v>
      </c>
      <c r="Q717" s="178">
        <v>0</v>
      </c>
      <c r="R717" s="178">
        <f>Q717*H717</f>
        <v>0</v>
      </c>
      <c r="S717" s="178">
        <v>0</v>
      </c>
      <c r="T717" s="179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80" t="s">
        <v>245</v>
      </c>
      <c r="AT717" s="180" t="s">
        <v>127</v>
      </c>
      <c r="AU717" s="180" t="s">
        <v>82</v>
      </c>
      <c r="AY717" s="18" t="s">
        <v>125</v>
      </c>
      <c r="BE717" s="181">
        <f>IF(N717="základní",J717,0)</f>
        <v>0</v>
      </c>
      <c r="BF717" s="181">
        <f>IF(N717="snížená",J717,0)</f>
        <v>0</v>
      </c>
      <c r="BG717" s="181">
        <f>IF(N717="zákl. přenesená",J717,0)</f>
        <v>0</v>
      </c>
      <c r="BH717" s="181">
        <f>IF(N717="sníž. přenesená",J717,0)</f>
        <v>0</v>
      </c>
      <c r="BI717" s="181">
        <f>IF(N717="nulová",J717,0)</f>
        <v>0</v>
      </c>
      <c r="BJ717" s="18" t="s">
        <v>80</v>
      </c>
      <c r="BK717" s="181">
        <f>ROUND(I717*H717,2)</f>
        <v>0</v>
      </c>
      <c r="BL717" s="18" t="s">
        <v>245</v>
      </c>
      <c r="BM717" s="180" t="s">
        <v>815</v>
      </c>
    </row>
    <row r="718" spans="1:47" s="2" customFormat="1" ht="11.25">
      <c r="A718" s="35"/>
      <c r="B718" s="36"/>
      <c r="C718" s="37"/>
      <c r="D718" s="182" t="s">
        <v>134</v>
      </c>
      <c r="E718" s="37"/>
      <c r="F718" s="183" t="s">
        <v>816</v>
      </c>
      <c r="G718" s="37"/>
      <c r="H718" s="37"/>
      <c r="I718" s="184"/>
      <c r="J718" s="37"/>
      <c r="K718" s="37"/>
      <c r="L718" s="40"/>
      <c r="M718" s="185"/>
      <c r="N718" s="186"/>
      <c r="O718" s="65"/>
      <c r="P718" s="65"/>
      <c r="Q718" s="65"/>
      <c r="R718" s="65"/>
      <c r="S718" s="65"/>
      <c r="T718" s="66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T718" s="18" t="s">
        <v>134</v>
      </c>
      <c r="AU718" s="18" t="s">
        <v>82</v>
      </c>
    </row>
    <row r="719" spans="2:63" s="12" customFormat="1" ht="22.9" customHeight="1">
      <c r="B719" s="153"/>
      <c r="C719" s="154"/>
      <c r="D719" s="155" t="s">
        <v>74</v>
      </c>
      <c r="E719" s="167" t="s">
        <v>817</v>
      </c>
      <c r="F719" s="167" t="s">
        <v>818</v>
      </c>
      <c r="G719" s="154"/>
      <c r="H719" s="154"/>
      <c r="I719" s="157"/>
      <c r="J719" s="168">
        <f>BK719</f>
        <v>0</v>
      </c>
      <c r="K719" s="154"/>
      <c r="L719" s="159"/>
      <c r="M719" s="160"/>
      <c r="N719" s="161"/>
      <c r="O719" s="161"/>
      <c r="P719" s="162">
        <f>SUM(P720:P937)</f>
        <v>0</v>
      </c>
      <c r="Q719" s="161"/>
      <c r="R719" s="162">
        <f>SUM(R720:R937)</f>
        <v>25.06320186</v>
      </c>
      <c r="S719" s="161"/>
      <c r="T719" s="163">
        <f>SUM(T720:T937)</f>
        <v>0</v>
      </c>
      <c r="AR719" s="164" t="s">
        <v>82</v>
      </c>
      <c r="AT719" s="165" t="s">
        <v>74</v>
      </c>
      <c r="AU719" s="165" t="s">
        <v>80</v>
      </c>
      <c r="AY719" s="164" t="s">
        <v>125</v>
      </c>
      <c r="BK719" s="166">
        <f>SUM(BK720:BK937)</f>
        <v>0</v>
      </c>
    </row>
    <row r="720" spans="1:65" s="2" customFormat="1" ht="24.2" customHeight="1">
      <c r="A720" s="35"/>
      <c r="B720" s="36"/>
      <c r="C720" s="169" t="s">
        <v>819</v>
      </c>
      <c r="D720" s="169" t="s">
        <v>127</v>
      </c>
      <c r="E720" s="170" t="s">
        <v>820</v>
      </c>
      <c r="F720" s="171" t="s">
        <v>821</v>
      </c>
      <c r="G720" s="172" t="s">
        <v>130</v>
      </c>
      <c r="H720" s="173">
        <v>1162.011</v>
      </c>
      <c r="I720" s="174"/>
      <c r="J720" s="175">
        <f>ROUND(I720*H720,2)</f>
        <v>0</v>
      </c>
      <c r="K720" s="171" t="s">
        <v>131</v>
      </c>
      <c r="L720" s="40"/>
      <c r="M720" s="176" t="s">
        <v>19</v>
      </c>
      <c r="N720" s="177" t="s">
        <v>46</v>
      </c>
      <c r="O720" s="65"/>
      <c r="P720" s="178">
        <f>O720*H720</f>
        <v>0</v>
      </c>
      <c r="Q720" s="178">
        <v>2E-05</v>
      </c>
      <c r="R720" s="178">
        <f>Q720*H720</f>
        <v>0.023240220000000002</v>
      </c>
      <c r="S720" s="178">
        <v>0</v>
      </c>
      <c r="T720" s="179">
        <f>S720*H720</f>
        <v>0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R720" s="180" t="s">
        <v>245</v>
      </c>
      <c r="AT720" s="180" t="s">
        <v>127</v>
      </c>
      <c r="AU720" s="180" t="s">
        <v>82</v>
      </c>
      <c r="AY720" s="18" t="s">
        <v>125</v>
      </c>
      <c r="BE720" s="181">
        <f>IF(N720="základní",J720,0)</f>
        <v>0</v>
      </c>
      <c r="BF720" s="181">
        <f>IF(N720="snížená",J720,0)</f>
        <v>0</v>
      </c>
      <c r="BG720" s="181">
        <f>IF(N720="zákl. přenesená",J720,0)</f>
        <v>0</v>
      </c>
      <c r="BH720" s="181">
        <f>IF(N720="sníž. přenesená",J720,0)</f>
        <v>0</v>
      </c>
      <c r="BI720" s="181">
        <f>IF(N720="nulová",J720,0)</f>
        <v>0</v>
      </c>
      <c r="BJ720" s="18" t="s">
        <v>80</v>
      </c>
      <c r="BK720" s="181">
        <f>ROUND(I720*H720,2)</f>
        <v>0</v>
      </c>
      <c r="BL720" s="18" t="s">
        <v>245</v>
      </c>
      <c r="BM720" s="180" t="s">
        <v>822</v>
      </c>
    </row>
    <row r="721" spans="1:47" s="2" customFormat="1" ht="11.25">
      <c r="A721" s="35"/>
      <c r="B721" s="36"/>
      <c r="C721" s="37"/>
      <c r="D721" s="182" t="s">
        <v>134</v>
      </c>
      <c r="E721" s="37"/>
      <c r="F721" s="183" t="s">
        <v>823</v>
      </c>
      <c r="G721" s="37"/>
      <c r="H721" s="37"/>
      <c r="I721" s="184"/>
      <c r="J721" s="37"/>
      <c r="K721" s="37"/>
      <c r="L721" s="40"/>
      <c r="M721" s="185"/>
      <c r="N721" s="186"/>
      <c r="O721" s="65"/>
      <c r="P721" s="65"/>
      <c r="Q721" s="65"/>
      <c r="R721" s="65"/>
      <c r="S721" s="65"/>
      <c r="T721" s="66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T721" s="18" t="s">
        <v>134</v>
      </c>
      <c r="AU721" s="18" t="s">
        <v>82</v>
      </c>
    </row>
    <row r="722" spans="1:47" s="2" customFormat="1" ht="19.5">
      <c r="A722" s="35"/>
      <c r="B722" s="36"/>
      <c r="C722" s="37"/>
      <c r="D722" s="189" t="s">
        <v>193</v>
      </c>
      <c r="E722" s="37"/>
      <c r="F722" s="220" t="s">
        <v>824</v>
      </c>
      <c r="G722" s="37"/>
      <c r="H722" s="37"/>
      <c r="I722" s="184"/>
      <c r="J722" s="37"/>
      <c r="K722" s="37"/>
      <c r="L722" s="40"/>
      <c r="M722" s="185"/>
      <c r="N722" s="186"/>
      <c r="O722" s="65"/>
      <c r="P722" s="65"/>
      <c r="Q722" s="65"/>
      <c r="R722" s="65"/>
      <c r="S722" s="65"/>
      <c r="T722" s="66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T722" s="18" t="s">
        <v>193</v>
      </c>
      <c r="AU722" s="18" t="s">
        <v>82</v>
      </c>
    </row>
    <row r="723" spans="2:51" s="13" customFormat="1" ht="11.25">
      <c r="B723" s="187"/>
      <c r="C723" s="188"/>
      <c r="D723" s="189" t="s">
        <v>136</v>
      </c>
      <c r="E723" s="190" t="s">
        <v>19</v>
      </c>
      <c r="F723" s="191" t="s">
        <v>250</v>
      </c>
      <c r="G723" s="188"/>
      <c r="H723" s="190" t="s">
        <v>19</v>
      </c>
      <c r="I723" s="192"/>
      <c r="J723" s="188"/>
      <c r="K723" s="188"/>
      <c r="L723" s="193"/>
      <c r="M723" s="194"/>
      <c r="N723" s="195"/>
      <c r="O723" s="195"/>
      <c r="P723" s="195"/>
      <c r="Q723" s="195"/>
      <c r="R723" s="195"/>
      <c r="S723" s="195"/>
      <c r="T723" s="196"/>
      <c r="AT723" s="197" t="s">
        <v>136</v>
      </c>
      <c r="AU723" s="197" t="s">
        <v>82</v>
      </c>
      <c r="AV723" s="13" t="s">
        <v>80</v>
      </c>
      <c r="AW723" s="13" t="s">
        <v>37</v>
      </c>
      <c r="AX723" s="13" t="s">
        <v>75</v>
      </c>
      <c r="AY723" s="197" t="s">
        <v>125</v>
      </c>
    </row>
    <row r="724" spans="2:51" s="14" customFormat="1" ht="11.25">
      <c r="B724" s="198"/>
      <c r="C724" s="199"/>
      <c r="D724" s="189" t="s">
        <v>136</v>
      </c>
      <c r="E724" s="200" t="s">
        <v>19</v>
      </c>
      <c r="F724" s="201" t="s">
        <v>825</v>
      </c>
      <c r="G724" s="199"/>
      <c r="H724" s="202">
        <v>441.701</v>
      </c>
      <c r="I724" s="203"/>
      <c r="J724" s="199"/>
      <c r="K724" s="199"/>
      <c r="L724" s="204"/>
      <c r="M724" s="205"/>
      <c r="N724" s="206"/>
      <c r="O724" s="206"/>
      <c r="P724" s="206"/>
      <c r="Q724" s="206"/>
      <c r="R724" s="206"/>
      <c r="S724" s="206"/>
      <c r="T724" s="207"/>
      <c r="AT724" s="208" t="s">
        <v>136</v>
      </c>
      <c r="AU724" s="208" t="s">
        <v>82</v>
      </c>
      <c r="AV724" s="14" t="s">
        <v>82</v>
      </c>
      <c r="AW724" s="14" t="s">
        <v>37</v>
      </c>
      <c r="AX724" s="14" t="s">
        <v>75</v>
      </c>
      <c r="AY724" s="208" t="s">
        <v>125</v>
      </c>
    </row>
    <row r="725" spans="2:51" s="14" customFormat="1" ht="11.25">
      <c r="B725" s="198"/>
      <c r="C725" s="199"/>
      <c r="D725" s="189" t="s">
        <v>136</v>
      </c>
      <c r="E725" s="200" t="s">
        <v>19</v>
      </c>
      <c r="F725" s="201" t="s">
        <v>826</v>
      </c>
      <c r="G725" s="199"/>
      <c r="H725" s="202">
        <v>97.809</v>
      </c>
      <c r="I725" s="203"/>
      <c r="J725" s="199"/>
      <c r="K725" s="199"/>
      <c r="L725" s="204"/>
      <c r="M725" s="205"/>
      <c r="N725" s="206"/>
      <c r="O725" s="206"/>
      <c r="P725" s="206"/>
      <c r="Q725" s="206"/>
      <c r="R725" s="206"/>
      <c r="S725" s="206"/>
      <c r="T725" s="207"/>
      <c r="AT725" s="208" t="s">
        <v>136</v>
      </c>
      <c r="AU725" s="208" t="s">
        <v>82</v>
      </c>
      <c r="AV725" s="14" t="s">
        <v>82</v>
      </c>
      <c r="AW725" s="14" t="s">
        <v>37</v>
      </c>
      <c r="AX725" s="14" t="s">
        <v>75</v>
      </c>
      <c r="AY725" s="208" t="s">
        <v>125</v>
      </c>
    </row>
    <row r="726" spans="2:51" s="14" customFormat="1" ht="11.25">
      <c r="B726" s="198"/>
      <c r="C726" s="199"/>
      <c r="D726" s="189" t="s">
        <v>136</v>
      </c>
      <c r="E726" s="200" t="s">
        <v>19</v>
      </c>
      <c r="F726" s="201" t="s">
        <v>827</v>
      </c>
      <c r="G726" s="199"/>
      <c r="H726" s="202">
        <v>686.829</v>
      </c>
      <c r="I726" s="203"/>
      <c r="J726" s="199"/>
      <c r="K726" s="199"/>
      <c r="L726" s="204"/>
      <c r="M726" s="205"/>
      <c r="N726" s="206"/>
      <c r="O726" s="206"/>
      <c r="P726" s="206"/>
      <c r="Q726" s="206"/>
      <c r="R726" s="206"/>
      <c r="S726" s="206"/>
      <c r="T726" s="207"/>
      <c r="AT726" s="208" t="s">
        <v>136</v>
      </c>
      <c r="AU726" s="208" t="s">
        <v>82</v>
      </c>
      <c r="AV726" s="14" t="s">
        <v>82</v>
      </c>
      <c r="AW726" s="14" t="s">
        <v>37</v>
      </c>
      <c r="AX726" s="14" t="s">
        <v>75</v>
      </c>
      <c r="AY726" s="208" t="s">
        <v>125</v>
      </c>
    </row>
    <row r="727" spans="2:51" s="14" customFormat="1" ht="11.25">
      <c r="B727" s="198"/>
      <c r="C727" s="199"/>
      <c r="D727" s="189" t="s">
        <v>136</v>
      </c>
      <c r="E727" s="200" t="s">
        <v>19</v>
      </c>
      <c r="F727" s="201" t="s">
        <v>828</v>
      </c>
      <c r="G727" s="199"/>
      <c r="H727" s="202">
        <v>14.317</v>
      </c>
      <c r="I727" s="203"/>
      <c r="J727" s="199"/>
      <c r="K727" s="199"/>
      <c r="L727" s="204"/>
      <c r="M727" s="205"/>
      <c r="N727" s="206"/>
      <c r="O727" s="206"/>
      <c r="P727" s="206"/>
      <c r="Q727" s="206"/>
      <c r="R727" s="206"/>
      <c r="S727" s="206"/>
      <c r="T727" s="207"/>
      <c r="AT727" s="208" t="s">
        <v>136</v>
      </c>
      <c r="AU727" s="208" t="s">
        <v>82</v>
      </c>
      <c r="AV727" s="14" t="s">
        <v>82</v>
      </c>
      <c r="AW727" s="14" t="s">
        <v>37</v>
      </c>
      <c r="AX727" s="14" t="s">
        <v>75</v>
      </c>
      <c r="AY727" s="208" t="s">
        <v>125</v>
      </c>
    </row>
    <row r="728" spans="2:51" s="14" customFormat="1" ht="11.25">
      <c r="B728" s="198"/>
      <c r="C728" s="199"/>
      <c r="D728" s="189" t="s">
        <v>136</v>
      </c>
      <c r="E728" s="200" t="s">
        <v>19</v>
      </c>
      <c r="F728" s="201" t="s">
        <v>829</v>
      </c>
      <c r="G728" s="199"/>
      <c r="H728" s="202">
        <v>18.378</v>
      </c>
      <c r="I728" s="203"/>
      <c r="J728" s="199"/>
      <c r="K728" s="199"/>
      <c r="L728" s="204"/>
      <c r="M728" s="205"/>
      <c r="N728" s="206"/>
      <c r="O728" s="206"/>
      <c r="P728" s="206"/>
      <c r="Q728" s="206"/>
      <c r="R728" s="206"/>
      <c r="S728" s="206"/>
      <c r="T728" s="207"/>
      <c r="AT728" s="208" t="s">
        <v>136</v>
      </c>
      <c r="AU728" s="208" t="s">
        <v>82</v>
      </c>
      <c r="AV728" s="14" t="s">
        <v>82</v>
      </c>
      <c r="AW728" s="14" t="s">
        <v>37</v>
      </c>
      <c r="AX728" s="14" t="s">
        <v>75</v>
      </c>
      <c r="AY728" s="208" t="s">
        <v>125</v>
      </c>
    </row>
    <row r="729" spans="2:51" s="14" customFormat="1" ht="11.25">
      <c r="B729" s="198"/>
      <c r="C729" s="199"/>
      <c r="D729" s="189" t="s">
        <v>136</v>
      </c>
      <c r="E729" s="200" t="s">
        <v>19</v>
      </c>
      <c r="F729" s="201" t="s">
        <v>830</v>
      </c>
      <c r="G729" s="199"/>
      <c r="H729" s="202">
        <v>27.627</v>
      </c>
      <c r="I729" s="203"/>
      <c r="J729" s="199"/>
      <c r="K729" s="199"/>
      <c r="L729" s="204"/>
      <c r="M729" s="205"/>
      <c r="N729" s="206"/>
      <c r="O729" s="206"/>
      <c r="P729" s="206"/>
      <c r="Q729" s="206"/>
      <c r="R729" s="206"/>
      <c r="S729" s="206"/>
      <c r="T729" s="207"/>
      <c r="AT729" s="208" t="s">
        <v>136</v>
      </c>
      <c r="AU729" s="208" t="s">
        <v>82</v>
      </c>
      <c r="AV729" s="14" t="s">
        <v>82</v>
      </c>
      <c r="AW729" s="14" t="s">
        <v>37</v>
      </c>
      <c r="AX729" s="14" t="s">
        <v>75</v>
      </c>
      <c r="AY729" s="208" t="s">
        <v>125</v>
      </c>
    </row>
    <row r="730" spans="2:51" s="13" customFormat="1" ht="11.25">
      <c r="B730" s="187"/>
      <c r="C730" s="188"/>
      <c r="D730" s="189" t="s">
        <v>136</v>
      </c>
      <c r="E730" s="190" t="s">
        <v>19</v>
      </c>
      <c r="F730" s="191" t="s">
        <v>831</v>
      </c>
      <c r="G730" s="188"/>
      <c r="H730" s="190" t="s">
        <v>19</v>
      </c>
      <c r="I730" s="192"/>
      <c r="J730" s="188"/>
      <c r="K730" s="188"/>
      <c r="L730" s="193"/>
      <c r="M730" s="194"/>
      <c r="N730" s="195"/>
      <c r="O730" s="195"/>
      <c r="P730" s="195"/>
      <c r="Q730" s="195"/>
      <c r="R730" s="195"/>
      <c r="S730" s="195"/>
      <c r="T730" s="196"/>
      <c r="AT730" s="197" t="s">
        <v>136</v>
      </c>
      <c r="AU730" s="197" t="s">
        <v>82</v>
      </c>
      <c r="AV730" s="13" t="s">
        <v>80</v>
      </c>
      <c r="AW730" s="13" t="s">
        <v>37</v>
      </c>
      <c r="AX730" s="13" t="s">
        <v>75</v>
      </c>
      <c r="AY730" s="197" t="s">
        <v>125</v>
      </c>
    </row>
    <row r="731" spans="2:51" s="14" customFormat="1" ht="11.25">
      <c r="B731" s="198"/>
      <c r="C731" s="199"/>
      <c r="D731" s="189" t="s">
        <v>136</v>
      </c>
      <c r="E731" s="200" t="s">
        <v>19</v>
      </c>
      <c r="F731" s="201" t="s">
        <v>832</v>
      </c>
      <c r="G731" s="199"/>
      <c r="H731" s="202">
        <v>-90.9</v>
      </c>
      <c r="I731" s="203"/>
      <c r="J731" s="199"/>
      <c r="K731" s="199"/>
      <c r="L731" s="204"/>
      <c r="M731" s="205"/>
      <c r="N731" s="206"/>
      <c r="O731" s="206"/>
      <c r="P731" s="206"/>
      <c r="Q731" s="206"/>
      <c r="R731" s="206"/>
      <c r="S731" s="206"/>
      <c r="T731" s="207"/>
      <c r="AT731" s="208" t="s">
        <v>136</v>
      </c>
      <c r="AU731" s="208" t="s">
        <v>82</v>
      </c>
      <c r="AV731" s="14" t="s">
        <v>82</v>
      </c>
      <c r="AW731" s="14" t="s">
        <v>37</v>
      </c>
      <c r="AX731" s="14" t="s">
        <v>75</v>
      </c>
      <c r="AY731" s="208" t="s">
        <v>125</v>
      </c>
    </row>
    <row r="732" spans="2:51" s="14" customFormat="1" ht="11.25">
      <c r="B732" s="198"/>
      <c r="C732" s="199"/>
      <c r="D732" s="189" t="s">
        <v>136</v>
      </c>
      <c r="E732" s="200" t="s">
        <v>19</v>
      </c>
      <c r="F732" s="201" t="s">
        <v>833</v>
      </c>
      <c r="G732" s="199"/>
      <c r="H732" s="202">
        <v>-33.75</v>
      </c>
      <c r="I732" s="203"/>
      <c r="J732" s="199"/>
      <c r="K732" s="199"/>
      <c r="L732" s="204"/>
      <c r="M732" s="205"/>
      <c r="N732" s="206"/>
      <c r="O732" s="206"/>
      <c r="P732" s="206"/>
      <c r="Q732" s="206"/>
      <c r="R732" s="206"/>
      <c r="S732" s="206"/>
      <c r="T732" s="207"/>
      <c r="AT732" s="208" t="s">
        <v>136</v>
      </c>
      <c r="AU732" s="208" t="s">
        <v>82</v>
      </c>
      <c r="AV732" s="14" t="s">
        <v>82</v>
      </c>
      <c r="AW732" s="14" t="s">
        <v>37</v>
      </c>
      <c r="AX732" s="14" t="s">
        <v>75</v>
      </c>
      <c r="AY732" s="208" t="s">
        <v>125</v>
      </c>
    </row>
    <row r="733" spans="2:51" s="15" customFormat="1" ht="11.25">
      <c r="B733" s="209"/>
      <c r="C733" s="210"/>
      <c r="D733" s="189" t="s">
        <v>136</v>
      </c>
      <c r="E733" s="211" t="s">
        <v>19</v>
      </c>
      <c r="F733" s="212" t="s">
        <v>145</v>
      </c>
      <c r="G733" s="210"/>
      <c r="H733" s="213">
        <v>1162.011</v>
      </c>
      <c r="I733" s="214"/>
      <c r="J733" s="210"/>
      <c r="K733" s="210"/>
      <c r="L733" s="215"/>
      <c r="M733" s="216"/>
      <c r="N733" s="217"/>
      <c r="O733" s="217"/>
      <c r="P733" s="217"/>
      <c r="Q733" s="217"/>
      <c r="R733" s="217"/>
      <c r="S733" s="217"/>
      <c r="T733" s="218"/>
      <c r="AT733" s="219" t="s">
        <v>136</v>
      </c>
      <c r="AU733" s="219" t="s">
        <v>82</v>
      </c>
      <c r="AV733" s="15" t="s">
        <v>132</v>
      </c>
      <c r="AW733" s="15" t="s">
        <v>37</v>
      </c>
      <c r="AX733" s="15" t="s">
        <v>80</v>
      </c>
      <c r="AY733" s="219" t="s">
        <v>125</v>
      </c>
    </row>
    <row r="734" spans="1:65" s="2" customFormat="1" ht="16.5" customHeight="1">
      <c r="A734" s="35"/>
      <c r="B734" s="36"/>
      <c r="C734" s="221" t="s">
        <v>834</v>
      </c>
      <c r="D734" s="221" t="s">
        <v>218</v>
      </c>
      <c r="E734" s="222" t="s">
        <v>835</v>
      </c>
      <c r="F734" s="223" t="s">
        <v>836</v>
      </c>
      <c r="G734" s="224" t="s">
        <v>130</v>
      </c>
      <c r="H734" s="225">
        <v>1254.972</v>
      </c>
      <c r="I734" s="226"/>
      <c r="J734" s="227">
        <f>ROUND(I734*H734,2)</f>
        <v>0</v>
      </c>
      <c r="K734" s="223" t="s">
        <v>131</v>
      </c>
      <c r="L734" s="228"/>
      <c r="M734" s="229" t="s">
        <v>19</v>
      </c>
      <c r="N734" s="230" t="s">
        <v>46</v>
      </c>
      <c r="O734" s="65"/>
      <c r="P734" s="178">
        <f>O734*H734</f>
        <v>0</v>
      </c>
      <c r="Q734" s="178">
        <v>0.011</v>
      </c>
      <c r="R734" s="178">
        <f>Q734*H734</f>
        <v>13.804692</v>
      </c>
      <c r="S734" s="178">
        <v>0</v>
      </c>
      <c r="T734" s="179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80" t="s">
        <v>371</v>
      </c>
      <c r="AT734" s="180" t="s">
        <v>218</v>
      </c>
      <c r="AU734" s="180" t="s">
        <v>82</v>
      </c>
      <c r="AY734" s="18" t="s">
        <v>125</v>
      </c>
      <c r="BE734" s="181">
        <f>IF(N734="základní",J734,0)</f>
        <v>0</v>
      </c>
      <c r="BF734" s="181">
        <f>IF(N734="snížená",J734,0)</f>
        <v>0</v>
      </c>
      <c r="BG734" s="181">
        <f>IF(N734="zákl. přenesená",J734,0)</f>
        <v>0</v>
      </c>
      <c r="BH734" s="181">
        <f>IF(N734="sníž. přenesená",J734,0)</f>
        <v>0</v>
      </c>
      <c r="BI734" s="181">
        <f>IF(N734="nulová",J734,0)</f>
        <v>0</v>
      </c>
      <c r="BJ734" s="18" t="s">
        <v>80</v>
      </c>
      <c r="BK734" s="181">
        <f>ROUND(I734*H734,2)</f>
        <v>0</v>
      </c>
      <c r="BL734" s="18" t="s">
        <v>245</v>
      </c>
      <c r="BM734" s="180" t="s">
        <v>837</v>
      </c>
    </row>
    <row r="735" spans="1:47" s="2" customFormat="1" ht="19.5">
      <c r="A735" s="35"/>
      <c r="B735" s="36"/>
      <c r="C735" s="37"/>
      <c r="D735" s="189" t="s">
        <v>193</v>
      </c>
      <c r="E735" s="37"/>
      <c r="F735" s="220" t="s">
        <v>824</v>
      </c>
      <c r="G735" s="37"/>
      <c r="H735" s="37"/>
      <c r="I735" s="184"/>
      <c r="J735" s="37"/>
      <c r="K735" s="37"/>
      <c r="L735" s="40"/>
      <c r="M735" s="185"/>
      <c r="N735" s="186"/>
      <c r="O735" s="65"/>
      <c r="P735" s="65"/>
      <c r="Q735" s="65"/>
      <c r="R735" s="65"/>
      <c r="S735" s="65"/>
      <c r="T735" s="66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T735" s="18" t="s">
        <v>193</v>
      </c>
      <c r="AU735" s="18" t="s">
        <v>82</v>
      </c>
    </row>
    <row r="736" spans="2:51" s="14" customFormat="1" ht="11.25">
      <c r="B736" s="198"/>
      <c r="C736" s="199"/>
      <c r="D736" s="189" t="s">
        <v>136</v>
      </c>
      <c r="E736" s="199"/>
      <c r="F736" s="201" t="s">
        <v>838</v>
      </c>
      <c r="G736" s="199"/>
      <c r="H736" s="202">
        <v>1254.972</v>
      </c>
      <c r="I736" s="203"/>
      <c r="J736" s="199"/>
      <c r="K736" s="199"/>
      <c r="L736" s="204"/>
      <c r="M736" s="205"/>
      <c r="N736" s="206"/>
      <c r="O736" s="206"/>
      <c r="P736" s="206"/>
      <c r="Q736" s="206"/>
      <c r="R736" s="206"/>
      <c r="S736" s="206"/>
      <c r="T736" s="207"/>
      <c r="AT736" s="208" t="s">
        <v>136</v>
      </c>
      <c r="AU736" s="208" t="s">
        <v>82</v>
      </c>
      <c r="AV736" s="14" t="s">
        <v>82</v>
      </c>
      <c r="AW736" s="14" t="s">
        <v>4</v>
      </c>
      <c r="AX736" s="14" t="s">
        <v>80</v>
      </c>
      <c r="AY736" s="208" t="s">
        <v>125</v>
      </c>
    </row>
    <row r="737" spans="1:65" s="2" customFormat="1" ht="24.2" customHeight="1">
      <c r="A737" s="35"/>
      <c r="B737" s="36"/>
      <c r="C737" s="169" t="s">
        <v>839</v>
      </c>
      <c r="D737" s="169" t="s">
        <v>127</v>
      </c>
      <c r="E737" s="170" t="s">
        <v>840</v>
      </c>
      <c r="F737" s="171" t="s">
        <v>841</v>
      </c>
      <c r="G737" s="172" t="s">
        <v>652</v>
      </c>
      <c r="H737" s="173">
        <v>5146.644</v>
      </c>
      <c r="I737" s="174"/>
      <c r="J737" s="175">
        <f>ROUND(I737*H737,2)</f>
        <v>0</v>
      </c>
      <c r="K737" s="171" t="s">
        <v>131</v>
      </c>
      <c r="L737" s="40"/>
      <c r="M737" s="176" t="s">
        <v>19</v>
      </c>
      <c r="N737" s="177" t="s">
        <v>46</v>
      </c>
      <c r="O737" s="65"/>
      <c r="P737" s="178">
        <f>O737*H737</f>
        <v>0</v>
      </c>
      <c r="Q737" s="178">
        <v>3E-05</v>
      </c>
      <c r="R737" s="178">
        <f>Q737*H737</f>
        <v>0.15439932</v>
      </c>
      <c r="S737" s="178">
        <v>0</v>
      </c>
      <c r="T737" s="179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0" t="s">
        <v>245</v>
      </c>
      <c r="AT737" s="180" t="s">
        <v>127</v>
      </c>
      <c r="AU737" s="180" t="s">
        <v>82</v>
      </c>
      <c r="AY737" s="18" t="s">
        <v>125</v>
      </c>
      <c r="BE737" s="181">
        <f>IF(N737="základní",J737,0)</f>
        <v>0</v>
      </c>
      <c r="BF737" s="181">
        <f>IF(N737="snížená",J737,0)</f>
        <v>0</v>
      </c>
      <c r="BG737" s="181">
        <f>IF(N737="zákl. přenesená",J737,0)</f>
        <v>0</v>
      </c>
      <c r="BH737" s="181">
        <f>IF(N737="sníž. přenesená",J737,0)</f>
        <v>0</v>
      </c>
      <c r="BI737" s="181">
        <f>IF(N737="nulová",J737,0)</f>
        <v>0</v>
      </c>
      <c r="BJ737" s="18" t="s">
        <v>80</v>
      </c>
      <c r="BK737" s="181">
        <f>ROUND(I737*H737,2)</f>
        <v>0</v>
      </c>
      <c r="BL737" s="18" t="s">
        <v>245</v>
      </c>
      <c r="BM737" s="180" t="s">
        <v>842</v>
      </c>
    </row>
    <row r="738" spans="1:47" s="2" customFormat="1" ht="11.25">
      <c r="A738" s="35"/>
      <c r="B738" s="36"/>
      <c r="C738" s="37"/>
      <c r="D738" s="182" t="s">
        <v>134</v>
      </c>
      <c r="E738" s="37"/>
      <c r="F738" s="183" t="s">
        <v>843</v>
      </c>
      <c r="G738" s="37"/>
      <c r="H738" s="37"/>
      <c r="I738" s="184"/>
      <c r="J738" s="37"/>
      <c r="K738" s="37"/>
      <c r="L738" s="40"/>
      <c r="M738" s="185"/>
      <c r="N738" s="186"/>
      <c r="O738" s="65"/>
      <c r="P738" s="65"/>
      <c r="Q738" s="65"/>
      <c r="R738" s="65"/>
      <c r="S738" s="65"/>
      <c r="T738" s="66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T738" s="18" t="s">
        <v>134</v>
      </c>
      <c r="AU738" s="18" t="s">
        <v>82</v>
      </c>
    </row>
    <row r="739" spans="1:47" s="2" customFormat="1" ht="19.5">
      <c r="A739" s="35"/>
      <c r="B739" s="36"/>
      <c r="C739" s="37"/>
      <c r="D739" s="189" t="s">
        <v>193</v>
      </c>
      <c r="E739" s="37"/>
      <c r="F739" s="220" t="s">
        <v>824</v>
      </c>
      <c r="G739" s="37"/>
      <c r="H739" s="37"/>
      <c r="I739" s="184"/>
      <c r="J739" s="37"/>
      <c r="K739" s="37"/>
      <c r="L739" s="40"/>
      <c r="M739" s="185"/>
      <c r="N739" s="186"/>
      <c r="O739" s="65"/>
      <c r="P739" s="65"/>
      <c r="Q739" s="65"/>
      <c r="R739" s="65"/>
      <c r="S739" s="65"/>
      <c r="T739" s="66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T739" s="18" t="s">
        <v>193</v>
      </c>
      <c r="AU739" s="18" t="s">
        <v>82</v>
      </c>
    </row>
    <row r="740" spans="2:51" s="13" customFormat="1" ht="11.25">
      <c r="B740" s="187"/>
      <c r="C740" s="188"/>
      <c r="D740" s="189" t="s">
        <v>136</v>
      </c>
      <c r="E740" s="190" t="s">
        <v>19</v>
      </c>
      <c r="F740" s="191" t="s">
        <v>844</v>
      </c>
      <c r="G740" s="188"/>
      <c r="H740" s="190" t="s">
        <v>19</v>
      </c>
      <c r="I740" s="192"/>
      <c r="J740" s="188"/>
      <c r="K740" s="188"/>
      <c r="L740" s="193"/>
      <c r="M740" s="194"/>
      <c r="N740" s="195"/>
      <c r="O740" s="195"/>
      <c r="P740" s="195"/>
      <c r="Q740" s="195"/>
      <c r="R740" s="195"/>
      <c r="S740" s="195"/>
      <c r="T740" s="196"/>
      <c r="AT740" s="197" t="s">
        <v>136</v>
      </c>
      <c r="AU740" s="197" t="s">
        <v>82</v>
      </c>
      <c r="AV740" s="13" t="s">
        <v>80</v>
      </c>
      <c r="AW740" s="13" t="s">
        <v>37</v>
      </c>
      <c r="AX740" s="13" t="s">
        <v>75</v>
      </c>
      <c r="AY740" s="197" t="s">
        <v>125</v>
      </c>
    </row>
    <row r="741" spans="2:51" s="13" customFormat="1" ht="11.25">
      <c r="B741" s="187"/>
      <c r="C741" s="188"/>
      <c r="D741" s="189" t="s">
        <v>136</v>
      </c>
      <c r="E741" s="190" t="s">
        <v>19</v>
      </c>
      <c r="F741" s="191" t="s">
        <v>845</v>
      </c>
      <c r="G741" s="188"/>
      <c r="H741" s="190" t="s">
        <v>19</v>
      </c>
      <c r="I741" s="192"/>
      <c r="J741" s="188"/>
      <c r="K741" s="188"/>
      <c r="L741" s="193"/>
      <c r="M741" s="194"/>
      <c r="N741" s="195"/>
      <c r="O741" s="195"/>
      <c r="P741" s="195"/>
      <c r="Q741" s="195"/>
      <c r="R741" s="195"/>
      <c r="S741" s="195"/>
      <c r="T741" s="196"/>
      <c r="AT741" s="197" t="s">
        <v>136</v>
      </c>
      <c r="AU741" s="197" t="s">
        <v>82</v>
      </c>
      <c r="AV741" s="13" t="s">
        <v>80</v>
      </c>
      <c r="AW741" s="13" t="s">
        <v>37</v>
      </c>
      <c r="AX741" s="13" t="s">
        <v>75</v>
      </c>
      <c r="AY741" s="197" t="s">
        <v>125</v>
      </c>
    </row>
    <row r="742" spans="2:51" s="14" customFormat="1" ht="11.25">
      <c r="B742" s="198"/>
      <c r="C742" s="199"/>
      <c r="D742" s="189" t="s">
        <v>136</v>
      </c>
      <c r="E742" s="200" t="s">
        <v>19</v>
      </c>
      <c r="F742" s="201" t="s">
        <v>846</v>
      </c>
      <c r="G742" s="199"/>
      <c r="H742" s="202">
        <v>5146.644</v>
      </c>
      <c r="I742" s="203"/>
      <c r="J742" s="199"/>
      <c r="K742" s="199"/>
      <c r="L742" s="204"/>
      <c r="M742" s="205"/>
      <c r="N742" s="206"/>
      <c r="O742" s="206"/>
      <c r="P742" s="206"/>
      <c r="Q742" s="206"/>
      <c r="R742" s="206"/>
      <c r="S742" s="206"/>
      <c r="T742" s="207"/>
      <c r="AT742" s="208" t="s">
        <v>136</v>
      </c>
      <c r="AU742" s="208" t="s">
        <v>82</v>
      </c>
      <c r="AV742" s="14" t="s">
        <v>82</v>
      </c>
      <c r="AW742" s="14" t="s">
        <v>37</v>
      </c>
      <c r="AX742" s="14" t="s">
        <v>80</v>
      </c>
      <c r="AY742" s="208" t="s">
        <v>125</v>
      </c>
    </row>
    <row r="743" spans="1:65" s="2" customFormat="1" ht="16.5" customHeight="1">
      <c r="A743" s="35"/>
      <c r="B743" s="36"/>
      <c r="C743" s="221" t="s">
        <v>847</v>
      </c>
      <c r="D743" s="221" t="s">
        <v>218</v>
      </c>
      <c r="E743" s="222" t="s">
        <v>848</v>
      </c>
      <c r="F743" s="223" t="s">
        <v>849</v>
      </c>
      <c r="G743" s="224" t="s">
        <v>652</v>
      </c>
      <c r="H743" s="225">
        <v>5146.644</v>
      </c>
      <c r="I743" s="226"/>
      <c r="J743" s="227">
        <f>ROUND(I743*H743,2)</f>
        <v>0</v>
      </c>
      <c r="K743" s="223" t="s">
        <v>19</v>
      </c>
      <c r="L743" s="228"/>
      <c r="M743" s="229" t="s">
        <v>19</v>
      </c>
      <c r="N743" s="230" t="s">
        <v>46</v>
      </c>
      <c r="O743" s="65"/>
      <c r="P743" s="178">
        <f>O743*H743</f>
        <v>0</v>
      </c>
      <c r="Q743" s="178">
        <v>0.00029</v>
      </c>
      <c r="R743" s="178">
        <f>Q743*H743</f>
        <v>1.49252676</v>
      </c>
      <c r="S743" s="178">
        <v>0</v>
      </c>
      <c r="T743" s="179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80" t="s">
        <v>371</v>
      </c>
      <c r="AT743" s="180" t="s">
        <v>218</v>
      </c>
      <c r="AU743" s="180" t="s">
        <v>82</v>
      </c>
      <c r="AY743" s="18" t="s">
        <v>125</v>
      </c>
      <c r="BE743" s="181">
        <f>IF(N743="základní",J743,0)</f>
        <v>0</v>
      </c>
      <c r="BF743" s="181">
        <f>IF(N743="snížená",J743,0)</f>
        <v>0</v>
      </c>
      <c r="BG743" s="181">
        <f>IF(N743="zákl. přenesená",J743,0)</f>
        <v>0</v>
      </c>
      <c r="BH743" s="181">
        <f>IF(N743="sníž. přenesená",J743,0)</f>
        <v>0</v>
      </c>
      <c r="BI743" s="181">
        <f>IF(N743="nulová",J743,0)</f>
        <v>0</v>
      </c>
      <c r="BJ743" s="18" t="s">
        <v>80</v>
      </c>
      <c r="BK743" s="181">
        <f>ROUND(I743*H743,2)</f>
        <v>0</v>
      </c>
      <c r="BL743" s="18" t="s">
        <v>245</v>
      </c>
      <c r="BM743" s="180" t="s">
        <v>850</v>
      </c>
    </row>
    <row r="744" spans="1:47" s="2" customFormat="1" ht="19.5">
      <c r="A744" s="35"/>
      <c r="B744" s="36"/>
      <c r="C744" s="37"/>
      <c r="D744" s="189" t="s">
        <v>193</v>
      </c>
      <c r="E744" s="37"/>
      <c r="F744" s="220" t="s">
        <v>824</v>
      </c>
      <c r="G744" s="37"/>
      <c r="H744" s="37"/>
      <c r="I744" s="184"/>
      <c r="J744" s="37"/>
      <c r="K744" s="37"/>
      <c r="L744" s="40"/>
      <c r="M744" s="185"/>
      <c r="N744" s="186"/>
      <c r="O744" s="65"/>
      <c r="P744" s="65"/>
      <c r="Q744" s="65"/>
      <c r="R744" s="65"/>
      <c r="S744" s="65"/>
      <c r="T744" s="66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T744" s="18" t="s">
        <v>193</v>
      </c>
      <c r="AU744" s="18" t="s">
        <v>82</v>
      </c>
    </row>
    <row r="745" spans="1:65" s="2" customFormat="1" ht="16.5" customHeight="1">
      <c r="A745" s="35"/>
      <c r="B745" s="36"/>
      <c r="C745" s="169" t="s">
        <v>851</v>
      </c>
      <c r="D745" s="169" t="s">
        <v>127</v>
      </c>
      <c r="E745" s="170" t="s">
        <v>852</v>
      </c>
      <c r="F745" s="171" t="s">
        <v>853</v>
      </c>
      <c r="G745" s="172" t="s">
        <v>501</v>
      </c>
      <c r="H745" s="173">
        <v>2144.435</v>
      </c>
      <c r="I745" s="174"/>
      <c r="J745" s="175">
        <f>ROUND(I745*H745,2)</f>
        <v>0</v>
      </c>
      <c r="K745" s="171" t="s">
        <v>131</v>
      </c>
      <c r="L745" s="40"/>
      <c r="M745" s="176" t="s">
        <v>19</v>
      </c>
      <c r="N745" s="177" t="s">
        <v>46</v>
      </c>
      <c r="O745" s="65"/>
      <c r="P745" s="178">
        <f>O745*H745</f>
        <v>0</v>
      </c>
      <c r="Q745" s="178">
        <v>5E-05</v>
      </c>
      <c r="R745" s="178">
        <f>Q745*H745</f>
        <v>0.10722175</v>
      </c>
      <c r="S745" s="178">
        <v>0</v>
      </c>
      <c r="T745" s="179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80" t="s">
        <v>245</v>
      </c>
      <c r="AT745" s="180" t="s">
        <v>127</v>
      </c>
      <c r="AU745" s="180" t="s">
        <v>82</v>
      </c>
      <c r="AY745" s="18" t="s">
        <v>125</v>
      </c>
      <c r="BE745" s="181">
        <f>IF(N745="základní",J745,0)</f>
        <v>0</v>
      </c>
      <c r="BF745" s="181">
        <f>IF(N745="snížená",J745,0)</f>
        <v>0</v>
      </c>
      <c r="BG745" s="181">
        <f>IF(N745="zákl. přenesená",J745,0)</f>
        <v>0</v>
      </c>
      <c r="BH745" s="181">
        <f>IF(N745="sníž. přenesená",J745,0)</f>
        <v>0</v>
      </c>
      <c r="BI745" s="181">
        <f>IF(N745="nulová",J745,0)</f>
        <v>0</v>
      </c>
      <c r="BJ745" s="18" t="s">
        <v>80</v>
      </c>
      <c r="BK745" s="181">
        <f>ROUND(I745*H745,2)</f>
        <v>0</v>
      </c>
      <c r="BL745" s="18" t="s">
        <v>245</v>
      </c>
      <c r="BM745" s="180" t="s">
        <v>854</v>
      </c>
    </row>
    <row r="746" spans="1:47" s="2" customFormat="1" ht="11.25">
      <c r="A746" s="35"/>
      <c r="B746" s="36"/>
      <c r="C746" s="37"/>
      <c r="D746" s="182" t="s">
        <v>134</v>
      </c>
      <c r="E746" s="37"/>
      <c r="F746" s="183" t="s">
        <v>855</v>
      </c>
      <c r="G746" s="37"/>
      <c r="H746" s="37"/>
      <c r="I746" s="184"/>
      <c r="J746" s="37"/>
      <c r="K746" s="37"/>
      <c r="L746" s="40"/>
      <c r="M746" s="185"/>
      <c r="N746" s="186"/>
      <c r="O746" s="65"/>
      <c r="P746" s="65"/>
      <c r="Q746" s="65"/>
      <c r="R746" s="65"/>
      <c r="S746" s="65"/>
      <c r="T746" s="66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T746" s="18" t="s">
        <v>134</v>
      </c>
      <c r="AU746" s="18" t="s">
        <v>82</v>
      </c>
    </row>
    <row r="747" spans="1:47" s="2" customFormat="1" ht="19.5">
      <c r="A747" s="35"/>
      <c r="B747" s="36"/>
      <c r="C747" s="37"/>
      <c r="D747" s="189" t="s">
        <v>193</v>
      </c>
      <c r="E747" s="37"/>
      <c r="F747" s="220" t="s">
        <v>824</v>
      </c>
      <c r="G747" s="37"/>
      <c r="H747" s="37"/>
      <c r="I747" s="184"/>
      <c r="J747" s="37"/>
      <c r="K747" s="37"/>
      <c r="L747" s="40"/>
      <c r="M747" s="185"/>
      <c r="N747" s="186"/>
      <c r="O747" s="65"/>
      <c r="P747" s="65"/>
      <c r="Q747" s="65"/>
      <c r="R747" s="65"/>
      <c r="S747" s="65"/>
      <c r="T747" s="66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T747" s="18" t="s">
        <v>193</v>
      </c>
      <c r="AU747" s="18" t="s">
        <v>82</v>
      </c>
    </row>
    <row r="748" spans="2:51" s="13" customFormat="1" ht="11.25">
      <c r="B748" s="187"/>
      <c r="C748" s="188"/>
      <c r="D748" s="189" t="s">
        <v>136</v>
      </c>
      <c r="E748" s="190" t="s">
        <v>19</v>
      </c>
      <c r="F748" s="191" t="s">
        <v>844</v>
      </c>
      <c r="G748" s="188"/>
      <c r="H748" s="190" t="s">
        <v>19</v>
      </c>
      <c r="I748" s="192"/>
      <c r="J748" s="188"/>
      <c r="K748" s="188"/>
      <c r="L748" s="193"/>
      <c r="M748" s="194"/>
      <c r="N748" s="195"/>
      <c r="O748" s="195"/>
      <c r="P748" s="195"/>
      <c r="Q748" s="195"/>
      <c r="R748" s="195"/>
      <c r="S748" s="195"/>
      <c r="T748" s="196"/>
      <c r="AT748" s="197" t="s">
        <v>136</v>
      </c>
      <c r="AU748" s="197" t="s">
        <v>82</v>
      </c>
      <c r="AV748" s="13" t="s">
        <v>80</v>
      </c>
      <c r="AW748" s="13" t="s">
        <v>37</v>
      </c>
      <c r="AX748" s="13" t="s">
        <v>75</v>
      </c>
      <c r="AY748" s="197" t="s">
        <v>125</v>
      </c>
    </row>
    <row r="749" spans="2:51" s="13" customFormat="1" ht="11.25">
      <c r="B749" s="187"/>
      <c r="C749" s="188"/>
      <c r="D749" s="189" t="s">
        <v>136</v>
      </c>
      <c r="E749" s="190" t="s">
        <v>19</v>
      </c>
      <c r="F749" s="191" t="s">
        <v>856</v>
      </c>
      <c r="G749" s="188"/>
      <c r="H749" s="190" t="s">
        <v>19</v>
      </c>
      <c r="I749" s="192"/>
      <c r="J749" s="188"/>
      <c r="K749" s="188"/>
      <c r="L749" s="193"/>
      <c r="M749" s="194"/>
      <c r="N749" s="195"/>
      <c r="O749" s="195"/>
      <c r="P749" s="195"/>
      <c r="Q749" s="195"/>
      <c r="R749" s="195"/>
      <c r="S749" s="195"/>
      <c r="T749" s="196"/>
      <c r="AT749" s="197" t="s">
        <v>136</v>
      </c>
      <c r="AU749" s="197" t="s">
        <v>82</v>
      </c>
      <c r="AV749" s="13" t="s">
        <v>80</v>
      </c>
      <c r="AW749" s="13" t="s">
        <v>37</v>
      </c>
      <c r="AX749" s="13" t="s">
        <v>75</v>
      </c>
      <c r="AY749" s="197" t="s">
        <v>125</v>
      </c>
    </row>
    <row r="750" spans="2:51" s="14" customFormat="1" ht="11.25">
      <c r="B750" s="198"/>
      <c r="C750" s="199"/>
      <c r="D750" s="189" t="s">
        <v>136</v>
      </c>
      <c r="E750" s="200" t="s">
        <v>19</v>
      </c>
      <c r="F750" s="201" t="s">
        <v>857</v>
      </c>
      <c r="G750" s="199"/>
      <c r="H750" s="202">
        <v>2144.435</v>
      </c>
      <c r="I750" s="203"/>
      <c r="J750" s="199"/>
      <c r="K750" s="199"/>
      <c r="L750" s="204"/>
      <c r="M750" s="205"/>
      <c r="N750" s="206"/>
      <c r="O750" s="206"/>
      <c r="P750" s="206"/>
      <c r="Q750" s="206"/>
      <c r="R750" s="206"/>
      <c r="S750" s="206"/>
      <c r="T750" s="207"/>
      <c r="AT750" s="208" t="s">
        <v>136</v>
      </c>
      <c r="AU750" s="208" t="s">
        <v>82</v>
      </c>
      <c r="AV750" s="14" t="s">
        <v>82</v>
      </c>
      <c r="AW750" s="14" t="s">
        <v>37</v>
      </c>
      <c r="AX750" s="14" t="s">
        <v>80</v>
      </c>
      <c r="AY750" s="208" t="s">
        <v>125</v>
      </c>
    </row>
    <row r="751" spans="1:65" s="2" customFormat="1" ht="16.5" customHeight="1">
      <c r="A751" s="35"/>
      <c r="B751" s="36"/>
      <c r="C751" s="221" t="s">
        <v>858</v>
      </c>
      <c r="D751" s="221" t="s">
        <v>218</v>
      </c>
      <c r="E751" s="222" t="s">
        <v>859</v>
      </c>
      <c r="F751" s="223" t="s">
        <v>860</v>
      </c>
      <c r="G751" s="224" t="s">
        <v>501</v>
      </c>
      <c r="H751" s="225">
        <v>2187.324</v>
      </c>
      <c r="I751" s="226"/>
      <c r="J751" s="227">
        <f>ROUND(I751*H751,2)</f>
        <v>0</v>
      </c>
      <c r="K751" s="223" t="s">
        <v>131</v>
      </c>
      <c r="L751" s="228"/>
      <c r="M751" s="229" t="s">
        <v>19</v>
      </c>
      <c r="N751" s="230" t="s">
        <v>46</v>
      </c>
      <c r="O751" s="65"/>
      <c r="P751" s="178">
        <f>O751*H751</f>
        <v>0</v>
      </c>
      <c r="Q751" s="178">
        <v>0.00091</v>
      </c>
      <c r="R751" s="178">
        <f>Q751*H751</f>
        <v>1.99046484</v>
      </c>
      <c r="S751" s="178">
        <v>0</v>
      </c>
      <c r="T751" s="179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0" t="s">
        <v>371</v>
      </c>
      <c r="AT751" s="180" t="s">
        <v>218</v>
      </c>
      <c r="AU751" s="180" t="s">
        <v>82</v>
      </c>
      <c r="AY751" s="18" t="s">
        <v>125</v>
      </c>
      <c r="BE751" s="181">
        <f>IF(N751="základní",J751,0)</f>
        <v>0</v>
      </c>
      <c r="BF751" s="181">
        <f>IF(N751="snížená",J751,0)</f>
        <v>0</v>
      </c>
      <c r="BG751" s="181">
        <f>IF(N751="zákl. přenesená",J751,0)</f>
        <v>0</v>
      </c>
      <c r="BH751" s="181">
        <f>IF(N751="sníž. přenesená",J751,0)</f>
        <v>0</v>
      </c>
      <c r="BI751" s="181">
        <f>IF(N751="nulová",J751,0)</f>
        <v>0</v>
      </c>
      <c r="BJ751" s="18" t="s">
        <v>80</v>
      </c>
      <c r="BK751" s="181">
        <f>ROUND(I751*H751,2)</f>
        <v>0</v>
      </c>
      <c r="BL751" s="18" t="s">
        <v>245</v>
      </c>
      <c r="BM751" s="180" t="s">
        <v>861</v>
      </c>
    </row>
    <row r="752" spans="1:47" s="2" customFormat="1" ht="19.5">
      <c r="A752" s="35"/>
      <c r="B752" s="36"/>
      <c r="C752" s="37"/>
      <c r="D752" s="189" t="s">
        <v>193</v>
      </c>
      <c r="E752" s="37"/>
      <c r="F752" s="220" t="s">
        <v>824</v>
      </c>
      <c r="G752" s="37"/>
      <c r="H752" s="37"/>
      <c r="I752" s="184"/>
      <c r="J752" s="37"/>
      <c r="K752" s="37"/>
      <c r="L752" s="40"/>
      <c r="M752" s="185"/>
      <c r="N752" s="186"/>
      <c r="O752" s="65"/>
      <c r="P752" s="65"/>
      <c r="Q752" s="65"/>
      <c r="R752" s="65"/>
      <c r="S752" s="65"/>
      <c r="T752" s="66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T752" s="18" t="s">
        <v>193</v>
      </c>
      <c r="AU752" s="18" t="s">
        <v>82</v>
      </c>
    </row>
    <row r="753" spans="2:51" s="14" customFormat="1" ht="11.25">
      <c r="B753" s="198"/>
      <c r="C753" s="199"/>
      <c r="D753" s="189" t="s">
        <v>136</v>
      </c>
      <c r="E753" s="199"/>
      <c r="F753" s="201" t="s">
        <v>862</v>
      </c>
      <c r="G753" s="199"/>
      <c r="H753" s="202">
        <v>2187.324</v>
      </c>
      <c r="I753" s="203"/>
      <c r="J753" s="199"/>
      <c r="K753" s="199"/>
      <c r="L753" s="204"/>
      <c r="M753" s="205"/>
      <c r="N753" s="206"/>
      <c r="O753" s="206"/>
      <c r="P753" s="206"/>
      <c r="Q753" s="206"/>
      <c r="R753" s="206"/>
      <c r="S753" s="206"/>
      <c r="T753" s="207"/>
      <c r="AT753" s="208" t="s">
        <v>136</v>
      </c>
      <c r="AU753" s="208" t="s">
        <v>82</v>
      </c>
      <c r="AV753" s="14" t="s">
        <v>82</v>
      </c>
      <c r="AW753" s="14" t="s">
        <v>4</v>
      </c>
      <c r="AX753" s="14" t="s">
        <v>80</v>
      </c>
      <c r="AY753" s="208" t="s">
        <v>125</v>
      </c>
    </row>
    <row r="754" spans="1:65" s="2" customFormat="1" ht="16.5" customHeight="1">
      <c r="A754" s="35"/>
      <c r="B754" s="36"/>
      <c r="C754" s="169" t="s">
        <v>863</v>
      </c>
      <c r="D754" s="169" t="s">
        <v>127</v>
      </c>
      <c r="E754" s="170" t="s">
        <v>852</v>
      </c>
      <c r="F754" s="171" t="s">
        <v>853</v>
      </c>
      <c r="G754" s="172" t="s">
        <v>501</v>
      </c>
      <c r="H754" s="173">
        <v>536.109</v>
      </c>
      <c r="I754" s="174"/>
      <c r="J754" s="175">
        <f>ROUND(I754*H754,2)</f>
        <v>0</v>
      </c>
      <c r="K754" s="171" t="s">
        <v>131</v>
      </c>
      <c r="L754" s="40"/>
      <c r="M754" s="176" t="s">
        <v>19</v>
      </c>
      <c r="N754" s="177" t="s">
        <v>46</v>
      </c>
      <c r="O754" s="65"/>
      <c r="P754" s="178">
        <f>O754*H754</f>
        <v>0</v>
      </c>
      <c r="Q754" s="178">
        <v>5E-05</v>
      </c>
      <c r="R754" s="178">
        <f>Q754*H754</f>
        <v>0.02680545</v>
      </c>
      <c r="S754" s="178">
        <v>0</v>
      </c>
      <c r="T754" s="179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0" t="s">
        <v>245</v>
      </c>
      <c r="AT754" s="180" t="s">
        <v>127</v>
      </c>
      <c r="AU754" s="180" t="s">
        <v>82</v>
      </c>
      <c r="AY754" s="18" t="s">
        <v>125</v>
      </c>
      <c r="BE754" s="181">
        <f>IF(N754="základní",J754,0)</f>
        <v>0</v>
      </c>
      <c r="BF754" s="181">
        <f>IF(N754="snížená",J754,0)</f>
        <v>0</v>
      </c>
      <c r="BG754" s="181">
        <f>IF(N754="zákl. přenesená",J754,0)</f>
        <v>0</v>
      </c>
      <c r="BH754" s="181">
        <f>IF(N754="sníž. přenesená",J754,0)</f>
        <v>0</v>
      </c>
      <c r="BI754" s="181">
        <f>IF(N754="nulová",J754,0)</f>
        <v>0</v>
      </c>
      <c r="BJ754" s="18" t="s">
        <v>80</v>
      </c>
      <c r="BK754" s="181">
        <f>ROUND(I754*H754,2)</f>
        <v>0</v>
      </c>
      <c r="BL754" s="18" t="s">
        <v>245</v>
      </c>
      <c r="BM754" s="180" t="s">
        <v>864</v>
      </c>
    </row>
    <row r="755" spans="1:47" s="2" customFormat="1" ht="11.25">
      <c r="A755" s="35"/>
      <c r="B755" s="36"/>
      <c r="C755" s="37"/>
      <c r="D755" s="182" t="s">
        <v>134</v>
      </c>
      <c r="E755" s="37"/>
      <c r="F755" s="183" t="s">
        <v>855</v>
      </c>
      <c r="G755" s="37"/>
      <c r="H755" s="37"/>
      <c r="I755" s="184"/>
      <c r="J755" s="37"/>
      <c r="K755" s="37"/>
      <c r="L755" s="40"/>
      <c r="M755" s="185"/>
      <c r="N755" s="186"/>
      <c r="O755" s="65"/>
      <c r="P755" s="65"/>
      <c r="Q755" s="65"/>
      <c r="R755" s="65"/>
      <c r="S755" s="65"/>
      <c r="T755" s="66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T755" s="18" t="s">
        <v>134</v>
      </c>
      <c r="AU755" s="18" t="s">
        <v>82</v>
      </c>
    </row>
    <row r="756" spans="1:47" s="2" customFormat="1" ht="19.5">
      <c r="A756" s="35"/>
      <c r="B756" s="36"/>
      <c r="C756" s="37"/>
      <c r="D756" s="189" t="s">
        <v>193</v>
      </c>
      <c r="E756" s="37"/>
      <c r="F756" s="220" t="s">
        <v>824</v>
      </c>
      <c r="G756" s="37"/>
      <c r="H756" s="37"/>
      <c r="I756" s="184"/>
      <c r="J756" s="37"/>
      <c r="K756" s="37"/>
      <c r="L756" s="40"/>
      <c r="M756" s="185"/>
      <c r="N756" s="186"/>
      <c r="O756" s="65"/>
      <c r="P756" s="65"/>
      <c r="Q756" s="65"/>
      <c r="R756" s="65"/>
      <c r="S756" s="65"/>
      <c r="T756" s="66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T756" s="18" t="s">
        <v>193</v>
      </c>
      <c r="AU756" s="18" t="s">
        <v>82</v>
      </c>
    </row>
    <row r="757" spans="2:51" s="13" customFormat="1" ht="11.25">
      <c r="B757" s="187"/>
      <c r="C757" s="188"/>
      <c r="D757" s="189" t="s">
        <v>136</v>
      </c>
      <c r="E757" s="190" t="s">
        <v>19</v>
      </c>
      <c r="F757" s="191" t="s">
        <v>844</v>
      </c>
      <c r="G757" s="188"/>
      <c r="H757" s="190" t="s">
        <v>19</v>
      </c>
      <c r="I757" s="192"/>
      <c r="J757" s="188"/>
      <c r="K757" s="188"/>
      <c r="L757" s="193"/>
      <c r="M757" s="194"/>
      <c r="N757" s="195"/>
      <c r="O757" s="195"/>
      <c r="P757" s="195"/>
      <c r="Q757" s="195"/>
      <c r="R757" s="195"/>
      <c r="S757" s="195"/>
      <c r="T757" s="196"/>
      <c r="AT757" s="197" t="s">
        <v>136</v>
      </c>
      <c r="AU757" s="197" t="s">
        <v>82</v>
      </c>
      <c r="AV757" s="13" t="s">
        <v>80</v>
      </c>
      <c r="AW757" s="13" t="s">
        <v>37</v>
      </c>
      <c r="AX757" s="13" t="s">
        <v>75</v>
      </c>
      <c r="AY757" s="197" t="s">
        <v>125</v>
      </c>
    </row>
    <row r="758" spans="2:51" s="13" customFormat="1" ht="11.25">
      <c r="B758" s="187"/>
      <c r="C758" s="188"/>
      <c r="D758" s="189" t="s">
        <v>136</v>
      </c>
      <c r="E758" s="190" t="s">
        <v>19</v>
      </c>
      <c r="F758" s="191" t="s">
        <v>865</v>
      </c>
      <c r="G758" s="188"/>
      <c r="H758" s="190" t="s">
        <v>19</v>
      </c>
      <c r="I758" s="192"/>
      <c r="J758" s="188"/>
      <c r="K758" s="188"/>
      <c r="L758" s="193"/>
      <c r="M758" s="194"/>
      <c r="N758" s="195"/>
      <c r="O758" s="195"/>
      <c r="P758" s="195"/>
      <c r="Q758" s="195"/>
      <c r="R758" s="195"/>
      <c r="S758" s="195"/>
      <c r="T758" s="196"/>
      <c r="AT758" s="197" t="s">
        <v>136</v>
      </c>
      <c r="AU758" s="197" t="s">
        <v>82</v>
      </c>
      <c r="AV758" s="13" t="s">
        <v>80</v>
      </c>
      <c r="AW758" s="13" t="s">
        <v>37</v>
      </c>
      <c r="AX758" s="13" t="s">
        <v>75</v>
      </c>
      <c r="AY758" s="197" t="s">
        <v>125</v>
      </c>
    </row>
    <row r="759" spans="2:51" s="14" customFormat="1" ht="11.25">
      <c r="B759" s="198"/>
      <c r="C759" s="199"/>
      <c r="D759" s="189" t="s">
        <v>136</v>
      </c>
      <c r="E759" s="200" t="s">
        <v>19</v>
      </c>
      <c r="F759" s="201" t="s">
        <v>866</v>
      </c>
      <c r="G759" s="199"/>
      <c r="H759" s="202">
        <v>536.109</v>
      </c>
      <c r="I759" s="203"/>
      <c r="J759" s="199"/>
      <c r="K759" s="199"/>
      <c r="L759" s="204"/>
      <c r="M759" s="205"/>
      <c r="N759" s="206"/>
      <c r="O759" s="206"/>
      <c r="P759" s="206"/>
      <c r="Q759" s="206"/>
      <c r="R759" s="206"/>
      <c r="S759" s="206"/>
      <c r="T759" s="207"/>
      <c r="AT759" s="208" t="s">
        <v>136</v>
      </c>
      <c r="AU759" s="208" t="s">
        <v>82</v>
      </c>
      <c r="AV759" s="14" t="s">
        <v>82</v>
      </c>
      <c r="AW759" s="14" t="s">
        <v>37</v>
      </c>
      <c r="AX759" s="14" t="s">
        <v>80</v>
      </c>
      <c r="AY759" s="208" t="s">
        <v>125</v>
      </c>
    </row>
    <row r="760" spans="1:65" s="2" customFormat="1" ht="16.5" customHeight="1">
      <c r="A760" s="35"/>
      <c r="B760" s="36"/>
      <c r="C760" s="221" t="s">
        <v>867</v>
      </c>
      <c r="D760" s="221" t="s">
        <v>218</v>
      </c>
      <c r="E760" s="222" t="s">
        <v>868</v>
      </c>
      <c r="F760" s="223" t="s">
        <v>869</v>
      </c>
      <c r="G760" s="224" t="s">
        <v>501</v>
      </c>
      <c r="H760" s="225">
        <v>546.831</v>
      </c>
      <c r="I760" s="226"/>
      <c r="J760" s="227">
        <f>ROUND(I760*H760,2)</f>
        <v>0</v>
      </c>
      <c r="K760" s="223" t="s">
        <v>131</v>
      </c>
      <c r="L760" s="228"/>
      <c r="M760" s="229" t="s">
        <v>19</v>
      </c>
      <c r="N760" s="230" t="s">
        <v>46</v>
      </c>
      <c r="O760" s="65"/>
      <c r="P760" s="178">
        <f>O760*H760</f>
        <v>0</v>
      </c>
      <c r="Q760" s="178">
        <v>0.00115</v>
      </c>
      <c r="R760" s="178">
        <f>Q760*H760</f>
        <v>0.62885565</v>
      </c>
      <c r="S760" s="178">
        <v>0</v>
      </c>
      <c r="T760" s="179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80" t="s">
        <v>371</v>
      </c>
      <c r="AT760" s="180" t="s">
        <v>218</v>
      </c>
      <c r="AU760" s="180" t="s">
        <v>82</v>
      </c>
      <c r="AY760" s="18" t="s">
        <v>125</v>
      </c>
      <c r="BE760" s="181">
        <f>IF(N760="základní",J760,0)</f>
        <v>0</v>
      </c>
      <c r="BF760" s="181">
        <f>IF(N760="snížená",J760,0)</f>
        <v>0</v>
      </c>
      <c r="BG760" s="181">
        <f>IF(N760="zákl. přenesená",J760,0)</f>
        <v>0</v>
      </c>
      <c r="BH760" s="181">
        <f>IF(N760="sníž. přenesená",J760,0)</f>
        <v>0</v>
      </c>
      <c r="BI760" s="181">
        <f>IF(N760="nulová",J760,0)</f>
        <v>0</v>
      </c>
      <c r="BJ760" s="18" t="s">
        <v>80</v>
      </c>
      <c r="BK760" s="181">
        <f>ROUND(I760*H760,2)</f>
        <v>0</v>
      </c>
      <c r="BL760" s="18" t="s">
        <v>245</v>
      </c>
      <c r="BM760" s="180" t="s">
        <v>870</v>
      </c>
    </row>
    <row r="761" spans="1:47" s="2" customFormat="1" ht="19.5">
      <c r="A761" s="35"/>
      <c r="B761" s="36"/>
      <c r="C761" s="37"/>
      <c r="D761" s="189" t="s">
        <v>193</v>
      </c>
      <c r="E761" s="37"/>
      <c r="F761" s="220" t="s">
        <v>824</v>
      </c>
      <c r="G761" s="37"/>
      <c r="H761" s="37"/>
      <c r="I761" s="184"/>
      <c r="J761" s="37"/>
      <c r="K761" s="37"/>
      <c r="L761" s="40"/>
      <c r="M761" s="185"/>
      <c r="N761" s="186"/>
      <c r="O761" s="65"/>
      <c r="P761" s="65"/>
      <c r="Q761" s="65"/>
      <c r="R761" s="65"/>
      <c r="S761" s="65"/>
      <c r="T761" s="66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T761" s="18" t="s">
        <v>193</v>
      </c>
      <c r="AU761" s="18" t="s">
        <v>82</v>
      </c>
    </row>
    <row r="762" spans="2:51" s="14" customFormat="1" ht="11.25">
      <c r="B762" s="198"/>
      <c r="C762" s="199"/>
      <c r="D762" s="189" t="s">
        <v>136</v>
      </c>
      <c r="E762" s="199"/>
      <c r="F762" s="201" t="s">
        <v>871</v>
      </c>
      <c r="G762" s="199"/>
      <c r="H762" s="202">
        <v>546.831</v>
      </c>
      <c r="I762" s="203"/>
      <c r="J762" s="199"/>
      <c r="K762" s="199"/>
      <c r="L762" s="204"/>
      <c r="M762" s="205"/>
      <c r="N762" s="206"/>
      <c r="O762" s="206"/>
      <c r="P762" s="206"/>
      <c r="Q762" s="206"/>
      <c r="R762" s="206"/>
      <c r="S762" s="206"/>
      <c r="T762" s="207"/>
      <c r="AT762" s="208" t="s">
        <v>136</v>
      </c>
      <c r="AU762" s="208" t="s">
        <v>82</v>
      </c>
      <c r="AV762" s="14" t="s">
        <v>82</v>
      </c>
      <c r="AW762" s="14" t="s">
        <v>4</v>
      </c>
      <c r="AX762" s="14" t="s">
        <v>80</v>
      </c>
      <c r="AY762" s="208" t="s">
        <v>125</v>
      </c>
    </row>
    <row r="763" spans="1:65" s="2" customFormat="1" ht="24.2" customHeight="1">
      <c r="A763" s="35"/>
      <c r="B763" s="36"/>
      <c r="C763" s="169" t="s">
        <v>872</v>
      </c>
      <c r="D763" s="169" t="s">
        <v>127</v>
      </c>
      <c r="E763" s="170" t="s">
        <v>873</v>
      </c>
      <c r="F763" s="171" t="s">
        <v>874</v>
      </c>
      <c r="G763" s="172" t="s">
        <v>130</v>
      </c>
      <c r="H763" s="173">
        <v>225.241</v>
      </c>
      <c r="I763" s="174"/>
      <c r="J763" s="175">
        <f>ROUND(I763*H763,2)</f>
        <v>0</v>
      </c>
      <c r="K763" s="171" t="s">
        <v>131</v>
      </c>
      <c r="L763" s="40"/>
      <c r="M763" s="176" t="s">
        <v>19</v>
      </c>
      <c r="N763" s="177" t="s">
        <v>46</v>
      </c>
      <c r="O763" s="65"/>
      <c r="P763" s="178">
        <f>O763*H763</f>
        <v>0</v>
      </c>
      <c r="Q763" s="178">
        <v>0.00028</v>
      </c>
      <c r="R763" s="178">
        <f>Q763*H763</f>
        <v>0.06306748</v>
      </c>
      <c r="S763" s="178">
        <v>0</v>
      </c>
      <c r="T763" s="179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80" t="s">
        <v>245</v>
      </c>
      <c r="AT763" s="180" t="s">
        <v>127</v>
      </c>
      <c r="AU763" s="180" t="s">
        <v>82</v>
      </c>
      <c r="AY763" s="18" t="s">
        <v>125</v>
      </c>
      <c r="BE763" s="181">
        <f>IF(N763="základní",J763,0)</f>
        <v>0</v>
      </c>
      <c r="BF763" s="181">
        <f>IF(N763="snížená",J763,0)</f>
        <v>0</v>
      </c>
      <c r="BG763" s="181">
        <f>IF(N763="zákl. přenesená",J763,0)</f>
        <v>0</v>
      </c>
      <c r="BH763" s="181">
        <f>IF(N763="sníž. přenesená",J763,0)</f>
        <v>0</v>
      </c>
      <c r="BI763" s="181">
        <f>IF(N763="nulová",J763,0)</f>
        <v>0</v>
      </c>
      <c r="BJ763" s="18" t="s">
        <v>80</v>
      </c>
      <c r="BK763" s="181">
        <f>ROUND(I763*H763,2)</f>
        <v>0</v>
      </c>
      <c r="BL763" s="18" t="s">
        <v>245</v>
      </c>
      <c r="BM763" s="180" t="s">
        <v>875</v>
      </c>
    </row>
    <row r="764" spans="1:47" s="2" customFormat="1" ht="11.25">
      <c r="A764" s="35"/>
      <c r="B764" s="36"/>
      <c r="C764" s="37"/>
      <c r="D764" s="182" t="s">
        <v>134</v>
      </c>
      <c r="E764" s="37"/>
      <c r="F764" s="183" t="s">
        <v>876</v>
      </c>
      <c r="G764" s="37"/>
      <c r="H764" s="37"/>
      <c r="I764" s="184"/>
      <c r="J764" s="37"/>
      <c r="K764" s="37"/>
      <c r="L764" s="40"/>
      <c r="M764" s="185"/>
      <c r="N764" s="186"/>
      <c r="O764" s="65"/>
      <c r="P764" s="65"/>
      <c r="Q764" s="65"/>
      <c r="R764" s="65"/>
      <c r="S764" s="65"/>
      <c r="T764" s="66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T764" s="18" t="s">
        <v>134</v>
      </c>
      <c r="AU764" s="18" t="s">
        <v>82</v>
      </c>
    </row>
    <row r="765" spans="1:47" s="2" customFormat="1" ht="19.5">
      <c r="A765" s="35"/>
      <c r="B765" s="36"/>
      <c r="C765" s="37"/>
      <c r="D765" s="189" t="s">
        <v>193</v>
      </c>
      <c r="E765" s="37"/>
      <c r="F765" s="220" t="s">
        <v>877</v>
      </c>
      <c r="G765" s="37"/>
      <c r="H765" s="37"/>
      <c r="I765" s="184"/>
      <c r="J765" s="37"/>
      <c r="K765" s="37"/>
      <c r="L765" s="40"/>
      <c r="M765" s="185"/>
      <c r="N765" s="186"/>
      <c r="O765" s="65"/>
      <c r="P765" s="65"/>
      <c r="Q765" s="65"/>
      <c r="R765" s="65"/>
      <c r="S765" s="65"/>
      <c r="T765" s="66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T765" s="18" t="s">
        <v>193</v>
      </c>
      <c r="AU765" s="18" t="s">
        <v>82</v>
      </c>
    </row>
    <row r="766" spans="2:51" s="13" customFormat="1" ht="11.25">
      <c r="B766" s="187"/>
      <c r="C766" s="188"/>
      <c r="D766" s="189" t="s">
        <v>136</v>
      </c>
      <c r="E766" s="190" t="s">
        <v>19</v>
      </c>
      <c r="F766" s="191" t="s">
        <v>252</v>
      </c>
      <c r="G766" s="188"/>
      <c r="H766" s="190" t="s">
        <v>19</v>
      </c>
      <c r="I766" s="192"/>
      <c r="J766" s="188"/>
      <c r="K766" s="188"/>
      <c r="L766" s="193"/>
      <c r="M766" s="194"/>
      <c r="N766" s="195"/>
      <c r="O766" s="195"/>
      <c r="P766" s="195"/>
      <c r="Q766" s="195"/>
      <c r="R766" s="195"/>
      <c r="S766" s="195"/>
      <c r="T766" s="196"/>
      <c r="AT766" s="197" t="s">
        <v>136</v>
      </c>
      <c r="AU766" s="197" t="s">
        <v>82</v>
      </c>
      <c r="AV766" s="13" t="s">
        <v>80</v>
      </c>
      <c r="AW766" s="13" t="s">
        <v>37</v>
      </c>
      <c r="AX766" s="13" t="s">
        <v>75</v>
      </c>
      <c r="AY766" s="197" t="s">
        <v>125</v>
      </c>
    </row>
    <row r="767" spans="2:51" s="14" customFormat="1" ht="11.25">
      <c r="B767" s="198"/>
      <c r="C767" s="199"/>
      <c r="D767" s="189" t="s">
        <v>136</v>
      </c>
      <c r="E767" s="200" t="s">
        <v>19</v>
      </c>
      <c r="F767" s="201" t="s">
        <v>878</v>
      </c>
      <c r="G767" s="199"/>
      <c r="H767" s="202">
        <v>69.184</v>
      </c>
      <c r="I767" s="203"/>
      <c r="J767" s="199"/>
      <c r="K767" s="199"/>
      <c r="L767" s="204"/>
      <c r="M767" s="205"/>
      <c r="N767" s="206"/>
      <c r="O767" s="206"/>
      <c r="P767" s="206"/>
      <c r="Q767" s="206"/>
      <c r="R767" s="206"/>
      <c r="S767" s="206"/>
      <c r="T767" s="207"/>
      <c r="AT767" s="208" t="s">
        <v>136</v>
      </c>
      <c r="AU767" s="208" t="s">
        <v>82</v>
      </c>
      <c r="AV767" s="14" t="s">
        <v>82</v>
      </c>
      <c r="AW767" s="14" t="s">
        <v>37</v>
      </c>
      <c r="AX767" s="14" t="s">
        <v>75</v>
      </c>
      <c r="AY767" s="208" t="s">
        <v>125</v>
      </c>
    </row>
    <row r="768" spans="2:51" s="14" customFormat="1" ht="11.25">
      <c r="B768" s="198"/>
      <c r="C768" s="199"/>
      <c r="D768" s="189" t="s">
        <v>136</v>
      </c>
      <c r="E768" s="200" t="s">
        <v>19</v>
      </c>
      <c r="F768" s="201" t="s">
        <v>879</v>
      </c>
      <c r="G768" s="199"/>
      <c r="H768" s="202">
        <v>39.861</v>
      </c>
      <c r="I768" s="203"/>
      <c r="J768" s="199"/>
      <c r="K768" s="199"/>
      <c r="L768" s="204"/>
      <c r="M768" s="205"/>
      <c r="N768" s="206"/>
      <c r="O768" s="206"/>
      <c r="P768" s="206"/>
      <c r="Q768" s="206"/>
      <c r="R768" s="206"/>
      <c r="S768" s="206"/>
      <c r="T768" s="207"/>
      <c r="AT768" s="208" t="s">
        <v>136</v>
      </c>
      <c r="AU768" s="208" t="s">
        <v>82</v>
      </c>
      <c r="AV768" s="14" t="s">
        <v>82</v>
      </c>
      <c r="AW768" s="14" t="s">
        <v>37</v>
      </c>
      <c r="AX768" s="14" t="s">
        <v>75</v>
      </c>
      <c r="AY768" s="208" t="s">
        <v>125</v>
      </c>
    </row>
    <row r="769" spans="2:51" s="14" customFormat="1" ht="11.25">
      <c r="B769" s="198"/>
      <c r="C769" s="199"/>
      <c r="D769" s="189" t="s">
        <v>136</v>
      </c>
      <c r="E769" s="200" t="s">
        <v>19</v>
      </c>
      <c r="F769" s="201" t="s">
        <v>880</v>
      </c>
      <c r="G769" s="199"/>
      <c r="H769" s="202">
        <v>23.377</v>
      </c>
      <c r="I769" s="203"/>
      <c r="J769" s="199"/>
      <c r="K769" s="199"/>
      <c r="L769" s="204"/>
      <c r="M769" s="205"/>
      <c r="N769" s="206"/>
      <c r="O769" s="206"/>
      <c r="P769" s="206"/>
      <c r="Q769" s="206"/>
      <c r="R769" s="206"/>
      <c r="S769" s="206"/>
      <c r="T769" s="207"/>
      <c r="AT769" s="208" t="s">
        <v>136</v>
      </c>
      <c r="AU769" s="208" t="s">
        <v>82</v>
      </c>
      <c r="AV769" s="14" t="s">
        <v>82</v>
      </c>
      <c r="AW769" s="14" t="s">
        <v>37</v>
      </c>
      <c r="AX769" s="14" t="s">
        <v>75</v>
      </c>
      <c r="AY769" s="208" t="s">
        <v>125</v>
      </c>
    </row>
    <row r="770" spans="2:51" s="14" customFormat="1" ht="11.25">
      <c r="B770" s="198"/>
      <c r="C770" s="199"/>
      <c r="D770" s="189" t="s">
        <v>136</v>
      </c>
      <c r="E770" s="200" t="s">
        <v>19</v>
      </c>
      <c r="F770" s="201" t="s">
        <v>881</v>
      </c>
      <c r="G770" s="199"/>
      <c r="H770" s="202">
        <v>97.713</v>
      </c>
      <c r="I770" s="203"/>
      <c r="J770" s="199"/>
      <c r="K770" s="199"/>
      <c r="L770" s="204"/>
      <c r="M770" s="205"/>
      <c r="N770" s="206"/>
      <c r="O770" s="206"/>
      <c r="P770" s="206"/>
      <c r="Q770" s="206"/>
      <c r="R770" s="206"/>
      <c r="S770" s="206"/>
      <c r="T770" s="207"/>
      <c r="AT770" s="208" t="s">
        <v>136</v>
      </c>
      <c r="AU770" s="208" t="s">
        <v>82</v>
      </c>
      <c r="AV770" s="14" t="s">
        <v>82</v>
      </c>
      <c r="AW770" s="14" t="s">
        <v>37</v>
      </c>
      <c r="AX770" s="14" t="s">
        <v>75</v>
      </c>
      <c r="AY770" s="208" t="s">
        <v>125</v>
      </c>
    </row>
    <row r="771" spans="2:51" s="13" customFormat="1" ht="11.25">
      <c r="B771" s="187"/>
      <c r="C771" s="188"/>
      <c r="D771" s="189" t="s">
        <v>136</v>
      </c>
      <c r="E771" s="190" t="s">
        <v>19</v>
      </c>
      <c r="F771" s="191" t="s">
        <v>831</v>
      </c>
      <c r="G771" s="188"/>
      <c r="H771" s="190" t="s">
        <v>19</v>
      </c>
      <c r="I771" s="192"/>
      <c r="J771" s="188"/>
      <c r="K771" s="188"/>
      <c r="L771" s="193"/>
      <c r="M771" s="194"/>
      <c r="N771" s="195"/>
      <c r="O771" s="195"/>
      <c r="P771" s="195"/>
      <c r="Q771" s="195"/>
      <c r="R771" s="195"/>
      <c r="S771" s="195"/>
      <c r="T771" s="196"/>
      <c r="AT771" s="197" t="s">
        <v>136</v>
      </c>
      <c r="AU771" s="197" t="s">
        <v>82</v>
      </c>
      <c r="AV771" s="13" t="s">
        <v>80</v>
      </c>
      <c r="AW771" s="13" t="s">
        <v>37</v>
      </c>
      <c r="AX771" s="13" t="s">
        <v>75</v>
      </c>
      <c r="AY771" s="197" t="s">
        <v>125</v>
      </c>
    </row>
    <row r="772" spans="2:51" s="14" customFormat="1" ht="11.25">
      <c r="B772" s="198"/>
      <c r="C772" s="199"/>
      <c r="D772" s="189" t="s">
        <v>136</v>
      </c>
      <c r="E772" s="200" t="s">
        <v>19</v>
      </c>
      <c r="F772" s="201" t="s">
        <v>882</v>
      </c>
      <c r="G772" s="199"/>
      <c r="H772" s="202">
        <v>-3.48</v>
      </c>
      <c r="I772" s="203"/>
      <c r="J772" s="199"/>
      <c r="K772" s="199"/>
      <c r="L772" s="204"/>
      <c r="M772" s="205"/>
      <c r="N772" s="206"/>
      <c r="O772" s="206"/>
      <c r="P772" s="206"/>
      <c r="Q772" s="206"/>
      <c r="R772" s="206"/>
      <c r="S772" s="206"/>
      <c r="T772" s="207"/>
      <c r="AT772" s="208" t="s">
        <v>136</v>
      </c>
      <c r="AU772" s="208" t="s">
        <v>82</v>
      </c>
      <c r="AV772" s="14" t="s">
        <v>82</v>
      </c>
      <c r="AW772" s="14" t="s">
        <v>37</v>
      </c>
      <c r="AX772" s="14" t="s">
        <v>75</v>
      </c>
      <c r="AY772" s="208" t="s">
        <v>125</v>
      </c>
    </row>
    <row r="773" spans="2:51" s="14" customFormat="1" ht="11.25">
      <c r="B773" s="198"/>
      <c r="C773" s="199"/>
      <c r="D773" s="189" t="s">
        <v>136</v>
      </c>
      <c r="E773" s="200" t="s">
        <v>19</v>
      </c>
      <c r="F773" s="201" t="s">
        <v>883</v>
      </c>
      <c r="G773" s="199"/>
      <c r="H773" s="202">
        <v>-1.414</v>
      </c>
      <c r="I773" s="203"/>
      <c r="J773" s="199"/>
      <c r="K773" s="199"/>
      <c r="L773" s="204"/>
      <c r="M773" s="205"/>
      <c r="N773" s="206"/>
      <c r="O773" s="206"/>
      <c r="P773" s="206"/>
      <c r="Q773" s="206"/>
      <c r="R773" s="206"/>
      <c r="S773" s="206"/>
      <c r="T773" s="207"/>
      <c r="AT773" s="208" t="s">
        <v>136</v>
      </c>
      <c r="AU773" s="208" t="s">
        <v>82</v>
      </c>
      <c r="AV773" s="14" t="s">
        <v>82</v>
      </c>
      <c r="AW773" s="14" t="s">
        <v>37</v>
      </c>
      <c r="AX773" s="14" t="s">
        <v>75</v>
      </c>
      <c r="AY773" s="208" t="s">
        <v>125</v>
      </c>
    </row>
    <row r="774" spans="2:51" s="15" customFormat="1" ht="11.25">
      <c r="B774" s="209"/>
      <c r="C774" s="210"/>
      <c r="D774" s="189" t="s">
        <v>136</v>
      </c>
      <c r="E774" s="211" t="s">
        <v>19</v>
      </c>
      <c r="F774" s="212" t="s">
        <v>145</v>
      </c>
      <c r="G774" s="210"/>
      <c r="H774" s="213">
        <v>225.241</v>
      </c>
      <c r="I774" s="214"/>
      <c r="J774" s="210"/>
      <c r="K774" s="210"/>
      <c r="L774" s="215"/>
      <c r="M774" s="216"/>
      <c r="N774" s="217"/>
      <c r="O774" s="217"/>
      <c r="P774" s="217"/>
      <c r="Q774" s="217"/>
      <c r="R774" s="217"/>
      <c r="S774" s="217"/>
      <c r="T774" s="218"/>
      <c r="AT774" s="219" t="s">
        <v>136</v>
      </c>
      <c r="AU774" s="219" t="s">
        <v>82</v>
      </c>
      <c r="AV774" s="15" t="s">
        <v>132</v>
      </c>
      <c r="AW774" s="15" t="s">
        <v>37</v>
      </c>
      <c r="AX774" s="15" t="s">
        <v>80</v>
      </c>
      <c r="AY774" s="219" t="s">
        <v>125</v>
      </c>
    </row>
    <row r="775" spans="1:65" s="2" customFormat="1" ht="16.5" customHeight="1">
      <c r="A775" s="35"/>
      <c r="B775" s="36"/>
      <c r="C775" s="221" t="s">
        <v>884</v>
      </c>
      <c r="D775" s="221" t="s">
        <v>218</v>
      </c>
      <c r="E775" s="222" t="s">
        <v>885</v>
      </c>
      <c r="F775" s="223" t="s">
        <v>886</v>
      </c>
      <c r="G775" s="224" t="s">
        <v>130</v>
      </c>
      <c r="H775" s="225">
        <v>259.027</v>
      </c>
      <c r="I775" s="226"/>
      <c r="J775" s="227">
        <f>ROUND(I775*H775,2)</f>
        <v>0</v>
      </c>
      <c r="K775" s="223" t="s">
        <v>19</v>
      </c>
      <c r="L775" s="228"/>
      <c r="M775" s="229" t="s">
        <v>19</v>
      </c>
      <c r="N775" s="230" t="s">
        <v>46</v>
      </c>
      <c r="O775" s="65"/>
      <c r="P775" s="178">
        <f>O775*H775</f>
        <v>0</v>
      </c>
      <c r="Q775" s="178">
        <v>0</v>
      </c>
      <c r="R775" s="178">
        <f>Q775*H775</f>
        <v>0</v>
      </c>
      <c r="S775" s="178">
        <v>0</v>
      </c>
      <c r="T775" s="179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80" t="s">
        <v>371</v>
      </c>
      <c r="AT775" s="180" t="s">
        <v>218</v>
      </c>
      <c r="AU775" s="180" t="s">
        <v>82</v>
      </c>
      <c r="AY775" s="18" t="s">
        <v>125</v>
      </c>
      <c r="BE775" s="181">
        <f>IF(N775="základní",J775,0)</f>
        <v>0</v>
      </c>
      <c r="BF775" s="181">
        <f>IF(N775="snížená",J775,0)</f>
        <v>0</v>
      </c>
      <c r="BG775" s="181">
        <f>IF(N775="zákl. přenesená",J775,0)</f>
        <v>0</v>
      </c>
      <c r="BH775" s="181">
        <f>IF(N775="sníž. přenesená",J775,0)</f>
        <v>0</v>
      </c>
      <c r="BI775" s="181">
        <f>IF(N775="nulová",J775,0)</f>
        <v>0</v>
      </c>
      <c r="BJ775" s="18" t="s">
        <v>80</v>
      </c>
      <c r="BK775" s="181">
        <f>ROUND(I775*H775,2)</f>
        <v>0</v>
      </c>
      <c r="BL775" s="18" t="s">
        <v>245</v>
      </c>
      <c r="BM775" s="180" t="s">
        <v>887</v>
      </c>
    </row>
    <row r="776" spans="1:47" s="2" customFormat="1" ht="19.5">
      <c r="A776" s="35"/>
      <c r="B776" s="36"/>
      <c r="C776" s="37"/>
      <c r="D776" s="189" t="s">
        <v>193</v>
      </c>
      <c r="E776" s="37"/>
      <c r="F776" s="220" t="s">
        <v>877</v>
      </c>
      <c r="G776" s="37"/>
      <c r="H776" s="37"/>
      <c r="I776" s="184"/>
      <c r="J776" s="37"/>
      <c r="K776" s="37"/>
      <c r="L776" s="40"/>
      <c r="M776" s="185"/>
      <c r="N776" s="186"/>
      <c r="O776" s="65"/>
      <c r="P776" s="65"/>
      <c r="Q776" s="65"/>
      <c r="R776" s="65"/>
      <c r="S776" s="65"/>
      <c r="T776" s="66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T776" s="18" t="s">
        <v>193</v>
      </c>
      <c r="AU776" s="18" t="s">
        <v>82</v>
      </c>
    </row>
    <row r="777" spans="2:51" s="14" customFormat="1" ht="11.25">
      <c r="B777" s="198"/>
      <c r="C777" s="199"/>
      <c r="D777" s="189" t="s">
        <v>136</v>
      </c>
      <c r="E777" s="199"/>
      <c r="F777" s="201" t="s">
        <v>888</v>
      </c>
      <c r="G777" s="199"/>
      <c r="H777" s="202">
        <v>259.027</v>
      </c>
      <c r="I777" s="203"/>
      <c r="J777" s="199"/>
      <c r="K777" s="199"/>
      <c r="L777" s="204"/>
      <c r="M777" s="205"/>
      <c r="N777" s="206"/>
      <c r="O777" s="206"/>
      <c r="P777" s="206"/>
      <c r="Q777" s="206"/>
      <c r="R777" s="206"/>
      <c r="S777" s="206"/>
      <c r="T777" s="207"/>
      <c r="AT777" s="208" t="s">
        <v>136</v>
      </c>
      <c r="AU777" s="208" t="s">
        <v>82</v>
      </c>
      <c r="AV777" s="14" t="s">
        <v>82</v>
      </c>
      <c r="AW777" s="14" t="s">
        <v>4</v>
      </c>
      <c r="AX777" s="14" t="s">
        <v>80</v>
      </c>
      <c r="AY777" s="208" t="s">
        <v>125</v>
      </c>
    </row>
    <row r="778" spans="1:65" s="2" customFormat="1" ht="24.2" customHeight="1">
      <c r="A778" s="35"/>
      <c r="B778" s="36"/>
      <c r="C778" s="169" t="s">
        <v>889</v>
      </c>
      <c r="D778" s="169" t="s">
        <v>127</v>
      </c>
      <c r="E778" s="170" t="s">
        <v>840</v>
      </c>
      <c r="F778" s="171" t="s">
        <v>841</v>
      </c>
      <c r="G778" s="172" t="s">
        <v>652</v>
      </c>
      <c r="H778" s="173">
        <v>920.54</v>
      </c>
      <c r="I778" s="174"/>
      <c r="J778" s="175">
        <f>ROUND(I778*H778,2)</f>
        <v>0</v>
      </c>
      <c r="K778" s="171" t="s">
        <v>131</v>
      </c>
      <c r="L778" s="40"/>
      <c r="M778" s="176" t="s">
        <v>19</v>
      </c>
      <c r="N778" s="177" t="s">
        <v>46</v>
      </c>
      <c r="O778" s="65"/>
      <c r="P778" s="178">
        <f>O778*H778</f>
        <v>0</v>
      </c>
      <c r="Q778" s="178">
        <v>3E-05</v>
      </c>
      <c r="R778" s="178">
        <f>Q778*H778</f>
        <v>0.0276162</v>
      </c>
      <c r="S778" s="178">
        <v>0</v>
      </c>
      <c r="T778" s="179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80" t="s">
        <v>245</v>
      </c>
      <c r="AT778" s="180" t="s">
        <v>127</v>
      </c>
      <c r="AU778" s="180" t="s">
        <v>82</v>
      </c>
      <c r="AY778" s="18" t="s">
        <v>125</v>
      </c>
      <c r="BE778" s="181">
        <f>IF(N778="základní",J778,0)</f>
        <v>0</v>
      </c>
      <c r="BF778" s="181">
        <f>IF(N778="snížená",J778,0)</f>
        <v>0</v>
      </c>
      <c r="BG778" s="181">
        <f>IF(N778="zákl. přenesená",J778,0)</f>
        <v>0</v>
      </c>
      <c r="BH778" s="181">
        <f>IF(N778="sníž. přenesená",J778,0)</f>
        <v>0</v>
      </c>
      <c r="BI778" s="181">
        <f>IF(N778="nulová",J778,0)</f>
        <v>0</v>
      </c>
      <c r="BJ778" s="18" t="s">
        <v>80</v>
      </c>
      <c r="BK778" s="181">
        <f>ROUND(I778*H778,2)</f>
        <v>0</v>
      </c>
      <c r="BL778" s="18" t="s">
        <v>245</v>
      </c>
      <c r="BM778" s="180" t="s">
        <v>890</v>
      </c>
    </row>
    <row r="779" spans="1:47" s="2" customFormat="1" ht="11.25">
      <c r="A779" s="35"/>
      <c r="B779" s="36"/>
      <c r="C779" s="37"/>
      <c r="D779" s="182" t="s">
        <v>134</v>
      </c>
      <c r="E779" s="37"/>
      <c r="F779" s="183" t="s">
        <v>843</v>
      </c>
      <c r="G779" s="37"/>
      <c r="H779" s="37"/>
      <c r="I779" s="184"/>
      <c r="J779" s="37"/>
      <c r="K779" s="37"/>
      <c r="L779" s="40"/>
      <c r="M779" s="185"/>
      <c r="N779" s="186"/>
      <c r="O779" s="65"/>
      <c r="P779" s="65"/>
      <c r="Q779" s="65"/>
      <c r="R779" s="65"/>
      <c r="S779" s="65"/>
      <c r="T779" s="66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T779" s="18" t="s">
        <v>134</v>
      </c>
      <c r="AU779" s="18" t="s">
        <v>82</v>
      </c>
    </row>
    <row r="780" spans="1:47" s="2" customFormat="1" ht="19.5">
      <c r="A780" s="35"/>
      <c r="B780" s="36"/>
      <c r="C780" s="37"/>
      <c r="D780" s="189" t="s">
        <v>193</v>
      </c>
      <c r="E780" s="37"/>
      <c r="F780" s="220" t="s">
        <v>877</v>
      </c>
      <c r="G780" s="37"/>
      <c r="H780" s="37"/>
      <c r="I780" s="184"/>
      <c r="J780" s="37"/>
      <c r="K780" s="37"/>
      <c r="L780" s="40"/>
      <c r="M780" s="185"/>
      <c r="N780" s="186"/>
      <c r="O780" s="65"/>
      <c r="P780" s="65"/>
      <c r="Q780" s="65"/>
      <c r="R780" s="65"/>
      <c r="S780" s="65"/>
      <c r="T780" s="66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T780" s="18" t="s">
        <v>193</v>
      </c>
      <c r="AU780" s="18" t="s">
        <v>82</v>
      </c>
    </row>
    <row r="781" spans="2:51" s="13" customFormat="1" ht="11.25">
      <c r="B781" s="187"/>
      <c r="C781" s="188"/>
      <c r="D781" s="189" t="s">
        <v>136</v>
      </c>
      <c r="E781" s="190" t="s">
        <v>19</v>
      </c>
      <c r="F781" s="191" t="s">
        <v>891</v>
      </c>
      <c r="G781" s="188"/>
      <c r="H781" s="190" t="s">
        <v>19</v>
      </c>
      <c r="I781" s="192"/>
      <c r="J781" s="188"/>
      <c r="K781" s="188"/>
      <c r="L781" s="193"/>
      <c r="M781" s="194"/>
      <c r="N781" s="195"/>
      <c r="O781" s="195"/>
      <c r="P781" s="195"/>
      <c r="Q781" s="195"/>
      <c r="R781" s="195"/>
      <c r="S781" s="195"/>
      <c r="T781" s="196"/>
      <c r="AT781" s="197" t="s">
        <v>136</v>
      </c>
      <c r="AU781" s="197" t="s">
        <v>82</v>
      </c>
      <c r="AV781" s="13" t="s">
        <v>80</v>
      </c>
      <c r="AW781" s="13" t="s">
        <v>37</v>
      </c>
      <c r="AX781" s="13" t="s">
        <v>75</v>
      </c>
      <c r="AY781" s="197" t="s">
        <v>125</v>
      </c>
    </row>
    <row r="782" spans="2:51" s="13" customFormat="1" ht="11.25">
      <c r="B782" s="187"/>
      <c r="C782" s="188"/>
      <c r="D782" s="189" t="s">
        <v>136</v>
      </c>
      <c r="E782" s="190" t="s">
        <v>19</v>
      </c>
      <c r="F782" s="191" t="s">
        <v>845</v>
      </c>
      <c r="G782" s="188"/>
      <c r="H782" s="190" t="s">
        <v>19</v>
      </c>
      <c r="I782" s="192"/>
      <c r="J782" s="188"/>
      <c r="K782" s="188"/>
      <c r="L782" s="193"/>
      <c r="M782" s="194"/>
      <c r="N782" s="195"/>
      <c r="O782" s="195"/>
      <c r="P782" s="195"/>
      <c r="Q782" s="195"/>
      <c r="R782" s="195"/>
      <c r="S782" s="195"/>
      <c r="T782" s="196"/>
      <c r="AT782" s="197" t="s">
        <v>136</v>
      </c>
      <c r="AU782" s="197" t="s">
        <v>82</v>
      </c>
      <c r="AV782" s="13" t="s">
        <v>80</v>
      </c>
      <c r="AW782" s="13" t="s">
        <v>37</v>
      </c>
      <c r="AX782" s="13" t="s">
        <v>75</v>
      </c>
      <c r="AY782" s="197" t="s">
        <v>125</v>
      </c>
    </row>
    <row r="783" spans="2:51" s="14" customFormat="1" ht="11.25">
      <c r="B783" s="198"/>
      <c r="C783" s="199"/>
      <c r="D783" s="189" t="s">
        <v>136</v>
      </c>
      <c r="E783" s="200" t="s">
        <v>19</v>
      </c>
      <c r="F783" s="201" t="s">
        <v>892</v>
      </c>
      <c r="G783" s="199"/>
      <c r="H783" s="202">
        <v>920.54</v>
      </c>
      <c r="I783" s="203"/>
      <c r="J783" s="199"/>
      <c r="K783" s="199"/>
      <c r="L783" s="204"/>
      <c r="M783" s="205"/>
      <c r="N783" s="206"/>
      <c r="O783" s="206"/>
      <c r="P783" s="206"/>
      <c r="Q783" s="206"/>
      <c r="R783" s="206"/>
      <c r="S783" s="206"/>
      <c r="T783" s="207"/>
      <c r="AT783" s="208" t="s">
        <v>136</v>
      </c>
      <c r="AU783" s="208" t="s">
        <v>82</v>
      </c>
      <c r="AV783" s="14" t="s">
        <v>82</v>
      </c>
      <c r="AW783" s="14" t="s">
        <v>37</v>
      </c>
      <c r="AX783" s="14" t="s">
        <v>80</v>
      </c>
      <c r="AY783" s="208" t="s">
        <v>125</v>
      </c>
    </row>
    <row r="784" spans="1:65" s="2" customFormat="1" ht="16.5" customHeight="1">
      <c r="A784" s="35"/>
      <c r="B784" s="36"/>
      <c r="C784" s="221" t="s">
        <v>893</v>
      </c>
      <c r="D784" s="221" t="s">
        <v>218</v>
      </c>
      <c r="E784" s="222" t="s">
        <v>848</v>
      </c>
      <c r="F784" s="223" t="s">
        <v>849</v>
      </c>
      <c r="G784" s="224" t="s">
        <v>652</v>
      </c>
      <c r="H784" s="225">
        <v>920.54</v>
      </c>
      <c r="I784" s="226"/>
      <c r="J784" s="227">
        <f>ROUND(I784*H784,2)</f>
        <v>0</v>
      </c>
      <c r="K784" s="223" t="s">
        <v>19</v>
      </c>
      <c r="L784" s="228"/>
      <c r="M784" s="229" t="s">
        <v>19</v>
      </c>
      <c r="N784" s="230" t="s">
        <v>46</v>
      </c>
      <c r="O784" s="65"/>
      <c r="P784" s="178">
        <f>O784*H784</f>
        <v>0</v>
      </c>
      <c r="Q784" s="178">
        <v>0.00029</v>
      </c>
      <c r="R784" s="178">
        <f>Q784*H784</f>
        <v>0.2669566</v>
      </c>
      <c r="S784" s="178">
        <v>0</v>
      </c>
      <c r="T784" s="179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80" t="s">
        <v>371</v>
      </c>
      <c r="AT784" s="180" t="s">
        <v>218</v>
      </c>
      <c r="AU784" s="180" t="s">
        <v>82</v>
      </c>
      <c r="AY784" s="18" t="s">
        <v>125</v>
      </c>
      <c r="BE784" s="181">
        <f>IF(N784="základní",J784,0)</f>
        <v>0</v>
      </c>
      <c r="BF784" s="181">
        <f>IF(N784="snížená",J784,0)</f>
        <v>0</v>
      </c>
      <c r="BG784" s="181">
        <f>IF(N784="zákl. přenesená",J784,0)</f>
        <v>0</v>
      </c>
      <c r="BH784" s="181">
        <f>IF(N784="sníž. přenesená",J784,0)</f>
        <v>0</v>
      </c>
      <c r="BI784" s="181">
        <f>IF(N784="nulová",J784,0)</f>
        <v>0</v>
      </c>
      <c r="BJ784" s="18" t="s">
        <v>80</v>
      </c>
      <c r="BK784" s="181">
        <f>ROUND(I784*H784,2)</f>
        <v>0</v>
      </c>
      <c r="BL784" s="18" t="s">
        <v>245</v>
      </c>
      <c r="BM784" s="180" t="s">
        <v>894</v>
      </c>
    </row>
    <row r="785" spans="1:47" s="2" customFormat="1" ht="19.5">
      <c r="A785" s="35"/>
      <c r="B785" s="36"/>
      <c r="C785" s="37"/>
      <c r="D785" s="189" t="s">
        <v>193</v>
      </c>
      <c r="E785" s="37"/>
      <c r="F785" s="220" t="s">
        <v>877</v>
      </c>
      <c r="G785" s="37"/>
      <c r="H785" s="37"/>
      <c r="I785" s="184"/>
      <c r="J785" s="37"/>
      <c r="K785" s="37"/>
      <c r="L785" s="40"/>
      <c r="M785" s="185"/>
      <c r="N785" s="186"/>
      <c r="O785" s="65"/>
      <c r="P785" s="65"/>
      <c r="Q785" s="65"/>
      <c r="R785" s="65"/>
      <c r="S785" s="65"/>
      <c r="T785" s="66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T785" s="18" t="s">
        <v>193</v>
      </c>
      <c r="AU785" s="18" t="s">
        <v>82</v>
      </c>
    </row>
    <row r="786" spans="1:65" s="2" customFormat="1" ht="16.5" customHeight="1">
      <c r="A786" s="35"/>
      <c r="B786" s="36"/>
      <c r="C786" s="169" t="s">
        <v>895</v>
      </c>
      <c r="D786" s="169" t="s">
        <v>127</v>
      </c>
      <c r="E786" s="170" t="s">
        <v>852</v>
      </c>
      <c r="F786" s="171" t="s">
        <v>853</v>
      </c>
      <c r="G786" s="172" t="s">
        <v>501</v>
      </c>
      <c r="H786" s="173">
        <v>383.558</v>
      </c>
      <c r="I786" s="174"/>
      <c r="J786" s="175">
        <f>ROUND(I786*H786,2)</f>
        <v>0</v>
      </c>
      <c r="K786" s="171" t="s">
        <v>131</v>
      </c>
      <c r="L786" s="40"/>
      <c r="M786" s="176" t="s">
        <v>19</v>
      </c>
      <c r="N786" s="177" t="s">
        <v>46</v>
      </c>
      <c r="O786" s="65"/>
      <c r="P786" s="178">
        <f>O786*H786</f>
        <v>0</v>
      </c>
      <c r="Q786" s="178">
        <v>5E-05</v>
      </c>
      <c r="R786" s="178">
        <f>Q786*H786</f>
        <v>0.0191779</v>
      </c>
      <c r="S786" s="178">
        <v>0</v>
      </c>
      <c r="T786" s="179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80" t="s">
        <v>245</v>
      </c>
      <c r="AT786" s="180" t="s">
        <v>127</v>
      </c>
      <c r="AU786" s="180" t="s">
        <v>82</v>
      </c>
      <c r="AY786" s="18" t="s">
        <v>125</v>
      </c>
      <c r="BE786" s="181">
        <f>IF(N786="základní",J786,0)</f>
        <v>0</v>
      </c>
      <c r="BF786" s="181">
        <f>IF(N786="snížená",J786,0)</f>
        <v>0</v>
      </c>
      <c r="BG786" s="181">
        <f>IF(N786="zákl. přenesená",J786,0)</f>
        <v>0</v>
      </c>
      <c r="BH786" s="181">
        <f>IF(N786="sníž. přenesená",J786,0)</f>
        <v>0</v>
      </c>
      <c r="BI786" s="181">
        <f>IF(N786="nulová",J786,0)</f>
        <v>0</v>
      </c>
      <c r="BJ786" s="18" t="s">
        <v>80</v>
      </c>
      <c r="BK786" s="181">
        <f>ROUND(I786*H786,2)</f>
        <v>0</v>
      </c>
      <c r="BL786" s="18" t="s">
        <v>245</v>
      </c>
      <c r="BM786" s="180" t="s">
        <v>896</v>
      </c>
    </row>
    <row r="787" spans="1:47" s="2" customFormat="1" ht="11.25">
      <c r="A787" s="35"/>
      <c r="B787" s="36"/>
      <c r="C787" s="37"/>
      <c r="D787" s="182" t="s">
        <v>134</v>
      </c>
      <c r="E787" s="37"/>
      <c r="F787" s="183" t="s">
        <v>855</v>
      </c>
      <c r="G787" s="37"/>
      <c r="H787" s="37"/>
      <c r="I787" s="184"/>
      <c r="J787" s="37"/>
      <c r="K787" s="37"/>
      <c r="L787" s="40"/>
      <c r="M787" s="185"/>
      <c r="N787" s="186"/>
      <c r="O787" s="65"/>
      <c r="P787" s="65"/>
      <c r="Q787" s="65"/>
      <c r="R787" s="65"/>
      <c r="S787" s="65"/>
      <c r="T787" s="66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T787" s="18" t="s">
        <v>134</v>
      </c>
      <c r="AU787" s="18" t="s">
        <v>82</v>
      </c>
    </row>
    <row r="788" spans="1:47" s="2" customFormat="1" ht="19.5">
      <c r="A788" s="35"/>
      <c r="B788" s="36"/>
      <c r="C788" s="37"/>
      <c r="D788" s="189" t="s">
        <v>193</v>
      </c>
      <c r="E788" s="37"/>
      <c r="F788" s="220" t="s">
        <v>877</v>
      </c>
      <c r="G788" s="37"/>
      <c r="H788" s="37"/>
      <c r="I788" s="184"/>
      <c r="J788" s="37"/>
      <c r="K788" s="37"/>
      <c r="L788" s="40"/>
      <c r="M788" s="185"/>
      <c r="N788" s="186"/>
      <c r="O788" s="65"/>
      <c r="P788" s="65"/>
      <c r="Q788" s="65"/>
      <c r="R788" s="65"/>
      <c r="S788" s="65"/>
      <c r="T788" s="66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T788" s="18" t="s">
        <v>193</v>
      </c>
      <c r="AU788" s="18" t="s">
        <v>82</v>
      </c>
    </row>
    <row r="789" spans="2:51" s="13" customFormat="1" ht="11.25">
      <c r="B789" s="187"/>
      <c r="C789" s="188"/>
      <c r="D789" s="189" t="s">
        <v>136</v>
      </c>
      <c r="E789" s="190" t="s">
        <v>19</v>
      </c>
      <c r="F789" s="191" t="s">
        <v>891</v>
      </c>
      <c r="G789" s="188"/>
      <c r="H789" s="190" t="s">
        <v>19</v>
      </c>
      <c r="I789" s="192"/>
      <c r="J789" s="188"/>
      <c r="K789" s="188"/>
      <c r="L789" s="193"/>
      <c r="M789" s="194"/>
      <c r="N789" s="195"/>
      <c r="O789" s="195"/>
      <c r="P789" s="195"/>
      <c r="Q789" s="195"/>
      <c r="R789" s="195"/>
      <c r="S789" s="195"/>
      <c r="T789" s="196"/>
      <c r="AT789" s="197" t="s">
        <v>136</v>
      </c>
      <c r="AU789" s="197" t="s">
        <v>82</v>
      </c>
      <c r="AV789" s="13" t="s">
        <v>80</v>
      </c>
      <c r="AW789" s="13" t="s">
        <v>37</v>
      </c>
      <c r="AX789" s="13" t="s">
        <v>75</v>
      </c>
      <c r="AY789" s="197" t="s">
        <v>125</v>
      </c>
    </row>
    <row r="790" spans="2:51" s="13" customFormat="1" ht="11.25">
      <c r="B790" s="187"/>
      <c r="C790" s="188"/>
      <c r="D790" s="189" t="s">
        <v>136</v>
      </c>
      <c r="E790" s="190" t="s">
        <v>19</v>
      </c>
      <c r="F790" s="191" t="s">
        <v>856</v>
      </c>
      <c r="G790" s="188"/>
      <c r="H790" s="190" t="s">
        <v>19</v>
      </c>
      <c r="I790" s="192"/>
      <c r="J790" s="188"/>
      <c r="K790" s="188"/>
      <c r="L790" s="193"/>
      <c r="M790" s="194"/>
      <c r="N790" s="195"/>
      <c r="O790" s="195"/>
      <c r="P790" s="195"/>
      <c r="Q790" s="195"/>
      <c r="R790" s="195"/>
      <c r="S790" s="195"/>
      <c r="T790" s="196"/>
      <c r="AT790" s="197" t="s">
        <v>136</v>
      </c>
      <c r="AU790" s="197" t="s">
        <v>82</v>
      </c>
      <c r="AV790" s="13" t="s">
        <v>80</v>
      </c>
      <c r="AW790" s="13" t="s">
        <v>37</v>
      </c>
      <c r="AX790" s="13" t="s">
        <v>75</v>
      </c>
      <c r="AY790" s="197" t="s">
        <v>125</v>
      </c>
    </row>
    <row r="791" spans="2:51" s="14" customFormat="1" ht="11.25">
      <c r="B791" s="198"/>
      <c r="C791" s="199"/>
      <c r="D791" s="189" t="s">
        <v>136</v>
      </c>
      <c r="E791" s="200" t="s">
        <v>19</v>
      </c>
      <c r="F791" s="201" t="s">
        <v>897</v>
      </c>
      <c r="G791" s="199"/>
      <c r="H791" s="202">
        <v>383.558</v>
      </c>
      <c r="I791" s="203"/>
      <c r="J791" s="199"/>
      <c r="K791" s="199"/>
      <c r="L791" s="204"/>
      <c r="M791" s="205"/>
      <c r="N791" s="206"/>
      <c r="O791" s="206"/>
      <c r="P791" s="206"/>
      <c r="Q791" s="206"/>
      <c r="R791" s="206"/>
      <c r="S791" s="206"/>
      <c r="T791" s="207"/>
      <c r="AT791" s="208" t="s">
        <v>136</v>
      </c>
      <c r="AU791" s="208" t="s">
        <v>82</v>
      </c>
      <c r="AV791" s="14" t="s">
        <v>82</v>
      </c>
      <c r="AW791" s="14" t="s">
        <v>37</v>
      </c>
      <c r="AX791" s="14" t="s">
        <v>80</v>
      </c>
      <c r="AY791" s="208" t="s">
        <v>125</v>
      </c>
    </row>
    <row r="792" spans="1:65" s="2" customFormat="1" ht="16.5" customHeight="1">
      <c r="A792" s="35"/>
      <c r="B792" s="36"/>
      <c r="C792" s="221" t="s">
        <v>898</v>
      </c>
      <c r="D792" s="221" t="s">
        <v>218</v>
      </c>
      <c r="E792" s="222" t="s">
        <v>859</v>
      </c>
      <c r="F792" s="223" t="s">
        <v>860</v>
      </c>
      <c r="G792" s="224" t="s">
        <v>501</v>
      </c>
      <c r="H792" s="225">
        <v>391.229</v>
      </c>
      <c r="I792" s="226"/>
      <c r="J792" s="227">
        <f>ROUND(I792*H792,2)</f>
        <v>0</v>
      </c>
      <c r="K792" s="223" t="s">
        <v>131</v>
      </c>
      <c r="L792" s="228"/>
      <c r="M792" s="229" t="s">
        <v>19</v>
      </c>
      <c r="N792" s="230" t="s">
        <v>46</v>
      </c>
      <c r="O792" s="65"/>
      <c r="P792" s="178">
        <f>O792*H792</f>
        <v>0</v>
      </c>
      <c r="Q792" s="178">
        <v>0.00091</v>
      </c>
      <c r="R792" s="178">
        <f>Q792*H792</f>
        <v>0.35601838999999996</v>
      </c>
      <c r="S792" s="178">
        <v>0</v>
      </c>
      <c r="T792" s="179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80" t="s">
        <v>371</v>
      </c>
      <c r="AT792" s="180" t="s">
        <v>218</v>
      </c>
      <c r="AU792" s="180" t="s">
        <v>82</v>
      </c>
      <c r="AY792" s="18" t="s">
        <v>125</v>
      </c>
      <c r="BE792" s="181">
        <f>IF(N792="základní",J792,0)</f>
        <v>0</v>
      </c>
      <c r="BF792" s="181">
        <f>IF(N792="snížená",J792,0)</f>
        <v>0</v>
      </c>
      <c r="BG792" s="181">
        <f>IF(N792="zákl. přenesená",J792,0)</f>
        <v>0</v>
      </c>
      <c r="BH792" s="181">
        <f>IF(N792="sníž. přenesená",J792,0)</f>
        <v>0</v>
      </c>
      <c r="BI792" s="181">
        <f>IF(N792="nulová",J792,0)</f>
        <v>0</v>
      </c>
      <c r="BJ792" s="18" t="s">
        <v>80</v>
      </c>
      <c r="BK792" s="181">
        <f>ROUND(I792*H792,2)</f>
        <v>0</v>
      </c>
      <c r="BL792" s="18" t="s">
        <v>245</v>
      </c>
      <c r="BM792" s="180" t="s">
        <v>899</v>
      </c>
    </row>
    <row r="793" spans="1:47" s="2" customFormat="1" ht="19.5">
      <c r="A793" s="35"/>
      <c r="B793" s="36"/>
      <c r="C793" s="37"/>
      <c r="D793" s="189" t="s">
        <v>193</v>
      </c>
      <c r="E793" s="37"/>
      <c r="F793" s="220" t="s">
        <v>877</v>
      </c>
      <c r="G793" s="37"/>
      <c r="H793" s="37"/>
      <c r="I793" s="184"/>
      <c r="J793" s="37"/>
      <c r="K793" s="37"/>
      <c r="L793" s="40"/>
      <c r="M793" s="185"/>
      <c r="N793" s="186"/>
      <c r="O793" s="65"/>
      <c r="P793" s="65"/>
      <c r="Q793" s="65"/>
      <c r="R793" s="65"/>
      <c r="S793" s="65"/>
      <c r="T793" s="66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T793" s="18" t="s">
        <v>193</v>
      </c>
      <c r="AU793" s="18" t="s">
        <v>82</v>
      </c>
    </row>
    <row r="794" spans="2:51" s="14" customFormat="1" ht="11.25">
      <c r="B794" s="198"/>
      <c r="C794" s="199"/>
      <c r="D794" s="189" t="s">
        <v>136</v>
      </c>
      <c r="E794" s="199"/>
      <c r="F794" s="201" t="s">
        <v>900</v>
      </c>
      <c r="G794" s="199"/>
      <c r="H794" s="202">
        <v>391.229</v>
      </c>
      <c r="I794" s="203"/>
      <c r="J794" s="199"/>
      <c r="K794" s="199"/>
      <c r="L794" s="204"/>
      <c r="M794" s="205"/>
      <c r="N794" s="206"/>
      <c r="O794" s="206"/>
      <c r="P794" s="206"/>
      <c r="Q794" s="206"/>
      <c r="R794" s="206"/>
      <c r="S794" s="206"/>
      <c r="T794" s="207"/>
      <c r="AT794" s="208" t="s">
        <v>136</v>
      </c>
      <c r="AU794" s="208" t="s">
        <v>82</v>
      </c>
      <c r="AV794" s="14" t="s">
        <v>82</v>
      </c>
      <c r="AW794" s="14" t="s">
        <v>4</v>
      </c>
      <c r="AX794" s="14" t="s">
        <v>80</v>
      </c>
      <c r="AY794" s="208" t="s">
        <v>125</v>
      </c>
    </row>
    <row r="795" spans="1:65" s="2" customFormat="1" ht="24.2" customHeight="1">
      <c r="A795" s="35"/>
      <c r="B795" s="36"/>
      <c r="C795" s="169" t="s">
        <v>901</v>
      </c>
      <c r="D795" s="169" t="s">
        <v>127</v>
      </c>
      <c r="E795" s="170" t="s">
        <v>902</v>
      </c>
      <c r="F795" s="171" t="s">
        <v>903</v>
      </c>
      <c r="G795" s="172" t="s">
        <v>501</v>
      </c>
      <c r="H795" s="173">
        <v>383.558</v>
      </c>
      <c r="I795" s="174"/>
      <c r="J795" s="175">
        <f>ROUND(I795*H795,2)</f>
        <v>0</v>
      </c>
      <c r="K795" s="171" t="s">
        <v>19</v>
      </c>
      <c r="L795" s="40"/>
      <c r="M795" s="176" t="s">
        <v>19</v>
      </c>
      <c r="N795" s="177" t="s">
        <v>46</v>
      </c>
      <c r="O795" s="65"/>
      <c r="P795" s="178">
        <f>O795*H795</f>
        <v>0</v>
      </c>
      <c r="Q795" s="178">
        <v>3E-05</v>
      </c>
      <c r="R795" s="178">
        <f>Q795*H795</f>
        <v>0.01150674</v>
      </c>
      <c r="S795" s="178">
        <v>0</v>
      </c>
      <c r="T795" s="179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0" t="s">
        <v>245</v>
      </c>
      <c r="AT795" s="180" t="s">
        <v>127</v>
      </c>
      <c r="AU795" s="180" t="s">
        <v>82</v>
      </c>
      <c r="AY795" s="18" t="s">
        <v>125</v>
      </c>
      <c r="BE795" s="181">
        <f>IF(N795="základní",J795,0)</f>
        <v>0</v>
      </c>
      <c r="BF795" s="181">
        <f>IF(N795="snížená",J795,0)</f>
        <v>0</v>
      </c>
      <c r="BG795" s="181">
        <f>IF(N795="zákl. přenesená",J795,0)</f>
        <v>0</v>
      </c>
      <c r="BH795" s="181">
        <f>IF(N795="sníž. přenesená",J795,0)</f>
        <v>0</v>
      </c>
      <c r="BI795" s="181">
        <f>IF(N795="nulová",J795,0)</f>
        <v>0</v>
      </c>
      <c r="BJ795" s="18" t="s">
        <v>80</v>
      </c>
      <c r="BK795" s="181">
        <f>ROUND(I795*H795,2)</f>
        <v>0</v>
      </c>
      <c r="BL795" s="18" t="s">
        <v>245</v>
      </c>
      <c r="BM795" s="180" t="s">
        <v>904</v>
      </c>
    </row>
    <row r="796" spans="1:47" s="2" customFormat="1" ht="19.5">
      <c r="A796" s="35"/>
      <c r="B796" s="36"/>
      <c r="C796" s="37"/>
      <c r="D796" s="189" t="s">
        <v>193</v>
      </c>
      <c r="E796" s="37"/>
      <c r="F796" s="220" t="s">
        <v>877</v>
      </c>
      <c r="G796" s="37"/>
      <c r="H796" s="37"/>
      <c r="I796" s="184"/>
      <c r="J796" s="37"/>
      <c r="K796" s="37"/>
      <c r="L796" s="40"/>
      <c r="M796" s="185"/>
      <c r="N796" s="186"/>
      <c r="O796" s="65"/>
      <c r="P796" s="65"/>
      <c r="Q796" s="65"/>
      <c r="R796" s="65"/>
      <c r="S796" s="65"/>
      <c r="T796" s="66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T796" s="18" t="s">
        <v>193</v>
      </c>
      <c r="AU796" s="18" t="s">
        <v>82</v>
      </c>
    </row>
    <row r="797" spans="2:51" s="13" customFormat="1" ht="11.25">
      <c r="B797" s="187"/>
      <c r="C797" s="188"/>
      <c r="D797" s="189" t="s">
        <v>136</v>
      </c>
      <c r="E797" s="190" t="s">
        <v>19</v>
      </c>
      <c r="F797" s="191" t="s">
        <v>891</v>
      </c>
      <c r="G797" s="188"/>
      <c r="H797" s="190" t="s">
        <v>19</v>
      </c>
      <c r="I797" s="192"/>
      <c r="J797" s="188"/>
      <c r="K797" s="188"/>
      <c r="L797" s="193"/>
      <c r="M797" s="194"/>
      <c r="N797" s="195"/>
      <c r="O797" s="195"/>
      <c r="P797" s="195"/>
      <c r="Q797" s="195"/>
      <c r="R797" s="195"/>
      <c r="S797" s="195"/>
      <c r="T797" s="196"/>
      <c r="AT797" s="197" t="s">
        <v>136</v>
      </c>
      <c r="AU797" s="197" t="s">
        <v>82</v>
      </c>
      <c r="AV797" s="13" t="s">
        <v>80</v>
      </c>
      <c r="AW797" s="13" t="s">
        <v>37</v>
      </c>
      <c r="AX797" s="13" t="s">
        <v>75</v>
      </c>
      <c r="AY797" s="197" t="s">
        <v>125</v>
      </c>
    </row>
    <row r="798" spans="2:51" s="13" customFormat="1" ht="11.25">
      <c r="B798" s="187"/>
      <c r="C798" s="188"/>
      <c r="D798" s="189" t="s">
        <v>136</v>
      </c>
      <c r="E798" s="190" t="s">
        <v>19</v>
      </c>
      <c r="F798" s="191" t="s">
        <v>856</v>
      </c>
      <c r="G798" s="188"/>
      <c r="H798" s="190" t="s">
        <v>19</v>
      </c>
      <c r="I798" s="192"/>
      <c r="J798" s="188"/>
      <c r="K798" s="188"/>
      <c r="L798" s="193"/>
      <c r="M798" s="194"/>
      <c r="N798" s="195"/>
      <c r="O798" s="195"/>
      <c r="P798" s="195"/>
      <c r="Q798" s="195"/>
      <c r="R798" s="195"/>
      <c r="S798" s="195"/>
      <c r="T798" s="196"/>
      <c r="AT798" s="197" t="s">
        <v>136</v>
      </c>
      <c r="AU798" s="197" t="s">
        <v>82</v>
      </c>
      <c r="AV798" s="13" t="s">
        <v>80</v>
      </c>
      <c r="AW798" s="13" t="s">
        <v>37</v>
      </c>
      <c r="AX798" s="13" t="s">
        <v>75</v>
      </c>
      <c r="AY798" s="197" t="s">
        <v>125</v>
      </c>
    </row>
    <row r="799" spans="2:51" s="14" customFormat="1" ht="11.25">
      <c r="B799" s="198"/>
      <c r="C799" s="199"/>
      <c r="D799" s="189" t="s">
        <v>136</v>
      </c>
      <c r="E799" s="200" t="s">
        <v>19</v>
      </c>
      <c r="F799" s="201" t="s">
        <v>897</v>
      </c>
      <c r="G799" s="199"/>
      <c r="H799" s="202">
        <v>383.558</v>
      </c>
      <c r="I799" s="203"/>
      <c r="J799" s="199"/>
      <c r="K799" s="199"/>
      <c r="L799" s="204"/>
      <c r="M799" s="205"/>
      <c r="N799" s="206"/>
      <c r="O799" s="206"/>
      <c r="P799" s="206"/>
      <c r="Q799" s="206"/>
      <c r="R799" s="206"/>
      <c r="S799" s="206"/>
      <c r="T799" s="207"/>
      <c r="AT799" s="208" t="s">
        <v>136</v>
      </c>
      <c r="AU799" s="208" t="s">
        <v>82</v>
      </c>
      <c r="AV799" s="14" t="s">
        <v>82</v>
      </c>
      <c r="AW799" s="14" t="s">
        <v>37</v>
      </c>
      <c r="AX799" s="14" t="s">
        <v>80</v>
      </c>
      <c r="AY799" s="208" t="s">
        <v>125</v>
      </c>
    </row>
    <row r="800" spans="1:65" s="2" customFormat="1" ht="16.5" customHeight="1">
      <c r="A800" s="35"/>
      <c r="B800" s="36"/>
      <c r="C800" s="221" t="s">
        <v>905</v>
      </c>
      <c r="D800" s="221" t="s">
        <v>218</v>
      </c>
      <c r="E800" s="222" t="s">
        <v>906</v>
      </c>
      <c r="F800" s="223" t="s">
        <v>907</v>
      </c>
      <c r="G800" s="224" t="s">
        <v>501</v>
      </c>
      <c r="H800" s="225">
        <v>402.736</v>
      </c>
      <c r="I800" s="226"/>
      <c r="J800" s="227">
        <f>ROUND(I800*H800,2)</f>
        <v>0</v>
      </c>
      <c r="K800" s="223" t="s">
        <v>19</v>
      </c>
      <c r="L800" s="228"/>
      <c r="M800" s="229" t="s">
        <v>19</v>
      </c>
      <c r="N800" s="230" t="s">
        <v>46</v>
      </c>
      <c r="O800" s="65"/>
      <c r="P800" s="178">
        <f>O800*H800</f>
        <v>0</v>
      </c>
      <c r="Q800" s="178">
        <v>0.00118</v>
      </c>
      <c r="R800" s="178">
        <f>Q800*H800</f>
        <v>0.47522848</v>
      </c>
      <c r="S800" s="178">
        <v>0</v>
      </c>
      <c r="T800" s="179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80" t="s">
        <v>371</v>
      </c>
      <c r="AT800" s="180" t="s">
        <v>218</v>
      </c>
      <c r="AU800" s="180" t="s">
        <v>82</v>
      </c>
      <c r="AY800" s="18" t="s">
        <v>125</v>
      </c>
      <c r="BE800" s="181">
        <f>IF(N800="základní",J800,0)</f>
        <v>0</v>
      </c>
      <c r="BF800" s="181">
        <f>IF(N800="snížená",J800,0)</f>
        <v>0</v>
      </c>
      <c r="BG800" s="181">
        <f>IF(N800="zákl. přenesená",J800,0)</f>
        <v>0</v>
      </c>
      <c r="BH800" s="181">
        <f>IF(N800="sníž. přenesená",J800,0)</f>
        <v>0</v>
      </c>
      <c r="BI800" s="181">
        <f>IF(N800="nulová",J800,0)</f>
        <v>0</v>
      </c>
      <c r="BJ800" s="18" t="s">
        <v>80</v>
      </c>
      <c r="BK800" s="181">
        <f>ROUND(I800*H800,2)</f>
        <v>0</v>
      </c>
      <c r="BL800" s="18" t="s">
        <v>245</v>
      </c>
      <c r="BM800" s="180" t="s">
        <v>908</v>
      </c>
    </row>
    <row r="801" spans="1:47" s="2" customFormat="1" ht="19.5">
      <c r="A801" s="35"/>
      <c r="B801" s="36"/>
      <c r="C801" s="37"/>
      <c r="D801" s="189" t="s">
        <v>193</v>
      </c>
      <c r="E801" s="37"/>
      <c r="F801" s="220" t="s">
        <v>877</v>
      </c>
      <c r="G801" s="37"/>
      <c r="H801" s="37"/>
      <c r="I801" s="184"/>
      <c r="J801" s="37"/>
      <c r="K801" s="37"/>
      <c r="L801" s="40"/>
      <c r="M801" s="185"/>
      <c r="N801" s="186"/>
      <c r="O801" s="65"/>
      <c r="P801" s="65"/>
      <c r="Q801" s="65"/>
      <c r="R801" s="65"/>
      <c r="S801" s="65"/>
      <c r="T801" s="66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T801" s="18" t="s">
        <v>193</v>
      </c>
      <c r="AU801" s="18" t="s">
        <v>82</v>
      </c>
    </row>
    <row r="802" spans="2:51" s="14" customFormat="1" ht="11.25">
      <c r="B802" s="198"/>
      <c r="C802" s="199"/>
      <c r="D802" s="189" t="s">
        <v>136</v>
      </c>
      <c r="E802" s="199"/>
      <c r="F802" s="201" t="s">
        <v>909</v>
      </c>
      <c r="G802" s="199"/>
      <c r="H802" s="202">
        <v>402.736</v>
      </c>
      <c r="I802" s="203"/>
      <c r="J802" s="199"/>
      <c r="K802" s="199"/>
      <c r="L802" s="204"/>
      <c r="M802" s="205"/>
      <c r="N802" s="206"/>
      <c r="O802" s="206"/>
      <c r="P802" s="206"/>
      <c r="Q802" s="206"/>
      <c r="R802" s="206"/>
      <c r="S802" s="206"/>
      <c r="T802" s="207"/>
      <c r="AT802" s="208" t="s">
        <v>136</v>
      </c>
      <c r="AU802" s="208" t="s">
        <v>82</v>
      </c>
      <c r="AV802" s="14" t="s">
        <v>82</v>
      </c>
      <c r="AW802" s="14" t="s">
        <v>4</v>
      </c>
      <c r="AX802" s="14" t="s">
        <v>80</v>
      </c>
      <c r="AY802" s="208" t="s">
        <v>125</v>
      </c>
    </row>
    <row r="803" spans="1:65" s="2" customFormat="1" ht="24.2" customHeight="1">
      <c r="A803" s="35"/>
      <c r="B803" s="36"/>
      <c r="C803" s="169" t="s">
        <v>910</v>
      </c>
      <c r="D803" s="169" t="s">
        <v>127</v>
      </c>
      <c r="E803" s="170" t="s">
        <v>873</v>
      </c>
      <c r="F803" s="171" t="s">
        <v>874</v>
      </c>
      <c r="G803" s="172" t="s">
        <v>130</v>
      </c>
      <c r="H803" s="173">
        <v>577.528</v>
      </c>
      <c r="I803" s="174"/>
      <c r="J803" s="175">
        <f>ROUND(I803*H803,2)</f>
        <v>0</v>
      </c>
      <c r="K803" s="171" t="s">
        <v>131</v>
      </c>
      <c r="L803" s="40"/>
      <c r="M803" s="176" t="s">
        <v>19</v>
      </c>
      <c r="N803" s="177" t="s">
        <v>46</v>
      </c>
      <c r="O803" s="65"/>
      <c r="P803" s="178">
        <f>O803*H803</f>
        <v>0</v>
      </c>
      <c r="Q803" s="178">
        <v>0.00028</v>
      </c>
      <c r="R803" s="178">
        <f>Q803*H803</f>
        <v>0.16170784</v>
      </c>
      <c r="S803" s="178">
        <v>0</v>
      </c>
      <c r="T803" s="179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80" t="s">
        <v>245</v>
      </c>
      <c r="AT803" s="180" t="s">
        <v>127</v>
      </c>
      <c r="AU803" s="180" t="s">
        <v>82</v>
      </c>
      <c r="AY803" s="18" t="s">
        <v>125</v>
      </c>
      <c r="BE803" s="181">
        <f>IF(N803="základní",J803,0)</f>
        <v>0</v>
      </c>
      <c r="BF803" s="181">
        <f>IF(N803="snížená",J803,0)</f>
        <v>0</v>
      </c>
      <c r="BG803" s="181">
        <f>IF(N803="zákl. přenesená",J803,0)</f>
        <v>0</v>
      </c>
      <c r="BH803" s="181">
        <f>IF(N803="sníž. přenesená",J803,0)</f>
        <v>0</v>
      </c>
      <c r="BI803" s="181">
        <f>IF(N803="nulová",J803,0)</f>
        <v>0</v>
      </c>
      <c r="BJ803" s="18" t="s">
        <v>80</v>
      </c>
      <c r="BK803" s="181">
        <f>ROUND(I803*H803,2)</f>
        <v>0</v>
      </c>
      <c r="BL803" s="18" t="s">
        <v>245</v>
      </c>
      <c r="BM803" s="180" t="s">
        <v>911</v>
      </c>
    </row>
    <row r="804" spans="1:47" s="2" customFormat="1" ht="11.25">
      <c r="A804" s="35"/>
      <c r="B804" s="36"/>
      <c r="C804" s="37"/>
      <c r="D804" s="182" t="s">
        <v>134</v>
      </c>
      <c r="E804" s="37"/>
      <c r="F804" s="183" t="s">
        <v>876</v>
      </c>
      <c r="G804" s="37"/>
      <c r="H804" s="37"/>
      <c r="I804" s="184"/>
      <c r="J804" s="37"/>
      <c r="K804" s="37"/>
      <c r="L804" s="40"/>
      <c r="M804" s="185"/>
      <c r="N804" s="186"/>
      <c r="O804" s="65"/>
      <c r="P804" s="65"/>
      <c r="Q804" s="65"/>
      <c r="R804" s="65"/>
      <c r="S804" s="65"/>
      <c r="T804" s="66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T804" s="18" t="s">
        <v>134</v>
      </c>
      <c r="AU804" s="18" t="s">
        <v>82</v>
      </c>
    </row>
    <row r="805" spans="1:47" s="2" customFormat="1" ht="19.5">
      <c r="A805" s="35"/>
      <c r="B805" s="36"/>
      <c r="C805" s="37"/>
      <c r="D805" s="189" t="s">
        <v>193</v>
      </c>
      <c r="E805" s="37"/>
      <c r="F805" s="220" t="s">
        <v>912</v>
      </c>
      <c r="G805" s="37"/>
      <c r="H805" s="37"/>
      <c r="I805" s="184"/>
      <c r="J805" s="37"/>
      <c r="K805" s="37"/>
      <c r="L805" s="40"/>
      <c r="M805" s="185"/>
      <c r="N805" s="186"/>
      <c r="O805" s="65"/>
      <c r="P805" s="65"/>
      <c r="Q805" s="65"/>
      <c r="R805" s="65"/>
      <c r="S805" s="65"/>
      <c r="T805" s="66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T805" s="18" t="s">
        <v>193</v>
      </c>
      <c r="AU805" s="18" t="s">
        <v>82</v>
      </c>
    </row>
    <row r="806" spans="2:51" s="13" customFormat="1" ht="11.25">
      <c r="B806" s="187"/>
      <c r="C806" s="188"/>
      <c r="D806" s="189" t="s">
        <v>136</v>
      </c>
      <c r="E806" s="190" t="s">
        <v>19</v>
      </c>
      <c r="F806" s="191" t="s">
        <v>254</v>
      </c>
      <c r="G806" s="188"/>
      <c r="H806" s="190" t="s">
        <v>19</v>
      </c>
      <c r="I806" s="192"/>
      <c r="J806" s="188"/>
      <c r="K806" s="188"/>
      <c r="L806" s="193"/>
      <c r="M806" s="194"/>
      <c r="N806" s="195"/>
      <c r="O806" s="195"/>
      <c r="P806" s="195"/>
      <c r="Q806" s="195"/>
      <c r="R806" s="195"/>
      <c r="S806" s="195"/>
      <c r="T806" s="196"/>
      <c r="AT806" s="197" t="s">
        <v>136</v>
      </c>
      <c r="AU806" s="197" t="s">
        <v>82</v>
      </c>
      <c r="AV806" s="13" t="s">
        <v>80</v>
      </c>
      <c r="AW806" s="13" t="s">
        <v>37</v>
      </c>
      <c r="AX806" s="13" t="s">
        <v>75</v>
      </c>
      <c r="AY806" s="197" t="s">
        <v>125</v>
      </c>
    </row>
    <row r="807" spans="2:51" s="14" customFormat="1" ht="11.25">
      <c r="B807" s="198"/>
      <c r="C807" s="199"/>
      <c r="D807" s="189" t="s">
        <v>136</v>
      </c>
      <c r="E807" s="200" t="s">
        <v>19</v>
      </c>
      <c r="F807" s="201" t="s">
        <v>913</v>
      </c>
      <c r="G807" s="199"/>
      <c r="H807" s="202">
        <v>143.034</v>
      </c>
      <c r="I807" s="203"/>
      <c r="J807" s="199"/>
      <c r="K807" s="199"/>
      <c r="L807" s="204"/>
      <c r="M807" s="205"/>
      <c r="N807" s="206"/>
      <c r="O807" s="206"/>
      <c r="P807" s="206"/>
      <c r="Q807" s="206"/>
      <c r="R807" s="206"/>
      <c r="S807" s="206"/>
      <c r="T807" s="207"/>
      <c r="AT807" s="208" t="s">
        <v>136</v>
      </c>
      <c r="AU807" s="208" t="s">
        <v>82</v>
      </c>
      <c r="AV807" s="14" t="s">
        <v>82</v>
      </c>
      <c r="AW807" s="14" t="s">
        <v>37</v>
      </c>
      <c r="AX807" s="14" t="s">
        <v>75</v>
      </c>
      <c r="AY807" s="208" t="s">
        <v>125</v>
      </c>
    </row>
    <row r="808" spans="2:51" s="14" customFormat="1" ht="11.25">
      <c r="B808" s="198"/>
      <c r="C808" s="199"/>
      <c r="D808" s="189" t="s">
        <v>136</v>
      </c>
      <c r="E808" s="200" t="s">
        <v>19</v>
      </c>
      <c r="F808" s="201" t="s">
        <v>914</v>
      </c>
      <c r="G808" s="199"/>
      <c r="H808" s="202">
        <v>36.55</v>
      </c>
      <c r="I808" s="203"/>
      <c r="J808" s="199"/>
      <c r="K808" s="199"/>
      <c r="L808" s="204"/>
      <c r="M808" s="205"/>
      <c r="N808" s="206"/>
      <c r="O808" s="206"/>
      <c r="P808" s="206"/>
      <c r="Q808" s="206"/>
      <c r="R808" s="206"/>
      <c r="S808" s="206"/>
      <c r="T808" s="207"/>
      <c r="AT808" s="208" t="s">
        <v>136</v>
      </c>
      <c r="AU808" s="208" t="s">
        <v>82</v>
      </c>
      <c r="AV808" s="14" t="s">
        <v>82</v>
      </c>
      <c r="AW808" s="14" t="s">
        <v>37</v>
      </c>
      <c r="AX808" s="14" t="s">
        <v>75</v>
      </c>
      <c r="AY808" s="208" t="s">
        <v>125</v>
      </c>
    </row>
    <row r="809" spans="2:51" s="14" customFormat="1" ht="11.25">
      <c r="B809" s="198"/>
      <c r="C809" s="199"/>
      <c r="D809" s="189" t="s">
        <v>136</v>
      </c>
      <c r="E809" s="200" t="s">
        <v>19</v>
      </c>
      <c r="F809" s="201" t="s">
        <v>915</v>
      </c>
      <c r="G809" s="199"/>
      <c r="H809" s="202">
        <v>333.744</v>
      </c>
      <c r="I809" s="203"/>
      <c r="J809" s="199"/>
      <c r="K809" s="199"/>
      <c r="L809" s="204"/>
      <c r="M809" s="205"/>
      <c r="N809" s="206"/>
      <c r="O809" s="206"/>
      <c r="P809" s="206"/>
      <c r="Q809" s="206"/>
      <c r="R809" s="206"/>
      <c r="S809" s="206"/>
      <c r="T809" s="207"/>
      <c r="AT809" s="208" t="s">
        <v>136</v>
      </c>
      <c r="AU809" s="208" t="s">
        <v>82</v>
      </c>
      <c r="AV809" s="14" t="s">
        <v>82</v>
      </c>
      <c r="AW809" s="14" t="s">
        <v>37</v>
      </c>
      <c r="AX809" s="14" t="s">
        <v>75</v>
      </c>
      <c r="AY809" s="208" t="s">
        <v>125</v>
      </c>
    </row>
    <row r="810" spans="2:51" s="14" customFormat="1" ht="11.25">
      <c r="B810" s="198"/>
      <c r="C810" s="199"/>
      <c r="D810" s="189" t="s">
        <v>136</v>
      </c>
      <c r="E810" s="200" t="s">
        <v>19</v>
      </c>
      <c r="F810" s="201" t="s">
        <v>916</v>
      </c>
      <c r="G810" s="199"/>
      <c r="H810" s="202">
        <v>97.824</v>
      </c>
      <c r="I810" s="203"/>
      <c r="J810" s="199"/>
      <c r="K810" s="199"/>
      <c r="L810" s="204"/>
      <c r="M810" s="205"/>
      <c r="N810" s="206"/>
      <c r="O810" s="206"/>
      <c r="P810" s="206"/>
      <c r="Q810" s="206"/>
      <c r="R810" s="206"/>
      <c r="S810" s="206"/>
      <c r="T810" s="207"/>
      <c r="AT810" s="208" t="s">
        <v>136</v>
      </c>
      <c r="AU810" s="208" t="s">
        <v>82</v>
      </c>
      <c r="AV810" s="14" t="s">
        <v>82</v>
      </c>
      <c r="AW810" s="14" t="s">
        <v>37</v>
      </c>
      <c r="AX810" s="14" t="s">
        <v>75</v>
      </c>
      <c r="AY810" s="208" t="s">
        <v>125</v>
      </c>
    </row>
    <row r="811" spans="2:51" s="13" customFormat="1" ht="11.25">
      <c r="B811" s="187"/>
      <c r="C811" s="188"/>
      <c r="D811" s="189" t="s">
        <v>136</v>
      </c>
      <c r="E811" s="190" t="s">
        <v>19</v>
      </c>
      <c r="F811" s="191" t="s">
        <v>831</v>
      </c>
      <c r="G811" s="188"/>
      <c r="H811" s="190" t="s">
        <v>19</v>
      </c>
      <c r="I811" s="192"/>
      <c r="J811" s="188"/>
      <c r="K811" s="188"/>
      <c r="L811" s="193"/>
      <c r="M811" s="194"/>
      <c r="N811" s="195"/>
      <c r="O811" s="195"/>
      <c r="P811" s="195"/>
      <c r="Q811" s="195"/>
      <c r="R811" s="195"/>
      <c r="S811" s="195"/>
      <c r="T811" s="196"/>
      <c r="AT811" s="197" t="s">
        <v>136</v>
      </c>
      <c r="AU811" s="197" t="s">
        <v>82</v>
      </c>
      <c r="AV811" s="13" t="s">
        <v>80</v>
      </c>
      <c r="AW811" s="13" t="s">
        <v>37</v>
      </c>
      <c r="AX811" s="13" t="s">
        <v>75</v>
      </c>
      <c r="AY811" s="197" t="s">
        <v>125</v>
      </c>
    </row>
    <row r="812" spans="2:51" s="14" customFormat="1" ht="11.25">
      <c r="B812" s="198"/>
      <c r="C812" s="199"/>
      <c r="D812" s="189" t="s">
        <v>136</v>
      </c>
      <c r="E812" s="200" t="s">
        <v>19</v>
      </c>
      <c r="F812" s="201" t="s">
        <v>917</v>
      </c>
      <c r="G812" s="199"/>
      <c r="H812" s="202">
        <v>-14.64</v>
      </c>
      <c r="I812" s="203"/>
      <c r="J812" s="199"/>
      <c r="K812" s="199"/>
      <c r="L812" s="204"/>
      <c r="M812" s="205"/>
      <c r="N812" s="206"/>
      <c r="O812" s="206"/>
      <c r="P812" s="206"/>
      <c r="Q812" s="206"/>
      <c r="R812" s="206"/>
      <c r="S812" s="206"/>
      <c r="T812" s="207"/>
      <c r="AT812" s="208" t="s">
        <v>136</v>
      </c>
      <c r="AU812" s="208" t="s">
        <v>82</v>
      </c>
      <c r="AV812" s="14" t="s">
        <v>82</v>
      </c>
      <c r="AW812" s="14" t="s">
        <v>37</v>
      </c>
      <c r="AX812" s="14" t="s">
        <v>75</v>
      </c>
      <c r="AY812" s="208" t="s">
        <v>125</v>
      </c>
    </row>
    <row r="813" spans="2:51" s="14" customFormat="1" ht="11.25">
      <c r="B813" s="198"/>
      <c r="C813" s="199"/>
      <c r="D813" s="189" t="s">
        <v>136</v>
      </c>
      <c r="E813" s="200" t="s">
        <v>19</v>
      </c>
      <c r="F813" s="201" t="s">
        <v>918</v>
      </c>
      <c r="G813" s="199"/>
      <c r="H813" s="202">
        <v>-2.424</v>
      </c>
      <c r="I813" s="203"/>
      <c r="J813" s="199"/>
      <c r="K813" s="199"/>
      <c r="L813" s="204"/>
      <c r="M813" s="205"/>
      <c r="N813" s="206"/>
      <c r="O813" s="206"/>
      <c r="P813" s="206"/>
      <c r="Q813" s="206"/>
      <c r="R813" s="206"/>
      <c r="S813" s="206"/>
      <c r="T813" s="207"/>
      <c r="AT813" s="208" t="s">
        <v>136</v>
      </c>
      <c r="AU813" s="208" t="s">
        <v>82</v>
      </c>
      <c r="AV813" s="14" t="s">
        <v>82</v>
      </c>
      <c r="AW813" s="14" t="s">
        <v>37</v>
      </c>
      <c r="AX813" s="14" t="s">
        <v>75</v>
      </c>
      <c r="AY813" s="208" t="s">
        <v>125</v>
      </c>
    </row>
    <row r="814" spans="2:51" s="13" customFormat="1" ht="11.25">
      <c r="B814" s="187"/>
      <c r="C814" s="188"/>
      <c r="D814" s="189" t="s">
        <v>136</v>
      </c>
      <c r="E814" s="190" t="s">
        <v>19</v>
      </c>
      <c r="F814" s="191" t="s">
        <v>919</v>
      </c>
      <c r="G814" s="188"/>
      <c r="H814" s="190" t="s">
        <v>19</v>
      </c>
      <c r="I814" s="192"/>
      <c r="J814" s="188"/>
      <c r="K814" s="188"/>
      <c r="L814" s="193"/>
      <c r="M814" s="194"/>
      <c r="N814" s="195"/>
      <c r="O814" s="195"/>
      <c r="P814" s="195"/>
      <c r="Q814" s="195"/>
      <c r="R814" s="195"/>
      <c r="S814" s="195"/>
      <c r="T814" s="196"/>
      <c r="AT814" s="197" t="s">
        <v>136</v>
      </c>
      <c r="AU814" s="197" t="s">
        <v>82</v>
      </c>
      <c r="AV814" s="13" t="s">
        <v>80</v>
      </c>
      <c r="AW814" s="13" t="s">
        <v>37</v>
      </c>
      <c r="AX814" s="13" t="s">
        <v>75</v>
      </c>
      <c r="AY814" s="197" t="s">
        <v>125</v>
      </c>
    </row>
    <row r="815" spans="2:51" s="14" customFormat="1" ht="11.25">
      <c r="B815" s="198"/>
      <c r="C815" s="199"/>
      <c r="D815" s="189" t="s">
        <v>136</v>
      </c>
      <c r="E815" s="200" t="s">
        <v>19</v>
      </c>
      <c r="F815" s="201" t="s">
        <v>920</v>
      </c>
      <c r="G815" s="199"/>
      <c r="H815" s="202">
        <v>-0.49</v>
      </c>
      <c r="I815" s="203"/>
      <c r="J815" s="199"/>
      <c r="K815" s="199"/>
      <c r="L815" s="204"/>
      <c r="M815" s="205"/>
      <c r="N815" s="206"/>
      <c r="O815" s="206"/>
      <c r="P815" s="206"/>
      <c r="Q815" s="206"/>
      <c r="R815" s="206"/>
      <c r="S815" s="206"/>
      <c r="T815" s="207"/>
      <c r="AT815" s="208" t="s">
        <v>136</v>
      </c>
      <c r="AU815" s="208" t="s">
        <v>82</v>
      </c>
      <c r="AV815" s="14" t="s">
        <v>82</v>
      </c>
      <c r="AW815" s="14" t="s">
        <v>37</v>
      </c>
      <c r="AX815" s="14" t="s">
        <v>75</v>
      </c>
      <c r="AY815" s="208" t="s">
        <v>125</v>
      </c>
    </row>
    <row r="816" spans="2:51" s="14" customFormat="1" ht="11.25">
      <c r="B816" s="198"/>
      <c r="C816" s="199"/>
      <c r="D816" s="189" t="s">
        <v>136</v>
      </c>
      <c r="E816" s="200" t="s">
        <v>19</v>
      </c>
      <c r="F816" s="201" t="s">
        <v>921</v>
      </c>
      <c r="G816" s="199"/>
      <c r="H816" s="202">
        <v>-8.84</v>
      </c>
      <c r="I816" s="203"/>
      <c r="J816" s="199"/>
      <c r="K816" s="199"/>
      <c r="L816" s="204"/>
      <c r="M816" s="205"/>
      <c r="N816" s="206"/>
      <c r="O816" s="206"/>
      <c r="P816" s="206"/>
      <c r="Q816" s="206"/>
      <c r="R816" s="206"/>
      <c r="S816" s="206"/>
      <c r="T816" s="207"/>
      <c r="AT816" s="208" t="s">
        <v>136</v>
      </c>
      <c r="AU816" s="208" t="s">
        <v>82</v>
      </c>
      <c r="AV816" s="14" t="s">
        <v>82</v>
      </c>
      <c r="AW816" s="14" t="s">
        <v>37</v>
      </c>
      <c r="AX816" s="14" t="s">
        <v>75</v>
      </c>
      <c r="AY816" s="208" t="s">
        <v>125</v>
      </c>
    </row>
    <row r="817" spans="2:51" s="14" customFormat="1" ht="11.25">
      <c r="B817" s="198"/>
      <c r="C817" s="199"/>
      <c r="D817" s="189" t="s">
        <v>136</v>
      </c>
      <c r="E817" s="200" t="s">
        <v>19</v>
      </c>
      <c r="F817" s="201" t="s">
        <v>922</v>
      </c>
      <c r="G817" s="199"/>
      <c r="H817" s="202">
        <v>-7.14</v>
      </c>
      <c r="I817" s="203"/>
      <c r="J817" s="199"/>
      <c r="K817" s="199"/>
      <c r="L817" s="204"/>
      <c r="M817" s="205"/>
      <c r="N817" s="206"/>
      <c r="O817" s="206"/>
      <c r="P817" s="206"/>
      <c r="Q817" s="206"/>
      <c r="R817" s="206"/>
      <c r="S817" s="206"/>
      <c r="T817" s="207"/>
      <c r="AT817" s="208" t="s">
        <v>136</v>
      </c>
      <c r="AU817" s="208" t="s">
        <v>82</v>
      </c>
      <c r="AV817" s="14" t="s">
        <v>82</v>
      </c>
      <c r="AW817" s="14" t="s">
        <v>37</v>
      </c>
      <c r="AX817" s="14" t="s">
        <v>75</v>
      </c>
      <c r="AY817" s="208" t="s">
        <v>125</v>
      </c>
    </row>
    <row r="818" spans="2:51" s="14" customFormat="1" ht="11.25">
      <c r="B818" s="198"/>
      <c r="C818" s="199"/>
      <c r="D818" s="189" t="s">
        <v>136</v>
      </c>
      <c r="E818" s="200" t="s">
        <v>19</v>
      </c>
      <c r="F818" s="201" t="s">
        <v>923</v>
      </c>
      <c r="G818" s="199"/>
      <c r="H818" s="202">
        <v>-0.09</v>
      </c>
      <c r="I818" s="203"/>
      <c r="J818" s="199"/>
      <c r="K818" s="199"/>
      <c r="L818" s="204"/>
      <c r="M818" s="205"/>
      <c r="N818" s="206"/>
      <c r="O818" s="206"/>
      <c r="P818" s="206"/>
      <c r="Q818" s="206"/>
      <c r="R818" s="206"/>
      <c r="S818" s="206"/>
      <c r="T818" s="207"/>
      <c r="AT818" s="208" t="s">
        <v>136</v>
      </c>
      <c r="AU818" s="208" t="s">
        <v>82</v>
      </c>
      <c r="AV818" s="14" t="s">
        <v>82</v>
      </c>
      <c r="AW818" s="14" t="s">
        <v>37</v>
      </c>
      <c r="AX818" s="14" t="s">
        <v>75</v>
      </c>
      <c r="AY818" s="208" t="s">
        <v>125</v>
      </c>
    </row>
    <row r="819" spans="2:51" s="15" customFormat="1" ht="11.25">
      <c r="B819" s="209"/>
      <c r="C819" s="210"/>
      <c r="D819" s="189" t="s">
        <v>136</v>
      </c>
      <c r="E819" s="211" t="s">
        <v>19</v>
      </c>
      <c r="F819" s="212" t="s">
        <v>145</v>
      </c>
      <c r="G819" s="210"/>
      <c r="H819" s="213">
        <v>577.528</v>
      </c>
      <c r="I819" s="214"/>
      <c r="J819" s="210"/>
      <c r="K819" s="210"/>
      <c r="L819" s="215"/>
      <c r="M819" s="216"/>
      <c r="N819" s="217"/>
      <c r="O819" s="217"/>
      <c r="P819" s="217"/>
      <c r="Q819" s="217"/>
      <c r="R819" s="217"/>
      <c r="S819" s="217"/>
      <c r="T819" s="218"/>
      <c r="AT819" s="219" t="s">
        <v>136</v>
      </c>
      <c r="AU819" s="219" t="s">
        <v>82</v>
      </c>
      <c r="AV819" s="15" t="s">
        <v>132</v>
      </c>
      <c r="AW819" s="15" t="s">
        <v>37</v>
      </c>
      <c r="AX819" s="15" t="s">
        <v>80</v>
      </c>
      <c r="AY819" s="219" t="s">
        <v>125</v>
      </c>
    </row>
    <row r="820" spans="1:65" s="2" customFormat="1" ht="16.5" customHeight="1">
      <c r="A820" s="35"/>
      <c r="B820" s="36"/>
      <c r="C820" s="221" t="s">
        <v>924</v>
      </c>
      <c r="D820" s="221" t="s">
        <v>218</v>
      </c>
      <c r="E820" s="222" t="s">
        <v>885</v>
      </c>
      <c r="F820" s="223" t="s">
        <v>886</v>
      </c>
      <c r="G820" s="224" t="s">
        <v>130</v>
      </c>
      <c r="H820" s="225">
        <v>664.157</v>
      </c>
      <c r="I820" s="226"/>
      <c r="J820" s="227">
        <f>ROUND(I820*H820,2)</f>
        <v>0</v>
      </c>
      <c r="K820" s="223" t="s">
        <v>19</v>
      </c>
      <c r="L820" s="228"/>
      <c r="M820" s="229" t="s">
        <v>19</v>
      </c>
      <c r="N820" s="230" t="s">
        <v>46</v>
      </c>
      <c r="O820" s="65"/>
      <c r="P820" s="178">
        <f>O820*H820</f>
        <v>0</v>
      </c>
      <c r="Q820" s="178">
        <v>0</v>
      </c>
      <c r="R820" s="178">
        <f>Q820*H820</f>
        <v>0</v>
      </c>
      <c r="S820" s="178">
        <v>0</v>
      </c>
      <c r="T820" s="179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80" t="s">
        <v>371</v>
      </c>
      <c r="AT820" s="180" t="s">
        <v>218</v>
      </c>
      <c r="AU820" s="180" t="s">
        <v>82</v>
      </c>
      <c r="AY820" s="18" t="s">
        <v>125</v>
      </c>
      <c r="BE820" s="181">
        <f>IF(N820="základní",J820,0)</f>
        <v>0</v>
      </c>
      <c r="BF820" s="181">
        <f>IF(N820="snížená",J820,0)</f>
        <v>0</v>
      </c>
      <c r="BG820" s="181">
        <f>IF(N820="zákl. přenesená",J820,0)</f>
        <v>0</v>
      </c>
      <c r="BH820" s="181">
        <f>IF(N820="sníž. přenesená",J820,0)</f>
        <v>0</v>
      </c>
      <c r="BI820" s="181">
        <f>IF(N820="nulová",J820,0)</f>
        <v>0</v>
      </c>
      <c r="BJ820" s="18" t="s">
        <v>80</v>
      </c>
      <c r="BK820" s="181">
        <f>ROUND(I820*H820,2)</f>
        <v>0</v>
      </c>
      <c r="BL820" s="18" t="s">
        <v>245</v>
      </c>
      <c r="BM820" s="180" t="s">
        <v>925</v>
      </c>
    </row>
    <row r="821" spans="1:47" s="2" customFormat="1" ht="19.5">
      <c r="A821" s="35"/>
      <c r="B821" s="36"/>
      <c r="C821" s="37"/>
      <c r="D821" s="189" t="s">
        <v>193</v>
      </c>
      <c r="E821" s="37"/>
      <c r="F821" s="220" t="s">
        <v>912</v>
      </c>
      <c r="G821" s="37"/>
      <c r="H821" s="37"/>
      <c r="I821" s="184"/>
      <c r="J821" s="37"/>
      <c r="K821" s="37"/>
      <c r="L821" s="40"/>
      <c r="M821" s="185"/>
      <c r="N821" s="186"/>
      <c r="O821" s="65"/>
      <c r="P821" s="65"/>
      <c r="Q821" s="65"/>
      <c r="R821" s="65"/>
      <c r="S821" s="65"/>
      <c r="T821" s="66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T821" s="18" t="s">
        <v>193</v>
      </c>
      <c r="AU821" s="18" t="s">
        <v>82</v>
      </c>
    </row>
    <row r="822" spans="2:51" s="14" customFormat="1" ht="11.25">
      <c r="B822" s="198"/>
      <c r="C822" s="199"/>
      <c r="D822" s="189" t="s">
        <v>136</v>
      </c>
      <c r="E822" s="199"/>
      <c r="F822" s="201" t="s">
        <v>926</v>
      </c>
      <c r="G822" s="199"/>
      <c r="H822" s="202">
        <v>664.157</v>
      </c>
      <c r="I822" s="203"/>
      <c r="J822" s="199"/>
      <c r="K822" s="199"/>
      <c r="L822" s="204"/>
      <c r="M822" s="205"/>
      <c r="N822" s="206"/>
      <c r="O822" s="206"/>
      <c r="P822" s="206"/>
      <c r="Q822" s="206"/>
      <c r="R822" s="206"/>
      <c r="S822" s="206"/>
      <c r="T822" s="207"/>
      <c r="AT822" s="208" t="s">
        <v>136</v>
      </c>
      <c r="AU822" s="208" t="s">
        <v>82</v>
      </c>
      <c r="AV822" s="14" t="s">
        <v>82</v>
      </c>
      <c r="AW822" s="14" t="s">
        <v>4</v>
      </c>
      <c r="AX822" s="14" t="s">
        <v>80</v>
      </c>
      <c r="AY822" s="208" t="s">
        <v>125</v>
      </c>
    </row>
    <row r="823" spans="1:65" s="2" customFormat="1" ht="24.2" customHeight="1">
      <c r="A823" s="35"/>
      <c r="B823" s="36"/>
      <c r="C823" s="169" t="s">
        <v>927</v>
      </c>
      <c r="D823" s="169" t="s">
        <v>127</v>
      </c>
      <c r="E823" s="170" t="s">
        <v>840</v>
      </c>
      <c r="F823" s="171" t="s">
        <v>841</v>
      </c>
      <c r="G823" s="172" t="s">
        <v>652</v>
      </c>
      <c r="H823" s="173">
        <v>2444.608</v>
      </c>
      <c r="I823" s="174"/>
      <c r="J823" s="175">
        <f>ROUND(I823*H823,2)</f>
        <v>0</v>
      </c>
      <c r="K823" s="171" t="s">
        <v>131</v>
      </c>
      <c r="L823" s="40"/>
      <c r="M823" s="176" t="s">
        <v>19</v>
      </c>
      <c r="N823" s="177" t="s">
        <v>46</v>
      </c>
      <c r="O823" s="65"/>
      <c r="P823" s="178">
        <f>O823*H823</f>
        <v>0</v>
      </c>
      <c r="Q823" s="178">
        <v>3E-05</v>
      </c>
      <c r="R823" s="178">
        <f>Q823*H823</f>
        <v>0.07333824000000001</v>
      </c>
      <c r="S823" s="178">
        <v>0</v>
      </c>
      <c r="T823" s="179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80" t="s">
        <v>245</v>
      </c>
      <c r="AT823" s="180" t="s">
        <v>127</v>
      </c>
      <c r="AU823" s="180" t="s">
        <v>82</v>
      </c>
      <c r="AY823" s="18" t="s">
        <v>125</v>
      </c>
      <c r="BE823" s="181">
        <f>IF(N823="základní",J823,0)</f>
        <v>0</v>
      </c>
      <c r="BF823" s="181">
        <f>IF(N823="snížená",J823,0)</f>
        <v>0</v>
      </c>
      <c r="BG823" s="181">
        <f>IF(N823="zákl. přenesená",J823,0)</f>
        <v>0</v>
      </c>
      <c r="BH823" s="181">
        <f>IF(N823="sníž. přenesená",J823,0)</f>
        <v>0</v>
      </c>
      <c r="BI823" s="181">
        <f>IF(N823="nulová",J823,0)</f>
        <v>0</v>
      </c>
      <c r="BJ823" s="18" t="s">
        <v>80</v>
      </c>
      <c r="BK823" s="181">
        <f>ROUND(I823*H823,2)</f>
        <v>0</v>
      </c>
      <c r="BL823" s="18" t="s">
        <v>245</v>
      </c>
      <c r="BM823" s="180" t="s">
        <v>928</v>
      </c>
    </row>
    <row r="824" spans="1:47" s="2" customFormat="1" ht="11.25">
      <c r="A824" s="35"/>
      <c r="B824" s="36"/>
      <c r="C824" s="37"/>
      <c r="D824" s="182" t="s">
        <v>134</v>
      </c>
      <c r="E824" s="37"/>
      <c r="F824" s="183" t="s">
        <v>843</v>
      </c>
      <c r="G824" s="37"/>
      <c r="H824" s="37"/>
      <c r="I824" s="184"/>
      <c r="J824" s="37"/>
      <c r="K824" s="37"/>
      <c r="L824" s="40"/>
      <c r="M824" s="185"/>
      <c r="N824" s="186"/>
      <c r="O824" s="65"/>
      <c r="P824" s="65"/>
      <c r="Q824" s="65"/>
      <c r="R824" s="65"/>
      <c r="S824" s="65"/>
      <c r="T824" s="66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T824" s="18" t="s">
        <v>134</v>
      </c>
      <c r="AU824" s="18" t="s">
        <v>82</v>
      </c>
    </row>
    <row r="825" spans="1:47" s="2" customFormat="1" ht="19.5">
      <c r="A825" s="35"/>
      <c r="B825" s="36"/>
      <c r="C825" s="37"/>
      <c r="D825" s="189" t="s">
        <v>193</v>
      </c>
      <c r="E825" s="37"/>
      <c r="F825" s="220" t="s">
        <v>912</v>
      </c>
      <c r="G825" s="37"/>
      <c r="H825" s="37"/>
      <c r="I825" s="184"/>
      <c r="J825" s="37"/>
      <c r="K825" s="37"/>
      <c r="L825" s="40"/>
      <c r="M825" s="185"/>
      <c r="N825" s="186"/>
      <c r="O825" s="65"/>
      <c r="P825" s="65"/>
      <c r="Q825" s="65"/>
      <c r="R825" s="65"/>
      <c r="S825" s="65"/>
      <c r="T825" s="66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T825" s="18" t="s">
        <v>193</v>
      </c>
      <c r="AU825" s="18" t="s">
        <v>82</v>
      </c>
    </row>
    <row r="826" spans="2:51" s="13" customFormat="1" ht="11.25">
      <c r="B826" s="187"/>
      <c r="C826" s="188"/>
      <c r="D826" s="189" t="s">
        <v>136</v>
      </c>
      <c r="E826" s="190" t="s">
        <v>19</v>
      </c>
      <c r="F826" s="191" t="s">
        <v>929</v>
      </c>
      <c r="G826" s="188"/>
      <c r="H826" s="190" t="s">
        <v>19</v>
      </c>
      <c r="I826" s="192"/>
      <c r="J826" s="188"/>
      <c r="K826" s="188"/>
      <c r="L826" s="193"/>
      <c r="M826" s="194"/>
      <c r="N826" s="195"/>
      <c r="O826" s="195"/>
      <c r="P826" s="195"/>
      <c r="Q826" s="195"/>
      <c r="R826" s="195"/>
      <c r="S826" s="195"/>
      <c r="T826" s="196"/>
      <c r="AT826" s="197" t="s">
        <v>136</v>
      </c>
      <c r="AU826" s="197" t="s">
        <v>82</v>
      </c>
      <c r="AV826" s="13" t="s">
        <v>80</v>
      </c>
      <c r="AW826" s="13" t="s">
        <v>37</v>
      </c>
      <c r="AX826" s="13" t="s">
        <v>75</v>
      </c>
      <c r="AY826" s="197" t="s">
        <v>125</v>
      </c>
    </row>
    <row r="827" spans="2:51" s="13" customFormat="1" ht="11.25">
      <c r="B827" s="187"/>
      <c r="C827" s="188"/>
      <c r="D827" s="189" t="s">
        <v>136</v>
      </c>
      <c r="E827" s="190" t="s">
        <v>19</v>
      </c>
      <c r="F827" s="191" t="s">
        <v>845</v>
      </c>
      <c r="G827" s="188"/>
      <c r="H827" s="190" t="s">
        <v>19</v>
      </c>
      <c r="I827" s="192"/>
      <c r="J827" s="188"/>
      <c r="K827" s="188"/>
      <c r="L827" s="193"/>
      <c r="M827" s="194"/>
      <c r="N827" s="195"/>
      <c r="O827" s="195"/>
      <c r="P827" s="195"/>
      <c r="Q827" s="195"/>
      <c r="R827" s="195"/>
      <c r="S827" s="195"/>
      <c r="T827" s="196"/>
      <c r="AT827" s="197" t="s">
        <v>136</v>
      </c>
      <c r="AU827" s="197" t="s">
        <v>82</v>
      </c>
      <c r="AV827" s="13" t="s">
        <v>80</v>
      </c>
      <c r="AW827" s="13" t="s">
        <v>37</v>
      </c>
      <c r="AX827" s="13" t="s">
        <v>75</v>
      </c>
      <c r="AY827" s="197" t="s">
        <v>125</v>
      </c>
    </row>
    <row r="828" spans="2:51" s="14" customFormat="1" ht="11.25">
      <c r="B828" s="198"/>
      <c r="C828" s="199"/>
      <c r="D828" s="189" t="s">
        <v>136</v>
      </c>
      <c r="E828" s="200" t="s">
        <v>19</v>
      </c>
      <c r="F828" s="201" t="s">
        <v>930</v>
      </c>
      <c r="G828" s="199"/>
      <c r="H828" s="202">
        <v>2444.608</v>
      </c>
      <c r="I828" s="203"/>
      <c r="J828" s="199"/>
      <c r="K828" s="199"/>
      <c r="L828" s="204"/>
      <c r="M828" s="205"/>
      <c r="N828" s="206"/>
      <c r="O828" s="206"/>
      <c r="P828" s="206"/>
      <c r="Q828" s="206"/>
      <c r="R828" s="206"/>
      <c r="S828" s="206"/>
      <c r="T828" s="207"/>
      <c r="AT828" s="208" t="s">
        <v>136</v>
      </c>
      <c r="AU828" s="208" t="s">
        <v>82</v>
      </c>
      <c r="AV828" s="14" t="s">
        <v>82</v>
      </c>
      <c r="AW828" s="14" t="s">
        <v>37</v>
      </c>
      <c r="AX828" s="14" t="s">
        <v>80</v>
      </c>
      <c r="AY828" s="208" t="s">
        <v>125</v>
      </c>
    </row>
    <row r="829" spans="1:65" s="2" customFormat="1" ht="16.5" customHeight="1">
      <c r="A829" s="35"/>
      <c r="B829" s="36"/>
      <c r="C829" s="221" t="s">
        <v>931</v>
      </c>
      <c r="D829" s="221" t="s">
        <v>218</v>
      </c>
      <c r="E829" s="222" t="s">
        <v>932</v>
      </c>
      <c r="F829" s="223" t="s">
        <v>933</v>
      </c>
      <c r="G829" s="224" t="s">
        <v>652</v>
      </c>
      <c r="H829" s="225">
        <v>2444.608</v>
      </c>
      <c r="I829" s="226"/>
      <c r="J829" s="227">
        <f>ROUND(I829*H829,2)</f>
        <v>0</v>
      </c>
      <c r="K829" s="223" t="s">
        <v>19</v>
      </c>
      <c r="L829" s="228"/>
      <c r="M829" s="229" t="s">
        <v>19</v>
      </c>
      <c r="N829" s="230" t="s">
        <v>46</v>
      </c>
      <c r="O829" s="65"/>
      <c r="P829" s="178">
        <f>O829*H829</f>
        <v>0</v>
      </c>
      <c r="Q829" s="178">
        <v>0.00028</v>
      </c>
      <c r="R829" s="178">
        <f>Q829*H829</f>
        <v>0.68449024</v>
      </c>
      <c r="S829" s="178">
        <v>0</v>
      </c>
      <c r="T829" s="179">
        <f>S829*H829</f>
        <v>0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R829" s="180" t="s">
        <v>371</v>
      </c>
      <c r="AT829" s="180" t="s">
        <v>218</v>
      </c>
      <c r="AU829" s="180" t="s">
        <v>82</v>
      </c>
      <c r="AY829" s="18" t="s">
        <v>125</v>
      </c>
      <c r="BE829" s="181">
        <f>IF(N829="základní",J829,0)</f>
        <v>0</v>
      </c>
      <c r="BF829" s="181">
        <f>IF(N829="snížená",J829,0)</f>
        <v>0</v>
      </c>
      <c r="BG829" s="181">
        <f>IF(N829="zákl. přenesená",J829,0)</f>
        <v>0</v>
      </c>
      <c r="BH829" s="181">
        <f>IF(N829="sníž. přenesená",J829,0)</f>
        <v>0</v>
      </c>
      <c r="BI829" s="181">
        <f>IF(N829="nulová",J829,0)</f>
        <v>0</v>
      </c>
      <c r="BJ829" s="18" t="s">
        <v>80</v>
      </c>
      <c r="BK829" s="181">
        <f>ROUND(I829*H829,2)</f>
        <v>0</v>
      </c>
      <c r="BL829" s="18" t="s">
        <v>245</v>
      </c>
      <c r="BM829" s="180" t="s">
        <v>934</v>
      </c>
    </row>
    <row r="830" spans="1:47" s="2" customFormat="1" ht="19.5">
      <c r="A830" s="35"/>
      <c r="B830" s="36"/>
      <c r="C830" s="37"/>
      <c r="D830" s="189" t="s">
        <v>193</v>
      </c>
      <c r="E830" s="37"/>
      <c r="F830" s="220" t="s">
        <v>912</v>
      </c>
      <c r="G830" s="37"/>
      <c r="H830" s="37"/>
      <c r="I830" s="184"/>
      <c r="J830" s="37"/>
      <c r="K830" s="37"/>
      <c r="L830" s="40"/>
      <c r="M830" s="185"/>
      <c r="N830" s="186"/>
      <c r="O830" s="65"/>
      <c r="P830" s="65"/>
      <c r="Q830" s="65"/>
      <c r="R830" s="65"/>
      <c r="S830" s="65"/>
      <c r="T830" s="66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T830" s="18" t="s">
        <v>193</v>
      </c>
      <c r="AU830" s="18" t="s">
        <v>82</v>
      </c>
    </row>
    <row r="831" spans="1:65" s="2" customFormat="1" ht="16.5" customHeight="1">
      <c r="A831" s="35"/>
      <c r="B831" s="36"/>
      <c r="C831" s="169" t="s">
        <v>935</v>
      </c>
      <c r="D831" s="169" t="s">
        <v>127</v>
      </c>
      <c r="E831" s="170" t="s">
        <v>852</v>
      </c>
      <c r="F831" s="171" t="s">
        <v>853</v>
      </c>
      <c r="G831" s="172" t="s">
        <v>501</v>
      </c>
      <c r="H831" s="173">
        <v>1018.587</v>
      </c>
      <c r="I831" s="174"/>
      <c r="J831" s="175">
        <f>ROUND(I831*H831,2)</f>
        <v>0</v>
      </c>
      <c r="K831" s="171" t="s">
        <v>131</v>
      </c>
      <c r="L831" s="40"/>
      <c r="M831" s="176" t="s">
        <v>19</v>
      </c>
      <c r="N831" s="177" t="s">
        <v>46</v>
      </c>
      <c r="O831" s="65"/>
      <c r="P831" s="178">
        <f>O831*H831</f>
        <v>0</v>
      </c>
      <c r="Q831" s="178">
        <v>5E-05</v>
      </c>
      <c r="R831" s="178">
        <f>Q831*H831</f>
        <v>0.050929350000000005</v>
      </c>
      <c r="S831" s="178">
        <v>0</v>
      </c>
      <c r="T831" s="179">
        <f>S831*H831</f>
        <v>0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R831" s="180" t="s">
        <v>245</v>
      </c>
      <c r="AT831" s="180" t="s">
        <v>127</v>
      </c>
      <c r="AU831" s="180" t="s">
        <v>82</v>
      </c>
      <c r="AY831" s="18" t="s">
        <v>125</v>
      </c>
      <c r="BE831" s="181">
        <f>IF(N831="základní",J831,0)</f>
        <v>0</v>
      </c>
      <c r="BF831" s="181">
        <f>IF(N831="snížená",J831,0)</f>
        <v>0</v>
      </c>
      <c r="BG831" s="181">
        <f>IF(N831="zákl. přenesená",J831,0)</f>
        <v>0</v>
      </c>
      <c r="BH831" s="181">
        <f>IF(N831="sníž. přenesená",J831,0)</f>
        <v>0</v>
      </c>
      <c r="BI831" s="181">
        <f>IF(N831="nulová",J831,0)</f>
        <v>0</v>
      </c>
      <c r="BJ831" s="18" t="s">
        <v>80</v>
      </c>
      <c r="BK831" s="181">
        <f>ROUND(I831*H831,2)</f>
        <v>0</v>
      </c>
      <c r="BL831" s="18" t="s">
        <v>245</v>
      </c>
      <c r="BM831" s="180" t="s">
        <v>936</v>
      </c>
    </row>
    <row r="832" spans="1:47" s="2" customFormat="1" ht="11.25">
      <c r="A832" s="35"/>
      <c r="B832" s="36"/>
      <c r="C832" s="37"/>
      <c r="D832" s="182" t="s">
        <v>134</v>
      </c>
      <c r="E832" s="37"/>
      <c r="F832" s="183" t="s">
        <v>855</v>
      </c>
      <c r="G832" s="37"/>
      <c r="H832" s="37"/>
      <c r="I832" s="184"/>
      <c r="J832" s="37"/>
      <c r="K832" s="37"/>
      <c r="L832" s="40"/>
      <c r="M832" s="185"/>
      <c r="N832" s="186"/>
      <c r="O832" s="65"/>
      <c r="P832" s="65"/>
      <c r="Q832" s="65"/>
      <c r="R832" s="65"/>
      <c r="S832" s="65"/>
      <c r="T832" s="66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T832" s="18" t="s">
        <v>134</v>
      </c>
      <c r="AU832" s="18" t="s">
        <v>82</v>
      </c>
    </row>
    <row r="833" spans="1:47" s="2" customFormat="1" ht="19.5">
      <c r="A833" s="35"/>
      <c r="B833" s="36"/>
      <c r="C833" s="37"/>
      <c r="D833" s="189" t="s">
        <v>193</v>
      </c>
      <c r="E833" s="37"/>
      <c r="F833" s="220" t="s">
        <v>912</v>
      </c>
      <c r="G833" s="37"/>
      <c r="H833" s="37"/>
      <c r="I833" s="184"/>
      <c r="J833" s="37"/>
      <c r="K833" s="37"/>
      <c r="L833" s="40"/>
      <c r="M833" s="185"/>
      <c r="N833" s="186"/>
      <c r="O833" s="65"/>
      <c r="P833" s="65"/>
      <c r="Q833" s="65"/>
      <c r="R833" s="65"/>
      <c r="S833" s="65"/>
      <c r="T833" s="66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T833" s="18" t="s">
        <v>193</v>
      </c>
      <c r="AU833" s="18" t="s">
        <v>82</v>
      </c>
    </row>
    <row r="834" spans="2:51" s="13" customFormat="1" ht="11.25">
      <c r="B834" s="187"/>
      <c r="C834" s="188"/>
      <c r="D834" s="189" t="s">
        <v>136</v>
      </c>
      <c r="E834" s="190" t="s">
        <v>19</v>
      </c>
      <c r="F834" s="191" t="s">
        <v>929</v>
      </c>
      <c r="G834" s="188"/>
      <c r="H834" s="190" t="s">
        <v>19</v>
      </c>
      <c r="I834" s="192"/>
      <c r="J834" s="188"/>
      <c r="K834" s="188"/>
      <c r="L834" s="193"/>
      <c r="M834" s="194"/>
      <c r="N834" s="195"/>
      <c r="O834" s="195"/>
      <c r="P834" s="195"/>
      <c r="Q834" s="195"/>
      <c r="R834" s="195"/>
      <c r="S834" s="195"/>
      <c r="T834" s="196"/>
      <c r="AT834" s="197" t="s">
        <v>136</v>
      </c>
      <c r="AU834" s="197" t="s">
        <v>82</v>
      </c>
      <c r="AV834" s="13" t="s">
        <v>80</v>
      </c>
      <c r="AW834" s="13" t="s">
        <v>37</v>
      </c>
      <c r="AX834" s="13" t="s">
        <v>75</v>
      </c>
      <c r="AY834" s="197" t="s">
        <v>125</v>
      </c>
    </row>
    <row r="835" spans="2:51" s="13" customFormat="1" ht="11.25">
      <c r="B835" s="187"/>
      <c r="C835" s="188"/>
      <c r="D835" s="189" t="s">
        <v>136</v>
      </c>
      <c r="E835" s="190" t="s">
        <v>19</v>
      </c>
      <c r="F835" s="191" t="s">
        <v>856</v>
      </c>
      <c r="G835" s="188"/>
      <c r="H835" s="190" t="s">
        <v>19</v>
      </c>
      <c r="I835" s="192"/>
      <c r="J835" s="188"/>
      <c r="K835" s="188"/>
      <c r="L835" s="193"/>
      <c r="M835" s="194"/>
      <c r="N835" s="195"/>
      <c r="O835" s="195"/>
      <c r="P835" s="195"/>
      <c r="Q835" s="195"/>
      <c r="R835" s="195"/>
      <c r="S835" s="195"/>
      <c r="T835" s="196"/>
      <c r="AT835" s="197" t="s">
        <v>136</v>
      </c>
      <c r="AU835" s="197" t="s">
        <v>82</v>
      </c>
      <c r="AV835" s="13" t="s">
        <v>80</v>
      </c>
      <c r="AW835" s="13" t="s">
        <v>37</v>
      </c>
      <c r="AX835" s="13" t="s">
        <v>75</v>
      </c>
      <c r="AY835" s="197" t="s">
        <v>125</v>
      </c>
    </row>
    <row r="836" spans="2:51" s="14" customFormat="1" ht="11.25">
      <c r="B836" s="198"/>
      <c r="C836" s="199"/>
      <c r="D836" s="189" t="s">
        <v>136</v>
      </c>
      <c r="E836" s="200" t="s">
        <v>19</v>
      </c>
      <c r="F836" s="201" t="s">
        <v>937</v>
      </c>
      <c r="G836" s="199"/>
      <c r="H836" s="202">
        <v>1018.587</v>
      </c>
      <c r="I836" s="203"/>
      <c r="J836" s="199"/>
      <c r="K836" s="199"/>
      <c r="L836" s="204"/>
      <c r="M836" s="205"/>
      <c r="N836" s="206"/>
      <c r="O836" s="206"/>
      <c r="P836" s="206"/>
      <c r="Q836" s="206"/>
      <c r="R836" s="206"/>
      <c r="S836" s="206"/>
      <c r="T836" s="207"/>
      <c r="AT836" s="208" t="s">
        <v>136</v>
      </c>
      <c r="AU836" s="208" t="s">
        <v>82</v>
      </c>
      <c r="AV836" s="14" t="s">
        <v>82</v>
      </c>
      <c r="AW836" s="14" t="s">
        <v>37</v>
      </c>
      <c r="AX836" s="14" t="s">
        <v>80</v>
      </c>
      <c r="AY836" s="208" t="s">
        <v>125</v>
      </c>
    </row>
    <row r="837" spans="1:65" s="2" customFormat="1" ht="16.5" customHeight="1">
      <c r="A837" s="35"/>
      <c r="B837" s="36"/>
      <c r="C837" s="221" t="s">
        <v>938</v>
      </c>
      <c r="D837" s="221" t="s">
        <v>218</v>
      </c>
      <c r="E837" s="222" t="s">
        <v>859</v>
      </c>
      <c r="F837" s="223" t="s">
        <v>860</v>
      </c>
      <c r="G837" s="224" t="s">
        <v>501</v>
      </c>
      <c r="H837" s="225">
        <v>1038.959</v>
      </c>
      <c r="I837" s="226"/>
      <c r="J837" s="227">
        <f>ROUND(I837*H837,2)</f>
        <v>0</v>
      </c>
      <c r="K837" s="223" t="s">
        <v>131</v>
      </c>
      <c r="L837" s="228"/>
      <c r="M837" s="229" t="s">
        <v>19</v>
      </c>
      <c r="N837" s="230" t="s">
        <v>46</v>
      </c>
      <c r="O837" s="65"/>
      <c r="P837" s="178">
        <f>O837*H837</f>
        <v>0</v>
      </c>
      <c r="Q837" s="178">
        <v>0.00091</v>
      </c>
      <c r="R837" s="178">
        <f>Q837*H837</f>
        <v>0.9454526900000001</v>
      </c>
      <c r="S837" s="178">
        <v>0</v>
      </c>
      <c r="T837" s="179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80" t="s">
        <v>371</v>
      </c>
      <c r="AT837" s="180" t="s">
        <v>218</v>
      </c>
      <c r="AU837" s="180" t="s">
        <v>82</v>
      </c>
      <c r="AY837" s="18" t="s">
        <v>125</v>
      </c>
      <c r="BE837" s="181">
        <f>IF(N837="základní",J837,0)</f>
        <v>0</v>
      </c>
      <c r="BF837" s="181">
        <f>IF(N837="snížená",J837,0)</f>
        <v>0</v>
      </c>
      <c r="BG837" s="181">
        <f>IF(N837="zákl. přenesená",J837,0)</f>
        <v>0</v>
      </c>
      <c r="BH837" s="181">
        <f>IF(N837="sníž. přenesená",J837,0)</f>
        <v>0</v>
      </c>
      <c r="BI837" s="181">
        <f>IF(N837="nulová",J837,0)</f>
        <v>0</v>
      </c>
      <c r="BJ837" s="18" t="s">
        <v>80</v>
      </c>
      <c r="BK837" s="181">
        <f>ROUND(I837*H837,2)</f>
        <v>0</v>
      </c>
      <c r="BL837" s="18" t="s">
        <v>245</v>
      </c>
      <c r="BM837" s="180" t="s">
        <v>939</v>
      </c>
    </row>
    <row r="838" spans="1:47" s="2" customFormat="1" ht="19.5">
      <c r="A838" s="35"/>
      <c r="B838" s="36"/>
      <c r="C838" s="37"/>
      <c r="D838" s="189" t="s">
        <v>193</v>
      </c>
      <c r="E838" s="37"/>
      <c r="F838" s="220" t="s">
        <v>912</v>
      </c>
      <c r="G838" s="37"/>
      <c r="H838" s="37"/>
      <c r="I838" s="184"/>
      <c r="J838" s="37"/>
      <c r="K838" s="37"/>
      <c r="L838" s="40"/>
      <c r="M838" s="185"/>
      <c r="N838" s="186"/>
      <c r="O838" s="65"/>
      <c r="P838" s="65"/>
      <c r="Q838" s="65"/>
      <c r="R838" s="65"/>
      <c r="S838" s="65"/>
      <c r="T838" s="66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T838" s="18" t="s">
        <v>193</v>
      </c>
      <c r="AU838" s="18" t="s">
        <v>82</v>
      </c>
    </row>
    <row r="839" spans="2:51" s="14" customFormat="1" ht="11.25">
      <c r="B839" s="198"/>
      <c r="C839" s="199"/>
      <c r="D839" s="189" t="s">
        <v>136</v>
      </c>
      <c r="E839" s="199"/>
      <c r="F839" s="201" t="s">
        <v>940</v>
      </c>
      <c r="G839" s="199"/>
      <c r="H839" s="202">
        <v>1038.959</v>
      </c>
      <c r="I839" s="203"/>
      <c r="J839" s="199"/>
      <c r="K839" s="199"/>
      <c r="L839" s="204"/>
      <c r="M839" s="205"/>
      <c r="N839" s="206"/>
      <c r="O839" s="206"/>
      <c r="P839" s="206"/>
      <c r="Q839" s="206"/>
      <c r="R839" s="206"/>
      <c r="S839" s="206"/>
      <c r="T839" s="207"/>
      <c r="AT839" s="208" t="s">
        <v>136</v>
      </c>
      <c r="AU839" s="208" t="s">
        <v>82</v>
      </c>
      <c r="AV839" s="14" t="s">
        <v>82</v>
      </c>
      <c r="AW839" s="14" t="s">
        <v>4</v>
      </c>
      <c r="AX839" s="14" t="s">
        <v>80</v>
      </c>
      <c r="AY839" s="208" t="s">
        <v>125</v>
      </c>
    </row>
    <row r="840" spans="1:65" s="2" customFormat="1" ht="24.2" customHeight="1">
      <c r="A840" s="35"/>
      <c r="B840" s="36"/>
      <c r="C840" s="169" t="s">
        <v>941</v>
      </c>
      <c r="D840" s="169" t="s">
        <v>127</v>
      </c>
      <c r="E840" s="170" t="s">
        <v>902</v>
      </c>
      <c r="F840" s="171" t="s">
        <v>903</v>
      </c>
      <c r="G840" s="172" t="s">
        <v>501</v>
      </c>
      <c r="H840" s="173">
        <v>1018.587</v>
      </c>
      <c r="I840" s="174"/>
      <c r="J840" s="175">
        <f>ROUND(I840*H840,2)</f>
        <v>0</v>
      </c>
      <c r="K840" s="171" t="s">
        <v>19</v>
      </c>
      <c r="L840" s="40"/>
      <c r="M840" s="176" t="s">
        <v>19</v>
      </c>
      <c r="N840" s="177" t="s">
        <v>46</v>
      </c>
      <c r="O840" s="65"/>
      <c r="P840" s="178">
        <f>O840*H840</f>
        <v>0</v>
      </c>
      <c r="Q840" s="178">
        <v>3E-05</v>
      </c>
      <c r="R840" s="178">
        <f>Q840*H840</f>
        <v>0.03055761</v>
      </c>
      <c r="S840" s="178">
        <v>0</v>
      </c>
      <c r="T840" s="179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80" t="s">
        <v>245</v>
      </c>
      <c r="AT840" s="180" t="s">
        <v>127</v>
      </c>
      <c r="AU840" s="180" t="s">
        <v>82</v>
      </c>
      <c r="AY840" s="18" t="s">
        <v>125</v>
      </c>
      <c r="BE840" s="181">
        <f>IF(N840="základní",J840,0)</f>
        <v>0</v>
      </c>
      <c r="BF840" s="181">
        <f>IF(N840="snížená",J840,0)</f>
        <v>0</v>
      </c>
      <c r="BG840" s="181">
        <f>IF(N840="zákl. přenesená",J840,0)</f>
        <v>0</v>
      </c>
      <c r="BH840" s="181">
        <f>IF(N840="sníž. přenesená",J840,0)</f>
        <v>0</v>
      </c>
      <c r="BI840" s="181">
        <f>IF(N840="nulová",J840,0)</f>
        <v>0</v>
      </c>
      <c r="BJ840" s="18" t="s">
        <v>80</v>
      </c>
      <c r="BK840" s="181">
        <f>ROUND(I840*H840,2)</f>
        <v>0</v>
      </c>
      <c r="BL840" s="18" t="s">
        <v>245</v>
      </c>
      <c r="BM840" s="180" t="s">
        <v>942</v>
      </c>
    </row>
    <row r="841" spans="1:47" s="2" customFormat="1" ht="19.5">
      <c r="A841" s="35"/>
      <c r="B841" s="36"/>
      <c r="C841" s="37"/>
      <c r="D841" s="189" t="s">
        <v>193</v>
      </c>
      <c r="E841" s="37"/>
      <c r="F841" s="220" t="s">
        <v>912</v>
      </c>
      <c r="G841" s="37"/>
      <c r="H841" s="37"/>
      <c r="I841" s="184"/>
      <c r="J841" s="37"/>
      <c r="K841" s="37"/>
      <c r="L841" s="40"/>
      <c r="M841" s="185"/>
      <c r="N841" s="186"/>
      <c r="O841" s="65"/>
      <c r="P841" s="65"/>
      <c r="Q841" s="65"/>
      <c r="R841" s="65"/>
      <c r="S841" s="65"/>
      <c r="T841" s="66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T841" s="18" t="s">
        <v>193</v>
      </c>
      <c r="AU841" s="18" t="s">
        <v>82</v>
      </c>
    </row>
    <row r="842" spans="2:51" s="13" customFormat="1" ht="11.25">
      <c r="B842" s="187"/>
      <c r="C842" s="188"/>
      <c r="D842" s="189" t="s">
        <v>136</v>
      </c>
      <c r="E842" s="190" t="s">
        <v>19</v>
      </c>
      <c r="F842" s="191" t="s">
        <v>929</v>
      </c>
      <c r="G842" s="188"/>
      <c r="H842" s="190" t="s">
        <v>19</v>
      </c>
      <c r="I842" s="192"/>
      <c r="J842" s="188"/>
      <c r="K842" s="188"/>
      <c r="L842" s="193"/>
      <c r="M842" s="194"/>
      <c r="N842" s="195"/>
      <c r="O842" s="195"/>
      <c r="P842" s="195"/>
      <c r="Q842" s="195"/>
      <c r="R842" s="195"/>
      <c r="S842" s="195"/>
      <c r="T842" s="196"/>
      <c r="AT842" s="197" t="s">
        <v>136</v>
      </c>
      <c r="AU842" s="197" t="s">
        <v>82</v>
      </c>
      <c r="AV842" s="13" t="s">
        <v>80</v>
      </c>
      <c r="AW842" s="13" t="s">
        <v>37</v>
      </c>
      <c r="AX842" s="13" t="s">
        <v>75</v>
      </c>
      <c r="AY842" s="197" t="s">
        <v>125</v>
      </c>
    </row>
    <row r="843" spans="2:51" s="13" customFormat="1" ht="11.25">
      <c r="B843" s="187"/>
      <c r="C843" s="188"/>
      <c r="D843" s="189" t="s">
        <v>136</v>
      </c>
      <c r="E843" s="190" t="s">
        <v>19</v>
      </c>
      <c r="F843" s="191" t="s">
        <v>856</v>
      </c>
      <c r="G843" s="188"/>
      <c r="H843" s="190" t="s">
        <v>19</v>
      </c>
      <c r="I843" s="192"/>
      <c r="J843" s="188"/>
      <c r="K843" s="188"/>
      <c r="L843" s="193"/>
      <c r="M843" s="194"/>
      <c r="N843" s="195"/>
      <c r="O843" s="195"/>
      <c r="P843" s="195"/>
      <c r="Q843" s="195"/>
      <c r="R843" s="195"/>
      <c r="S843" s="195"/>
      <c r="T843" s="196"/>
      <c r="AT843" s="197" t="s">
        <v>136</v>
      </c>
      <c r="AU843" s="197" t="s">
        <v>82</v>
      </c>
      <c r="AV843" s="13" t="s">
        <v>80</v>
      </c>
      <c r="AW843" s="13" t="s">
        <v>37</v>
      </c>
      <c r="AX843" s="13" t="s">
        <v>75</v>
      </c>
      <c r="AY843" s="197" t="s">
        <v>125</v>
      </c>
    </row>
    <row r="844" spans="2:51" s="14" customFormat="1" ht="11.25">
      <c r="B844" s="198"/>
      <c r="C844" s="199"/>
      <c r="D844" s="189" t="s">
        <v>136</v>
      </c>
      <c r="E844" s="200" t="s">
        <v>19</v>
      </c>
      <c r="F844" s="201" t="s">
        <v>937</v>
      </c>
      <c r="G844" s="199"/>
      <c r="H844" s="202">
        <v>1018.587</v>
      </c>
      <c r="I844" s="203"/>
      <c r="J844" s="199"/>
      <c r="K844" s="199"/>
      <c r="L844" s="204"/>
      <c r="M844" s="205"/>
      <c r="N844" s="206"/>
      <c r="O844" s="206"/>
      <c r="P844" s="206"/>
      <c r="Q844" s="206"/>
      <c r="R844" s="206"/>
      <c r="S844" s="206"/>
      <c r="T844" s="207"/>
      <c r="AT844" s="208" t="s">
        <v>136</v>
      </c>
      <c r="AU844" s="208" t="s">
        <v>82</v>
      </c>
      <c r="AV844" s="14" t="s">
        <v>82</v>
      </c>
      <c r="AW844" s="14" t="s">
        <v>37</v>
      </c>
      <c r="AX844" s="14" t="s">
        <v>80</v>
      </c>
      <c r="AY844" s="208" t="s">
        <v>125</v>
      </c>
    </row>
    <row r="845" spans="1:65" s="2" customFormat="1" ht="16.5" customHeight="1">
      <c r="A845" s="35"/>
      <c r="B845" s="36"/>
      <c r="C845" s="221" t="s">
        <v>943</v>
      </c>
      <c r="D845" s="221" t="s">
        <v>218</v>
      </c>
      <c r="E845" s="222" t="s">
        <v>906</v>
      </c>
      <c r="F845" s="223" t="s">
        <v>907</v>
      </c>
      <c r="G845" s="224" t="s">
        <v>501</v>
      </c>
      <c r="H845" s="225">
        <v>1069.516</v>
      </c>
      <c r="I845" s="226"/>
      <c r="J845" s="227">
        <f>ROUND(I845*H845,2)</f>
        <v>0</v>
      </c>
      <c r="K845" s="223" t="s">
        <v>19</v>
      </c>
      <c r="L845" s="228"/>
      <c r="M845" s="229" t="s">
        <v>19</v>
      </c>
      <c r="N845" s="230" t="s">
        <v>46</v>
      </c>
      <c r="O845" s="65"/>
      <c r="P845" s="178">
        <f>O845*H845</f>
        <v>0</v>
      </c>
      <c r="Q845" s="178">
        <v>0.00118</v>
      </c>
      <c r="R845" s="178">
        <f>Q845*H845</f>
        <v>1.2620288800000001</v>
      </c>
      <c r="S845" s="178">
        <v>0</v>
      </c>
      <c r="T845" s="179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80" t="s">
        <v>371</v>
      </c>
      <c r="AT845" s="180" t="s">
        <v>218</v>
      </c>
      <c r="AU845" s="180" t="s">
        <v>82</v>
      </c>
      <c r="AY845" s="18" t="s">
        <v>125</v>
      </c>
      <c r="BE845" s="181">
        <f>IF(N845="základní",J845,0)</f>
        <v>0</v>
      </c>
      <c r="BF845" s="181">
        <f>IF(N845="snížená",J845,0)</f>
        <v>0</v>
      </c>
      <c r="BG845" s="181">
        <f>IF(N845="zákl. přenesená",J845,0)</f>
        <v>0</v>
      </c>
      <c r="BH845" s="181">
        <f>IF(N845="sníž. přenesená",J845,0)</f>
        <v>0</v>
      </c>
      <c r="BI845" s="181">
        <f>IF(N845="nulová",J845,0)</f>
        <v>0</v>
      </c>
      <c r="BJ845" s="18" t="s">
        <v>80</v>
      </c>
      <c r="BK845" s="181">
        <f>ROUND(I845*H845,2)</f>
        <v>0</v>
      </c>
      <c r="BL845" s="18" t="s">
        <v>245</v>
      </c>
      <c r="BM845" s="180" t="s">
        <v>944</v>
      </c>
    </row>
    <row r="846" spans="1:47" s="2" customFormat="1" ht="19.5">
      <c r="A846" s="35"/>
      <c r="B846" s="36"/>
      <c r="C846" s="37"/>
      <c r="D846" s="189" t="s">
        <v>193</v>
      </c>
      <c r="E846" s="37"/>
      <c r="F846" s="220" t="s">
        <v>912</v>
      </c>
      <c r="G846" s="37"/>
      <c r="H846" s="37"/>
      <c r="I846" s="184"/>
      <c r="J846" s="37"/>
      <c r="K846" s="37"/>
      <c r="L846" s="40"/>
      <c r="M846" s="185"/>
      <c r="N846" s="186"/>
      <c r="O846" s="65"/>
      <c r="P846" s="65"/>
      <c r="Q846" s="65"/>
      <c r="R846" s="65"/>
      <c r="S846" s="65"/>
      <c r="T846" s="66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T846" s="18" t="s">
        <v>193</v>
      </c>
      <c r="AU846" s="18" t="s">
        <v>82</v>
      </c>
    </row>
    <row r="847" spans="2:51" s="14" customFormat="1" ht="11.25">
      <c r="B847" s="198"/>
      <c r="C847" s="199"/>
      <c r="D847" s="189" t="s">
        <v>136</v>
      </c>
      <c r="E847" s="199"/>
      <c r="F847" s="201" t="s">
        <v>945</v>
      </c>
      <c r="G847" s="199"/>
      <c r="H847" s="202">
        <v>1069.516</v>
      </c>
      <c r="I847" s="203"/>
      <c r="J847" s="199"/>
      <c r="K847" s="199"/>
      <c r="L847" s="204"/>
      <c r="M847" s="205"/>
      <c r="N847" s="206"/>
      <c r="O847" s="206"/>
      <c r="P847" s="206"/>
      <c r="Q847" s="206"/>
      <c r="R847" s="206"/>
      <c r="S847" s="206"/>
      <c r="T847" s="207"/>
      <c r="AT847" s="208" t="s">
        <v>136</v>
      </c>
      <c r="AU847" s="208" t="s">
        <v>82</v>
      </c>
      <c r="AV847" s="14" t="s">
        <v>82</v>
      </c>
      <c r="AW847" s="14" t="s">
        <v>4</v>
      </c>
      <c r="AX847" s="14" t="s">
        <v>80</v>
      </c>
      <c r="AY847" s="208" t="s">
        <v>125</v>
      </c>
    </row>
    <row r="848" spans="1:65" s="2" customFormat="1" ht="24.2" customHeight="1">
      <c r="A848" s="35"/>
      <c r="B848" s="36"/>
      <c r="C848" s="169" t="s">
        <v>946</v>
      </c>
      <c r="D848" s="169" t="s">
        <v>127</v>
      </c>
      <c r="E848" s="170" t="s">
        <v>873</v>
      </c>
      <c r="F848" s="171" t="s">
        <v>874</v>
      </c>
      <c r="G848" s="172" t="s">
        <v>130</v>
      </c>
      <c r="H848" s="173">
        <v>407.331</v>
      </c>
      <c r="I848" s="174"/>
      <c r="J848" s="175">
        <f>ROUND(I848*H848,2)</f>
        <v>0</v>
      </c>
      <c r="K848" s="171" t="s">
        <v>131</v>
      </c>
      <c r="L848" s="40"/>
      <c r="M848" s="176" t="s">
        <v>19</v>
      </c>
      <c r="N848" s="177" t="s">
        <v>46</v>
      </c>
      <c r="O848" s="65"/>
      <c r="P848" s="178">
        <f>O848*H848</f>
        <v>0</v>
      </c>
      <c r="Q848" s="178">
        <v>0.00028</v>
      </c>
      <c r="R848" s="178">
        <f>Q848*H848</f>
        <v>0.11405267999999999</v>
      </c>
      <c r="S848" s="178">
        <v>0</v>
      </c>
      <c r="T848" s="179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180" t="s">
        <v>245</v>
      </c>
      <c r="AT848" s="180" t="s">
        <v>127</v>
      </c>
      <c r="AU848" s="180" t="s">
        <v>82</v>
      </c>
      <c r="AY848" s="18" t="s">
        <v>125</v>
      </c>
      <c r="BE848" s="181">
        <f>IF(N848="základní",J848,0)</f>
        <v>0</v>
      </c>
      <c r="BF848" s="181">
        <f>IF(N848="snížená",J848,0)</f>
        <v>0</v>
      </c>
      <c r="BG848" s="181">
        <f>IF(N848="zákl. přenesená",J848,0)</f>
        <v>0</v>
      </c>
      <c r="BH848" s="181">
        <f>IF(N848="sníž. přenesená",J848,0)</f>
        <v>0</v>
      </c>
      <c r="BI848" s="181">
        <f>IF(N848="nulová",J848,0)</f>
        <v>0</v>
      </c>
      <c r="BJ848" s="18" t="s">
        <v>80</v>
      </c>
      <c r="BK848" s="181">
        <f>ROUND(I848*H848,2)</f>
        <v>0</v>
      </c>
      <c r="BL848" s="18" t="s">
        <v>245</v>
      </c>
      <c r="BM848" s="180" t="s">
        <v>947</v>
      </c>
    </row>
    <row r="849" spans="1:47" s="2" customFormat="1" ht="11.25">
      <c r="A849" s="35"/>
      <c r="B849" s="36"/>
      <c r="C849" s="37"/>
      <c r="D849" s="182" t="s">
        <v>134</v>
      </c>
      <c r="E849" s="37"/>
      <c r="F849" s="183" t="s">
        <v>876</v>
      </c>
      <c r="G849" s="37"/>
      <c r="H849" s="37"/>
      <c r="I849" s="184"/>
      <c r="J849" s="37"/>
      <c r="K849" s="37"/>
      <c r="L849" s="40"/>
      <c r="M849" s="185"/>
      <c r="N849" s="186"/>
      <c r="O849" s="65"/>
      <c r="P849" s="65"/>
      <c r="Q849" s="65"/>
      <c r="R849" s="65"/>
      <c r="S849" s="65"/>
      <c r="T849" s="66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T849" s="18" t="s">
        <v>134</v>
      </c>
      <c r="AU849" s="18" t="s">
        <v>82</v>
      </c>
    </row>
    <row r="850" spans="1:47" s="2" customFormat="1" ht="19.5">
      <c r="A850" s="35"/>
      <c r="B850" s="36"/>
      <c r="C850" s="37"/>
      <c r="D850" s="189" t="s">
        <v>193</v>
      </c>
      <c r="E850" s="37"/>
      <c r="F850" s="220" t="s">
        <v>948</v>
      </c>
      <c r="G850" s="37"/>
      <c r="H850" s="37"/>
      <c r="I850" s="184"/>
      <c r="J850" s="37"/>
      <c r="K850" s="37"/>
      <c r="L850" s="40"/>
      <c r="M850" s="185"/>
      <c r="N850" s="186"/>
      <c r="O850" s="65"/>
      <c r="P850" s="65"/>
      <c r="Q850" s="65"/>
      <c r="R850" s="65"/>
      <c r="S850" s="65"/>
      <c r="T850" s="66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T850" s="18" t="s">
        <v>193</v>
      </c>
      <c r="AU850" s="18" t="s">
        <v>82</v>
      </c>
    </row>
    <row r="851" spans="2:51" s="13" customFormat="1" ht="11.25">
      <c r="B851" s="187"/>
      <c r="C851" s="188"/>
      <c r="D851" s="189" t="s">
        <v>136</v>
      </c>
      <c r="E851" s="190" t="s">
        <v>19</v>
      </c>
      <c r="F851" s="191" t="s">
        <v>256</v>
      </c>
      <c r="G851" s="188"/>
      <c r="H851" s="190" t="s">
        <v>19</v>
      </c>
      <c r="I851" s="192"/>
      <c r="J851" s="188"/>
      <c r="K851" s="188"/>
      <c r="L851" s="193"/>
      <c r="M851" s="194"/>
      <c r="N851" s="195"/>
      <c r="O851" s="195"/>
      <c r="P851" s="195"/>
      <c r="Q851" s="195"/>
      <c r="R851" s="195"/>
      <c r="S851" s="195"/>
      <c r="T851" s="196"/>
      <c r="AT851" s="197" t="s">
        <v>136</v>
      </c>
      <c r="AU851" s="197" t="s">
        <v>82</v>
      </c>
      <c r="AV851" s="13" t="s">
        <v>80</v>
      </c>
      <c r="AW851" s="13" t="s">
        <v>37</v>
      </c>
      <c r="AX851" s="13" t="s">
        <v>75</v>
      </c>
      <c r="AY851" s="197" t="s">
        <v>125</v>
      </c>
    </row>
    <row r="852" spans="2:51" s="14" customFormat="1" ht="11.25">
      <c r="B852" s="198"/>
      <c r="C852" s="199"/>
      <c r="D852" s="189" t="s">
        <v>136</v>
      </c>
      <c r="E852" s="200" t="s">
        <v>19</v>
      </c>
      <c r="F852" s="201" t="s">
        <v>949</v>
      </c>
      <c r="G852" s="199"/>
      <c r="H852" s="202">
        <v>79.95</v>
      </c>
      <c r="I852" s="203"/>
      <c r="J852" s="199"/>
      <c r="K852" s="199"/>
      <c r="L852" s="204"/>
      <c r="M852" s="205"/>
      <c r="N852" s="206"/>
      <c r="O852" s="206"/>
      <c r="P852" s="206"/>
      <c r="Q852" s="206"/>
      <c r="R852" s="206"/>
      <c r="S852" s="206"/>
      <c r="T852" s="207"/>
      <c r="AT852" s="208" t="s">
        <v>136</v>
      </c>
      <c r="AU852" s="208" t="s">
        <v>82</v>
      </c>
      <c r="AV852" s="14" t="s">
        <v>82</v>
      </c>
      <c r="AW852" s="14" t="s">
        <v>37</v>
      </c>
      <c r="AX852" s="14" t="s">
        <v>75</v>
      </c>
      <c r="AY852" s="208" t="s">
        <v>125</v>
      </c>
    </row>
    <row r="853" spans="2:51" s="14" customFormat="1" ht="11.25">
      <c r="B853" s="198"/>
      <c r="C853" s="199"/>
      <c r="D853" s="189" t="s">
        <v>136</v>
      </c>
      <c r="E853" s="200" t="s">
        <v>19</v>
      </c>
      <c r="F853" s="201" t="s">
        <v>950</v>
      </c>
      <c r="G853" s="199"/>
      <c r="H853" s="202">
        <v>14.337</v>
      </c>
      <c r="I853" s="203"/>
      <c r="J853" s="199"/>
      <c r="K853" s="199"/>
      <c r="L853" s="204"/>
      <c r="M853" s="205"/>
      <c r="N853" s="206"/>
      <c r="O853" s="206"/>
      <c r="P853" s="206"/>
      <c r="Q853" s="206"/>
      <c r="R853" s="206"/>
      <c r="S853" s="206"/>
      <c r="T853" s="207"/>
      <c r="AT853" s="208" t="s">
        <v>136</v>
      </c>
      <c r="AU853" s="208" t="s">
        <v>82</v>
      </c>
      <c r="AV853" s="14" t="s">
        <v>82</v>
      </c>
      <c r="AW853" s="14" t="s">
        <v>37</v>
      </c>
      <c r="AX853" s="14" t="s">
        <v>75</v>
      </c>
      <c r="AY853" s="208" t="s">
        <v>125</v>
      </c>
    </row>
    <row r="854" spans="2:51" s="14" customFormat="1" ht="11.25">
      <c r="B854" s="198"/>
      <c r="C854" s="199"/>
      <c r="D854" s="189" t="s">
        <v>136</v>
      </c>
      <c r="E854" s="200" t="s">
        <v>19</v>
      </c>
      <c r="F854" s="201" t="s">
        <v>951</v>
      </c>
      <c r="G854" s="199"/>
      <c r="H854" s="202">
        <v>6.599</v>
      </c>
      <c r="I854" s="203"/>
      <c r="J854" s="199"/>
      <c r="K854" s="199"/>
      <c r="L854" s="204"/>
      <c r="M854" s="205"/>
      <c r="N854" s="206"/>
      <c r="O854" s="206"/>
      <c r="P854" s="206"/>
      <c r="Q854" s="206"/>
      <c r="R854" s="206"/>
      <c r="S854" s="206"/>
      <c r="T854" s="207"/>
      <c r="AT854" s="208" t="s">
        <v>136</v>
      </c>
      <c r="AU854" s="208" t="s">
        <v>82</v>
      </c>
      <c r="AV854" s="14" t="s">
        <v>82</v>
      </c>
      <c r="AW854" s="14" t="s">
        <v>37</v>
      </c>
      <c r="AX854" s="14" t="s">
        <v>75</v>
      </c>
      <c r="AY854" s="208" t="s">
        <v>125</v>
      </c>
    </row>
    <row r="855" spans="2:51" s="14" customFormat="1" ht="11.25">
      <c r="B855" s="198"/>
      <c r="C855" s="199"/>
      <c r="D855" s="189" t="s">
        <v>136</v>
      </c>
      <c r="E855" s="200" t="s">
        <v>19</v>
      </c>
      <c r="F855" s="201" t="s">
        <v>952</v>
      </c>
      <c r="G855" s="199"/>
      <c r="H855" s="202">
        <v>229.22</v>
      </c>
      <c r="I855" s="203"/>
      <c r="J855" s="199"/>
      <c r="K855" s="199"/>
      <c r="L855" s="204"/>
      <c r="M855" s="205"/>
      <c r="N855" s="206"/>
      <c r="O855" s="206"/>
      <c r="P855" s="206"/>
      <c r="Q855" s="206"/>
      <c r="R855" s="206"/>
      <c r="S855" s="206"/>
      <c r="T855" s="207"/>
      <c r="AT855" s="208" t="s">
        <v>136</v>
      </c>
      <c r="AU855" s="208" t="s">
        <v>82</v>
      </c>
      <c r="AV855" s="14" t="s">
        <v>82</v>
      </c>
      <c r="AW855" s="14" t="s">
        <v>37</v>
      </c>
      <c r="AX855" s="14" t="s">
        <v>75</v>
      </c>
      <c r="AY855" s="208" t="s">
        <v>125</v>
      </c>
    </row>
    <row r="856" spans="2:51" s="13" customFormat="1" ht="11.25">
      <c r="B856" s="187"/>
      <c r="C856" s="188"/>
      <c r="D856" s="189" t="s">
        <v>136</v>
      </c>
      <c r="E856" s="190" t="s">
        <v>19</v>
      </c>
      <c r="F856" s="191" t="s">
        <v>953</v>
      </c>
      <c r="G856" s="188"/>
      <c r="H856" s="190" t="s">
        <v>19</v>
      </c>
      <c r="I856" s="192"/>
      <c r="J856" s="188"/>
      <c r="K856" s="188"/>
      <c r="L856" s="193"/>
      <c r="M856" s="194"/>
      <c r="N856" s="195"/>
      <c r="O856" s="195"/>
      <c r="P856" s="195"/>
      <c r="Q856" s="195"/>
      <c r="R856" s="195"/>
      <c r="S856" s="195"/>
      <c r="T856" s="196"/>
      <c r="AT856" s="197" t="s">
        <v>136</v>
      </c>
      <c r="AU856" s="197" t="s">
        <v>82</v>
      </c>
      <c r="AV856" s="13" t="s">
        <v>80</v>
      </c>
      <c r="AW856" s="13" t="s">
        <v>37</v>
      </c>
      <c r="AX856" s="13" t="s">
        <v>75</v>
      </c>
      <c r="AY856" s="197" t="s">
        <v>125</v>
      </c>
    </row>
    <row r="857" spans="2:51" s="14" customFormat="1" ht="11.25">
      <c r="B857" s="198"/>
      <c r="C857" s="199"/>
      <c r="D857" s="189" t="s">
        <v>136</v>
      </c>
      <c r="E857" s="200" t="s">
        <v>19</v>
      </c>
      <c r="F857" s="201" t="s">
        <v>954</v>
      </c>
      <c r="G857" s="199"/>
      <c r="H857" s="202">
        <v>89.76</v>
      </c>
      <c r="I857" s="203"/>
      <c r="J857" s="199"/>
      <c r="K857" s="199"/>
      <c r="L857" s="204"/>
      <c r="M857" s="205"/>
      <c r="N857" s="206"/>
      <c r="O857" s="206"/>
      <c r="P857" s="206"/>
      <c r="Q857" s="206"/>
      <c r="R857" s="206"/>
      <c r="S857" s="206"/>
      <c r="T857" s="207"/>
      <c r="AT857" s="208" t="s">
        <v>136</v>
      </c>
      <c r="AU857" s="208" t="s">
        <v>82</v>
      </c>
      <c r="AV857" s="14" t="s">
        <v>82</v>
      </c>
      <c r="AW857" s="14" t="s">
        <v>37</v>
      </c>
      <c r="AX857" s="14" t="s">
        <v>75</v>
      </c>
      <c r="AY857" s="208" t="s">
        <v>125</v>
      </c>
    </row>
    <row r="858" spans="2:51" s="14" customFormat="1" ht="11.25">
      <c r="B858" s="198"/>
      <c r="C858" s="199"/>
      <c r="D858" s="189" t="s">
        <v>136</v>
      </c>
      <c r="E858" s="200" t="s">
        <v>19</v>
      </c>
      <c r="F858" s="201" t="s">
        <v>955</v>
      </c>
      <c r="G858" s="199"/>
      <c r="H858" s="202">
        <v>40.5</v>
      </c>
      <c r="I858" s="203"/>
      <c r="J858" s="199"/>
      <c r="K858" s="199"/>
      <c r="L858" s="204"/>
      <c r="M858" s="205"/>
      <c r="N858" s="206"/>
      <c r="O858" s="206"/>
      <c r="P858" s="206"/>
      <c r="Q858" s="206"/>
      <c r="R858" s="206"/>
      <c r="S858" s="206"/>
      <c r="T858" s="207"/>
      <c r="AT858" s="208" t="s">
        <v>136</v>
      </c>
      <c r="AU858" s="208" t="s">
        <v>82</v>
      </c>
      <c r="AV858" s="14" t="s">
        <v>82</v>
      </c>
      <c r="AW858" s="14" t="s">
        <v>37</v>
      </c>
      <c r="AX858" s="14" t="s">
        <v>75</v>
      </c>
      <c r="AY858" s="208" t="s">
        <v>125</v>
      </c>
    </row>
    <row r="859" spans="2:51" s="13" customFormat="1" ht="11.25">
      <c r="B859" s="187"/>
      <c r="C859" s="188"/>
      <c r="D859" s="189" t="s">
        <v>136</v>
      </c>
      <c r="E859" s="190" t="s">
        <v>19</v>
      </c>
      <c r="F859" s="191" t="s">
        <v>956</v>
      </c>
      <c r="G859" s="188"/>
      <c r="H859" s="190" t="s">
        <v>19</v>
      </c>
      <c r="I859" s="192"/>
      <c r="J859" s="188"/>
      <c r="K859" s="188"/>
      <c r="L859" s="193"/>
      <c r="M859" s="194"/>
      <c r="N859" s="195"/>
      <c r="O859" s="195"/>
      <c r="P859" s="195"/>
      <c r="Q859" s="195"/>
      <c r="R859" s="195"/>
      <c r="S859" s="195"/>
      <c r="T859" s="196"/>
      <c r="AT859" s="197" t="s">
        <v>136</v>
      </c>
      <c r="AU859" s="197" t="s">
        <v>82</v>
      </c>
      <c r="AV859" s="13" t="s">
        <v>80</v>
      </c>
      <c r="AW859" s="13" t="s">
        <v>37</v>
      </c>
      <c r="AX859" s="13" t="s">
        <v>75</v>
      </c>
      <c r="AY859" s="197" t="s">
        <v>125</v>
      </c>
    </row>
    <row r="860" spans="2:51" s="14" customFormat="1" ht="11.25">
      <c r="B860" s="198"/>
      <c r="C860" s="199"/>
      <c r="D860" s="189" t="s">
        <v>136</v>
      </c>
      <c r="E860" s="200" t="s">
        <v>19</v>
      </c>
      <c r="F860" s="201" t="s">
        <v>957</v>
      </c>
      <c r="G860" s="199"/>
      <c r="H860" s="202">
        <v>-4.051</v>
      </c>
      <c r="I860" s="203"/>
      <c r="J860" s="199"/>
      <c r="K860" s="199"/>
      <c r="L860" s="204"/>
      <c r="M860" s="205"/>
      <c r="N860" s="206"/>
      <c r="O860" s="206"/>
      <c r="P860" s="206"/>
      <c r="Q860" s="206"/>
      <c r="R860" s="206"/>
      <c r="S860" s="206"/>
      <c r="T860" s="207"/>
      <c r="AT860" s="208" t="s">
        <v>136</v>
      </c>
      <c r="AU860" s="208" t="s">
        <v>82</v>
      </c>
      <c r="AV860" s="14" t="s">
        <v>82</v>
      </c>
      <c r="AW860" s="14" t="s">
        <v>37</v>
      </c>
      <c r="AX860" s="14" t="s">
        <v>75</v>
      </c>
      <c r="AY860" s="208" t="s">
        <v>125</v>
      </c>
    </row>
    <row r="861" spans="2:51" s="14" customFormat="1" ht="11.25">
      <c r="B861" s="198"/>
      <c r="C861" s="199"/>
      <c r="D861" s="189" t="s">
        <v>136</v>
      </c>
      <c r="E861" s="200" t="s">
        <v>19</v>
      </c>
      <c r="F861" s="201" t="s">
        <v>958</v>
      </c>
      <c r="G861" s="199"/>
      <c r="H861" s="202">
        <v>-5.99</v>
      </c>
      <c r="I861" s="203"/>
      <c r="J861" s="199"/>
      <c r="K861" s="199"/>
      <c r="L861" s="204"/>
      <c r="M861" s="205"/>
      <c r="N861" s="206"/>
      <c r="O861" s="206"/>
      <c r="P861" s="206"/>
      <c r="Q861" s="206"/>
      <c r="R861" s="206"/>
      <c r="S861" s="206"/>
      <c r="T861" s="207"/>
      <c r="AT861" s="208" t="s">
        <v>136</v>
      </c>
      <c r="AU861" s="208" t="s">
        <v>82</v>
      </c>
      <c r="AV861" s="14" t="s">
        <v>82</v>
      </c>
      <c r="AW861" s="14" t="s">
        <v>37</v>
      </c>
      <c r="AX861" s="14" t="s">
        <v>75</v>
      </c>
      <c r="AY861" s="208" t="s">
        <v>125</v>
      </c>
    </row>
    <row r="862" spans="2:51" s="14" customFormat="1" ht="11.25">
      <c r="B862" s="198"/>
      <c r="C862" s="199"/>
      <c r="D862" s="189" t="s">
        <v>136</v>
      </c>
      <c r="E862" s="200" t="s">
        <v>19</v>
      </c>
      <c r="F862" s="201" t="s">
        <v>959</v>
      </c>
      <c r="G862" s="199"/>
      <c r="H862" s="202">
        <v>-6.679</v>
      </c>
      <c r="I862" s="203"/>
      <c r="J862" s="199"/>
      <c r="K862" s="199"/>
      <c r="L862" s="204"/>
      <c r="M862" s="205"/>
      <c r="N862" s="206"/>
      <c r="O862" s="206"/>
      <c r="P862" s="206"/>
      <c r="Q862" s="206"/>
      <c r="R862" s="206"/>
      <c r="S862" s="206"/>
      <c r="T862" s="207"/>
      <c r="AT862" s="208" t="s">
        <v>136</v>
      </c>
      <c r="AU862" s="208" t="s">
        <v>82</v>
      </c>
      <c r="AV862" s="14" t="s">
        <v>82</v>
      </c>
      <c r="AW862" s="14" t="s">
        <v>37</v>
      </c>
      <c r="AX862" s="14" t="s">
        <v>75</v>
      </c>
      <c r="AY862" s="208" t="s">
        <v>125</v>
      </c>
    </row>
    <row r="863" spans="2:51" s="14" customFormat="1" ht="11.25">
      <c r="B863" s="198"/>
      <c r="C863" s="199"/>
      <c r="D863" s="189" t="s">
        <v>136</v>
      </c>
      <c r="E863" s="200" t="s">
        <v>19</v>
      </c>
      <c r="F863" s="201" t="s">
        <v>960</v>
      </c>
      <c r="G863" s="199"/>
      <c r="H863" s="202">
        <v>-4.32</v>
      </c>
      <c r="I863" s="203"/>
      <c r="J863" s="199"/>
      <c r="K863" s="199"/>
      <c r="L863" s="204"/>
      <c r="M863" s="205"/>
      <c r="N863" s="206"/>
      <c r="O863" s="206"/>
      <c r="P863" s="206"/>
      <c r="Q863" s="206"/>
      <c r="R863" s="206"/>
      <c r="S863" s="206"/>
      <c r="T863" s="207"/>
      <c r="AT863" s="208" t="s">
        <v>136</v>
      </c>
      <c r="AU863" s="208" t="s">
        <v>82</v>
      </c>
      <c r="AV863" s="14" t="s">
        <v>82</v>
      </c>
      <c r="AW863" s="14" t="s">
        <v>37</v>
      </c>
      <c r="AX863" s="14" t="s">
        <v>75</v>
      </c>
      <c r="AY863" s="208" t="s">
        <v>125</v>
      </c>
    </row>
    <row r="864" spans="2:51" s="13" customFormat="1" ht="11.25">
      <c r="B864" s="187"/>
      <c r="C864" s="188"/>
      <c r="D864" s="189" t="s">
        <v>136</v>
      </c>
      <c r="E864" s="190" t="s">
        <v>19</v>
      </c>
      <c r="F864" s="191" t="s">
        <v>953</v>
      </c>
      <c r="G864" s="188"/>
      <c r="H864" s="190" t="s">
        <v>19</v>
      </c>
      <c r="I864" s="192"/>
      <c r="J864" s="188"/>
      <c r="K864" s="188"/>
      <c r="L864" s="193"/>
      <c r="M864" s="194"/>
      <c r="N864" s="195"/>
      <c r="O864" s="195"/>
      <c r="P864" s="195"/>
      <c r="Q864" s="195"/>
      <c r="R864" s="195"/>
      <c r="S864" s="195"/>
      <c r="T864" s="196"/>
      <c r="AT864" s="197" t="s">
        <v>136</v>
      </c>
      <c r="AU864" s="197" t="s">
        <v>82</v>
      </c>
      <c r="AV864" s="13" t="s">
        <v>80</v>
      </c>
      <c r="AW864" s="13" t="s">
        <v>37</v>
      </c>
      <c r="AX864" s="13" t="s">
        <v>75</v>
      </c>
      <c r="AY864" s="197" t="s">
        <v>125</v>
      </c>
    </row>
    <row r="865" spans="2:51" s="14" customFormat="1" ht="11.25">
      <c r="B865" s="198"/>
      <c r="C865" s="199"/>
      <c r="D865" s="189" t="s">
        <v>136</v>
      </c>
      <c r="E865" s="200" t="s">
        <v>19</v>
      </c>
      <c r="F865" s="201" t="s">
        <v>961</v>
      </c>
      <c r="G865" s="199"/>
      <c r="H865" s="202">
        <v>-6</v>
      </c>
      <c r="I865" s="203"/>
      <c r="J865" s="199"/>
      <c r="K865" s="199"/>
      <c r="L865" s="204"/>
      <c r="M865" s="205"/>
      <c r="N865" s="206"/>
      <c r="O865" s="206"/>
      <c r="P865" s="206"/>
      <c r="Q865" s="206"/>
      <c r="R865" s="206"/>
      <c r="S865" s="206"/>
      <c r="T865" s="207"/>
      <c r="AT865" s="208" t="s">
        <v>136</v>
      </c>
      <c r="AU865" s="208" t="s">
        <v>82</v>
      </c>
      <c r="AV865" s="14" t="s">
        <v>82</v>
      </c>
      <c r="AW865" s="14" t="s">
        <v>37</v>
      </c>
      <c r="AX865" s="14" t="s">
        <v>75</v>
      </c>
      <c r="AY865" s="208" t="s">
        <v>125</v>
      </c>
    </row>
    <row r="866" spans="2:51" s="14" customFormat="1" ht="11.25">
      <c r="B866" s="198"/>
      <c r="C866" s="199"/>
      <c r="D866" s="189" t="s">
        <v>136</v>
      </c>
      <c r="E866" s="200" t="s">
        <v>19</v>
      </c>
      <c r="F866" s="201" t="s">
        <v>962</v>
      </c>
      <c r="G866" s="199"/>
      <c r="H866" s="202">
        <v>-9.42</v>
      </c>
      <c r="I866" s="203"/>
      <c r="J866" s="199"/>
      <c r="K866" s="199"/>
      <c r="L866" s="204"/>
      <c r="M866" s="205"/>
      <c r="N866" s="206"/>
      <c r="O866" s="206"/>
      <c r="P866" s="206"/>
      <c r="Q866" s="206"/>
      <c r="R866" s="206"/>
      <c r="S866" s="206"/>
      <c r="T866" s="207"/>
      <c r="AT866" s="208" t="s">
        <v>136</v>
      </c>
      <c r="AU866" s="208" t="s">
        <v>82</v>
      </c>
      <c r="AV866" s="14" t="s">
        <v>82</v>
      </c>
      <c r="AW866" s="14" t="s">
        <v>37</v>
      </c>
      <c r="AX866" s="14" t="s">
        <v>75</v>
      </c>
      <c r="AY866" s="208" t="s">
        <v>125</v>
      </c>
    </row>
    <row r="867" spans="2:51" s="13" customFormat="1" ht="11.25">
      <c r="B867" s="187"/>
      <c r="C867" s="188"/>
      <c r="D867" s="189" t="s">
        <v>136</v>
      </c>
      <c r="E867" s="190" t="s">
        <v>19</v>
      </c>
      <c r="F867" s="191" t="s">
        <v>919</v>
      </c>
      <c r="G867" s="188"/>
      <c r="H867" s="190" t="s">
        <v>19</v>
      </c>
      <c r="I867" s="192"/>
      <c r="J867" s="188"/>
      <c r="K867" s="188"/>
      <c r="L867" s="193"/>
      <c r="M867" s="194"/>
      <c r="N867" s="195"/>
      <c r="O867" s="195"/>
      <c r="P867" s="195"/>
      <c r="Q867" s="195"/>
      <c r="R867" s="195"/>
      <c r="S867" s="195"/>
      <c r="T867" s="196"/>
      <c r="AT867" s="197" t="s">
        <v>136</v>
      </c>
      <c r="AU867" s="197" t="s">
        <v>82</v>
      </c>
      <c r="AV867" s="13" t="s">
        <v>80</v>
      </c>
      <c r="AW867" s="13" t="s">
        <v>37</v>
      </c>
      <c r="AX867" s="13" t="s">
        <v>75</v>
      </c>
      <c r="AY867" s="197" t="s">
        <v>125</v>
      </c>
    </row>
    <row r="868" spans="2:51" s="14" customFormat="1" ht="11.25">
      <c r="B868" s="198"/>
      <c r="C868" s="199"/>
      <c r="D868" s="189" t="s">
        <v>136</v>
      </c>
      <c r="E868" s="200" t="s">
        <v>19</v>
      </c>
      <c r="F868" s="201" t="s">
        <v>963</v>
      </c>
      <c r="G868" s="199"/>
      <c r="H868" s="202">
        <v>-1.68</v>
      </c>
      <c r="I868" s="203"/>
      <c r="J868" s="199"/>
      <c r="K868" s="199"/>
      <c r="L868" s="204"/>
      <c r="M868" s="205"/>
      <c r="N868" s="206"/>
      <c r="O868" s="206"/>
      <c r="P868" s="206"/>
      <c r="Q868" s="206"/>
      <c r="R868" s="206"/>
      <c r="S868" s="206"/>
      <c r="T868" s="207"/>
      <c r="AT868" s="208" t="s">
        <v>136</v>
      </c>
      <c r="AU868" s="208" t="s">
        <v>82</v>
      </c>
      <c r="AV868" s="14" t="s">
        <v>82</v>
      </c>
      <c r="AW868" s="14" t="s">
        <v>37</v>
      </c>
      <c r="AX868" s="14" t="s">
        <v>75</v>
      </c>
      <c r="AY868" s="208" t="s">
        <v>125</v>
      </c>
    </row>
    <row r="869" spans="2:51" s="14" customFormat="1" ht="11.25">
      <c r="B869" s="198"/>
      <c r="C869" s="199"/>
      <c r="D869" s="189" t="s">
        <v>136</v>
      </c>
      <c r="E869" s="200" t="s">
        <v>19</v>
      </c>
      <c r="F869" s="201" t="s">
        <v>964</v>
      </c>
      <c r="G869" s="199"/>
      <c r="H869" s="202">
        <v>-1.265</v>
      </c>
      <c r="I869" s="203"/>
      <c r="J869" s="199"/>
      <c r="K869" s="199"/>
      <c r="L869" s="204"/>
      <c r="M869" s="205"/>
      <c r="N869" s="206"/>
      <c r="O869" s="206"/>
      <c r="P869" s="206"/>
      <c r="Q869" s="206"/>
      <c r="R869" s="206"/>
      <c r="S869" s="206"/>
      <c r="T869" s="207"/>
      <c r="AT869" s="208" t="s">
        <v>136</v>
      </c>
      <c r="AU869" s="208" t="s">
        <v>82</v>
      </c>
      <c r="AV869" s="14" t="s">
        <v>82</v>
      </c>
      <c r="AW869" s="14" t="s">
        <v>37</v>
      </c>
      <c r="AX869" s="14" t="s">
        <v>75</v>
      </c>
      <c r="AY869" s="208" t="s">
        <v>125</v>
      </c>
    </row>
    <row r="870" spans="2:51" s="14" customFormat="1" ht="11.25">
      <c r="B870" s="198"/>
      <c r="C870" s="199"/>
      <c r="D870" s="189" t="s">
        <v>136</v>
      </c>
      <c r="E870" s="200" t="s">
        <v>19</v>
      </c>
      <c r="F870" s="201" t="s">
        <v>965</v>
      </c>
      <c r="G870" s="199"/>
      <c r="H870" s="202">
        <v>-7.54</v>
      </c>
      <c r="I870" s="203"/>
      <c r="J870" s="199"/>
      <c r="K870" s="199"/>
      <c r="L870" s="204"/>
      <c r="M870" s="205"/>
      <c r="N870" s="206"/>
      <c r="O870" s="206"/>
      <c r="P870" s="206"/>
      <c r="Q870" s="206"/>
      <c r="R870" s="206"/>
      <c r="S870" s="206"/>
      <c r="T870" s="207"/>
      <c r="AT870" s="208" t="s">
        <v>136</v>
      </c>
      <c r="AU870" s="208" t="s">
        <v>82</v>
      </c>
      <c r="AV870" s="14" t="s">
        <v>82</v>
      </c>
      <c r="AW870" s="14" t="s">
        <v>37</v>
      </c>
      <c r="AX870" s="14" t="s">
        <v>75</v>
      </c>
      <c r="AY870" s="208" t="s">
        <v>125</v>
      </c>
    </row>
    <row r="871" spans="2:51" s="14" customFormat="1" ht="11.25">
      <c r="B871" s="198"/>
      <c r="C871" s="199"/>
      <c r="D871" s="189" t="s">
        <v>136</v>
      </c>
      <c r="E871" s="200" t="s">
        <v>19</v>
      </c>
      <c r="F871" s="201" t="s">
        <v>966</v>
      </c>
      <c r="G871" s="199"/>
      <c r="H871" s="202">
        <v>-6.09</v>
      </c>
      <c r="I871" s="203"/>
      <c r="J871" s="199"/>
      <c r="K871" s="199"/>
      <c r="L871" s="204"/>
      <c r="M871" s="205"/>
      <c r="N871" s="206"/>
      <c r="O871" s="206"/>
      <c r="P871" s="206"/>
      <c r="Q871" s="206"/>
      <c r="R871" s="206"/>
      <c r="S871" s="206"/>
      <c r="T871" s="207"/>
      <c r="AT871" s="208" t="s">
        <v>136</v>
      </c>
      <c r="AU871" s="208" t="s">
        <v>82</v>
      </c>
      <c r="AV871" s="14" t="s">
        <v>82</v>
      </c>
      <c r="AW871" s="14" t="s">
        <v>37</v>
      </c>
      <c r="AX871" s="14" t="s">
        <v>75</v>
      </c>
      <c r="AY871" s="208" t="s">
        <v>125</v>
      </c>
    </row>
    <row r="872" spans="2:51" s="15" customFormat="1" ht="11.25">
      <c r="B872" s="209"/>
      <c r="C872" s="210"/>
      <c r="D872" s="189" t="s">
        <v>136</v>
      </c>
      <c r="E872" s="211" t="s">
        <v>19</v>
      </c>
      <c r="F872" s="212" t="s">
        <v>145</v>
      </c>
      <c r="G872" s="210"/>
      <c r="H872" s="213">
        <v>407.331</v>
      </c>
      <c r="I872" s="214"/>
      <c r="J872" s="210"/>
      <c r="K872" s="210"/>
      <c r="L872" s="215"/>
      <c r="M872" s="216"/>
      <c r="N872" s="217"/>
      <c r="O872" s="217"/>
      <c r="P872" s="217"/>
      <c r="Q872" s="217"/>
      <c r="R872" s="217"/>
      <c r="S872" s="217"/>
      <c r="T872" s="218"/>
      <c r="AT872" s="219" t="s">
        <v>136</v>
      </c>
      <c r="AU872" s="219" t="s">
        <v>82</v>
      </c>
      <c r="AV872" s="15" t="s">
        <v>132</v>
      </c>
      <c r="AW872" s="15" t="s">
        <v>37</v>
      </c>
      <c r="AX872" s="15" t="s">
        <v>80</v>
      </c>
      <c r="AY872" s="219" t="s">
        <v>125</v>
      </c>
    </row>
    <row r="873" spans="1:65" s="2" customFormat="1" ht="16.5" customHeight="1">
      <c r="A873" s="35"/>
      <c r="B873" s="36"/>
      <c r="C873" s="221" t="s">
        <v>967</v>
      </c>
      <c r="D873" s="221" t="s">
        <v>218</v>
      </c>
      <c r="E873" s="222" t="s">
        <v>885</v>
      </c>
      <c r="F873" s="223" t="s">
        <v>886</v>
      </c>
      <c r="G873" s="224" t="s">
        <v>130</v>
      </c>
      <c r="H873" s="225">
        <v>468.431</v>
      </c>
      <c r="I873" s="226"/>
      <c r="J873" s="227">
        <f>ROUND(I873*H873,2)</f>
        <v>0</v>
      </c>
      <c r="K873" s="223" t="s">
        <v>19</v>
      </c>
      <c r="L873" s="228"/>
      <c r="M873" s="229" t="s">
        <v>19</v>
      </c>
      <c r="N873" s="230" t="s">
        <v>46</v>
      </c>
      <c r="O873" s="65"/>
      <c r="P873" s="178">
        <f>O873*H873</f>
        <v>0</v>
      </c>
      <c r="Q873" s="178">
        <v>0</v>
      </c>
      <c r="R873" s="178">
        <f>Q873*H873</f>
        <v>0</v>
      </c>
      <c r="S873" s="178">
        <v>0</v>
      </c>
      <c r="T873" s="179">
        <f>S873*H873</f>
        <v>0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R873" s="180" t="s">
        <v>371</v>
      </c>
      <c r="AT873" s="180" t="s">
        <v>218</v>
      </c>
      <c r="AU873" s="180" t="s">
        <v>82</v>
      </c>
      <c r="AY873" s="18" t="s">
        <v>125</v>
      </c>
      <c r="BE873" s="181">
        <f>IF(N873="základní",J873,0)</f>
        <v>0</v>
      </c>
      <c r="BF873" s="181">
        <f>IF(N873="snížená",J873,0)</f>
        <v>0</v>
      </c>
      <c r="BG873" s="181">
        <f>IF(N873="zákl. přenesená",J873,0)</f>
        <v>0</v>
      </c>
      <c r="BH873" s="181">
        <f>IF(N873="sníž. přenesená",J873,0)</f>
        <v>0</v>
      </c>
      <c r="BI873" s="181">
        <f>IF(N873="nulová",J873,0)</f>
        <v>0</v>
      </c>
      <c r="BJ873" s="18" t="s">
        <v>80</v>
      </c>
      <c r="BK873" s="181">
        <f>ROUND(I873*H873,2)</f>
        <v>0</v>
      </c>
      <c r="BL873" s="18" t="s">
        <v>245</v>
      </c>
      <c r="BM873" s="180" t="s">
        <v>968</v>
      </c>
    </row>
    <row r="874" spans="1:47" s="2" customFormat="1" ht="19.5">
      <c r="A874" s="35"/>
      <c r="B874" s="36"/>
      <c r="C874" s="37"/>
      <c r="D874" s="189" t="s">
        <v>193</v>
      </c>
      <c r="E874" s="37"/>
      <c r="F874" s="220" t="s">
        <v>948</v>
      </c>
      <c r="G874" s="37"/>
      <c r="H874" s="37"/>
      <c r="I874" s="184"/>
      <c r="J874" s="37"/>
      <c r="K874" s="37"/>
      <c r="L874" s="40"/>
      <c r="M874" s="185"/>
      <c r="N874" s="186"/>
      <c r="O874" s="65"/>
      <c r="P874" s="65"/>
      <c r="Q874" s="65"/>
      <c r="R874" s="65"/>
      <c r="S874" s="65"/>
      <c r="T874" s="66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T874" s="18" t="s">
        <v>193</v>
      </c>
      <c r="AU874" s="18" t="s">
        <v>82</v>
      </c>
    </row>
    <row r="875" spans="2:51" s="14" customFormat="1" ht="11.25">
      <c r="B875" s="198"/>
      <c r="C875" s="199"/>
      <c r="D875" s="189" t="s">
        <v>136</v>
      </c>
      <c r="E875" s="199"/>
      <c r="F875" s="201" t="s">
        <v>969</v>
      </c>
      <c r="G875" s="199"/>
      <c r="H875" s="202">
        <v>468.431</v>
      </c>
      <c r="I875" s="203"/>
      <c r="J875" s="199"/>
      <c r="K875" s="199"/>
      <c r="L875" s="204"/>
      <c r="M875" s="205"/>
      <c r="N875" s="206"/>
      <c r="O875" s="206"/>
      <c r="P875" s="206"/>
      <c r="Q875" s="206"/>
      <c r="R875" s="206"/>
      <c r="S875" s="206"/>
      <c r="T875" s="207"/>
      <c r="AT875" s="208" t="s">
        <v>136</v>
      </c>
      <c r="AU875" s="208" t="s">
        <v>82</v>
      </c>
      <c r="AV875" s="14" t="s">
        <v>82</v>
      </c>
      <c r="AW875" s="14" t="s">
        <v>4</v>
      </c>
      <c r="AX875" s="14" t="s">
        <v>80</v>
      </c>
      <c r="AY875" s="208" t="s">
        <v>125</v>
      </c>
    </row>
    <row r="876" spans="1:65" s="2" customFormat="1" ht="24.2" customHeight="1">
      <c r="A876" s="35"/>
      <c r="B876" s="36"/>
      <c r="C876" s="169" t="s">
        <v>970</v>
      </c>
      <c r="D876" s="169" t="s">
        <v>127</v>
      </c>
      <c r="E876" s="170" t="s">
        <v>840</v>
      </c>
      <c r="F876" s="171" t="s">
        <v>841</v>
      </c>
      <c r="G876" s="172" t="s">
        <v>652</v>
      </c>
      <c r="H876" s="173">
        <v>1841.464</v>
      </c>
      <c r="I876" s="174"/>
      <c r="J876" s="175">
        <f>ROUND(I876*H876,2)</f>
        <v>0</v>
      </c>
      <c r="K876" s="171" t="s">
        <v>131</v>
      </c>
      <c r="L876" s="40"/>
      <c r="M876" s="176" t="s">
        <v>19</v>
      </c>
      <c r="N876" s="177" t="s">
        <v>46</v>
      </c>
      <c r="O876" s="65"/>
      <c r="P876" s="178">
        <f>O876*H876</f>
        <v>0</v>
      </c>
      <c r="Q876" s="178">
        <v>3E-05</v>
      </c>
      <c r="R876" s="178">
        <f>Q876*H876</f>
        <v>0.05524392</v>
      </c>
      <c r="S876" s="178">
        <v>0</v>
      </c>
      <c r="T876" s="179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180" t="s">
        <v>245</v>
      </c>
      <c r="AT876" s="180" t="s">
        <v>127</v>
      </c>
      <c r="AU876" s="180" t="s">
        <v>82</v>
      </c>
      <c r="AY876" s="18" t="s">
        <v>125</v>
      </c>
      <c r="BE876" s="181">
        <f>IF(N876="základní",J876,0)</f>
        <v>0</v>
      </c>
      <c r="BF876" s="181">
        <f>IF(N876="snížená",J876,0)</f>
        <v>0</v>
      </c>
      <c r="BG876" s="181">
        <f>IF(N876="zákl. přenesená",J876,0)</f>
        <v>0</v>
      </c>
      <c r="BH876" s="181">
        <f>IF(N876="sníž. přenesená",J876,0)</f>
        <v>0</v>
      </c>
      <c r="BI876" s="181">
        <f>IF(N876="nulová",J876,0)</f>
        <v>0</v>
      </c>
      <c r="BJ876" s="18" t="s">
        <v>80</v>
      </c>
      <c r="BK876" s="181">
        <f>ROUND(I876*H876,2)</f>
        <v>0</v>
      </c>
      <c r="BL876" s="18" t="s">
        <v>245</v>
      </c>
      <c r="BM876" s="180" t="s">
        <v>971</v>
      </c>
    </row>
    <row r="877" spans="1:47" s="2" customFormat="1" ht="11.25">
      <c r="A877" s="35"/>
      <c r="B877" s="36"/>
      <c r="C877" s="37"/>
      <c r="D877" s="182" t="s">
        <v>134</v>
      </c>
      <c r="E877" s="37"/>
      <c r="F877" s="183" t="s">
        <v>843</v>
      </c>
      <c r="G877" s="37"/>
      <c r="H877" s="37"/>
      <c r="I877" s="184"/>
      <c r="J877" s="37"/>
      <c r="K877" s="37"/>
      <c r="L877" s="40"/>
      <c r="M877" s="185"/>
      <c r="N877" s="186"/>
      <c r="O877" s="65"/>
      <c r="P877" s="65"/>
      <c r="Q877" s="65"/>
      <c r="R877" s="65"/>
      <c r="S877" s="65"/>
      <c r="T877" s="66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T877" s="18" t="s">
        <v>134</v>
      </c>
      <c r="AU877" s="18" t="s">
        <v>82</v>
      </c>
    </row>
    <row r="878" spans="1:47" s="2" customFormat="1" ht="19.5">
      <c r="A878" s="35"/>
      <c r="B878" s="36"/>
      <c r="C878" s="37"/>
      <c r="D878" s="189" t="s">
        <v>193</v>
      </c>
      <c r="E878" s="37"/>
      <c r="F878" s="220" t="s">
        <v>948</v>
      </c>
      <c r="G878" s="37"/>
      <c r="H878" s="37"/>
      <c r="I878" s="184"/>
      <c r="J878" s="37"/>
      <c r="K878" s="37"/>
      <c r="L878" s="40"/>
      <c r="M878" s="185"/>
      <c r="N878" s="186"/>
      <c r="O878" s="65"/>
      <c r="P878" s="65"/>
      <c r="Q878" s="65"/>
      <c r="R878" s="65"/>
      <c r="S878" s="65"/>
      <c r="T878" s="66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T878" s="18" t="s">
        <v>193</v>
      </c>
      <c r="AU878" s="18" t="s">
        <v>82</v>
      </c>
    </row>
    <row r="879" spans="2:51" s="13" customFormat="1" ht="11.25">
      <c r="B879" s="187"/>
      <c r="C879" s="188"/>
      <c r="D879" s="189" t="s">
        <v>136</v>
      </c>
      <c r="E879" s="190" t="s">
        <v>19</v>
      </c>
      <c r="F879" s="191" t="s">
        <v>972</v>
      </c>
      <c r="G879" s="188"/>
      <c r="H879" s="190" t="s">
        <v>19</v>
      </c>
      <c r="I879" s="192"/>
      <c r="J879" s="188"/>
      <c r="K879" s="188"/>
      <c r="L879" s="193"/>
      <c r="M879" s="194"/>
      <c r="N879" s="195"/>
      <c r="O879" s="195"/>
      <c r="P879" s="195"/>
      <c r="Q879" s="195"/>
      <c r="R879" s="195"/>
      <c r="S879" s="195"/>
      <c r="T879" s="196"/>
      <c r="AT879" s="197" t="s">
        <v>136</v>
      </c>
      <c r="AU879" s="197" t="s">
        <v>82</v>
      </c>
      <c r="AV879" s="13" t="s">
        <v>80</v>
      </c>
      <c r="AW879" s="13" t="s">
        <v>37</v>
      </c>
      <c r="AX879" s="13" t="s">
        <v>75</v>
      </c>
      <c r="AY879" s="197" t="s">
        <v>125</v>
      </c>
    </row>
    <row r="880" spans="2:51" s="13" customFormat="1" ht="11.25">
      <c r="B880" s="187"/>
      <c r="C880" s="188"/>
      <c r="D880" s="189" t="s">
        <v>136</v>
      </c>
      <c r="E880" s="190" t="s">
        <v>19</v>
      </c>
      <c r="F880" s="191" t="s">
        <v>845</v>
      </c>
      <c r="G880" s="188"/>
      <c r="H880" s="190" t="s">
        <v>19</v>
      </c>
      <c r="I880" s="192"/>
      <c r="J880" s="188"/>
      <c r="K880" s="188"/>
      <c r="L880" s="193"/>
      <c r="M880" s="194"/>
      <c r="N880" s="195"/>
      <c r="O880" s="195"/>
      <c r="P880" s="195"/>
      <c r="Q880" s="195"/>
      <c r="R880" s="195"/>
      <c r="S880" s="195"/>
      <c r="T880" s="196"/>
      <c r="AT880" s="197" t="s">
        <v>136</v>
      </c>
      <c r="AU880" s="197" t="s">
        <v>82</v>
      </c>
      <c r="AV880" s="13" t="s">
        <v>80</v>
      </c>
      <c r="AW880" s="13" t="s">
        <v>37</v>
      </c>
      <c r="AX880" s="13" t="s">
        <v>75</v>
      </c>
      <c r="AY880" s="197" t="s">
        <v>125</v>
      </c>
    </row>
    <row r="881" spans="2:51" s="14" customFormat="1" ht="11.25">
      <c r="B881" s="198"/>
      <c r="C881" s="199"/>
      <c r="D881" s="189" t="s">
        <v>136</v>
      </c>
      <c r="E881" s="200" t="s">
        <v>19</v>
      </c>
      <c r="F881" s="201" t="s">
        <v>973</v>
      </c>
      <c r="G881" s="199"/>
      <c r="H881" s="202">
        <v>1841.464</v>
      </c>
      <c r="I881" s="203"/>
      <c r="J881" s="199"/>
      <c r="K881" s="199"/>
      <c r="L881" s="204"/>
      <c r="M881" s="205"/>
      <c r="N881" s="206"/>
      <c r="O881" s="206"/>
      <c r="P881" s="206"/>
      <c r="Q881" s="206"/>
      <c r="R881" s="206"/>
      <c r="S881" s="206"/>
      <c r="T881" s="207"/>
      <c r="AT881" s="208" t="s">
        <v>136</v>
      </c>
      <c r="AU881" s="208" t="s">
        <v>82</v>
      </c>
      <c r="AV881" s="14" t="s">
        <v>82</v>
      </c>
      <c r="AW881" s="14" t="s">
        <v>37</v>
      </c>
      <c r="AX881" s="14" t="s">
        <v>80</v>
      </c>
      <c r="AY881" s="208" t="s">
        <v>125</v>
      </c>
    </row>
    <row r="882" spans="1:65" s="2" customFormat="1" ht="16.5" customHeight="1">
      <c r="A882" s="35"/>
      <c r="B882" s="36"/>
      <c r="C882" s="221" t="s">
        <v>974</v>
      </c>
      <c r="D882" s="221" t="s">
        <v>218</v>
      </c>
      <c r="E882" s="222" t="s">
        <v>975</v>
      </c>
      <c r="F882" s="223" t="s">
        <v>976</v>
      </c>
      <c r="G882" s="224" t="s">
        <v>652</v>
      </c>
      <c r="H882" s="225">
        <v>1841.464</v>
      </c>
      <c r="I882" s="226"/>
      <c r="J882" s="227">
        <f>ROUND(I882*H882,2)</f>
        <v>0</v>
      </c>
      <c r="K882" s="223" t="s">
        <v>131</v>
      </c>
      <c r="L882" s="228"/>
      <c r="M882" s="229" t="s">
        <v>19</v>
      </c>
      <c r="N882" s="230" t="s">
        <v>46</v>
      </c>
      <c r="O882" s="65"/>
      <c r="P882" s="178">
        <f>O882*H882</f>
        <v>0</v>
      </c>
      <c r="Q882" s="178">
        <v>0.00026</v>
      </c>
      <c r="R882" s="178">
        <f>Q882*H882</f>
        <v>0.4787806399999999</v>
      </c>
      <c r="S882" s="178">
        <v>0</v>
      </c>
      <c r="T882" s="179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80" t="s">
        <v>371</v>
      </c>
      <c r="AT882" s="180" t="s">
        <v>218</v>
      </c>
      <c r="AU882" s="180" t="s">
        <v>82</v>
      </c>
      <c r="AY882" s="18" t="s">
        <v>125</v>
      </c>
      <c r="BE882" s="181">
        <f>IF(N882="základní",J882,0)</f>
        <v>0</v>
      </c>
      <c r="BF882" s="181">
        <f>IF(N882="snížená",J882,0)</f>
        <v>0</v>
      </c>
      <c r="BG882" s="181">
        <f>IF(N882="zákl. přenesená",J882,0)</f>
        <v>0</v>
      </c>
      <c r="BH882" s="181">
        <f>IF(N882="sníž. přenesená",J882,0)</f>
        <v>0</v>
      </c>
      <c r="BI882" s="181">
        <f>IF(N882="nulová",J882,0)</f>
        <v>0</v>
      </c>
      <c r="BJ882" s="18" t="s">
        <v>80</v>
      </c>
      <c r="BK882" s="181">
        <f>ROUND(I882*H882,2)</f>
        <v>0</v>
      </c>
      <c r="BL882" s="18" t="s">
        <v>245</v>
      </c>
      <c r="BM882" s="180" t="s">
        <v>977</v>
      </c>
    </row>
    <row r="883" spans="1:47" s="2" customFormat="1" ht="19.5">
      <c r="A883" s="35"/>
      <c r="B883" s="36"/>
      <c r="C883" s="37"/>
      <c r="D883" s="189" t="s">
        <v>193</v>
      </c>
      <c r="E883" s="37"/>
      <c r="F883" s="220" t="s">
        <v>948</v>
      </c>
      <c r="G883" s="37"/>
      <c r="H883" s="37"/>
      <c r="I883" s="184"/>
      <c r="J883" s="37"/>
      <c r="K883" s="37"/>
      <c r="L883" s="40"/>
      <c r="M883" s="185"/>
      <c r="N883" s="186"/>
      <c r="O883" s="65"/>
      <c r="P883" s="65"/>
      <c r="Q883" s="65"/>
      <c r="R883" s="65"/>
      <c r="S883" s="65"/>
      <c r="T883" s="66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T883" s="18" t="s">
        <v>193</v>
      </c>
      <c r="AU883" s="18" t="s">
        <v>82</v>
      </c>
    </row>
    <row r="884" spans="1:65" s="2" customFormat="1" ht="16.5" customHeight="1">
      <c r="A884" s="35"/>
      <c r="B884" s="36"/>
      <c r="C884" s="169" t="s">
        <v>978</v>
      </c>
      <c r="D884" s="169" t="s">
        <v>127</v>
      </c>
      <c r="E884" s="170" t="s">
        <v>852</v>
      </c>
      <c r="F884" s="171" t="s">
        <v>853</v>
      </c>
      <c r="G884" s="172" t="s">
        <v>501</v>
      </c>
      <c r="H884" s="173">
        <v>767.277</v>
      </c>
      <c r="I884" s="174"/>
      <c r="J884" s="175">
        <f>ROUND(I884*H884,2)</f>
        <v>0</v>
      </c>
      <c r="K884" s="171" t="s">
        <v>131</v>
      </c>
      <c r="L884" s="40"/>
      <c r="M884" s="176" t="s">
        <v>19</v>
      </c>
      <c r="N884" s="177" t="s">
        <v>46</v>
      </c>
      <c r="O884" s="65"/>
      <c r="P884" s="178">
        <f>O884*H884</f>
        <v>0</v>
      </c>
      <c r="Q884" s="178">
        <v>5E-05</v>
      </c>
      <c r="R884" s="178">
        <f>Q884*H884</f>
        <v>0.038363850000000005</v>
      </c>
      <c r="S884" s="178">
        <v>0</v>
      </c>
      <c r="T884" s="179">
        <f>S884*H884</f>
        <v>0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R884" s="180" t="s">
        <v>245</v>
      </c>
      <c r="AT884" s="180" t="s">
        <v>127</v>
      </c>
      <c r="AU884" s="180" t="s">
        <v>82</v>
      </c>
      <c r="AY884" s="18" t="s">
        <v>125</v>
      </c>
      <c r="BE884" s="181">
        <f>IF(N884="základní",J884,0)</f>
        <v>0</v>
      </c>
      <c r="BF884" s="181">
        <f>IF(N884="snížená",J884,0)</f>
        <v>0</v>
      </c>
      <c r="BG884" s="181">
        <f>IF(N884="zákl. přenesená",J884,0)</f>
        <v>0</v>
      </c>
      <c r="BH884" s="181">
        <f>IF(N884="sníž. přenesená",J884,0)</f>
        <v>0</v>
      </c>
      <c r="BI884" s="181">
        <f>IF(N884="nulová",J884,0)</f>
        <v>0</v>
      </c>
      <c r="BJ884" s="18" t="s">
        <v>80</v>
      </c>
      <c r="BK884" s="181">
        <f>ROUND(I884*H884,2)</f>
        <v>0</v>
      </c>
      <c r="BL884" s="18" t="s">
        <v>245</v>
      </c>
      <c r="BM884" s="180" t="s">
        <v>979</v>
      </c>
    </row>
    <row r="885" spans="1:47" s="2" customFormat="1" ht="11.25">
      <c r="A885" s="35"/>
      <c r="B885" s="36"/>
      <c r="C885" s="37"/>
      <c r="D885" s="182" t="s">
        <v>134</v>
      </c>
      <c r="E885" s="37"/>
      <c r="F885" s="183" t="s">
        <v>855</v>
      </c>
      <c r="G885" s="37"/>
      <c r="H885" s="37"/>
      <c r="I885" s="184"/>
      <c r="J885" s="37"/>
      <c r="K885" s="37"/>
      <c r="L885" s="40"/>
      <c r="M885" s="185"/>
      <c r="N885" s="186"/>
      <c r="O885" s="65"/>
      <c r="P885" s="65"/>
      <c r="Q885" s="65"/>
      <c r="R885" s="65"/>
      <c r="S885" s="65"/>
      <c r="T885" s="66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T885" s="18" t="s">
        <v>134</v>
      </c>
      <c r="AU885" s="18" t="s">
        <v>82</v>
      </c>
    </row>
    <row r="886" spans="1:47" s="2" customFormat="1" ht="19.5">
      <c r="A886" s="35"/>
      <c r="B886" s="36"/>
      <c r="C886" s="37"/>
      <c r="D886" s="189" t="s">
        <v>193</v>
      </c>
      <c r="E886" s="37"/>
      <c r="F886" s="220" t="s">
        <v>948</v>
      </c>
      <c r="G886" s="37"/>
      <c r="H886" s="37"/>
      <c r="I886" s="184"/>
      <c r="J886" s="37"/>
      <c r="K886" s="37"/>
      <c r="L886" s="40"/>
      <c r="M886" s="185"/>
      <c r="N886" s="186"/>
      <c r="O886" s="65"/>
      <c r="P886" s="65"/>
      <c r="Q886" s="65"/>
      <c r="R886" s="65"/>
      <c r="S886" s="65"/>
      <c r="T886" s="66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T886" s="18" t="s">
        <v>193</v>
      </c>
      <c r="AU886" s="18" t="s">
        <v>82</v>
      </c>
    </row>
    <row r="887" spans="2:51" s="13" customFormat="1" ht="11.25">
      <c r="B887" s="187"/>
      <c r="C887" s="188"/>
      <c r="D887" s="189" t="s">
        <v>136</v>
      </c>
      <c r="E887" s="190" t="s">
        <v>19</v>
      </c>
      <c r="F887" s="191" t="s">
        <v>972</v>
      </c>
      <c r="G887" s="188"/>
      <c r="H887" s="190" t="s">
        <v>19</v>
      </c>
      <c r="I887" s="192"/>
      <c r="J887" s="188"/>
      <c r="K887" s="188"/>
      <c r="L887" s="193"/>
      <c r="M887" s="194"/>
      <c r="N887" s="195"/>
      <c r="O887" s="195"/>
      <c r="P887" s="195"/>
      <c r="Q887" s="195"/>
      <c r="R887" s="195"/>
      <c r="S887" s="195"/>
      <c r="T887" s="196"/>
      <c r="AT887" s="197" t="s">
        <v>136</v>
      </c>
      <c r="AU887" s="197" t="s">
        <v>82</v>
      </c>
      <c r="AV887" s="13" t="s">
        <v>80</v>
      </c>
      <c r="AW887" s="13" t="s">
        <v>37</v>
      </c>
      <c r="AX887" s="13" t="s">
        <v>75</v>
      </c>
      <c r="AY887" s="197" t="s">
        <v>125</v>
      </c>
    </row>
    <row r="888" spans="2:51" s="13" customFormat="1" ht="11.25">
      <c r="B888" s="187"/>
      <c r="C888" s="188"/>
      <c r="D888" s="189" t="s">
        <v>136</v>
      </c>
      <c r="E888" s="190" t="s">
        <v>19</v>
      </c>
      <c r="F888" s="191" t="s">
        <v>856</v>
      </c>
      <c r="G888" s="188"/>
      <c r="H888" s="190" t="s">
        <v>19</v>
      </c>
      <c r="I888" s="192"/>
      <c r="J888" s="188"/>
      <c r="K888" s="188"/>
      <c r="L888" s="193"/>
      <c r="M888" s="194"/>
      <c r="N888" s="195"/>
      <c r="O888" s="195"/>
      <c r="P888" s="195"/>
      <c r="Q888" s="195"/>
      <c r="R888" s="195"/>
      <c r="S888" s="195"/>
      <c r="T888" s="196"/>
      <c r="AT888" s="197" t="s">
        <v>136</v>
      </c>
      <c r="AU888" s="197" t="s">
        <v>82</v>
      </c>
      <c r="AV888" s="13" t="s">
        <v>80</v>
      </c>
      <c r="AW888" s="13" t="s">
        <v>37</v>
      </c>
      <c r="AX888" s="13" t="s">
        <v>75</v>
      </c>
      <c r="AY888" s="197" t="s">
        <v>125</v>
      </c>
    </row>
    <row r="889" spans="2:51" s="14" customFormat="1" ht="11.25">
      <c r="B889" s="198"/>
      <c r="C889" s="199"/>
      <c r="D889" s="189" t="s">
        <v>136</v>
      </c>
      <c r="E889" s="200" t="s">
        <v>19</v>
      </c>
      <c r="F889" s="201" t="s">
        <v>980</v>
      </c>
      <c r="G889" s="199"/>
      <c r="H889" s="202">
        <v>767.277</v>
      </c>
      <c r="I889" s="203"/>
      <c r="J889" s="199"/>
      <c r="K889" s="199"/>
      <c r="L889" s="204"/>
      <c r="M889" s="205"/>
      <c r="N889" s="206"/>
      <c r="O889" s="206"/>
      <c r="P889" s="206"/>
      <c r="Q889" s="206"/>
      <c r="R889" s="206"/>
      <c r="S889" s="206"/>
      <c r="T889" s="207"/>
      <c r="AT889" s="208" t="s">
        <v>136</v>
      </c>
      <c r="AU889" s="208" t="s">
        <v>82</v>
      </c>
      <c r="AV889" s="14" t="s">
        <v>82</v>
      </c>
      <c r="AW889" s="14" t="s">
        <v>37</v>
      </c>
      <c r="AX889" s="14" t="s">
        <v>80</v>
      </c>
      <c r="AY889" s="208" t="s">
        <v>125</v>
      </c>
    </row>
    <row r="890" spans="1:65" s="2" customFormat="1" ht="16.5" customHeight="1">
      <c r="A890" s="35"/>
      <c r="B890" s="36"/>
      <c r="C890" s="221" t="s">
        <v>981</v>
      </c>
      <c r="D890" s="221" t="s">
        <v>218</v>
      </c>
      <c r="E890" s="222" t="s">
        <v>859</v>
      </c>
      <c r="F890" s="223" t="s">
        <v>860</v>
      </c>
      <c r="G890" s="224" t="s">
        <v>501</v>
      </c>
      <c r="H890" s="225">
        <v>782.623</v>
      </c>
      <c r="I890" s="226"/>
      <c r="J890" s="227">
        <f>ROUND(I890*H890,2)</f>
        <v>0</v>
      </c>
      <c r="K890" s="223" t="s">
        <v>131</v>
      </c>
      <c r="L890" s="228"/>
      <c r="M890" s="229" t="s">
        <v>19</v>
      </c>
      <c r="N890" s="230" t="s">
        <v>46</v>
      </c>
      <c r="O890" s="65"/>
      <c r="P890" s="178">
        <f>O890*H890</f>
        <v>0</v>
      </c>
      <c r="Q890" s="178">
        <v>0.00091</v>
      </c>
      <c r="R890" s="178">
        <f>Q890*H890</f>
        <v>0.71218693</v>
      </c>
      <c r="S890" s="178">
        <v>0</v>
      </c>
      <c r="T890" s="179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80" t="s">
        <v>371</v>
      </c>
      <c r="AT890" s="180" t="s">
        <v>218</v>
      </c>
      <c r="AU890" s="180" t="s">
        <v>82</v>
      </c>
      <c r="AY890" s="18" t="s">
        <v>125</v>
      </c>
      <c r="BE890" s="181">
        <f>IF(N890="základní",J890,0)</f>
        <v>0</v>
      </c>
      <c r="BF890" s="181">
        <f>IF(N890="snížená",J890,0)</f>
        <v>0</v>
      </c>
      <c r="BG890" s="181">
        <f>IF(N890="zákl. přenesená",J890,0)</f>
        <v>0</v>
      </c>
      <c r="BH890" s="181">
        <f>IF(N890="sníž. přenesená",J890,0)</f>
        <v>0</v>
      </c>
      <c r="BI890" s="181">
        <f>IF(N890="nulová",J890,0)</f>
        <v>0</v>
      </c>
      <c r="BJ890" s="18" t="s">
        <v>80</v>
      </c>
      <c r="BK890" s="181">
        <f>ROUND(I890*H890,2)</f>
        <v>0</v>
      </c>
      <c r="BL890" s="18" t="s">
        <v>245</v>
      </c>
      <c r="BM890" s="180" t="s">
        <v>982</v>
      </c>
    </row>
    <row r="891" spans="1:47" s="2" customFormat="1" ht="19.5">
      <c r="A891" s="35"/>
      <c r="B891" s="36"/>
      <c r="C891" s="37"/>
      <c r="D891" s="189" t="s">
        <v>193</v>
      </c>
      <c r="E891" s="37"/>
      <c r="F891" s="220" t="s">
        <v>948</v>
      </c>
      <c r="G891" s="37"/>
      <c r="H891" s="37"/>
      <c r="I891" s="184"/>
      <c r="J891" s="37"/>
      <c r="K891" s="37"/>
      <c r="L891" s="40"/>
      <c r="M891" s="185"/>
      <c r="N891" s="186"/>
      <c r="O891" s="65"/>
      <c r="P891" s="65"/>
      <c r="Q891" s="65"/>
      <c r="R891" s="65"/>
      <c r="S891" s="65"/>
      <c r="T891" s="66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T891" s="18" t="s">
        <v>193</v>
      </c>
      <c r="AU891" s="18" t="s">
        <v>82</v>
      </c>
    </row>
    <row r="892" spans="2:51" s="14" customFormat="1" ht="11.25">
      <c r="B892" s="198"/>
      <c r="C892" s="199"/>
      <c r="D892" s="189" t="s">
        <v>136</v>
      </c>
      <c r="E892" s="199"/>
      <c r="F892" s="201" t="s">
        <v>983</v>
      </c>
      <c r="G892" s="199"/>
      <c r="H892" s="202">
        <v>782.623</v>
      </c>
      <c r="I892" s="203"/>
      <c r="J892" s="199"/>
      <c r="K892" s="199"/>
      <c r="L892" s="204"/>
      <c r="M892" s="205"/>
      <c r="N892" s="206"/>
      <c r="O892" s="206"/>
      <c r="P892" s="206"/>
      <c r="Q892" s="206"/>
      <c r="R892" s="206"/>
      <c r="S892" s="206"/>
      <c r="T892" s="207"/>
      <c r="AT892" s="208" t="s">
        <v>136</v>
      </c>
      <c r="AU892" s="208" t="s">
        <v>82</v>
      </c>
      <c r="AV892" s="14" t="s">
        <v>82</v>
      </c>
      <c r="AW892" s="14" t="s">
        <v>4</v>
      </c>
      <c r="AX892" s="14" t="s">
        <v>80</v>
      </c>
      <c r="AY892" s="208" t="s">
        <v>125</v>
      </c>
    </row>
    <row r="893" spans="1:65" s="2" customFormat="1" ht="24.2" customHeight="1">
      <c r="A893" s="35"/>
      <c r="B893" s="36"/>
      <c r="C893" s="169" t="s">
        <v>984</v>
      </c>
      <c r="D893" s="169" t="s">
        <v>127</v>
      </c>
      <c r="E893" s="170" t="s">
        <v>902</v>
      </c>
      <c r="F893" s="171" t="s">
        <v>903</v>
      </c>
      <c r="G893" s="172" t="s">
        <v>501</v>
      </c>
      <c r="H893" s="173">
        <v>767.277</v>
      </c>
      <c r="I893" s="174"/>
      <c r="J893" s="175">
        <f>ROUND(I893*H893,2)</f>
        <v>0</v>
      </c>
      <c r="K893" s="171" t="s">
        <v>19</v>
      </c>
      <c r="L893" s="40"/>
      <c r="M893" s="176" t="s">
        <v>19</v>
      </c>
      <c r="N893" s="177" t="s">
        <v>46</v>
      </c>
      <c r="O893" s="65"/>
      <c r="P893" s="178">
        <f>O893*H893</f>
        <v>0</v>
      </c>
      <c r="Q893" s="178">
        <v>3E-05</v>
      </c>
      <c r="R893" s="178">
        <f>Q893*H893</f>
        <v>0.02301831</v>
      </c>
      <c r="S893" s="178">
        <v>0</v>
      </c>
      <c r="T893" s="179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80" t="s">
        <v>245</v>
      </c>
      <c r="AT893" s="180" t="s">
        <v>127</v>
      </c>
      <c r="AU893" s="180" t="s">
        <v>82</v>
      </c>
      <c r="AY893" s="18" t="s">
        <v>125</v>
      </c>
      <c r="BE893" s="181">
        <f>IF(N893="základní",J893,0)</f>
        <v>0</v>
      </c>
      <c r="BF893" s="181">
        <f>IF(N893="snížená",J893,0)</f>
        <v>0</v>
      </c>
      <c r="BG893" s="181">
        <f>IF(N893="zákl. přenesená",J893,0)</f>
        <v>0</v>
      </c>
      <c r="BH893" s="181">
        <f>IF(N893="sníž. přenesená",J893,0)</f>
        <v>0</v>
      </c>
      <c r="BI893" s="181">
        <f>IF(N893="nulová",J893,0)</f>
        <v>0</v>
      </c>
      <c r="BJ893" s="18" t="s">
        <v>80</v>
      </c>
      <c r="BK893" s="181">
        <f>ROUND(I893*H893,2)</f>
        <v>0</v>
      </c>
      <c r="BL893" s="18" t="s">
        <v>245</v>
      </c>
      <c r="BM893" s="180" t="s">
        <v>985</v>
      </c>
    </row>
    <row r="894" spans="1:47" s="2" customFormat="1" ht="19.5">
      <c r="A894" s="35"/>
      <c r="B894" s="36"/>
      <c r="C894" s="37"/>
      <c r="D894" s="189" t="s">
        <v>193</v>
      </c>
      <c r="E894" s="37"/>
      <c r="F894" s="220" t="s">
        <v>948</v>
      </c>
      <c r="G894" s="37"/>
      <c r="H894" s="37"/>
      <c r="I894" s="184"/>
      <c r="J894" s="37"/>
      <c r="K894" s="37"/>
      <c r="L894" s="40"/>
      <c r="M894" s="185"/>
      <c r="N894" s="186"/>
      <c r="O894" s="65"/>
      <c r="P894" s="65"/>
      <c r="Q894" s="65"/>
      <c r="R894" s="65"/>
      <c r="S894" s="65"/>
      <c r="T894" s="66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T894" s="18" t="s">
        <v>193</v>
      </c>
      <c r="AU894" s="18" t="s">
        <v>82</v>
      </c>
    </row>
    <row r="895" spans="2:51" s="13" customFormat="1" ht="11.25">
      <c r="B895" s="187"/>
      <c r="C895" s="188"/>
      <c r="D895" s="189" t="s">
        <v>136</v>
      </c>
      <c r="E895" s="190" t="s">
        <v>19</v>
      </c>
      <c r="F895" s="191" t="s">
        <v>972</v>
      </c>
      <c r="G895" s="188"/>
      <c r="H895" s="190" t="s">
        <v>19</v>
      </c>
      <c r="I895" s="192"/>
      <c r="J895" s="188"/>
      <c r="K895" s="188"/>
      <c r="L895" s="193"/>
      <c r="M895" s="194"/>
      <c r="N895" s="195"/>
      <c r="O895" s="195"/>
      <c r="P895" s="195"/>
      <c r="Q895" s="195"/>
      <c r="R895" s="195"/>
      <c r="S895" s="195"/>
      <c r="T895" s="196"/>
      <c r="AT895" s="197" t="s">
        <v>136</v>
      </c>
      <c r="AU895" s="197" t="s">
        <v>82</v>
      </c>
      <c r="AV895" s="13" t="s">
        <v>80</v>
      </c>
      <c r="AW895" s="13" t="s">
        <v>37</v>
      </c>
      <c r="AX895" s="13" t="s">
        <v>75</v>
      </c>
      <c r="AY895" s="197" t="s">
        <v>125</v>
      </c>
    </row>
    <row r="896" spans="2:51" s="13" customFormat="1" ht="11.25">
      <c r="B896" s="187"/>
      <c r="C896" s="188"/>
      <c r="D896" s="189" t="s">
        <v>136</v>
      </c>
      <c r="E896" s="190" t="s">
        <v>19</v>
      </c>
      <c r="F896" s="191" t="s">
        <v>856</v>
      </c>
      <c r="G896" s="188"/>
      <c r="H896" s="190" t="s">
        <v>19</v>
      </c>
      <c r="I896" s="192"/>
      <c r="J896" s="188"/>
      <c r="K896" s="188"/>
      <c r="L896" s="193"/>
      <c r="M896" s="194"/>
      <c r="N896" s="195"/>
      <c r="O896" s="195"/>
      <c r="P896" s="195"/>
      <c r="Q896" s="195"/>
      <c r="R896" s="195"/>
      <c r="S896" s="195"/>
      <c r="T896" s="196"/>
      <c r="AT896" s="197" t="s">
        <v>136</v>
      </c>
      <c r="AU896" s="197" t="s">
        <v>82</v>
      </c>
      <c r="AV896" s="13" t="s">
        <v>80</v>
      </c>
      <c r="AW896" s="13" t="s">
        <v>37</v>
      </c>
      <c r="AX896" s="13" t="s">
        <v>75</v>
      </c>
      <c r="AY896" s="197" t="s">
        <v>125</v>
      </c>
    </row>
    <row r="897" spans="2:51" s="14" customFormat="1" ht="11.25">
      <c r="B897" s="198"/>
      <c r="C897" s="199"/>
      <c r="D897" s="189" t="s">
        <v>136</v>
      </c>
      <c r="E897" s="200" t="s">
        <v>19</v>
      </c>
      <c r="F897" s="201" t="s">
        <v>980</v>
      </c>
      <c r="G897" s="199"/>
      <c r="H897" s="202">
        <v>767.277</v>
      </c>
      <c r="I897" s="203"/>
      <c r="J897" s="199"/>
      <c r="K897" s="199"/>
      <c r="L897" s="204"/>
      <c r="M897" s="205"/>
      <c r="N897" s="206"/>
      <c r="O897" s="206"/>
      <c r="P897" s="206"/>
      <c r="Q897" s="206"/>
      <c r="R897" s="206"/>
      <c r="S897" s="206"/>
      <c r="T897" s="207"/>
      <c r="AT897" s="208" t="s">
        <v>136</v>
      </c>
      <c r="AU897" s="208" t="s">
        <v>82</v>
      </c>
      <c r="AV897" s="14" t="s">
        <v>82</v>
      </c>
      <c r="AW897" s="14" t="s">
        <v>37</v>
      </c>
      <c r="AX897" s="14" t="s">
        <v>80</v>
      </c>
      <c r="AY897" s="208" t="s">
        <v>125</v>
      </c>
    </row>
    <row r="898" spans="1:65" s="2" customFormat="1" ht="16.5" customHeight="1">
      <c r="A898" s="35"/>
      <c r="B898" s="36"/>
      <c r="C898" s="221" t="s">
        <v>986</v>
      </c>
      <c r="D898" s="221" t="s">
        <v>218</v>
      </c>
      <c r="E898" s="222" t="s">
        <v>906</v>
      </c>
      <c r="F898" s="223" t="s">
        <v>907</v>
      </c>
      <c r="G898" s="224" t="s">
        <v>501</v>
      </c>
      <c r="H898" s="225">
        <v>805.641</v>
      </c>
      <c r="I898" s="226"/>
      <c r="J898" s="227">
        <f>ROUND(I898*H898,2)</f>
        <v>0</v>
      </c>
      <c r="K898" s="223" t="s">
        <v>19</v>
      </c>
      <c r="L898" s="228"/>
      <c r="M898" s="229" t="s">
        <v>19</v>
      </c>
      <c r="N898" s="230" t="s">
        <v>46</v>
      </c>
      <c r="O898" s="65"/>
      <c r="P898" s="178">
        <f>O898*H898</f>
        <v>0</v>
      </c>
      <c r="Q898" s="178">
        <v>0.00118</v>
      </c>
      <c r="R898" s="178">
        <f>Q898*H898</f>
        <v>0.95065638</v>
      </c>
      <c r="S898" s="178">
        <v>0</v>
      </c>
      <c r="T898" s="179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80" t="s">
        <v>371</v>
      </c>
      <c r="AT898" s="180" t="s">
        <v>218</v>
      </c>
      <c r="AU898" s="180" t="s">
        <v>82</v>
      </c>
      <c r="AY898" s="18" t="s">
        <v>125</v>
      </c>
      <c r="BE898" s="181">
        <f>IF(N898="základní",J898,0)</f>
        <v>0</v>
      </c>
      <c r="BF898" s="181">
        <f>IF(N898="snížená",J898,0)</f>
        <v>0</v>
      </c>
      <c r="BG898" s="181">
        <f>IF(N898="zákl. přenesená",J898,0)</f>
        <v>0</v>
      </c>
      <c r="BH898" s="181">
        <f>IF(N898="sníž. přenesená",J898,0)</f>
        <v>0</v>
      </c>
      <c r="BI898" s="181">
        <f>IF(N898="nulová",J898,0)</f>
        <v>0</v>
      </c>
      <c r="BJ898" s="18" t="s">
        <v>80</v>
      </c>
      <c r="BK898" s="181">
        <f>ROUND(I898*H898,2)</f>
        <v>0</v>
      </c>
      <c r="BL898" s="18" t="s">
        <v>245</v>
      </c>
      <c r="BM898" s="180" t="s">
        <v>987</v>
      </c>
    </row>
    <row r="899" spans="1:47" s="2" customFormat="1" ht="19.5">
      <c r="A899" s="35"/>
      <c r="B899" s="36"/>
      <c r="C899" s="37"/>
      <c r="D899" s="189" t="s">
        <v>193</v>
      </c>
      <c r="E899" s="37"/>
      <c r="F899" s="220" t="s">
        <v>948</v>
      </c>
      <c r="G899" s="37"/>
      <c r="H899" s="37"/>
      <c r="I899" s="184"/>
      <c r="J899" s="37"/>
      <c r="K899" s="37"/>
      <c r="L899" s="40"/>
      <c r="M899" s="185"/>
      <c r="N899" s="186"/>
      <c r="O899" s="65"/>
      <c r="P899" s="65"/>
      <c r="Q899" s="65"/>
      <c r="R899" s="65"/>
      <c r="S899" s="65"/>
      <c r="T899" s="66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T899" s="18" t="s">
        <v>193</v>
      </c>
      <c r="AU899" s="18" t="s">
        <v>82</v>
      </c>
    </row>
    <row r="900" spans="2:51" s="14" customFormat="1" ht="11.25">
      <c r="B900" s="198"/>
      <c r="C900" s="199"/>
      <c r="D900" s="189" t="s">
        <v>136</v>
      </c>
      <c r="E900" s="199"/>
      <c r="F900" s="201" t="s">
        <v>988</v>
      </c>
      <c r="G900" s="199"/>
      <c r="H900" s="202">
        <v>805.641</v>
      </c>
      <c r="I900" s="203"/>
      <c r="J900" s="199"/>
      <c r="K900" s="199"/>
      <c r="L900" s="204"/>
      <c r="M900" s="205"/>
      <c r="N900" s="206"/>
      <c r="O900" s="206"/>
      <c r="P900" s="206"/>
      <c r="Q900" s="206"/>
      <c r="R900" s="206"/>
      <c r="S900" s="206"/>
      <c r="T900" s="207"/>
      <c r="AT900" s="208" t="s">
        <v>136</v>
      </c>
      <c r="AU900" s="208" t="s">
        <v>82</v>
      </c>
      <c r="AV900" s="14" t="s">
        <v>82</v>
      </c>
      <c r="AW900" s="14" t="s">
        <v>4</v>
      </c>
      <c r="AX900" s="14" t="s">
        <v>80</v>
      </c>
      <c r="AY900" s="208" t="s">
        <v>125</v>
      </c>
    </row>
    <row r="901" spans="1:65" s="2" customFormat="1" ht="33" customHeight="1">
      <c r="A901" s="35"/>
      <c r="B901" s="36"/>
      <c r="C901" s="169" t="s">
        <v>989</v>
      </c>
      <c r="D901" s="169" t="s">
        <v>127</v>
      </c>
      <c r="E901" s="170" t="s">
        <v>990</v>
      </c>
      <c r="F901" s="171" t="s">
        <v>991</v>
      </c>
      <c r="G901" s="172" t="s">
        <v>130</v>
      </c>
      <c r="H901" s="173">
        <v>2372.111</v>
      </c>
      <c r="I901" s="174"/>
      <c r="J901" s="175">
        <f>ROUND(I901*H901,2)</f>
        <v>0</v>
      </c>
      <c r="K901" s="171" t="s">
        <v>19</v>
      </c>
      <c r="L901" s="40"/>
      <c r="M901" s="176" t="s">
        <v>19</v>
      </c>
      <c r="N901" s="177" t="s">
        <v>46</v>
      </c>
      <c r="O901" s="65"/>
      <c r="P901" s="178">
        <f>O901*H901</f>
        <v>0</v>
      </c>
      <c r="Q901" s="178">
        <v>0</v>
      </c>
      <c r="R901" s="178">
        <f>Q901*H901</f>
        <v>0</v>
      </c>
      <c r="S901" s="178">
        <v>0</v>
      </c>
      <c r="T901" s="179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180" t="s">
        <v>245</v>
      </c>
      <c r="AT901" s="180" t="s">
        <v>127</v>
      </c>
      <c r="AU901" s="180" t="s">
        <v>82</v>
      </c>
      <c r="AY901" s="18" t="s">
        <v>125</v>
      </c>
      <c r="BE901" s="181">
        <f>IF(N901="základní",J901,0)</f>
        <v>0</v>
      </c>
      <c r="BF901" s="181">
        <f>IF(N901="snížená",J901,0)</f>
        <v>0</v>
      </c>
      <c r="BG901" s="181">
        <f>IF(N901="zákl. přenesená",J901,0)</f>
        <v>0</v>
      </c>
      <c r="BH901" s="181">
        <f>IF(N901="sníž. přenesená",J901,0)</f>
        <v>0</v>
      </c>
      <c r="BI901" s="181">
        <f>IF(N901="nulová",J901,0)</f>
        <v>0</v>
      </c>
      <c r="BJ901" s="18" t="s">
        <v>80</v>
      </c>
      <c r="BK901" s="181">
        <f>ROUND(I901*H901,2)</f>
        <v>0</v>
      </c>
      <c r="BL901" s="18" t="s">
        <v>245</v>
      </c>
      <c r="BM901" s="180" t="s">
        <v>992</v>
      </c>
    </row>
    <row r="902" spans="2:51" s="13" customFormat="1" ht="11.25">
      <c r="B902" s="187"/>
      <c r="C902" s="188"/>
      <c r="D902" s="189" t="s">
        <v>136</v>
      </c>
      <c r="E902" s="190" t="s">
        <v>19</v>
      </c>
      <c r="F902" s="191" t="s">
        <v>993</v>
      </c>
      <c r="G902" s="188"/>
      <c r="H902" s="190" t="s">
        <v>19</v>
      </c>
      <c r="I902" s="192"/>
      <c r="J902" s="188"/>
      <c r="K902" s="188"/>
      <c r="L902" s="193"/>
      <c r="M902" s="194"/>
      <c r="N902" s="195"/>
      <c r="O902" s="195"/>
      <c r="P902" s="195"/>
      <c r="Q902" s="195"/>
      <c r="R902" s="195"/>
      <c r="S902" s="195"/>
      <c r="T902" s="196"/>
      <c r="AT902" s="197" t="s">
        <v>136</v>
      </c>
      <c r="AU902" s="197" t="s">
        <v>82</v>
      </c>
      <c r="AV902" s="13" t="s">
        <v>80</v>
      </c>
      <c r="AW902" s="13" t="s">
        <v>37</v>
      </c>
      <c r="AX902" s="13" t="s">
        <v>75</v>
      </c>
      <c r="AY902" s="197" t="s">
        <v>125</v>
      </c>
    </row>
    <row r="903" spans="2:51" s="13" customFormat="1" ht="11.25">
      <c r="B903" s="187"/>
      <c r="C903" s="188"/>
      <c r="D903" s="189" t="s">
        <v>136</v>
      </c>
      <c r="E903" s="190" t="s">
        <v>19</v>
      </c>
      <c r="F903" s="191" t="s">
        <v>994</v>
      </c>
      <c r="G903" s="188"/>
      <c r="H903" s="190" t="s">
        <v>19</v>
      </c>
      <c r="I903" s="192"/>
      <c r="J903" s="188"/>
      <c r="K903" s="188"/>
      <c r="L903" s="193"/>
      <c r="M903" s="194"/>
      <c r="N903" s="195"/>
      <c r="O903" s="195"/>
      <c r="P903" s="195"/>
      <c r="Q903" s="195"/>
      <c r="R903" s="195"/>
      <c r="S903" s="195"/>
      <c r="T903" s="196"/>
      <c r="AT903" s="197" t="s">
        <v>136</v>
      </c>
      <c r="AU903" s="197" t="s">
        <v>82</v>
      </c>
      <c r="AV903" s="13" t="s">
        <v>80</v>
      </c>
      <c r="AW903" s="13" t="s">
        <v>37</v>
      </c>
      <c r="AX903" s="13" t="s">
        <v>75</v>
      </c>
      <c r="AY903" s="197" t="s">
        <v>125</v>
      </c>
    </row>
    <row r="904" spans="2:51" s="14" customFormat="1" ht="11.25">
      <c r="B904" s="198"/>
      <c r="C904" s="199"/>
      <c r="D904" s="189" t="s">
        <v>136</v>
      </c>
      <c r="E904" s="200" t="s">
        <v>19</v>
      </c>
      <c r="F904" s="201" t="s">
        <v>251</v>
      </c>
      <c r="G904" s="199"/>
      <c r="H904" s="202">
        <v>1162.011</v>
      </c>
      <c r="I904" s="203"/>
      <c r="J904" s="199"/>
      <c r="K904" s="199"/>
      <c r="L904" s="204"/>
      <c r="M904" s="205"/>
      <c r="N904" s="206"/>
      <c r="O904" s="206"/>
      <c r="P904" s="206"/>
      <c r="Q904" s="206"/>
      <c r="R904" s="206"/>
      <c r="S904" s="206"/>
      <c r="T904" s="207"/>
      <c r="AT904" s="208" t="s">
        <v>136</v>
      </c>
      <c r="AU904" s="208" t="s">
        <v>82</v>
      </c>
      <c r="AV904" s="14" t="s">
        <v>82</v>
      </c>
      <c r="AW904" s="14" t="s">
        <v>37</v>
      </c>
      <c r="AX904" s="14" t="s">
        <v>75</v>
      </c>
      <c r="AY904" s="208" t="s">
        <v>125</v>
      </c>
    </row>
    <row r="905" spans="2:51" s="13" customFormat="1" ht="11.25">
      <c r="B905" s="187"/>
      <c r="C905" s="188"/>
      <c r="D905" s="189" t="s">
        <v>136</v>
      </c>
      <c r="E905" s="190" t="s">
        <v>19</v>
      </c>
      <c r="F905" s="191" t="s">
        <v>995</v>
      </c>
      <c r="G905" s="188"/>
      <c r="H905" s="190" t="s">
        <v>19</v>
      </c>
      <c r="I905" s="192"/>
      <c r="J905" s="188"/>
      <c r="K905" s="188"/>
      <c r="L905" s="193"/>
      <c r="M905" s="194"/>
      <c r="N905" s="195"/>
      <c r="O905" s="195"/>
      <c r="P905" s="195"/>
      <c r="Q905" s="195"/>
      <c r="R905" s="195"/>
      <c r="S905" s="195"/>
      <c r="T905" s="196"/>
      <c r="AT905" s="197" t="s">
        <v>136</v>
      </c>
      <c r="AU905" s="197" t="s">
        <v>82</v>
      </c>
      <c r="AV905" s="13" t="s">
        <v>80</v>
      </c>
      <c r="AW905" s="13" t="s">
        <v>37</v>
      </c>
      <c r="AX905" s="13" t="s">
        <v>75</v>
      </c>
      <c r="AY905" s="197" t="s">
        <v>125</v>
      </c>
    </row>
    <row r="906" spans="2:51" s="14" customFormat="1" ht="11.25">
      <c r="B906" s="198"/>
      <c r="C906" s="199"/>
      <c r="D906" s="189" t="s">
        <v>136</v>
      </c>
      <c r="E906" s="200" t="s">
        <v>19</v>
      </c>
      <c r="F906" s="201" t="s">
        <v>253</v>
      </c>
      <c r="G906" s="199"/>
      <c r="H906" s="202">
        <v>225.241</v>
      </c>
      <c r="I906" s="203"/>
      <c r="J906" s="199"/>
      <c r="K906" s="199"/>
      <c r="L906" s="204"/>
      <c r="M906" s="205"/>
      <c r="N906" s="206"/>
      <c r="O906" s="206"/>
      <c r="P906" s="206"/>
      <c r="Q906" s="206"/>
      <c r="R906" s="206"/>
      <c r="S906" s="206"/>
      <c r="T906" s="207"/>
      <c r="AT906" s="208" t="s">
        <v>136</v>
      </c>
      <c r="AU906" s="208" t="s">
        <v>82</v>
      </c>
      <c r="AV906" s="14" t="s">
        <v>82</v>
      </c>
      <c r="AW906" s="14" t="s">
        <v>37</v>
      </c>
      <c r="AX906" s="14" t="s">
        <v>75</v>
      </c>
      <c r="AY906" s="208" t="s">
        <v>125</v>
      </c>
    </row>
    <row r="907" spans="2:51" s="13" customFormat="1" ht="11.25">
      <c r="B907" s="187"/>
      <c r="C907" s="188"/>
      <c r="D907" s="189" t="s">
        <v>136</v>
      </c>
      <c r="E907" s="190" t="s">
        <v>19</v>
      </c>
      <c r="F907" s="191" t="s">
        <v>301</v>
      </c>
      <c r="G907" s="188"/>
      <c r="H907" s="190" t="s">
        <v>19</v>
      </c>
      <c r="I907" s="192"/>
      <c r="J907" s="188"/>
      <c r="K907" s="188"/>
      <c r="L907" s="193"/>
      <c r="M907" s="194"/>
      <c r="N907" s="195"/>
      <c r="O907" s="195"/>
      <c r="P907" s="195"/>
      <c r="Q907" s="195"/>
      <c r="R907" s="195"/>
      <c r="S907" s="195"/>
      <c r="T907" s="196"/>
      <c r="AT907" s="197" t="s">
        <v>136</v>
      </c>
      <c r="AU907" s="197" t="s">
        <v>82</v>
      </c>
      <c r="AV907" s="13" t="s">
        <v>80</v>
      </c>
      <c r="AW907" s="13" t="s">
        <v>37</v>
      </c>
      <c r="AX907" s="13" t="s">
        <v>75</v>
      </c>
      <c r="AY907" s="197" t="s">
        <v>125</v>
      </c>
    </row>
    <row r="908" spans="2:51" s="14" customFormat="1" ht="11.25">
      <c r="B908" s="198"/>
      <c r="C908" s="199"/>
      <c r="D908" s="189" t="s">
        <v>136</v>
      </c>
      <c r="E908" s="200" t="s">
        <v>19</v>
      </c>
      <c r="F908" s="201" t="s">
        <v>255</v>
      </c>
      <c r="G908" s="199"/>
      <c r="H908" s="202">
        <v>577.528</v>
      </c>
      <c r="I908" s="203"/>
      <c r="J908" s="199"/>
      <c r="K908" s="199"/>
      <c r="L908" s="204"/>
      <c r="M908" s="205"/>
      <c r="N908" s="206"/>
      <c r="O908" s="206"/>
      <c r="P908" s="206"/>
      <c r="Q908" s="206"/>
      <c r="R908" s="206"/>
      <c r="S908" s="206"/>
      <c r="T908" s="207"/>
      <c r="AT908" s="208" t="s">
        <v>136</v>
      </c>
      <c r="AU908" s="208" t="s">
        <v>82</v>
      </c>
      <c r="AV908" s="14" t="s">
        <v>82</v>
      </c>
      <c r="AW908" s="14" t="s">
        <v>37</v>
      </c>
      <c r="AX908" s="14" t="s">
        <v>75</v>
      </c>
      <c r="AY908" s="208" t="s">
        <v>125</v>
      </c>
    </row>
    <row r="909" spans="2:51" s="13" customFormat="1" ht="11.25">
      <c r="B909" s="187"/>
      <c r="C909" s="188"/>
      <c r="D909" s="189" t="s">
        <v>136</v>
      </c>
      <c r="E909" s="190" t="s">
        <v>19</v>
      </c>
      <c r="F909" s="191" t="s">
        <v>303</v>
      </c>
      <c r="G909" s="188"/>
      <c r="H909" s="190" t="s">
        <v>19</v>
      </c>
      <c r="I909" s="192"/>
      <c r="J909" s="188"/>
      <c r="K909" s="188"/>
      <c r="L909" s="193"/>
      <c r="M909" s="194"/>
      <c r="N909" s="195"/>
      <c r="O909" s="195"/>
      <c r="P909" s="195"/>
      <c r="Q909" s="195"/>
      <c r="R909" s="195"/>
      <c r="S909" s="195"/>
      <c r="T909" s="196"/>
      <c r="AT909" s="197" t="s">
        <v>136</v>
      </c>
      <c r="AU909" s="197" t="s">
        <v>82</v>
      </c>
      <c r="AV909" s="13" t="s">
        <v>80</v>
      </c>
      <c r="AW909" s="13" t="s">
        <v>37</v>
      </c>
      <c r="AX909" s="13" t="s">
        <v>75</v>
      </c>
      <c r="AY909" s="197" t="s">
        <v>125</v>
      </c>
    </row>
    <row r="910" spans="2:51" s="14" customFormat="1" ht="11.25">
      <c r="B910" s="198"/>
      <c r="C910" s="199"/>
      <c r="D910" s="189" t="s">
        <v>136</v>
      </c>
      <c r="E910" s="200" t="s">
        <v>19</v>
      </c>
      <c r="F910" s="201" t="s">
        <v>257</v>
      </c>
      <c r="G910" s="199"/>
      <c r="H910" s="202">
        <v>407.331</v>
      </c>
      <c r="I910" s="203"/>
      <c r="J910" s="199"/>
      <c r="K910" s="199"/>
      <c r="L910" s="204"/>
      <c r="M910" s="205"/>
      <c r="N910" s="206"/>
      <c r="O910" s="206"/>
      <c r="P910" s="206"/>
      <c r="Q910" s="206"/>
      <c r="R910" s="206"/>
      <c r="S910" s="206"/>
      <c r="T910" s="207"/>
      <c r="AT910" s="208" t="s">
        <v>136</v>
      </c>
      <c r="AU910" s="208" t="s">
        <v>82</v>
      </c>
      <c r="AV910" s="14" t="s">
        <v>82</v>
      </c>
      <c r="AW910" s="14" t="s">
        <v>37</v>
      </c>
      <c r="AX910" s="14" t="s">
        <v>75</v>
      </c>
      <c r="AY910" s="208" t="s">
        <v>125</v>
      </c>
    </row>
    <row r="911" spans="2:51" s="15" customFormat="1" ht="11.25">
      <c r="B911" s="209"/>
      <c r="C911" s="210"/>
      <c r="D911" s="189" t="s">
        <v>136</v>
      </c>
      <c r="E911" s="211" t="s">
        <v>19</v>
      </c>
      <c r="F911" s="212" t="s">
        <v>145</v>
      </c>
      <c r="G911" s="210"/>
      <c r="H911" s="213">
        <v>2372.111</v>
      </c>
      <c r="I911" s="214"/>
      <c r="J911" s="210"/>
      <c r="K911" s="210"/>
      <c r="L911" s="215"/>
      <c r="M911" s="216"/>
      <c r="N911" s="217"/>
      <c r="O911" s="217"/>
      <c r="P911" s="217"/>
      <c r="Q911" s="217"/>
      <c r="R911" s="217"/>
      <c r="S911" s="217"/>
      <c r="T911" s="218"/>
      <c r="AT911" s="219" t="s">
        <v>136</v>
      </c>
      <c r="AU911" s="219" t="s">
        <v>82</v>
      </c>
      <c r="AV911" s="15" t="s">
        <v>132</v>
      </c>
      <c r="AW911" s="15" t="s">
        <v>37</v>
      </c>
      <c r="AX911" s="15" t="s">
        <v>80</v>
      </c>
      <c r="AY911" s="219" t="s">
        <v>125</v>
      </c>
    </row>
    <row r="912" spans="1:65" s="2" customFormat="1" ht="24.2" customHeight="1">
      <c r="A912" s="35"/>
      <c r="B912" s="36"/>
      <c r="C912" s="169" t="s">
        <v>996</v>
      </c>
      <c r="D912" s="169" t="s">
        <v>127</v>
      </c>
      <c r="E912" s="170" t="s">
        <v>997</v>
      </c>
      <c r="F912" s="171" t="s">
        <v>998</v>
      </c>
      <c r="G912" s="172" t="s">
        <v>501</v>
      </c>
      <c r="H912" s="173">
        <v>295.5</v>
      </c>
      <c r="I912" s="174"/>
      <c r="J912" s="175">
        <f>ROUND(I912*H912,2)</f>
        <v>0</v>
      </c>
      <c r="K912" s="171" t="s">
        <v>131</v>
      </c>
      <c r="L912" s="40"/>
      <c r="M912" s="176" t="s">
        <v>19</v>
      </c>
      <c r="N912" s="177" t="s">
        <v>46</v>
      </c>
      <c r="O912" s="65"/>
      <c r="P912" s="178">
        <f>O912*H912</f>
        <v>0</v>
      </c>
      <c r="Q912" s="178">
        <v>7E-05</v>
      </c>
      <c r="R912" s="178">
        <f>Q912*H912</f>
        <v>0.020685</v>
      </c>
      <c r="S912" s="178">
        <v>0</v>
      </c>
      <c r="T912" s="179">
        <f>S912*H912</f>
        <v>0</v>
      </c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R912" s="180" t="s">
        <v>245</v>
      </c>
      <c r="AT912" s="180" t="s">
        <v>127</v>
      </c>
      <c r="AU912" s="180" t="s">
        <v>82</v>
      </c>
      <c r="AY912" s="18" t="s">
        <v>125</v>
      </c>
      <c r="BE912" s="181">
        <f>IF(N912="základní",J912,0)</f>
        <v>0</v>
      </c>
      <c r="BF912" s="181">
        <f>IF(N912="snížená",J912,0)</f>
        <v>0</v>
      </c>
      <c r="BG912" s="181">
        <f>IF(N912="zákl. přenesená",J912,0)</f>
        <v>0</v>
      </c>
      <c r="BH912" s="181">
        <f>IF(N912="sníž. přenesená",J912,0)</f>
        <v>0</v>
      </c>
      <c r="BI912" s="181">
        <f>IF(N912="nulová",J912,0)</f>
        <v>0</v>
      </c>
      <c r="BJ912" s="18" t="s">
        <v>80</v>
      </c>
      <c r="BK912" s="181">
        <f>ROUND(I912*H912,2)</f>
        <v>0</v>
      </c>
      <c r="BL912" s="18" t="s">
        <v>245</v>
      </c>
      <c r="BM912" s="180" t="s">
        <v>999</v>
      </c>
    </row>
    <row r="913" spans="1:47" s="2" customFormat="1" ht="11.25">
      <c r="A913" s="35"/>
      <c r="B913" s="36"/>
      <c r="C913" s="37"/>
      <c r="D913" s="182" t="s">
        <v>134</v>
      </c>
      <c r="E913" s="37"/>
      <c r="F913" s="183" t="s">
        <v>1000</v>
      </c>
      <c r="G913" s="37"/>
      <c r="H913" s="37"/>
      <c r="I913" s="184"/>
      <c r="J913" s="37"/>
      <c r="K913" s="37"/>
      <c r="L913" s="40"/>
      <c r="M913" s="185"/>
      <c r="N913" s="186"/>
      <c r="O913" s="65"/>
      <c r="P913" s="65"/>
      <c r="Q913" s="65"/>
      <c r="R913" s="65"/>
      <c r="S913" s="65"/>
      <c r="T913" s="66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T913" s="18" t="s">
        <v>134</v>
      </c>
      <c r="AU913" s="18" t="s">
        <v>82</v>
      </c>
    </row>
    <row r="914" spans="2:51" s="13" customFormat="1" ht="11.25">
      <c r="B914" s="187"/>
      <c r="C914" s="188"/>
      <c r="D914" s="189" t="s">
        <v>136</v>
      </c>
      <c r="E914" s="190" t="s">
        <v>19</v>
      </c>
      <c r="F914" s="191" t="s">
        <v>1001</v>
      </c>
      <c r="G914" s="188"/>
      <c r="H914" s="190" t="s">
        <v>19</v>
      </c>
      <c r="I914" s="192"/>
      <c r="J914" s="188"/>
      <c r="K914" s="188"/>
      <c r="L914" s="193"/>
      <c r="M914" s="194"/>
      <c r="N914" s="195"/>
      <c r="O914" s="195"/>
      <c r="P914" s="195"/>
      <c r="Q914" s="195"/>
      <c r="R914" s="195"/>
      <c r="S914" s="195"/>
      <c r="T914" s="196"/>
      <c r="AT914" s="197" t="s">
        <v>136</v>
      </c>
      <c r="AU914" s="197" t="s">
        <v>82</v>
      </c>
      <c r="AV914" s="13" t="s">
        <v>80</v>
      </c>
      <c r="AW914" s="13" t="s">
        <v>37</v>
      </c>
      <c r="AX914" s="13" t="s">
        <v>75</v>
      </c>
      <c r="AY914" s="197" t="s">
        <v>125</v>
      </c>
    </row>
    <row r="915" spans="2:51" s="14" customFormat="1" ht="11.25">
      <c r="B915" s="198"/>
      <c r="C915" s="199"/>
      <c r="D915" s="189" t="s">
        <v>136</v>
      </c>
      <c r="E915" s="200" t="s">
        <v>19</v>
      </c>
      <c r="F915" s="201" t="s">
        <v>1002</v>
      </c>
      <c r="G915" s="199"/>
      <c r="H915" s="202">
        <v>112.4</v>
      </c>
      <c r="I915" s="203"/>
      <c r="J915" s="199"/>
      <c r="K915" s="199"/>
      <c r="L915" s="204"/>
      <c r="M915" s="205"/>
      <c r="N915" s="206"/>
      <c r="O915" s="206"/>
      <c r="P915" s="206"/>
      <c r="Q915" s="206"/>
      <c r="R915" s="206"/>
      <c r="S915" s="206"/>
      <c r="T915" s="207"/>
      <c r="AT915" s="208" t="s">
        <v>136</v>
      </c>
      <c r="AU915" s="208" t="s">
        <v>82</v>
      </c>
      <c r="AV915" s="14" t="s">
        <v>82</v>
      </c>
      <c r="AW915" s="14" t="s">
        <v>37</v>
      </c>
      <c r="AX915" s="14" t="s">
        <v>75</v>
      </c>
      <c r="AY915" s="208" t="s">
        <v>125</v>
      </c>
    </row>
    <row r="916" spans="2:51" s="14" customFormat="1" ht="11.25">
      <c r="B916" s="198"/>
      <c r="C916" s="199"/>
      <c r="D916" s="189" t="s">
        <v>136</v>
      </c>
      <c r="E916" s="200" t="s">
        <v>19</v>
      </c>
      <c r="F916" s="201" t="s">
        <v>1003</v>
      </c>
      <c r="G916" s="199"/>
      <c r="H916" s="202">
        <v>42</v>
      </c>
      <c r="I916" s="203"/>
      <c r="J916" s="199"/>
      <c r="K916" s="199"/>
      <c r="L916" s="204"/>
      <c r="M916" s="205"/>
      <c r="N916" s="206"/>
      <c r="O916" s="206"/>
      <c r="P916" s="206"/>
      <c r="Q916" s="206"/>
      <c r="R916" s="206"/>
      <c r="S916" s="206"/>
      <c r="T916" s="207"/>
      <c r="AT916" s="208" t="s">
        <v>136</v>
      </c>
      <c r="AU916" s="208" t="s">
        <v>82</v>
      </c>
      <c r="AV916" s="14" t="s">
        <v>82</v>
      </c>
      <c r="AW916" s="14" t="s">
        <v>37</v>
      </c>
      <c r="AX916" s="14" t="s">
        <v>75</v>
      </c>
      <c r="AY916" s="208" t="s">
        <v>125</v>
      </c>
    </row>
    <row r="917" spans="2:51" s="14" customFormat="1" ht="11.25">
      <c r="B917" s="198"/>
      <c r="C917" s="199"/>
      <c r="D917" s="189" t="s">
        <v>136</v>
      </c>
      <c r="E917" s="200" t="s">
        <v>19</v>
      </c>
      <c r="F917" s="201" t="s">
        <v>1004</v>
      </c>
      <c r="G917" s="199"/>
      <c r="H917" s="202">
        <v>13.5</v>
      </c>
      <c r="I917" s="203"/>
      <c r="J917" s="199"/>
      <c r="K917" s="199"/>
      <c r="L917" s="204"/>
      <c r="M917" s="205"/>
      <c r="N917" s="206"/>
      <c r="O917" s="206"/>
      <c r="P917" s="206"/>
      <c r="Q917" s="206"/>
      <c r="R917" s="206"/>
      <c r="S917" s="206"/>
      <c r="T917" s="207"/>
      <c r="AT917" s="208" t="s">
        <v>136</v>
      </c>
      <c r="AU917" s="208" t="s">
        <v>82</v>
      </c>
      <c r="AV917" s="14" t="s">
        <v>82</v>
      </c>
      <c r="AW917" s="14" t="s">
        <v>37</v>
      </c>
      <c r="AX917" s="14" t="s">
        <v>75</v>
      </c>
      <c r="AY917" s="208" t="s">
        <v>125</v>
      </c>
    </row>
    <row r="918" spans="2:51" s="14" customFormat="1" ht="11.25">
      <c r="B918" s="198"/>
      <c r="C918" s="199"/>
      <c r="D918" s="189" t="s">
        <v>136</v>
      </c>
      <c r="E918" s="200" t="s">
        <v>19</v>
      </c>
      <c r="F918" s="201" t="s">
        <v>1005</v>
      </c>
      <c r="G918" s="199"/>
      <c r="H918" s="202">
        <v>5.44</v>
      </c>
      <c r="I918" s="203"/>
      <c r="J918" s="199"/>
      <c r="K918" s="199"/>
      <c r="L918" s="204"/>
      <c r="M918" s="205"/>
      <c r="N918" s="206"/>
      <c r="O918" s="206"/>
      <c r="P918" s="206"/>
      <c r="Q918" s="206"/>
      <c r="R918" s="206"/>
      <c r="S918" s="206"/>
      <c r="T918" s="207"/>
      <c r="AT918" s="208" t="s">
        <v>136</v>
      </c>
      <c r="AU918" s="208" t="s">
        <v>82</v>
      </c>
      <c r="AV918" s="14" t="s">
        <v>82</v>
      </c>
      <c r="AW918" s="14" t="s">
        <v>37</v>
      </c>
      <c r="AX918" s="14" t="s">
        <v>75</v>
      </c>
      <c r="AY918" s="208" t="s">
        <v>125</v>
      </c>
    </row>
    <row r="919" spans="2:51" s="13" customFormat="1" ht="11.25">
      <c r="B919" s="187"/>
      <c r="C919" s="188"/>
      <c r="D919" s="189" t="s">
        <v>136</v>
      </c>
      <c r="E919" s="190" t="s">
        <v>19</v>
      </c>
      <c r="F919" s="191" t="s">
        <v>1006</v>
      </c>
      <c r="G919" s="188"/>
      <c r="H919" s="190" t="s">
        <v>19</v>
      </c>
      <c r="I919" s="192"/>
      <c r="J919" s="188"/>
      <c r="K919" s="188"/>
      <c r="L919" s="193"/>
      <c r="M919" s="194"/>
      <c r="N919" s="195"/>
      <c r="O919" s="195"/>
      <c r="P919" s="195"/>
      <c r="Q919" s="195"/>
      <c r="R919" s="195"/>
      <c r="S919" s="195"/>
      <c r="T919" s="196"/>
      <c r="AT919" s="197" t="s">
        <v>136</v>
      </c>
      <c r="AU919" s="197" t="s">
        <v>82</v>
      </c>
      <c r="AV919" s="13" t="s">
        <v>80</v>
      </c>
      <c r="AW919" s="13" t="s">
        <v>37</v>
      </c>
      <c r="AX919" s="13" t="s">
        <v>75</v>
      </c>
      <c r="AY919" s="197" t="s">
        <v>125</v>
      </c>
    </row>
    <row r="920" spans="2:51" s="14" customFormat="1" ht="11.25">
      <c r="B920" s="198"/>
      <c r="C920" s="199"/>
      <c r="D920" s="189" t="s">
        <v>136</v>
      </c>
      <c r="E920" s="200" t="s">
        <v>19</v>
      </c>
      <c r="F920" s="201" t="s">
        <v>1007</v>
      </c>
      <c r="G920" s="199"/>
      <c r="H920" s="202">
        <v>31.52</v>
      </c>
      <c r="I920" s="203"/>
      <c r="J920" s="199"/>
      <c r="K920" s="199"/>
      <c r="L920" s="204"/>
      <c r="M920" s="205"/>
      <c r="N920" s="206"/>
      <c r="O920" s="206"/>
      <c r="P920" s="206"/>
      <c r="Q920" s="206"/>
      <c r="R920" s="206"/>
      <c r="S920" s="206"/>
      <c r="T920" s="207"/>
      <c r="AT920" s="208" t="s">
        <v>136</v>
      </c>
      <c r="AU920" s="208" t="s">
        <v>82</v>
      </c>
      <c r="AV920" s="14" t="s">
        <v>82</v>
      </c>
      <c r="AW920" s="14" t="s">
        <v>37</v>
      </c>
      <c r="AX920" s="14" t="s">
        <v>75</v>
      </c>
      <c r="AY920" s="208" t="s">
        <v>125</v>
      </c>
    </row>
    <row r="921" spans="2:51" s="14" customFormat="1" ht="11.25">
      <c r="B921" s="198"/>
      <c r="C921" s="199"/>
      <c r="D921" s="189" t="s">
        <v>136</v>
      </c>
      <c r="E921" s="200" t="s">
        <v>19</v>
      </c>
      <c r="F921" s="201" t="s">
        <v>1008</v>
      </c>
      <c r="G921" s="199"/>
      <c r="H921" s="202">
        <v>6.44</v>
      </c>
      <c r="I921" s="203"/>
      <c r="J921" s="199"/>
      <c r="K921" s="199"/>
      <c r="L921" s="204"/>
      <c r="M921" s="205"/>
      <c r="N921" s="206"/>
      <c r="O921" s="206"/>
      <c r="P921" s="206"/>
      <c r="Q921" s="206"/>
      <c r="R921" s="206"/>
      <c r="S921" s="206"/>
      <c r="T921" s="207"/>
      <c r="AT921" s="208" t="s">
        <v>136</v>
      </c>
      <c r="AU921" s="208" t="s">
        <v>82</v>
      </c>
      <c r="AV921" s="14" t="s">
        <v>82</v>
      </c>
      <c r="AW921" s="14" t="s">
        <v>37</v>
      </c>
      <c r="AX921" s="14" t="s">
        <v>75</v>
      </c>
      <c r="AY921" s="208" t="s">
        <v>125</v>
      </c>
    </row>
    <row r="922" spans="2:51" s="13" customFormat="1" ht="11.25">
      <c r="B922" s="187"/>
      <c r="C922" s="188"/>
      <c r="D922" s="189" t="s">
        <v>136</v>
      </c>
      <c r="E922" s="190" t="s">
        <v>19</v>
      </c>
      <c r="F922" s="191" t="s">
        <v>1009</v>
      </c>
      <c r="G922" s="188"/>
      <c r="H922" s="190" t="s">
        <v>19</v>
      </c>
      <c r="I922" s="192"/>
      <c r="J922" s="188"/>
      <c r="K922" s="188"/>
      <c r="L922" s="193"/>
      <c r="M922" s="194"/>
      <c r="N922" s="195"/>
      <c r="O922" s="195"/>
      <c r="P922" s="195"/>
      <c r="Q922" s="195"/>
      <c r="R922" s="195"/>
      <c r="S922" s="195"/>
      <c r="T922" s="196"/>
      <c r="AT922" s="197" t="s">
        <v>136</v>
      </c>
      <c r="AU922" s="197" t="s">
        <v>82</v>
      </c>
      <c r="AV922" s="13" t="s">
        <v>80</v>
      </c>
      <c r="AW922" s="13" t="s">
        <v>37</v>
      </c>
      <c r="AX922" s="13" t="s">
        <v>75</v>
      </c>
      <c r="AY922" s="197" t="s">
        <v>125</v>
      </c>
    </row>
    <row r="923" spans="2:51" s="14" customFormat="1" ht="11.25">
      <c r="B923" s="198"/>
      <c r="C923" s="199"/>
      <c r="D923" s="189" t="s">
        <v>136</v>
      </c>
      <c r="E923" s="200" t="s">
        <v>19</v>
      </c>
      <c r="F923" s="201" t="s">
        <v>1010</v>
      </c>
      <c r="G923" s="199"/>
      <c r="H923" s="202">
        <v>8.24</v>
      </c>
      <c r="I923" s="203"/>
      <c r="J923" s="199"/>
      <c r="K923" s="199"/>
      <c r="L923" s="204"/>
      <c r="M923" s="205"/>
      <c r="N923" s="206"/>
      <c r="O923" s="206"/>
      <c r="P923" s="206"/>
      <c r="Q923" s="206"/>
      <c r="R923" s="206"/>
      <c r="S923" s="206"/>
      <c r="T923" s="207"/>
      <c r="AT923" s="208" t="s">
        <v>136</v>
      </c>
      <c r="AU923" s="208" t="s">
        <v>82</v>
      </c>
      <c r="AV923" s="14" t="s">
        <v>82</v>
      </c>
      <c r="AW923" s="14" t="s">
        <v>37</v>
      </c>
      <c r="AX923" s="14" t="s">
        <v>75</v>
      </c>
      <c r="AY923" s="208" t="s">
        <v>125</v>
      </c>
    </row>
    <row r="924" spans="2:51" s="14" customFormat="1" ht="11.25">
      <c r="B924" s="198"/>
      <c r="C924" s="199"/>
      <c r="D924" s="189" t="s">
        <v>136</v>
      </c>
      <c r="E924" s="200" t="s">
        <v>19</v>
      </c>
      <c r="F924" s="201" t="s">
        <v>1011</v>
      </c>
      <c r="G924" s="199"/>
      <c r="H924" s="202">
        <v>18.36</v>
      </c>
      <c r="I924" s="203"/>
      <c r="J924" s="199"/>
      <c r="K924" s="199"/>
      <c r="L924" s="204"/>
      <c r="M924" s="205"/>
      <c r="N924" s="206"/>
      <c r="O924" s="206"/>
      <c r="P924" s="206"/>
      <c r="Q924" s="206"/>
      <c r="R924" s="206"/>
      <c r="S924" s="206"/>
      <c r="T924" s="207"/>
      <c r="AT924" s="208" t="s">
        <v>136</v>
      </c>
      <c r="AU924" s="208" t="s">
        <v>82</v>
      </c>
      <c r="AV924" s="14" t="s">
        <v>82</v>
      </c>
      <c r="AW924" s="14" t="s">
        <v>37</v>
      </c>
      <c r="AX924" s="14" t="s">
        <v>75</v>
      </c>
      <c r="AY924" s="208" t="s">
        <v>125</v>
      </c>
    </row>
    <row r="925" spans="2:51" s="14" customFormat="1" ht="11.25">
      <c r="B925" s="198"/>
      <c r="C925" s="199"/>
      <c r="D925" s="189" t="s">
        <v>136</v>
      </c>
      <c r="E925" s="200" t="s">
        <v>19</v>
      </c>
      <c r="F925" s="201" t="s">
        <v>1012</v>
      </c>
      <c r="G925" s="199"/>
      <c r="H925" s="202">
        <v>10.54</v>
      </c>
      <c r="I925" s="203"/>
      <c r="J925" s="199"/>
      <c r="K925" s="199"/>
      <c r="L925" s="204"/>
      <c r="M925" s="205"/>
      <c r="N925" s="206"/>
      <c r="O925" s="206"/>
      <c r="P925" s="206"/>
      <c r="Q925" s="206"/>
      <c r="R925" s="206"/>
      <c r="S925" s="206"/>
      <c r="T925" s="207"/>
      <c r="AT925" s="208" t="s">
        <v>136</v>
      </c>
      <c r="AU925" s="208" t="s">
        <v>82</v>
      </c>
      <c r="AV925" s="14" t="s">
        <v>82</v>
      </c>
      <c r="AW925" s="14" t="s">
        <v>37</v>
      </c>
      <c r="AX925" s="14" t="s">
        <v>75</v>
      </c>
      <c r="AY925" s="208" t="s">
        <v>125</v>
      </c>
    </row>
    <row r="926" spans="2:51" s="14" customFormat="1" ht="11.25">
      <c r="B926" s="198"/>
      <c r="C926" s="199"/>
      <c r="D926" s="189" t="s">
        <v>136</v>
      </c>
      <c r="E926" s="200" t="s">
        <v>19</v>
      </c>
      <c r="F926" s="201" t="s">
        <v>1013</v>
      </c>
      <c r="G926" s="199"/>
      <c r="H926" s="202">
        <v>14.64</v>
      </c>
      <c r="I926" s="203"/>
      <c r="J926" s="199"/>
      <c r="K926" s="199"/>
      <c r="L926" s="204"/>
      <c r="M926" s="205"/>
      <c r="N926" s="206"/>
      <c r="O926" s="206"/>
      <c r="P926" s="206"/>
      <c r="Q926" s="206"/>
      <c r="R926" s="206"/>
      <c r="S926" s="206"/>
      <c r="T926" s="207"/>
      <c r="AT926" s="208" t="s">
        <v>136</v>
      </c>
      <c r="AU926" s="208" t="s">
        <v>82</v>
      </c>
      <c r="AV926" s="14" t="s">
        <v>82</v>
      </c>
      <c r="AW926" s="14" t="s">
        <v>37</v>
      </c>
      <c r="AX926" s="14" t="s">
        <v>75</v>
      </c>
      <c r="AY926" s="208" t="s">
        <v>125</v>
      </c>
    </row>
    <row r="927" spans="2:51" s="14" customFormat="1" ht="11.25">
      <c r="B927" s="198"/>
      <c r="C927" s="199"/>
      <c r="D927" s="189" t="s">
        <v>136</v>
      </c>
      <c r="E927" s="200" t="s">
        <v>19</v>
      </c>
      <c r="F927" s="201" t="s">
        <v>1014</v>
      </c>
      <c r="G927" s="199"/>
      <c r="H927" s="202">
        <v>9.42</v>
      </c>
      <c r="I927" s="203"/>
      <c r="J927" s="199"/>
      <c r="K927" s="199"/>
      <c r="L927" s="204"/>
      <c r="M927" s="205"/>
      <c r="N927" s="206"/>
      <c r="O927" s="206"/>
      <c r="P927" s="206"/>
      <c r="Q927" s="206"/>
      <c r="R927" s="206"/>
      <c r="S927" s="206"/>
      <c r="T927" s="207"/>
      <c r="AT927" s="208" t="s">
        <v>136</v>
      </c>
      <c r="AU927" s="208" t="s">
        <v>82</v>
      </c>
      <c r="AV927" s="14" t="s">
        <v>82</v>
      </c>
      <c r="AW927" s="14" t="s">
        <v>37</v>
      </c>
      <c r="AX927" s="14" t="s">
        <v>75</v>
      </c>
      <c r="AY927" s="208" t="s">
        <v>125</v>
      </c>
    </row>
    <row r="928" spans="2:51" s="14" customFormat="1" ht="11.25">
      <c r="B928" s="198"/>
      <c r="C928" s="199"/>
      <c r="D928" s="189" t="s">
        <v>136</v>
      </c>
      <c r="E928" s="200" t="s">
        <v>19</v>
      </c>
      <c r="F928" s="201" t="s">
        <v>1015</v>
      </c>
      <c r="G928" s="199"/>
      <c r="H928" s="202">
        <v>23</v>
      </c>
      <c r="I928" s="203"/>
      <c r="J928" s="199"/>
      <c r="K928" s="199"/>
      <c r="L928" s="204"/>
      <c r="M928" s="205"/>
      <c r="N928" s="206"/>
      <c r="O928" s="206"/>
      <c r="P928" s="206"/>
      <c r="Q928" s="206"/>
      <c r="R928" s="206"/>
      <c r="S928" s="206"/>
      <c r="T928" s="207"/>
      <c r="AT928" s="208" t="s">
        <v>136</v>
      </c>
      <c r="AU928" s="208" t="s">
        <v>82</v>
      </c>
      <c r="AV928" s="14" t="s">
        <v>82</v>
      </c>
      <c r="AW928" s="14" t="s">
        <v>37</v>
      </c>
      <c r="AX928" s="14" t="s">
        <v>75</v>
      </c>
      <c r="AY928" s="208" t="s">
        <v>125</v>
      </c>
    </row>
    <row r="929" spans="2:51" s="15" customFormat="1" ht="11.25">
      <c r="B929" s="209"/>
      <c r="C929" s="210"/>
      <c r="D929" s="189" t="s">
        <v>136</v>
      </c>
      <c r="E929" s="211" t="s">
        <v>19</v>
      </c>
      <c r="F929" s="212" t="s">
        <v>145</v>
      </c>
      <c r="G929" s="210"/>
      <c r="H929" s="213">
        <v>295.5</v>
      </c>
      <c r="I929" s="214"/>
      <c r="J929" s="210"/>
      <c r="K929" s="210"/>
      <c r="L929" s="215"/>
      <c r="M929" s="216"/>
      <c r="N929" s="217"/>
      <c r="O929" s="217"/>
      <c r="P929" s="217"/>
      <c r="Q929" s="217"/>
      <c r="R929" s="217"/>
      <c r="S929" s="217"/>
      <c r="T929" s="218"/>
      <c r="AT929" s="219" t="s">
        <v>136</v>
      </c>
      <c r="AU929" s="219" t="s">
        <v>82</v>
      </c>
      <c r="AV929" s="15" t="s">
        <v>132</v>
      </c>
      <c r="AW929" s="15" t="s">
        <v>37</v>
      </c>
      <c r="AX929" s="15" t="s">
        <v>80</v>
      </c>
      <c r="AY929" s="219" t="s">
        <v>125</v>
      </c>
    </row>
    <row r="930" spans="1:65" s="2" customFormat="1" ht="24.2" customHeight="1">
      <c r="A930" s="35"/>
      <c r="B930" s="36"/>
      <c r="C930" s="169" t="s">
        <v>1016</v>
      </c>
      <c r="D930" s="169" t="s">
        <v>127</v>
      </c>
      <c r="E930" s="170" t="s">
        <v>1017</v>
      </c>
      <c r="F930" s="171" t="s">
        <v>1018</v>
      </c>
      <c r="G930" s="172" t="s">
        <v>501</v>
      </c>
      <c r="H930" s="173">
        <v>464.384</v>
      </c>
      <c r="I930" s="174"/>
      <c r="J930" s="175">
        <f>ROUND(I930*H930,2)</f>
        <v>0</v>
      </c>
      <c r="K930" s="171" t="s">
        <v>131</v>
      </c>
      <c r="L930" s="40"/>
      <c r="M930" s="176" t="s">
        <v>19</v>
      </c>
      <c r="N930" s="177" t="s">
        <v>46</v>
      </c>
      <c r="O930" s="65"/>
      <c r="P930" s="178">
        <f>O930*H930</f>
        <v>0</v>
      </c>
      <c r="Q930" s="178">
        <v>3E-05</v>
      </c>
      <c r="R930" s="178">
        <f>Q930*H930</f>
        <v>0.013931520000000001</v>
      </c>
      <c r="S930" s="178">
        <v>0</v>
      </c>
      <c r="T930" s="179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80" t="s">
        <v>245</v>
      </c>
      <c r="AT930" s="180" t="s">
        <v>127</v>
      </c>
      <c r="AU930" s="180" t="s">
        <v>82</v>
      </c>
      <c r="AY930" s="18" t="s">
        <v>125</v>
      </c>
      <c r="BE930" s="181">
        <f>IF(N930="základní",J930,0)</f>
        <v>0</v>
      </c>
      <c r="BF930" s="181">
        <f>IF(N930="snížená",J930,0)</f>
        <v>0</v>
      </c>
      <c r="BG930" s="181">
        <f>IF(N930="zákl. přenesená",J930,0)</f>
        <v>0</v>
      </c>
      <c r="BH930" s="181">
        <f>IF(N930="sníž. přenesená",J930,0)</f>
        <v>0</v>
      </c>
      <c r="BI930" s="181">
        <f>IF(N930="nulová",J930,0)</f>
        <v>0</v>
      </c>
      <c r="BJ930" s="18" t="s">
        <v>80</v>
      </c>
      <c r="BK930" s="181">
        <f>ROUND(I930*H930,2)</f>
        <v>0</v>
      </c>
      <c r="BL930" s="18" t="s">
        <v>245</v>
      </c>
      <c r="BM930" s="180" t="s">
        <v>1019</v>
      </c>
    </row>
    <row r="931" spans="1:47" s="2" customFormat="1" ht="11.25">
      <c r="A931" s="35"/>
      <c r="B931" s="36"/>
      <c r="C931" s="37"/>
      <c r="D931" s="182" t="s">
        <v>134</v>
      </c>
      <c r="E931" s="37"/>
      <c r="F931" s="183" t="s">
        <v>1020</v>
      </c>
      <c r="G931" s="37"/>
      <c r="H931" s="37"/>
      <c r="I931" s="184"/>
      <c r="J931" s="37"/>
      <c r="K931" s="37"/>
      <c r="L931" s="40"/>
      <c r="M931" s="185"/>
      <c r="N931" s="186"/>
      <c r="O931" s="65"/>
      <c r="P931" s="65"/>
      <c r="Q931" s="65"/>
      <c r="R931" s="65"/>
      <c r="S931" s="65"/>
      <c r="T931" s="66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T931" s="18" t="s">
        <v>134</v>
      </c>
      <c r="AU931" s="18" t="s">
        <v>82</v>
      </c>
    </row>
    <row r="932" spans="2:51" s="13" customFormat="1" ht="11.25">
      <c r="B932" s="187"/>
      <c r="C932" s="188"/>
      <c r="D932" s="189" t="s">
        <v>136</v>
      </c>
      <c r="E932" s="190" t="s">
        <v>19</v>
      </c>
      <c r="F932" s="191" t="s">
        <v>478</v>
      </c>
      <c r="G932" s="188"/>
      <c r="H932" s="190" t="s">
        <v>19</v>
      </c>
      <c r="I932" s="192"/>
      <c r="J932" s="188"/>
      <c r="K932" s="188"/>
      <c r="L932" s="193"/>
      <c r="M932" s="194"/>
      <c r="N932" s="195"/>
      <c r="O932" s="195"/>
      <c r="P932" s="195"/>
      <c r="Q932" s="195"/>
      <c r="R932" s="195"/>
      <c r="S932" s="195"/>
      <c r="T932" s="196"/>
      <c r="AT932" s="197" t="s">
        <v>136</v>
      </c>
      <c r="AU932" s="197" t="s">
        <v>82</v>
      </c>
      <c r="AV932" s="13" t="s">
        <v>80</v>
      </c>
      <c r="AW932" s="13" t="s">
        <v>37</v>
      </c>
      <c r="AX932" s="13" t="s">
        <v>75</v>
      </c>
      <c r="AY932" s="197" t="s">
        <v>125</v>
      </c>
    </row>
    <row r="933" spans="2:51" s="14" customFormat="1" ht="11.25">
      <c r="B933" s="198"/>
      <c r="C933" s="199"/>
      <c r="D933" s="189" t="s">
        <v>136</v>
      </c>
      <c r="E933" s="200" t="s">
        <v>19</v>
      </c>
      <c r="F933" s="201" t="s">
        <v>1021</v>
      </c>
      <c r="G933" s="199"/>
      <c r="H933" s="202">
        <v>464.384</v>
      </c>
      <c r="I933" s="203"/>
      <c r="J933" s="199"/>
      <c r="K933" s="199"/>
      <c r="L933" s="204"/>
      <c r="M933" s="205"/>
      <c r="N933" s="206"/>
      <c r="O933" s="206"/>
      <c r="P933" s="206"/>
      <c r="Q933" s="206"/>
      <c r="R933" s="206"/>
      <c r="S933" s="206"/>
      <c r="T933" s="207"/>
      <c r="AT933" s="208" t="s">
        <v>136</v>
      </c>
      <c r="AU933" s="208" t="s">
        <v>82</v>
      </c>
      <c r="AV933" s="14" t="s">
        <v>82</v>
      </c>
      <c r="AW933" s="14" t="s">
        <v>37</v>
      </c>
      <c r="AX933" s="14" t="s">
        <v>80</v>
      </c>
      <c r="AY933" s="208" t="s">
        <v>125</v>
      </c>
    </row>
    <row r="934" spans="1:65" s="2" customFormat="1" ht="24.2" customHeight="1">
      <c r="A934" s="35"/>
      <c r="B934" s="36"/>
      <c r="C934" s="221" t="s">
        <v>1022</v>
      </c>
      <c r="D934" s="221" t="s">
        <v>218</v>
      </c>
      <c r="E934" s="222" t="s">
        <v>1023</v>
      </c>
      <c r="F934" s="223" t="s">
        <v>1024</v>
      </c>
      <c r="G934" s="224" t="s">
        <v>501</v>
      </c>
      <c r="H934" s="225">
        <v>487.603</v>
      </c>
      <c r="I934" s="226"/>
      <c r="J934" s="227">
        <f>ROUND(I934*H934,2)</f>
        <v>0</v>
      </c>
      <c r="K934" s="223" t="s">
        <v>19</v>
      </c>
      <c r="L934" s="228"/>
      <c r="M934" s="229" t="s">
        <v>19</v>
      </c>
      <c r="N934" s="230" t="s">
        <v>46</v>
      </c>
      <c r="O934" s="65"/>
      <c r="P934" s="178">
        <f>O934*H934</f>
        <v>0</v>
      </c>
      <c r="Q934" s="178">
        <v>0</v>
      </c>
      <c r="R934" s="178">
        <f>Q934*H934</f>
        <v>0</v>
      </c>
      <c r="S934" s="178">
        <v>0</v>
      </c>
      <c r="T934" s="179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80" t="s">
        <v>371</v>
      </c>
      <c r="AT934" s="180" t="s">
        <v>218</v>
      </c>
      <c r="AU934" s="180" t="s">
        <v>82</v>
      </c>
      <c r="AY934" s="18" t="s">
        <v>125</v>
      </c>
      <c r="BE934" s="181">
        <f>IF(N934="základní",J934,0)</f>
        <v>0</v>
      </c>
      <c r="BF934" s="181">
        <f>IF(N934="snížená",J934,0)</f>
        <v>0</v>
      </c>
      <c r="BG934" s="181">
        <f>IF(N934="zákl. přenesená",J934,0)</f>
        <v>0</v>
      </c>
      <c r="BH934" s="181">
        <f>IF(N934="sníž. přenesená",J934,0)</f>
        <v>0</v>
      </c>
      <c r="BI934" s="181">
        <f>IF(N934="nulová",J934,0)</f>
        <v>0</v>
      </c>
      <c r="BJ934" s="18" t="s">
        <v>80</v>
      </c>
      <c r="BK934" s="181">
        <f>ROUND(I934*H934,2)</f>
        <v>0</v>
      </c>
      <c r="BL934" s="18" t="s">
        <v>245</v>
      </c>
      <c r="BM934" s="180" t="s">
        <v>1025</v>
      </c>
    </row>
    <row r="935" spans="2:51" s="14" customFormat="1" ht="11.25">
      <c r="B935" s="198"/>
      <c r="C935" s="199"/>
      <c r="D935" s="189" t="s">
        <v>136</v>
      </c>
      <c r="E935" s="199"/>
      <c r="F935" s="201" t="s">
        <v>1026</v>
      </c>
      <c r="G935" s="199"/>
      <c r="H935" s="202">
        <v>487.603</v>
      </c>
      <c r="I935" s="203"/>
      <c r="J935" s="199"/>
      <c r="K935" s="199"/>
      <c r="L935" s="204"/>
      <c r="M935" s="205"/>
      <c r="N935" s="206"/>
      <c r="O935" s="206"/>
      <c r="P935" s="206"/>
      <c r="Q935" s="206"/>
      <c r="R935" s="206"/>
      <c r="S935" s="206"/>
      <c r="T935" s="207"/>
      <c r="AT935" s="208" t="s">
        <v>136</v>
      </c>
      <c r="AU935" s="208" t="s">
        <v>82</v>
      </c>
      <c r="AV935" s="14" t="s">
        <v>82</v>
      </c>
      <c r="AW935" s="14" t="s">
        <v>4</v>
      </c>
      <c r="AX935" s="14" t="s">
        <v>80</v>
      </c>
      <c r="AY935" s="208" t="s">
        <v>125</v>
      </c>
    </row>
    <row r="936" spans="1:65" s="2" customFormat="1" ht="24.2" customHeight="1">
      <c r="A936" s="35"/>
      <c r="B936" s="36"/>
      <c r="C936" s="169" t="s">
        <v>1027</v>
      </c>
      <c r="D936" s="169" t="s">
        <v>127</v>
      </c>
      <c r="E936" s="170" t="s">
        <v>1028</v>
      </c>
      <c r="F936" s="171" t="s">
        <v>1029</v>
      </c>
      <c r="G936" s="172" t="s">
        <v>674</v>
      </c>
      <c r="H936" s="231"/>
      <c r="I936" s="174"/>
      <c r="J936" s="175">
        <f>ROUND(I936*H936,2)</f>
        <v>0</v>
      </c>
      <c r="K936" s="171" t="s">
        <v>131</v>
      </c>
      <c r="L936" s="40"/>
      <c r="M936" s="176" t="s">
        <v>19</v>
      </c>
      <c r="N936" s="177" t="s">
        <v>46</v>
      </c>
      <c r="O936" s="65"/>
      <c r="P936" s="178">
        <f>O936*H936</f>
        <v>0</v>
      </c>
      <c r="Q936" s="178">
        <v>0</v>
      </c>
      <c r="R936" s="178">
        <f>Q936*H936</f>
        <v>0</v>
      </c>
      <c r="S936" s="178">
        <v>0</v>
      </c>
      <c r="T936" s="179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80" t="s">
        <v>245</v>
      </c>
      <c r="AT936" s="180" t="s">
        <v>127</v>
      </c>
      <c r="AU936" s="180" t="s">
        <v>82</v>
      </c>
      <c r="AY936" s="18" t="s">
        <v>125</v>
      </c>
      <c r="BE936" s="181">
        <f>IF(N936="základní",J936,0)</f>
        <v>0</v>
      </c>
      <c r="BF936" s="181">
        <f>IF(N936="snížená",J936,0)</f>
        <v>0</v>
      </c>
      <c r="BG936" s="181">
        <f>IF(N936="zákl. přenesená",J936,0)</f>
        <v>0</v>
      </c>
      <c r="BH936" s="181">
        <f>IF(N936="sníž. přenesená",J936,0)</f>
        <v>0</v>
      </c>
      <c r="BI936" s="181">
        <f>IF(N936="nulová",J936,0)</f>
        <v>0</v>
      </c>
      <c r="BJ936" s="18" t="s">
        <v>80</v>
      </c>
      <c r="BK936" s="181">
        <f>ROUND(I936*H936,2)</f>
        <v>0</v>
      </c>
      <c r="BL936" s="18" t="s">
        <v>245</v>
      </c>
      <c r="BM936" s="180" t="s">
        <v>1030</v>
      </c>
    </row>
    <row r="937" spans="1:47" s="2" customFormat="1" ht="11.25">
      <c r="A937" s="35"/>
      <c r="B937" s="36"/>
      <c r="C937" s="37"/>
      <c r="D937" s="182" t="s">
        <v>134</v>
      </c>
      <c r="E937" s="37"/>
      <c r="F937" s="183" t="s">
        <v>1031</v>
      </c>
      <c r="G937" s="37"/>
      <c r="H937" s="37"/>
      <c r="I937" s="184"/>
      <c r="J937" s="37"/>
      <c r="K937" s="37"/>
      <c r="L937" s="40"/>
      <c r="M937" s="185"/>
      <c r="N937" s="186"/>
      <c r="O937" s="65"/>
      <c r="P937" s="65"/>
      <c r="Q937" s="65"/>
      <c r="R937" s="65"/>
      <c r="S937" s="65"/>
      <c r="T937" s="66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T937" s="18" t="s">
        <v>134</v>
      </c>
      <c r="AU937" s="18" t="s">
        <v>82</v>
      </c>
    </row>
    <row r="938" spans="2:63" s="12" customFormat="1" ht="25.9" customHeight="1">
      <c r="B938" s="153"/>
      <c r="C938" s="154"/>
      <c r="D938" s="155" t="s">
        <v>74</v>
      </c>
      <c r="E938" s="156" t="s">
        <v>1032</v>
      </c>
      <c r="F938" s="156" t="s">
        <v>1033</v>
      </c>
      <c r="G938" s="154"/>
      <c r="H938" s="154"/>
      <c r="I938" s="157"/>
      <c r="J938" s="158">
        <f>BK938</f>
        <v>0</v>
      </c>
      <c r="K938" s="154"/>
      <c r="L938" s="159"/>
      <c r="M938" s="160"/>
      <c r="N938" s="161"/>
      <c r="O938" s="161"/>
      <c r="P938" s="162">
        <f>P939+P942+P945+P948</f>
        <v>0</v>
      </c>
      <c r="Q938" s="161"/>
      <c r="R938" s="162">
        <f>R939+R942+R945+R948</f>
        <v>0</v>
      </c>
      <c r="S938" s="161"/>
      <c r="T938" s="163">
        <f>T939+T942+T945+T948</f>
        <v>0</v>
      </c>
      <c r="AR938" s="164" t="s">
        <v>176</v>
      </c>
      <c r="AT938" s="165" t="s">
        <v>74</v>
      </c>
      <c r="AU938" s="165" t="s">
        <v>75</v>
      </c>
      <c r="AY938" s="164" t="s">
        <v>125</v>
      </c>
      <c r="BK938" s="166">
        <f>BK939+BK942+BK945+BK948</f>
        <v>0</v>
      </c>
    </row>
    <row r="939" spans="2:63" s="12" customFormat="1" ht="22.9" customHeight="1">
      <c r="B939" s="153"/>
      <c r="C939" s="154"/>
      <c r="D939" s="155" t="s">
        <v>74</v>
      </c>
      <c r="E939" s="167" t="s">
        <v>1034</v>
      </c>
      <c r="F939" s="167" t="s">
        <v>1035</v>
      </c>
      <c r="G939" s="154"/>
      <c r="H939" s="154"/>
      <c r="I939" s="157"/>
      <c r="J939" s="168">
        <f>BK939</f>
        <v>0</v>
      </c>
      <c r="K939" s="154"/>
      <c r="L939" s="159"/>
      <c r="M939" s="160"/>
      <c r="N939" s="161"/>
      <c r="O939" s="161"/>
      <c r="P939" s="162">
        <f>SUM(P940:P941)</f>
        <v>0</v>
      </c>
      <c r="Q939" s="161"/>
      <c r="R939" s="162">
        <f>SUM(R940:R941)</f>
        <v>0</v>
      </c>
      <c r="S939" s="161"/>
      <c r="T939" s="163">
        <f>SUM(T940:T941)</f>
        <v>0</v>
      </c>
      <c r="AR939" s="164" t="s">
        <v>176</v>
      </c>
      <c r="AT939" s="165" t="s">
        <v>74</v>
      </c>
      <c r="AU939" s="165" t="s">
        <v>80</v>
      </c>
      <c r="AY939" s="164" t="s">
        <v>125</v>
      </c>
      <c r="BK939" s="166">
        <f>SUM(BK940:BK941)</f>
        <v>0</v>
      </c>
    </row>
    <row r="940" spans="1:65" s="2" customFormat="1" ht="16.5" customHeight="1">
      <c r="A940" s="35"/>
      <c r="B940" s="36"/>
      <c r="C940" s="169" t="s">
        <v>1036</v>
      </c>
      <c r="D940" s="169" t="s">
        <v>127</v>
      </c>
      <c r="E940" s="170" t="s">
        <v>1037</v>
      </c>
      <c r="F940" s="171" t="s">
        <v>1038</v>
      </c>
      <c r="G940" s="172" t="s">
        <v>1039</v>
      </c>
      <c r="H940" s="173">
        <v>1</v>
      </c>
      <c r="I940" s="174"/>
      <c r="J940" s="175">
        <f>ROUND(I940*H940,2)</f>
        <v>0</v>
      </c>
      <c r="K940" s="171" t="s">
        <v>131</v>
      </c>
      <c r="L940" s="40"/>
      <c r="M940" s="176" t="s">
        <v>19</v>
      </c>
      <c r="N940" s="177" t="s">
        <v>46</v>
      </c>
      <c r="O940" s="65"/>
      <c r="P940" s="178">
        <f>O940*H940</f>
        <v>0</v>
      </c>
      <c r="Q940" s="178">
        <v>0</v>
      </c>
      <c r="R940" s="178">
        <f>Q940*H940</f>
        <v>0</v>
      </c>
      <c r="S940" s="178">
        <v>0</v>
      </c>
      <c r="T940" s="179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80" t="s">
        <v>1040</v>
      </c>
      <c r="AT940" s="180" t="s">
        <v>127</v>
      </c>
      <c r="AU940" s="180" t="s">
        <v>82</v>
      </c>
      <c r="AY940" s="18" t="s">
        <v>125</v>
      </c>
      <c r="BE940" s="181">
        <f>IF(N940="základní",J940,0)</f>
        <v>0</v>
      </c>
      <c r="BF940" s="181">
        <f>IF(N940="snížená",J940,0)</f>
        <v>0</v>
      </c>
      <c r="BG940" s="181">
        <f>IF(N940="zákl. přenesená",J940,0)</f>
        <v>0</v>
      </c>
      <c r="BH940" s="181">
        <f>IF(N940="sníž. přenesená",J940,0)</f>
        <v>0</v>
      </c>
      <c r="BI940" s="181">
        <f>IF(N940="nulová",J940,0)</f>
        <v>0</v>
      </c>
      <c r="BJ940" s="18" t="s">
        <v>80</v>
      </c>
      <c r="BK940" s="181">
        <f>ROUND(I940*H940,2)</f>
        <v>0</v>
      </c>
      <c r="BL940" s="18" t="s">
        <v>1040</v>
      </c>
      <c r="BM940" s="180" t="s">
        <v>1041</v>
      </c>
    </row>
    <row r="941" spans="1:47" s="2" customFormat="1" ht="11.25">
      <c r="A941" s="35"/>
      <c r="B941" s="36"/>
      <c r="C941" s="37"/>
      <c r="D941" s="182" t="s">
        <v>134</v>
      </c>
      <c r="E941" s="37"/>
      <c r="F941" s="183" t="s">
        <v>1042</v>
      </c>
      <c r="G941" s="37"/>
      <c r="H941" s="37"/>
      <c r="I941" s="184"/>
      <c r="J941" s="37"/>
      <c r="K941" s="37"/>
      <c r="L941" s="40"/>
      <c r="M941" s="185"/>
      <c r="N941" s="186"/>
      <c r="O941" s="65"/>
      <c r="P941" s="65"/>
      <c r="Q941" s="65"/>
      <c r="R941" s="65"/>
      <c r="S941" s="65"/>
      <c r="T941" s="66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T941" s="18" t="s">
        <v>134</v>
      </c>
      <c r="AU941" s="18" t="s">
        <v>82</v>
      </c>
    </row>
    <row r="942" spans="2:63" s="12" customFormat="1" ht="22.9" customHeight="1">
      <c r="B942" s="153"/>
      <c r="C942" s="154"/>
      <c r="D942" s="155" t="s">
        <v>74</v>
      </c>
      <c r="E942" s="167" t="s">
        <v>1043</v>
      </c>
      <c r="F942" s="167" t="s">
        <v>1044</v>
      </c>
      <c r="G942" s="154"/>
      <c r="H942" s="154"/>
      <c r="I942" s="157"/>
      <c r="J942" s="168">
        <f>BK942</f>
        <v>0</v>
      </c>
      <c r="K942" s="154"/>
      <c r="L942" s="159"/>
      <c r="M942" s="160"/>
      <c r="N942" s="161"/>
      <c r="O942" s="161"/>
      <c r="P942" s="162">
        <f>SUM(P943:P944)</f>
        <v>0</v>
      </c>
      <c r="Q942" s="161"/>
      <c r="R942" s="162">
        <f>SUM(R943:R944)</f>
        <v>0</v>
      </c>
      <c r="S942" s="161"/>
      <c r="T942" s="163">
        <f>SUM(T943:T944)</f>
        <v>0</v>
      </c>
      <c r="AR942" s="164" t="s">
        <v>176</v>
      </c>
      <c r="AT942" s="165" t="s">
        <v>74</v>
      </c>
      <c r="AU942" s="165" t="s">
        <v>80</v>
      </c>
      <c r="AY942" s="164" t="s">
        <v>125</v>
      </c>
      <c r="BK942" s="166">
        <f>SUM(BK943:BK944)</f>
        <v>0</v>
      </c>
    </row>
    <row r="943" spans="1:65" s="2" customFormat="1" ht="16.5" customHeight="1">
      <c r="A943" s="35"/>
      <c r="B943" s="36"/>
      <c r="C943" s="169" t="s">
        <v>1045</v>
      </c>
      <c r="D943" s="169" t="s">
        <v>127</v>
      </c>
      <c r="E943" s="170" t="s">
        <v>1046</v>
      </c>
      <c r="F943" s="171" t="s">
        <v>1044</v>
      </c>
      <c r="G943" s="172" t="s">
        <v>1039</v>
      </c>
      <c r="H943" s="173">
        <v>1</v>
      </c>
      <c r="I943" s="174"/>
      <c r="J943" s="175">
        <f>ROUND(I943*H943,2)</f>
        <v>0</v>
      </c>
      <c r="K943" s="171" t="s">
        <v>131</v>
      </c>
      <c r="L943" s="40"/>
      <c r="M943" s="176" t="s">
        <v>19</v>
      </c>
      <c r="N943" s="177" t="s">
        <v>46</v>
      </c>
      <c r="O943" s="65"/>
      <c r="P943" s="178">
        <f>O943*H943</f>
        <v>0</v>
      </c>
      <c r="Q943" s="178">
        <v>0</v>
      </c>
      <c r="R943" s="178">
        <f>Q943*H943</f>
        <v>0</v>
      </c>
      <c r="S943" s="178">
        <v>0</v>
      </c>
      <c r="T943" s="179">
        <f>S943*H943</f>
        <v>0</v>
      </c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R943" s="180" t="s">
        <v>1040</v>
      </c>
      <c r="AT943" s="180" t="s">
        <v>127</v>
      </c>
      <c r="AU943" s="180" t="s">
        <v>82</v>
      </c>
      <c r="AY943" s="18" t="s">
        <v>125</v>
      </c>
      <c r="BE943" s="181">
        <f>IF(N943="základní",J943,0)</f>
        <v>0</v>
      </c>
      <c r="BF943" s="181">
        <f>IF(N943="snížená",J943,0)</f>
        <v>0</v>
      </c>
      <c r="BG943" s="181">
        <f>IF(N943="zákl. přenesená",J943,0)</f>
        <v>0</v>
      </c>
      <c r="BH943" s="181">
        <f>IF(N943="sníž. přenesená",J943,0)</f>
        <v>0</v>
      </c>
      <c r="BI943" s="181">
        <f>IF(N943="nulová",J943,0)</f>
        <v>0</v>
      </c>
      <c r="BJ943" s="18" t="s">
        <v>80</v>
      </c>
      <c r="BK943" s="181">
        <f>ROUND(I943*H943,2)</f>
        <v>0</v>
      </c>
      <c r="BL943" s="18" t="s">
        <v>1040</v>
      </c>
      <c r="BM943" s="180" t="s">
        <v>1047</v>
      </c>
    </row>
    <row r="944" spans="1:47" s="2" customFormat="1" ht="11.25">
      <c r="A944" s="35"/>
      <c r="B944" s="36"/>
      <c r="C944" s="37"/>
      <c r="D944" s="182" t="s">
        <v>134</v>
      </c>
      <c r="E944" s="37"/>
      <c r="F944" s="183" t="s">
        <v>1048</v>
      </c>
      <c r="G944" s="37"/>
      <c r="H944" s="37"/>
      <c r="I944" s="184"/>
      <c r="J944" s="37"/>
      <c r="K944" s="37"/>
      <c r="L944" s="40"/>
      <c r="M944" s="185"/>
      <c r="N944" s="186"/>
      <c r="O944" s="65"/>
      <c r="P944" s="65"/>
      <c r="Q944" s="65"/>
      <c r="R944" s="65"/>
      <c r="S944" s="65"/>
      <c r="T944" s="66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T944" s="18" t="s">
        <v>134</v>
      </c>
      <c r="AU944" s="18" t="s">
        <v>82</v>
      </c>
    </row>
    <row r="945" spans="2:63" s="12" customFormat="1" ht="22.9" customHeight="1">
      <c r="B945" s="153"/>
      <c r="C945" s="154"/>
      <c r="D945" s="155" t="s">
        <v>74</v>
      </c>
      <c r="E945" s="167" t="s">
        <v>1049</v>
      </c>
      <c r="F945" s="167" t="s">
        <v>1050</v>
      </c>
      <c r="G945" s="154"/>
      <c r="H945" s="154"/>
      <c r="I945" s="157"/>
      <c r="J945" s="168">
        <f>BK945</f>
        <v>0</v>
      </c>
      <c r="K945" s="154"/>
      <c r="L945" s="159"/>
      <c r="M945" s="160"/>
      <c r="N945" s="161"/>
      <c r="O945" s="161"/>
      <c r="P945" s="162">
        <f>SUM(P946:P947)</f>
        <v>0</v>
      </c>
      <c r="Q945" s="161"/>
      <c r="R945" s="162">
        <f>SUM(R946:R947)</f>
        <v>0</v>
      </c>
      <c r="S945" s="161"/>
      <c r="T945" s="163">
        <f>SUM(T946:T947)</f>
        <v>0</v>
      </c>
      <c r="AR945" s="164" t="s">
        <v>176</v>
      </c>
      <c r="AT945" s="165" t="s">
        <v>74</v>
      </c>
      <c r="AU945" s="165" t="s">
        <v>80</v>
      </c>
      <c r="AY945" s="164" t="s">
        <v>125</v>
      </c>
      <c r="BK945" s="166">
        <f>SUM(BK946:BK947)</f>
        <v>0</v>
      </c>
    </row>
    <row r="946" spans="1:65" s="2" customFormat="1" ht="16.5" customHeight="1">
      <c r="A946" s="35"/>
      <c r="B946" s="36"/>
      <c r="C946" s="169" t="s">
        <v>1051</v>
      </c>
      <c r="D946" s="169" t="s">
        <v>127</v>
      </c>
      <c r="E946" s="170" t="s">
        <v>1052</v>
      </c>
      <c r="F946" s="171" t="s">
        <v>1053</v>
      </c>
      <c r="G946" s="172" t="s">
        <v>1039</v>
      </c>
      <c r="H946" s="173">
        <v>1</v>
      </c>
      <c r="I946" s="174"/>
      <c r="J946" s="175">
        <f>ROUND(I946*H946,2)</f>
        <v>0</v>
      </c>
      <c r="K946" s="171" t="s">
        <v>131</v>
      </c>
      <c r="L946" s="40"/>
      <c r="M946" s="176" t="s">
        <v>19</v>
      </c>
      <c r="N946" s="177" t="s">
        <v>46</v>
      </c>
      <c r="O946" s="65"/>
      <c r="P946" s="178">
        <f>O946*H946</f>
        <v>0</v>
      </c>
      <c r="Q946" s="178">
        <v>0</v>
      </c>
      <c r="R946" s="178">
        <f>Q946*H946</f>
        <v>0</v>
      </c>
      <c r="S946" s="178">
        <v>0</v>
      </c>
      <c r="T946" s="179">
        <f>S946*H946</f>
        <v>0</v>
      </c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R946" s="180" t="s">
        <v>1040</v>
      </c>
      <c r="AT946" s="180" t="s">
        <v>127</v>
      </c>
      <c r="AU946" s="180" t="s">
        <v>82</v>
      </c>
      <c r="AY946" s="18" t="s">
        <v>125</v>
      </c>
      <c r="BE946" s="181">
        <f>IF(N946="základní",J946,0)</f>
        <v>0</v>
      </c>
      <c r="BF946" s="181">
        <f>IF(N946="snížená",J946,0)</f>
        <v>0</v>
      </c>
      <c r="BG946" s="181">
        <f>IF(N946="zákl. přenesená",J946,0)</f>
        <v>0</v>
      </c>
      <c r="BH946" s="181">
        <f>IF(N946="sníž. přenesená",J946,0)</f>
        <v>0</v>
      </c>
      <c r="BI946" s="181">
        <f>IF(N946="nulová",J946,0)</f>
        <v>0</v>
      </c>
      <c r="BJ946" s="18" t="s">
        <v>80</v>
      </c>
      <c r="BK946" s="181">
        <f>ROUND(I946*H946,2)</f>
        <v>0</v>
      </c>
      <c r="BL946" s="18" t="s">
        <v>1040</v>
      </c>
      <c r="BM946" s="180" t="s">
        <v>1054</v>
      </c>
    </row>
    <row r="947" spans="1:47" s="2" customFormat="1" ht="11.25">
      <c r="A947" s="35"/>
      <c r="B947" s="36"/>
      <c r="C947" s="37"/>
      <c r="D947" s="182" t="s">
        <v>134</v>
      </c>
      <c r="E947" s="37"/>
      <c r="F947" s="183" t="s">
        <v>1055</v>
      </c>
      <c r="G947" s="37"/>
      <c r="H947" s="37"/>
      <c r="I947" s="184"/>
      <c r="J947" s="37"/>
      <c r="K947" s="37"/>
      <c r="L947" s="40"/>
      <c r="M947" s="185"/>
      <c r="N947" s="186"/>
      <c r="O947" s="65"/>
      <c r="P947" s="65"/>
      <c r="Q947" s="65"/>
      <c r="R947" s="65"/>
      <c r="S947" s="65"/>
      <c r="T947" s="66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T947" s="18" t="s">
        <v>134</v>
      </c>
      <c r="AU947" s="18" t="s">
        <v>82</v>
      </c>
    </row>
    <row r="948" spans="2:63" s="12" customFormat="1" ht="22.9" customHeight="1">
      <c r="B948" s="153"/>
      <c r="C948" s="154"/>
      <c r="D948" s="155" t="s">
        <v>74</v>
      </c>
      <c r="E948" s="167" t="s">
        <v>1056</v>
      </c>
      <c r="F948" s="167" t="s">
        <v>1057</v>
      </c>
      <c r="G948" s="154"/>
      <c r="H948" s="154"/>
      <c r="I948" s="157"/>
      <c r="J948" s="168">
        <f>BK948</f>
        <v>0</v>
      </c>
      <c r="K948" s="154"/>
      <c r="L948" s="159"/>
      <c r="M948" s="160"/>
      <c r="N948" s="161"/>
      <c r="O948" s="161"/>
      <c r="P948" s="162">
        <f>SUM(P949:P950)</f>
        <v>0</v>
      </c>
      <c r="Q948" s="161"/>
      <c r="R948" s="162">
        <f>SUM(R949:R950)</f>
        <v>0</v>
      </c>
      <c r="S948" s="161"/>
      <c r="T948" s="163">
        <f>SUM(T949:T950)</f>
        <v>0</v>
      </c>
      <c r="AR948" s="164" t="s">
        <v>176</v>
      </c>
      <c r="AT948" s="165" t="s">
        <v>74</v>
      </c>
      <c r="AU948" s="165" t="s">
        <v>80</v>
      </c>
      <c r="AY948" s="164" t="s">
        <v>125</v>
      </c>
      <c r="BK948" s="166">
        <f>SUM(BK949:BK950)</f>
        <v>0</v>
      </c>
    </row>
    <row r="949" spans="1:65" s="2" customFormat="1" ht="16.5" customHeight="1">
      <c r="A949" s="35"/>
      <c r="B949" s="36"/>
      <c r="C949" s="169" t="s">
        <v>1058</v>
      </c>
      <c r="D949" s="169" t="s">
        <v>127</v>
      </c>
      <c r="E949" s="170" t="s">
        <v>1059</v>
      </c>
      <c r="F949" s="171" t="s">
        <v>1060</v>
      </c>
      <c r="G949" s="172" t="s">
        <v>1039</v>
      </c>
      <c r="H949" s="173">
        <v>1</v>
      </c>
      <c r="I949" s="174"/>
      <c r="J949" s="175">
        <f>ROUND(I949*H949,2)</f>
        <v>0</v>
      </c>
      <c r="K949" s="171" t="s">
        <v>131</v>
      </c>
      <c r="L949" s="40"/>
      <c r="M949" s="176" t="s">
        <v>19</v>
      </c>
      <c r="N949" s="177" t="s">
        <v>46</v>
      </c>
      <c r="O949" s="65"/>
      <c r="P949" s="178">
        <f>O949*H949</f>
        <v>0</v>
      </c>
      <c r="Q949" s="178">
        <v>0</v>
      </c>
      <c r="R949" s="178">
        <f>Q949*H949</f>
        <v>0</v>
      </c>
      <c r="S949" s="178">
        <v>0</v>
      </c>
      <c r="T949" s="179">
        <f>S949*H949</f>
        <v>0</v>
      </c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R949" s="180" t="s">
        <v>1040</v>
      </c>
      <c r="AT949" s="180" t="s">
        <v>127</v>
      </c>
      <c r="AU949" s="180" t="s">
        <v>82</v>
      </c>
      <c r="AY949" s="18" t="s">
        <v>125</v>
      </c>
      <c r="BE949" s="181">
        <f>IF(N949="základní",J949,0)</f>
        <v>0</v>
      </c>
      <c r="BF949" s="181">
        <f>IF(N949="snížená",J949,0)</f>
        <v>0</v>
      </c>
      <c r="BG949" s="181">
        <f>IF(N949="zákl. přenesená",J949,0)</f>
        <v>0</v>
      </c>
      <c r="BH949" s="181">
        <f>IF(N949="sníž. přenesená",J949,0)</f>
        <v>0</v>
      </c>
      <c r="BI949" s="181">
        <f>IF(N949="nulová",J949,0)</f>
        <v>0</v>
      </c>
      <c r="BJ949" s="18" t="s">
        <v>80</v>
      </c>
      <c r="BK949" s="181">
        <f>ROUND(I949*H949,2)</f>
        <v>0</v>
      </c>
      <c r="BL949" s="18" t="s">
        <v>1040</v>
      </c>
      <c r="BM949" s="180" t="s">
        <v>1061</v>
      </c>
    </row>
    <row r="950" spans="1:47" s="2" customFormat="1" ht="11.25">
      <c r="A950" s="35"/>
      <c r="B950" s="36"/>
      <c r="C950" s="37"/>
      <c r="D950" s="182" t="s">
        <v>134</v>
      </c>
      <c r="E950" s="37"/>
      <c r="F950" s="183" t="s">
        <v>1062</v>
      </c>
      <c r="G950" s="37"/>
      <c r="H950" s="37"/>
      <c r="I950" s="184"/>
      <c r="J950" s="37"/>
      <c r="K950" s="37"/>
      <c r="L950" s="40"/>
      <c r="M950" s="232"/>
      <c r="N950" s="233"/>
      <c r="O950" s="234"/>
      <c r="P950" s="234"/>
      <c r="Q950" s="234"/>
      <c r="R950" s="234"/>
      <c r="S950" s="234"/>
      <c r="T950" s="2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T950" s="18" t="s">
        <v>134</v>
      </c>
      <c r="AU950" s="18" t="s">
        <v>82</v>
      </c>
    </row>
    <row r="951" spans="1:31" s="2" customFormat="1" ht="6.95" customHeight="1">
      <c r="A951" s="35"/>
      <c r="B951" s="48"/>
      <c r="C951" s="49"/>
      <c r="D951" s="49"/>
      <c r="E951" s="49"/>
      <c r="F951" s="49"/>
      <c r="G951" s="49"/>
      <c r="H951" s="49"/>
      <c r="I951" s="49"/>
      <c r="J951" s="49"/>
      <c r="K951" s="49"/>
      <c r="L951" s="40"/>
      <c r="M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</row>
  </sheetData>
  <sheetProtection algorithmName="SHA-512" hashValue="Mh+sHoFjtl9R5WuiSJLCtctcS7ngw/ldJn3Z4W8y8cwnE8BzREPLESm8UpNtaaMcK/IGTM7cvKoLE/yf/UgMAg==" saltValue="8aGFl7DF4CvG8nQPZWQo8JTW3RhnEqy5zsFmpWkIgdgx5m8gL0CWhoZhJWFX0nZpKeUxTwnCaUm2y2YVsWfMyA==" spinCount="100000" sheet="1" objects="1" scenarios="1" formatColumns="0" formatRows="0" autoFilter="0"/>
  <autoFilter ref="C94:K950"/>
  <mergeCells count="6">
    <mergeCell ref="L2:V2"/>
    <mergeCell ref="E7:H7"/>
    <mergeCell ref="E16:H16"/>
    <mergeCell ref="E25:H25"/>
    <mergeCell ref="E46:H46"/>
    <mergeCell ref="E87:H87"/>
  </mergeCells>
  <hyperlinks>
    <hyperlink ref="F99" r:id="rId1" display="https://podminky.urs.cz/item/CS_URS_2023_01/113106121"/>
    <hyperlink ref="F110" r:id="rId2" display="https://podminky.urs.cz/item/CS_URS_2023_01/113106123"/>
    <hyperlink ref="F117" r:id="rId3" display="https://podminky.urs.cz/item/CS_URS_2023_01/132112121"/>
    <hyperlink ref="F132" r:id="rId4" display="https://podminky.urs.cz/item/CS_URS_2023_01/174111101"/>
    <hyperlink ref="F147" r:id="rId5" display="https://podminky.urs.cz/item/CS_URS_2023_01/167111101"/>
    <hyperlink ref="F149" r:id="rId6" display="https://podminky.urs.cz/item/CS_URS_2023_01/162751117"/>
    <hyperlink ref="F153" r:id="rId7" display="https://podminky.urs.cz/item/CS_URS_2023_01/162751119"/>
    <hyperlink ref="F159" r:id="rId8" display="https://podminky.urs.cz/item/CS_URS_2023_01/171201221"/>
    <hyperlink ref="F162" r:id="rId9" display="https://podminky.urs.cz/item/CS_URS_2023_01/181311103"/>
    <hyperlink ref="F173" r:id="rId10" display="https://podminky.urs.cz/item/CS_URS_2023_01/181411131"/>
    <hyperlink ref="F187" r:id="rId11" display="https://podminky.urs.cz/item/CS_URS_2023_01/564710011"/>
    <hyperlink ref="F198" r:id="rId12" display="https://podminky.urs.cz/item/CS_URS_2023_01/564710111"/>
    <hyperlink ref="F209" r:id="rId13" display="https://podminky.urs.cz/item/CS_URS_2023_01/564730011"/>
    <hyperlink ref="F216" r:id="rId14" display="https://podminky.urs.cz/item/CS_URS_2023_01/564750111"/>
    <hyperlink ref="F224" r:id="rId15" display="https://podminky.urs.cz/item/CS_URS_2023_01/629995101"/>
    <hyperlink ref="F241" r:id="rId16" display="https://podminky.urs.cz/item/CS_URS_2023_01/622131121"/>
    <hyperlink ref="F250" r:id="rId17" display="https://podminky.urs.cz/item/CS_URS_2023_01/622142001"/>
    <hyperlink ref="F266" r:id="rId18" display="https://podminky.urs.cz/item/CS_URS_2023_01/622151021"/>
    <hyperlink ref="F268" r:id="rId19" display="https://podminky.urs.cz/item/CS_URS_2023_01/622511102"/>
    <hyperlink ref="F270" r:id="rId20" display="https://podminky.urs.cz/item/CS_URS_2023_01/619996117"/>
    <hyperlink ref="F286" r:id="rId21" display="https://podminky.urs.cz/item/CS_URS_2023_01/637211121"/>
    <hyperlink ref="F298" r:id="rId22" display="https://podminky.urs.cz/item/CS_URS_2023_01/637211411"/>
    <hyperlink ref="F306" r:id="rId23" display="https://podminky.urs.cz/item/CS_URS_2023_01/941211112"/>
    <hyperlink ref="F313" r:id="rId24" display="https://podminky.urs.cz/item/CS_URS_2023_01/941211211"/>
    <hyperlink ref="F316" r:id="rId25" display="https://podminky.urs.cz/item/CS_URS_2023_01/941211812"/>
    <hyperlink ref="F318" r:id="rId26" display="https://podminky.urs.cz/item/CS_URS_2023_01/966080115"/>
    <hyperlink ref="F322" r:id="rId27" display="https://podminky.urs.cz/item/CS_URS_2023_01/966080117"/>
    <hyperlink ref="F329" r:id="rId28" display="https://podminky.urs.cz/item/CS_URS_2023_01/966080105"/>
    <hyperlink ref="F336" r:id="rId29" display="https://podminky.urs.cz/item/CS_URS_2023_01/966080107"/>
    <hyperlink ref="F341" r:id="rId30" display="https://podminky.urs.cz/item/CS_URS_2023_01/997013153"/>
    <hyperlink ref="F344" r:id="rId31" display="https://podminky.urs.cz/item/CS_URS_2023_01/997013501"/>
    <hyperlink ref="F346" r:id="rId32" display="https://podminky.urs.cz/item/CS_URS_2023_01/997013509"/>
    <hyperlink ref="F350" r:id="rId33" display="https://podminky.urs.cz/item/CS_URS_2023_01/997013631"/>
    <hyperlink ref="F354" r:id="rId34" display="https://podminky.urs.cz/item/CS_URS_2023_01/998017003"/>
    <hyperlink ref="F358" r:id="rId35" display="https://podminky.urs.cz/item/CS_URS_2023_01/711132111"/>
    <hyperlink ref="F365" r:id="rId36" display="https://podminky.urs.cz/item/CS_URS_2023_01/711161122"/>
    <hyperlink ref="F381" r:id="rId37" display="https://podminky.urs.cz/item/CS_URS_2023_01/711161222"/>
    <hyperlink ref="F397" r:id="rId38" display="https://podminky.urs.cz/item/CS_URS_2023_01/711491172"/>
    <hyperlink ref="F415" r:id="rId39" display="https://podminky.urs.cz/item/CS_URS_2023_01/711491272"/>
    <hyperlink ref="F433" r:id="rId40" display="https://podminky.urs.cz/item/CS_URS_2023_01/711491571"/>
    <hyperlink ref="F447" r:id="rId41" display="https://podminky.urs.cz/item/CS_URS_2023_01/998711102"/>
    <hyperlink ref="F450" r:id="rId42" display="https://podminky.urs.cz/item/CS_URS_2023_01/712831101"/>
    <hyperlink ref="F456" r:id="rId43" display="https://podminky.urs.cz/item/CS_URS_2023_01/712831101"/>
    <hyperlink ref="F462" r:id="rId44" display="https://podminky.urs.cz/item/CS_URS_2023_01/712861705"/>
    <hyperlink ref="F468" r:id="rId45" display="https://podminky.urs.cz/item/CS_URS_2023_01/712363352"/>
    <hyperlink ref="F472" r:id="rId46" display="https://podminky.urs.cz/item/CS_URS_2023_01/712363353"/>
    <hyperlink ref="F476" r:id="rId47" display="https://podminky.urs.cz/item/CS_URS_2023_01/712363358"/>
    <hyperlink ref="F480" r:id="rId48" display="https://podminky.urs.cz/item/CS_URS_2023_01/998712102"/>
    <hyperlink ref="F483" r:id="rId49" display="https://podminky.urs.cz/item/CS_URS_2023_01/713131141"/>
    <hyperlink ref="F489" r:id="rId50" display="https://podminky.urs.cz/item/CS_URS_2023_01/713131141"/>
    <hyperlink ref="F497" r:id="rId51" display="https://podminky.urs.cz/item/CS_URS_2023_01/713131141"/>
    <hyperlink ref="F510" r:id="rId52" display="https://podminky.urs.cz/item/CS_URS_2023_01/713132312"/>
    <hyperlink ref="F519" r:id="rId53" display="https://podminky.urs.cz/item/CS_URS_2023_01/713132332"/>
    <hyperlink ref="F525" r:id="rId54" display="https://podminky.urs.cz/item/CS_URS_2023_01/713132332"/>
    <hyperlink ref="F531" r:id="rId55" display="https://podminky.urs.cz/item/CS_URS_2023_01/713132332"/>
    <hyperlink ref="F537" r:id="rId56" display="https://podminky.urs.cz/item/CS_URS_2023_01/713141396"/>
    <hyperlink ref="F543" r:id="rId57" display="https://podminky.urs.cz/item/CS_URS_2023_01/713132312"/>
    <hyperlink ref="F549" r:id="rId58" display="https://podminky.urs.cz/item/CS_URS_2023_01/713132312"/>
    <hyperlink ref="F555" r:id="rId59" display="https://podminky.urs.cz/item/CS_URS_2023_01/713131151"/>
    <hyperlink ref="F562" r:id="rId60" display="https://podminky.urs.cz/item/CS_URS_2023_01/713131151"/>
    <hyperlink ref="F569" r:id="rId61" display="https://podminky.urs.cz/item/CS_URS_2023_01/713111136"/>
    <hyperlink ref="F579" r:id="rId62" display="https://podminky.urs.cz/item/CS_URS_2023_01/998713102"/>
    <hyperlink ref="F582" r:id="rId63" display="https://podminky.urs.cz/item/CS_URS_2023_01/741421813"/>
    <hyperlink ref="F586" r:id="rId64" display="https://podminky.urs.cz/item/CS_URS_2023_01/741421861"/>
    <hyperlink ref="F588" r:id="rId65" display="https://podminky.urs.cz/item/CS_URS_2023_01/741420001"/>
    <hyperlink ref="F593" r:id="rId66" display="https://podminky.urs.cz/item/CS_URS_2023_01/741810001"/>
    <hyperlink ref="F595" r:id="rId67" display="https://podminky.urs.cz/item/CS_URS_2023_01/998741202"/>
    <hyperlink ref="F598" r:id="rId68" display="https://podminky.urs.cz/item/CS_URS_2023_01/751398856"/>
    <hyperlink ref="F602" r:id="rId69" display="https://podminky.urs.cz/item/CS_URS_2023_01/751398056"/>
    <hyperlink ref="F606" r:id="rId70" display="https://podminky.urs.cz/item/CS_URS_2023_01/998751201"/>
    <hyperlink ref="F609" r:id="rId71" display="https://podminky.urs.cz/item/CS_URS_2023_01/762343832"/>
    <hyperlink ref="F617" r:id="rId72" display="https://podminky.urs.cz/item/CS_URS_2023_01/762111811"/>
    <hyperlink ref="F621" r:id="rId73" display="https://podminky.urs.cz/item/CS_URS_2023_01/762341670"/>
    <hyperlink ref="F632" r:id="rId74" display="https://podminky.urs.cz/item/CS_URS_2023_01/762395000"/>
    <hyperlink ref="F635" r:id="rId75" display="https://podminky.urs.cz/item/CS_URS_2023_01/762343832"/>
    <hyperlink ref="F645" r:id="rId76" display="https://podminky.urs.cz/item/CS_URS_2023_01/762512811"/>
    <hyperlink ref="F655" r:id="rId77" display="https://podminky.urs.cz/item/CS_URS_2023_01/762341680"/>
    <hyperlink ref="F667" r:id="rId78" display="https://podminky.urs.cz/item/CS_URS_2023_01/762429001"/>
    <hyperlink ref="F677" r:id="rId79" display="https://podminky.urs.cz/item/CS_URS_2023_01/762495000"/>
    <hyperlink ref="F687" r:id="rId80" display="https://podminky.urs.cz/item/CS_URS_2023_01/998762102"/>
    <hyperlink ref="F690" r:id="rId81" display="https://podminky.urs.cz/item/CS_URS_2023_01/764002841"/>
    <hyperlink ref="F694" r:id="rId82" display="https://podminky.urs.cz/item/CS_URS_2023_01/764002851"/>
    <hyperlink ref="F705" r:id="rId83" display="https://podminky.urs.cz/item/CS_URS_2023_01/998764202"/>
    <hyperlink ref="F708" r:id="rId84" display="https://podminky.urs.cz/item/CS_URS_2023_01/765191001"/>
    <hyperlink ref="F718" r:id="rId85" display="https://podminky.urs.cz/item/CS_URS_2023_01/998765202"/>
    <hyperlink ref="F721" r:id="rId86" display="https://podminky.urs.cz/item/CS_URS_2023_01/767428132"/>
    <hyperlink ref="F738" r:id="rId87" display="https://podminky.urs.cz/item/CS_URS_2023_01/767491012"/>
    <hyperlink ref="F746" r:id="rId88" display="https://podminky.urs.cz/item/CS_URS_2023_01/767492002"/>
    <hyperlink ref="F755" r:id="rId89" display="https://podminky.urs.cz/item/CS_URS_2023_01/767492002"/>
    <hyperlink ref="F764" r:id="rId90" display="https://podminky.urs.cz/item/CS_URS_2023_01/767415122"/>
    <hyperlink ref="F779" r:id="rId91" display="https://podminky.urs.cz/item/CS_URS_2023_01/767491012"/>
    <hyperlink ref="F787" r:id="rId92" display="https://podminky.urs.cz/item/CS_URS_2023_01/767492002"/>
    <hyperlink ref="F804" r:id="rId93" display="https://podminky.urs.cz/item/CS_URS_2023_01/767415122"/>
    <hyperlink ref="F824" r:id="rId94" display="https://podminky.urs.cz/item/CS_URS_2023_01/767491012"/>
    <hyperlink ref="F832" r:id="rId95" display="https://podminky.urs.cz/item/CS_URS_2023_01/767492002"/>
    <hyperlink ref="F849" r:id="rId96" display="https://podminky.urs.cz/item/CS_URS_2023_01/767415122"/>
    <hyperlink ref="F877" r:id="rId97" display="https://podminky.urs.cz/item/CS_URS_2023_01/767491012"/>
    <hyperlink ref="F885" r:id="rId98" display="https://podminky.urs.cz/item/CS_URS_2023_01/767492002"/>
    <hyperlink ref="F913" r:id="rId99" display="https://podminky.urs.cz/item/CS_URS_2023_01/767627307"/>
    <hyperlink ref="F931" r:id="rId100" display="https://podminky.urs.cz/item/CS_URS_2023_01/767415290"/>
    <hyperlink ref="F937" r:id="rId101" display="https://podminky.urs.cz/item/CS_URS_2023_01/998767202"/>
    <hyperlink ref="F941" r:id="rId102" display="https://podminky.urs.cz/item/CS_URS_2023_01/013284000"/>
    <hyperlink ref="F944" r:id="rId103" display="https://podminky.urs.cz/item/CS_URS_2023_01/030001000"/>
    <hyperlink ref="F947" r:id="rId104" display="https://podminky.urs.cz/item/CS_URS_2023_01/041103000"/>
    <hyperlink ref="F950" r:id="rId105" display="https://podminky.urs.cz/item/CS_URS_2023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97"/>
      <c r="C3" s="98"/>
      <c r="D3" s="98"/>
      <c r="E3" s="98"/>
      <c r="F3" s="98"/>
      <c r="G3" s="98"/>
      <c r="H3" s="21"/>
    </row>
    <row r="4" spans="2:8" s="1" customFormat="1" ht="24.95" customHeight="1">
      <c r="B4" s="21"/>
      <c r="C4" s="99" t="s">
        <v>1063</v>
      </c>
      <c r="H4" s="21"/>
    </row>
    <row r="5" spans="2:8" s="1" customFormat="1" ht="12" customHeight="1">
      <c r="B5" s="21"/>
      <c r="C5" s="236" t="s">
        <v>13</v>
      </c>
      <c r="D5" s="374" t="s">
        <v>14</v>
      </c>
      <c r="E5" s="369"/>
      <c r="F5" s="369"/>
      <c r="H5" s="21"/>
    </row>
    <row r="6" spans="2:8" s="1" customFormat="1" ht="36.95" customHeight="1">
      <c r="B6" s="21"/>
      <c r="C6" s="237" t="s">
        <v>16</v>
      </c>
      <c r="D6" s="376" t="s">
        <v>17</v>
      </c>
      <c r="E6" s="369"/>
      <c r="F6" s="369"/>
      <c r="H6" s="21"/>
    </row>
    <row r="7" spans="2:8" s="1" customFormat="1" ht="16.5" customHeight="1">
      <c r="B7" s="21"/>
      <c r="C7" s="101" t="s">
        <v>23</v>
      </c>
      <c r="D7" s="104" t="str">
        <f>'Rekapitulace stavby'!AN8</f>
        <v>24. 4. 2023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2"/>
      <c r="B9" s="238"/>
      <c r="C9" s="239" t="s">
        <v>56</v>
      </c>
      <c r="D9" s="240" t="s">
        <v>57</v>
      </c>
      <c r="E9" s="240" t="s">
        <v>112</v>
      </c>
      <c r="F9" s="241" t="s">
        <v>1064</v>
      </c>
      <c r="G9" s="142"/>
      <c r="H9" s="238"/>
    </row>
    <row r="10" spans="1:8" s="2" customFormat="1" ht="26.45" customHeight="1">
      <c r="A10" s="35"/>
      <c r="B10" s="40"/>
      <c r="C10" s="242" t="s">
        <v>14</v>
      </c>
      <c r="D10" s="242" t="s">
        <v>17</v>
      </c>
      <c r="E10" s="35"/>
      <c r="F10" s="35"/>
      <c r="G10" s="35"/>
      <c r="H10" s="40"/>
    </row>
    <row r="11" spans="1:8" s="2" customFormat="1" ht="16.9" customHeight="1">
      <c r="A11" s="35"/>
      <c r="B11" s="40"/>
      <c r="C11" s="243" t="s">
        <v>1065</v>
      </c>
      <c r="D11" s="244" t="s">
        <v>1066</v>
      </c>
      <c r="E11" s="245" t="s">
        <v>130</v>
      </c>
      <c r="F11" s="246">
        <v>0</v>
      </c>
      <c r="G11" s="35"/>
      <c r="H11" s="40"/>
    </row>
    <row r="12" spans="1:8" s="2" customFormat="1" ht="16.9" customHeight="1">
      <c r="A12" s="35"/>
      <c r="B12" s="40"/>
      <c r="C12" s="247" t="s">
        <v>19</v>
      </c>
      <c r="D12" s="247" t="s">
        <v>75</v>
      </c>
      <c r="E12" s="18" t="s">
        <v>19</v>
      </c>
      <c r="F12" s="248">
        <v>0</v>
      </c>
      <c r="G12" s="35"/>
      <c r="H12" s="40"/>
    </row>
    <row r="13" spans="1:8" s="2" customFormat="1" ht="16.9" customHeight="1">
      <c r="A13" s="35"/>
      <c r="B13" s="40"/>
      <c r="C13" s="243" t="s">
        <v>1067</v>
      </c>
      <c r="D13" s="244" t="s">
        <v>1066</v>
      </c>
      <c r="E13" s="245" t="s">
        <v>130</v>
      </c>
      <c r="F13" s="246">
        <v>0</v>
      </c>
      <c r="G13" s="35"/>
      <c r="H13" s="40"/>
    </row>
    <row r="14" spans="1:8" s="2" customFormat="1" ht="16.9" customHeight="1">
      <c r="A14" s="35"/>
      <c r="B14" s="40"/>
      <c r="C14" s="247" t="s">
        <v>19</v>
      </c>
      <c r="D14" s="247" t="s">
        <v>75</v>
      </c>
      <c r="E14" s="18" t="s">
        <v>19</v>
      </c>
      <c r="F14" s="248">
        <v>0</v>
      </c>
      <c r="G14" s="35"/>
      <c r="H14" s="40"/>
    </row>
    <row r="15" spans="1:8" s="2" customFormat="1" ht="7.35" customHeight="1">
      <c r="A15" s="35"/>
      <c r="B15" s="122"/>
      <c r="C15" s="123"/>
      <c r="D15" s="123"/>
      <c r="E15" s="123"/>
      <c r="F15" s="123"/>
      <c r="G15" s="123"/>
      <c r="H15" s="40"/>
    </row>
    <row r="16" spans="1:8" s="2" customFormat="1" ht="11.25">
      <c r="A16" s="35"/>
      <c r="B16" s="35"/>
      <c r="C16" s="35"/>
      <c r="D16" s="35"/>
      <c r="E16" s="35"/>
      <c r="F16" s="35"/>
      <c r="G16" s="35"/>
      <c r="H16" s="35"/>
    </row>
  </sheetData>
  <sheetProtection algorithmName="SHA-512" hashValue="tPhP9m//JnAqPkQtRuvHXKHruLNKVtrINw/vz7WYi77tOjErnmsdKv3HhFzN3KYOvWQofDkZQg7YvQr7068hJQ==" saltValue="7tIV+mz7xExlbj6bt+ev+yVW99yeJKuj+Jvn9GNGTO0nzGL4Xi0bQ/tN7nvyAV8ruOdyBleZt298N43H/BHoB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9" customWidth="1"/>
    <col min="2" max="2" width="1.7109375" style="249" customWidth="1"/>
    <col min="3" max="4" width="5.00390625" style="249" customWidth="1"/>
    <col min="5" max="5" width="11.7109375" style="249" customWidth="1"/>
    <col min="6" max="6" width="9.140625" style="249" customWidth="1"/>
    <col min="7" max="7" width="5.00390625" style="249" customWidth="1"/>
    <col min="8" max="8" width="77.8515625" style="249" customWidth="1"/>
    <col min="9" max="10" width="20.00390625" style="249" customWidth="1"/>
    <col min="11" max="11" width="1.7109375" style="249" customWidth="1"/>
  </cols>
  <sheetData>
    <row r="1" s="1" customFormat="1" ht="37.5" customHeight="1"/>
    <row r="2" spans="2:11" s="1" customFormat="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6" customFormat="1" ht="45" customHeight="1">
      <c r="B3" s="253"/>
      <c r="C3" s="378" t="s">
        <v>1068</v>
      </c>
      <c r="D3" s="378"/>
      <c r="E3" s="378"/>
      <c r="F3" s="378"/>
      <c r="G3" s="378"/>
      <c r="H3" s="378"/>
      <c r="I3" s="378"/>
      <c r="J3" s="378"/>
      <c r="K3" s="254"/>
    </row>
    <row r="4" spans="2:11" s="1" customFormat="1" ht="25.5" customHeight="1">
      <c r="B4" s="255"/>
      <c r="C4" s="383" t="s">
        <v>1069</v>
      </c>
      <c r="D4" s="383"/>
      <c r="E4" s="383"/>
      <c r="F4" s="383"/>
      <c r="G4" s="383"/>
      <c r="H4" s="383"/>
      <c r="I4" s="383"/>
      <c r="J4" s="383"/>
      <c r="K4" s="256"/>
    </row>
    <row r="5" spans="2:11" s="1" customFormat="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5"/>
      <c r="C6" s="382" t="s">
        <v>1070</v>
      </c>
      <c r="D6" s="382"/>
      <c r="E6" s="382"/>
      <c r="F6" s="382"/>
      <c r="G6" s="382"/>
      <c r="H6" s="382"/>
      <c r="I6" s="382"/>
      <c r="J6" s="382"/>
      <c r="K6" s="256"/>
    </row>
    <row r="7" spans="2:11" s="1" customFormat="1" ht="15" customHeight="1">
      <c r="B7" s="259"/>
      <c r="C7" s="382" t="s">
        <v>1071</v>
      </c>
      <c r="D7" s="382"/>
      <c r="E7" s="382"/>
      <c r="F7" s="382"/>
      <c r="G7" s="382"/>
      <c r="H7" s="382"/>
      <c r="I7" s="382"/>
      <c r="J7" s="382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382" t="s">
        <v>1072</v>
      </c>
      <c r="D9" s="382"/>
      <c r="E9" s="382"/>
      <c r="F9" s="382"/>
      <c r="G9" s="382"/>
      <c r="H9" s="382"/>
      <c r="I9" s="382"/>
      <c r="J9" s="382"/>
      <c r="K9" s="256"/>
    </row>
    <row r="10" spans="2:11" s="1" customFormat="1" ht="15" customHeight="1">
      <c r="B10" s="259"/>
      <c r="C10" s="258"/>
      <c r="D10" s="382" t="s">
        <v>1073</v>
      </c>
      <c r="E10" s="382"/>
      <c r="F10" s="382"/>
      <c r="G10" s="382"/>
      <c r="H10" s="382"/>
      <c r="I10" s="382"/>
      <c r="J10" s="382"/>
      <c r="K10" s="256"/>
    </row>
    <row r="11" spans="2:11" s="1" customFormat="1" ht="15" customHeight="1">
      <c r="B11" s="259"/>
      <c r="C11" s="260"/>
      <c r="D11" s="382" t="s">
        <v>1074</v>
      </c>
      <c r="E11" s="382"/>
      <c r="F11" s="382"/>
      <c r="G11" s="382"/>
      <c r="H11" s="382"/>
      <c r="I11" s="382"/>
      <c r="J11" s="382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1075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382" t="s">
        <v>1076</v>
      </c>
      <c r="E15" s="382"/>
      <c r="F15" s="382"/>
      <c r="G15" s="382"/>
      <c r="H15" s="382"/>
      <c r="I15" s="382"/>
      <c r="J15" s="382"/>
      <c r="K15" s="256"/>
    </row>
    <row r="16" spans="2:11" s="1" customFormat="1" ht="15" customHeight="1">
      <c r="B16" s="259"/>
      <c r="C16" s="260"/>
      <c r="D16" s="382" t="s">
        <v>1077</v>
      </c>
      <c r="E16" s="382"/>
      <c r="F16" s="382"/>
      <c r="G16" s="382"/>
      <c r="H16" s="382"/>
      <c r="I16" s="382"/>
      <c r="J16" s="382"/>
      <c r="K16" s="256"/>
    </row>
    <row r="17" spans="2:11" s="1" customFormat="1" ht="15" customHeight="1">
      <c r="B17" s="259"/>
      <c r="C17" s="260"/>
      <c r="D17" s="382" t="s">
        <v>1078</v>
      </c>
      <c r="E17" s="382"/>
      <c r="F17" s="382"/>
      <c r="G17" s="382"/>
      <c r="H17" s="382"/>
      <c r="I17" s="382"/>
      <c r="J17" s="382"/>
      <c r="K17" s="256"/>
    </row>
    <row r="18" spans="2:11" s="1" customFormat="1" ht="15" customHeight="1">
      <c r="B18" s="259"/>
      <c r="C18" s="260"/>
      <c r="D18" s="260"/>
      <c r="E18" s="262" t="s">
        <v>79</v>
      </c>
      <c r="F18" s="382" t="s">
        <v>1079</v>
      </c>
      <c r="G18" s="382"/>
      <c r="H18" s="382"/>
      <c r="I18" s="382"/>
      <c r="J18" s="382"/>
      <c r="K18" s="256"/>
    </row>
    <row r="19" spans="2:11" s="1" customFormat="1" ht="15" customHeight="1">
      <c r="B19" s="259"/>
      <c r="C19" s="260"/>
      <c r="D19" s="260"/>
      <c r="E19" s="262" t="s">
        <v>1080</v>
      </c>
      <c r="F19" s="382" t="s">
        <v>1081</v>
      </c>
      <c r="G19" s="382"/>
      <c r="H19" s="382"/>
      <c r="I19" s="382"/>
      <c r="J19" s="382"/>
      <c r="K19" s="256"/>
    </row>
    <row r="20" spans="2:11" s="1" customFormat="1" ht="15" customHeight="1">
      <c r="B20" s="259"/>
      <c r="C20" s="260"/>
      <c r="D20" s="260"/>
      <c r="E20" s="262" t="s">
        <v>1082</v>
      </c>
      <c r="F20" s="382" t="s">
        <v>1083</v>
      </c>
      <c r="G20" s="382"/>
      <c r="H20" s="382"/>
      <c r="I20" s="382"/>
      <c r="J20" s="382"/>
      <c r="K20" s="256"/>
    </row>
    <row r="21" spans="2:11" s="1" customFormat="1" ht="15" customHeight="1">
      <c r="B21" s="259"/>
      <c r="C21" s="260"/>
      <c r="D21" s="260"/>
      <c r="E21" s="262" t="s">
        <v>1084</v>
      </c>
      <c r="F21" s="382" t="s">
        <v>1085</v>
      </c>
      <c r="G21" s="382"/>
      <c r="H21" s="382"/>
      <c r="I21" s="382"/>
      <c r="J21" s="382"/>
      <c r="K21" s="256"/>
    </row>
    <row r="22" spans="2:11" s="1" customFormat="1" ht="15" customHeight="1">
      <c r="B22" s="259"/>
      <c r="C22" s="260"/>
      <c r="D22" s="260"/>
      <c r="E22" s="262" t="s">
        <v>1086</v>
      </c>
      <c r="F22" s="382" t="s">
        <v>1087</v>
      </c>
      <c r="G22" s="382"/>
      <c r="H22" s="382"/>
      <c r="I22" s="382"/>
      <c r="J22" s="382"/>
      <c r="K22" s="256"/>
    </row>
    <row r="23" spans="2:11" s="1" customFormat="1" ht="15" customHeight="1">
      <c r="B23" s="259"/>
      <c r="C23" s="260"/>
      <c r="D23" s="260"/>
      <c r="E23" s="262" t="s">
        <v>1088</v>
      </c>
      <c r="F23" s="382" t="s">
        <v>1089</v>
      </c>
      <c r="G23" s="382"/>
      <c r="H23" s="382"/>
      <c r="I23" s="382"/>
      <c r="J23" s="382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382" t="s">
        <v>1090</v>
      </c>
      <c r="D25" s="382"/>
      <c r="E25" s="382"/>
      <c r="F25" s="382"/>
      <c r="G25" s="382"/>
      <c r="H25" s="382"/>
      <c r="I25" s="382"/>
      <c r="J25" s="382"/>
      <c r="K25" s="256"/>
    </row>
    <row r="26" spans="2:11" s="1" customFormat="1" ht="15" customHeight="1">
      <c r="B26" s="259"/>
      <c r="C26" s="382" t="s">
        <v>1091</v>
      </c>
      <c r="D26" s="382"/>
      <c r="E26" s="382"/>
      <c r="F26" s="382"/>
      <c r="G26" s="382"/>
      <c r="H26" s="382"/>
      <c r="I26" s="382"/>
      <c r="J26" s="382"/>
      <c r="K26" s="256"/>
    </row>
    <row r="27" spans="2:11" s="1" customFormat="1" ht="15" customHeight="1">
      <c r="B27" s="259"/>
      <c r="C27" s="258"/>
      <c r="D27" s="382" t="s">
        <v>1092</v>
      </c>
      <c r="E27" s="382"/>
      <c r="F27" s="382"/>
      <c r="G27" s="382"/>
      <c r="H27" s="382"/>
      <c r="I27" s="382"/>
      <c r="J27" s="382"/>
      <c r="K27" s="256"/>
    </row>
    <row r="28" spans="2:11" s="1" customFormat="1" ht="15" customHeight="1">
      <c r="B28" s="259"/>
      <c r="C28" s="260"/>
      <c r="D28" s="382" t="s">
        <v>1093</v>
      </c>
      <c r="E28" s="382"/>
      <c r="F28" s="382"/>
      <c r="G28" s="382"/>
      <c r="H28" s="382"/>
      <c r="I28" s="382"/>
      <c r="J28" s="382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382" t="s">
        <v>1094</v>
      </c>
      <c r="E30" s="382"/>
      <c r="F30" s="382"/>
      <c r="G30" s="382"/>
      <c r="H30" s="382"/>
      <c r="I30" s="382"/>
      <c r="J30" s="382"/>
      <c r="K30" s="256"/>
    </row>
    <row r="31" spans="2:11" s="1" customFormat="1" ht="15" customHeight="1">
      <c r="B31" s="259"/>
      <c r="C31" s="260"/>
      <c r="D31" s="382" t="s">
        <v>1095</v>
      </c>
      <c r="E31" s="382"/>
      <c r="F31" s="382"/>
      <c r="G31" s="382"/>
      <c r="H31" s="382"/>
      <c r="I31" s="382"/>
      <c r="J31" s="382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382" t="s">
        <v>1096</v>
      </c>
      <c r="E33" s="382"/>
      <c r="F33" s="382"/>
      <c r="G33" s="382"/>
      <c r="H33" s="382"/>
      <c r="I33" s="382"/>
      <c r="J33" s="382"/>
      <c r="K33" s="256"/>
    </row>
    <row r="34" spans="2:11" s="1" customFormat="1" ht="15" customHeight="1">
      <c r="B34" s="259"/>
      <c r="C34" s="260"/>
      <c r="D34" s="382" t="s">
        <v>1097</v>
      </c>
      <c r="E34" s="382"/>
      <c r="F34" s="382"/>
      <c r="G34" s="382"/>
      <c r="H34" s="382"/>
      <c r="I34" s="382"/>
      <c r="J34" s="382"/>
      <c r="K34" s="256"/>
    </row>
    <row r="35" spans="2:11" s="1" customFormat="1" ht="15" customHeight="1">
      <c r="B35" s="259"/>
      <c r="C35" s="260"/>
      <c r="D35" s="382" t="s">
        <v>1098</v>
      </c>
      <c r="E35" s="382"/>
      <c r="F35" s="382"/>
      <c r="G35" s="382"/>
      <c r="H35" s="382"/>
      <c r="I35" s="382"/>
      <c r="J35" s="382"/>
      <c r="K35" s="256"/>
    </row>
    <row r="36" spans="2:11" s="1" customFormat="1" ht="15" customHeight="1">
      <c r="B36" s="259"/>
      <c r="C36" s="260"/>
      <c r="D36" s="258"/>
      <c r="E36" s="261" t="s">
        <v>111</v>
      </c>
      <c r="F36" s="258"/>
      <c r="G36" s="382" t="s">
        <v>1099</v>
      </c>
      <c r="H36" s="382"/>
      <c r="I36" s="382"/>
      <c r="J36" s="382"/>
      <c r="K36" s="256"/>
    </row>
    <row r="37" spans="2:11" s="1" customFormat="1" ht="30.75" customHeight="1">
      <c r="B37" s="259"/>
      <c r="C37" s="260"/>
      <c r="D37" s="258"/>
      <c r="E37" s="261" t="s">
        <v>1100</v>
      </c>
      <c r="F37" s="258"/>
      <c r="G37" s="382" t="s">
        <v>1101</v>
      </c>
      <c r="H37" s="382"/>
      <c r="I37" s="382"/>
      <c r="J37" s="382"/>
      <c r="K37" s="256"/>
    </row>
    <row r="38" spans="2:11" s="1" customFormat="1" ht="15" customHeight="1">
      <c r="B38" s="259"/>
      <c r="C38" s="260"/>
      <c r="D38" s="258"/>
      <c r="E38" s="261" t="s">
        <v>56</v>
      </c>
      <c r="F38" s="258"/>
      <c r="G38" s="382" t="s">
        <v>1102</v>
      </c>
      <c r="H38" s="382"/>
      <c r="I38" s="382"/>
      <c r="J38" s="382"/>
      <c r="K38" s="256"/>
    </row>
    <row r="39" spans="2:11" s="1" customFormat="1" ht="15" customHeight="1">
      <c r="B39" s="259"/>
      <c r="C39" s="260"/>
      <c r="D39" s="258"/>
      <c r="E39" s="261" t="s">
        <v>57</v>
      </c>
      <c r="F39" s="258"/>
      <c r="G39" s="382" t="s">
        <v>1103</v>
      </c>
      <c r="H39" s="382"/>
      <c r="I39" s="382"/>
      <c r="J39" s="382"/>
      <c r="K39" s="256"/>
    </row>
    <row r="40" spans="2:11" s="1" customFormat="1" ht="15" customHeight="1">
      <c r="B40" s="259"/>
      <c r="C40" s="260"/>
      <c r="D40" s="258"/>
      <c r="E40" s="261" t="s">
        <v>112</v>
      </c>
      <c r="F40" s="258"/>
      <c r="G40" s="382" t="s">
        <v>1104</v>
      </c>
      <c r="H40" s="382"/>
      <c r="I40" s="382"/>
      <c r="J40" s="382"/>
      <c r="K40" s="256"/>
    </row>
    <row r="41" spans="2:11" s="1" customFormat="1" ht="15" customHeight="1">
      <c r="B41" s="259"/>
      <c r="C41" s="260"/>
      <c r="D41" s="258"/>
      <c r="E41" s="261" t="s">
        <v>113</v>
      </c>
      <c r="F41" s="258"/>
      <c r="G41" s="382" t="s">
        <v>1105</v>
      </c>
      <c r="H41" s="382"/>
      <c r="I41" s="382"/>
      <c r="J41" s="382"/>
      <c r="K41" s="256"/>
    </row>
    <row r="42" spans="2:11" s="1" customFormat="1" ht="15" customHeight="1">
      <c r="B42" s="259"/>
      <c r="C42" s="260"/>
      <c r="D42" s="258"/>
      <c r="E42" s="261" t="s">
        <v>1106</v>
      </c>
      <c r="F42" s="258"/>
      <c r="G42" s="382" t="s">
        <v>1107</v>
      </c>
      <c r="H42" s="382"/>
      <c r="I42" s="382"/>
      <c r="J42" s="382"/>
      <c r="K42" s="256"/>
    </row>
    <row r="43" spans="2:11" s="1" customFormat="1" ht="15" customHeight="1">
      <c r="B43" s="259"/>
      <c r="C43" s="260"/>
      <c r="D43" s="258"/>
      <c r="E43" s="261"/>
      <c r="F43" s="258"/>
      <c r="G43" s="382" t="s">
        <v>1108</v>
      </c>
      <c r="H43" s="382"/>
      <c r="I43" s="382"/>
      <c r="J43" s="382"/>
      <c r="K43" s="256"/>
    </row>
    <row r="44" spans="2:11" s="1" customFormat="1" ht="15" customHeight="1">
      <c r="B44" s="259"/>
      <c r="C44" s="260"/>
      <c r="D44" s="258"/>
      <c r="E44" s="261" t="s">
        <v>1109</v>
      </c>
      <c r="F44" s="258"/>
      <c r="G44" s="382" t="s">
        <v>1110</v>
      </c>
      <c r="H44" s="382"/>
      <c r="I44" s="382"/>
      <c r="J44" s="382"/>
      <c r="K44" s="256"/>
    </row>
    <row r="45" spans="2:11" s="1" customFormat="1" ht="15" customHeight="1">
      <c r="B45" s="259"/>
      <c r="C45" s="260"/>
      <c r="D45" s="258"/>
      <c r="E45" s="261" t="s">
        <v>115</v>
      </c>
      <c r="F45" s="258"/>
      <c r="G45" s="382" t="s">
        <v>1111</v>
      </c>
      <c r="H45" s="382"/>
      <c r="I45" s="382"/>
      <c r="J45" s="382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382" t="s">
        <v>1112</v>
      </c>
      <c r="E47" s="382"/>
      <c r="F47" s="382"/>
      <c r="G47" s="382"/>
      <c r="H47" s="382"/>
      <c r="I47" s="382"/>
      <c r="J47" s="382"/>
      <c r="K47" s="256"/>
    </row>
    <row r="48" spans="2:11" s="1" customFormat="1" ht="15" customHeight="1">
      <c r="B48" s="259"/>
      <c r="C48" s="260"/>
      <c r="D48" s="260"/>
      <c r="E48" s="382" t="s">
        <v>1113</v>
      </c>
      <c r="F48" s="382"/>
      <c r="G48" s="382"/>
      <c r="H48" s="382"/>
      <c r="I48" s="382"/>
      <c r="J48" s="382"/>
      <c r="K48" s="256"/>
    </row>
    <row r="49" spans="2:11" s="1" customFormat="1" ht="15" customHeight="1">
      <c r="B49" s="259"/>
      <c r="C49" s="260"/>
      <c r="D49" s="260"/>
      <c r="E49" s="382" t="s">
        <v>1114</v>
      </c>
      <c r="F49" s="382"/>
      <c r="G49" s="382"/>
      <c r="H49" s="382"/>
      <c r="I49" s="382"/>
      <c r="J49" s="382"/>
      <c r="K49" s="256"/>
    </row>
    <row r="50" spans="2:11" s="1" customFormat="1" ht="15" customHeight="1">
      <c r="B50" s="259"/>
      <c r="C50" s="260"/>
      <c r="D50" s="260"/>
      <c r="E50" s="382" t="s">
        <v>1115</v>
      </c>
      <c r="F50" s="382"/>
      <c r="G50" s="382"/>
      <c r="H50" s="382"/>
      <c r="I50" s="382"/>
      <c r="J50" s="382"/>
      <c r="K50" s="256"/>
    </row>
    <row r="51" spans="2:11" s="1" customFormat="1" ht="15" customHeight="1">
      <c r="B51" s="259"/>
      <c r="C51" s="260"/>
      <c r="D51" s="382" t="s">
        <v>1116</v>
      </c>
      <c r="E51" s="382"/>
      <c r="F51" s="382"/>
      <c r="G51" s="382"/>
      <c r="H51" s="382"/>
      <c r="I51" s="382"/>
      <c r="J51" s="382"/>
      <c r="K51" s="256"/>
    </row>
    <row r="52" spans="2:11" s="1" customFormat="1" ht="25.5" customHeight="1">
      <c r="B52" s="255"/>
      <c r="C52" s="383" t="s">
        <v>1117</v>
      </c>
      <c r="D52" s="383"/>
      <c r="E52" s="383"/>
      <c r="F52" s="383"/>
      <c r="G52" s="383"/>
      <c r="H52" s="383"/>
      <c r="I52" s="383"/>
      <c r="J52" s="383"/>
      <c r="K52" s="256"/>
    </row>
    <row r="53" spans="2:11" s="1" customFormat="1" ht="5.25" customHeight="1">
      <c r="B53" s="255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5"/>
      <c r="C54" s="382" t="s">
        <v>1118</v>
      </c>
      <c r="D54" s="382"/>
      <c r="E54" s="382"/>
      <c r="F54" s="382"/>
      <c r="G54" s="382"/>
      <c r="H54" s="382"/>
      <c r="I54" s="382"/>
      <c r="J54" s="382"/>
      <c r="K54" s="256"/>
    </row>
    <row r="55" spans="2:11" s="1" customFormat="1" ht="15" customHeight="1">
      <c r="B55" s="255"/>
      <c r="C55" s="382" t="s">
        <v>1119</v>
      </c>
      <c r="D55" s="382"/>
      <c r="E55" s="382"/>
      <c r="F55" s="382"/>
      <c r="G55" s="382"/>
      <c r="H55" s="382"/>
      <c r="I55" s="382"/>
      <c r="J55" s="382"/>
      <c r="K55" s="256"/>
    </row>
    <row r="56" spans="2:11" s="1" customFormat="1" ht="12.75" customHeight="1">
      <c r="B56" s="255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5"/>
      <c r="C57" s="382" t="s">
        <v>1120</v>
      </c>
      <c r="D57" s="382"/>
      <c r="E57" s="382"/>
      <c r="F57" s="382"/>
      <c r="G57" s="382"/>
      <c r="H57" s="382"/>
      <c r="I57" s="382"/>
      <c r="J57" s="382"/>
      <c r="K57" s="256"/>
    </row>
    <row r="58" spans="2:11" s="1" customFormat="1" ht="15" customHeight="1">
      <c r="B58" s="255"/>
      <c r="C58" s="260"/>
      <c r="D58" s="382" t="s">
        <v>1121</v>
      </c>
      <c r="E58" s="382"/>
      <c r="F58" s="382"/>
      <c r="G58" s="382"/>
      <c r="H58" s="382"/>
      <c r="I58" s="382"/>
      <c r="J58" s="382"/>
      <c r="K58" s="256"/>
    </row>
    <row r="59" spans="2:11" s="1" customFormat="1" ht="15" customHeight="1">
      <c r="B59" s="255"/>
      <c r="C59" s="260"/>
      <c r="D59" s="382" t="s">
        <v>1122</v>
      </c>
      <c r="E59" s="382"/>
      <c r="F59" s="382"/>
      <c r="G59" s="382"/>
      <c r="H59" s="382"/>
      <c r="I59" s="382"/>
      <c r="J59" s="382"/>
      <c r="K59" s="256"/>
    </row>
    <row r="60" spans="2:11" s="1" customFormat="1" ht="15" customHeight="1">
      <c r="B60" s="255"/>
      <c r="C60" s="260"/>
      <c r="D60" s="382" t="s">
        <v>1123</v>
      </c>
      <c r="E60" s="382"/>
      <c r="F60" s="382"/>
      <c r="G60" s="382"/>
      <c r="H60" s="382"/>
      <c r="I60" s="382"/>
      <c r="J60" s="382"/>
      <c r="K60" s="256"/>
    </row>
    <row r="61" spans="2:11" s="1" customFormat="1" ht="15" customHeight="1">
      <c r="B61" s="255"/>
      <c r="C61" s="260"/>
      <c r="D61" s="382" t="s">
        <v>1124</v>
      </c>
      <c r="E61" s="382"/>
      <c r="F61" s="382"/>
      <c r="G61" s="382"/>
      <c r="H61" s="382"/>
      <c r="I61" s="382"/>
      <c r="J61" s="382"/>
      <c r="K61" s="256"/>
    </row>
    <row r="62" spans="2:11" s="1" customFormat="1" ht="15" customHeight="1">
      <c r="B62" s="255"/>
      <c r="C62" s="260"/>
      <c r="D62" s="384" t="s">
        <v>1125</v>
      </c>
      <c r="E62" s="384"/>
      <c r="F62" s="384"/>
      <c r="G62" s="384"/>
      <c r="H62" s="384"/>
      <c r="I62" s="384"/>
      <c r="J62" s="384"/>
      <c r="K62" s="256"/>
    </row>
    <row r="63" spans="2:11" s="1" customFormat="1" ht="15" customHeight="1">
      <c r="B63" s="255"/>
      <c r="C63" s="260"/>
      <c r="D63" s="382" t="s">
        <v>1126</v>
      </c>
      <c r="E63" s="382"/>
      <c r="F63" s="382"/>
      <c r="G63" s="382"/>
      <c r="H63" s="382"/>
      <c r="I63" s="382"/>
      <c r="J63" s="382"/>
      <c r="K63" s="256"/>
    </row>
    <row r="64" spans="2:11" s="1" customFormat="1" ht="12.75" customHeight="1">
      <c r="B64" s="255"/>
      <c r="C64" s="260"/>
      <c r="D64" s="260"/>
      <c r="E64" s="263"/>
      <c r="F64" s="260"/>
      <c r="G64" s="260"/>
      <c r="H64" s="260"/>
      <c r="I64" s="260"/>
      <c r="J64" s="260"/>
      <c r="K64" s="256"/>
    </row>
    <row r="65" spans="2:11" s="1" customFormat="1" ht="15" customHeight="1">
      <c r="B65" s="255"/>
      <c r="C65" s="260"/>
      <c r="D65" s="382" t="s">
        <v>1127</v>
      </c>
      <c r="E65" s="382"/>
      <c r="F65" s="382"/>
      <c r="G65" s="382"/>
      <c r="H65" s="382"/>
      <c r="I65" s="382"/>
      <c r="J65" s="382"/>
      <c r="K65" s="256"/>
    </row>
    <row r="66" spans="2:11" s="1" customFormat="1" ht="15" customHeight="1">
      <c r="B66" s="255"/>
      <c r="C66" s="260"/>
      <c r="D66" s="384" t="s">
        <v>1128</v>
      </c>
      <c r="E66" s="384"/>
      <c r="F66" s="384"/>
      <c r="G66" s="384"/>
      <c r="H66" s="384"/>
      <c r="I66" s="384"/>
      <c r="J66" s="384"/>
      <c r="K66" s="256"/>
    </row>
    <row r="67" spans="2:11" s="1" customFormat="1" ht="15" customHeight="1">
      <c r="B67" s="255"/>
      <c r="C67" s="260"/>
      <c r="D67" s="382" t="s">
        <v>1129</v>
      </c>
      <c r="E67" s="382"/>
      <c r="F67" s="382"/>
      <c r="G67" s="382"/>
      <c r="H67" s="382"/>
      <c r="I67" s="382"/>
      <c r="J67" s="382"/>
      <c r="K67" s="256"/>
    </row>
    <row r="68" spans="2:11" s="1" customFormat="1" ht="15" customHeight="1">
      <c r="B68" s="255"/>
      <c r="C68" s="260"/>
      <c r="D68" s="382" t="s">
        <v>1130</v>
      </c>
      <c r="E68" s="382"/>
      <c r="F68" s="382"/>
      <c r="G68" s="382"/>
      <c r="H68" s="382"/>
      <c r="I68" s="382"/>
      <c r="J68" s="382"/>
      <c r="K68" s="256"/>
    </row>
    <row r="69" spans="2:11" s="1" customFormat="1" ht="15" customHeight="1">
      <c r="B69" s="255"/>
      <c r="C69" s="260"/>
      <c r="D69" s="382" t="s">
        <v>1131</v>
      </c>
      <c r="E69" s="382"/>
      <c r="F69" s="382"/>
      <c r="G69" s="382"/>
      <c r="H69" s="382"/>
      <c r="I69" s="382"/>
      <c r="J69" s="382"/>
      <c r="K69" s="256"/>
    </row>
    <row r="70" spans="2:11" s="1" customFormat="1" ht="15" customHeight="1">
      <c r="B70" s="255"/>
      <c r="C70" s="260"/>
      <c r="D70" s="382" t="s">
        <v>1132</v>
      </c>
      <c r="E70" s="382"/>
      <c r="F70" s="382"/>
      <c r="G70" s="382"/>
      <c r="H70" s="382"/>
      <c r="I70" s="382"/>
      <c r="J70" s="382"/>
      <c r="K70" s="256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377" t="s">
        <v>1133</v>
      </c>
      <c r="D75" s="377"/>
      <c r="E75" s="377"/>
      <c r="F75" s="377"/>
      <c r="G75" s="377"/>
      <c r="H75" s="377"/>
      <c r="I75" s="377"/>
      <c r="J75" s="377"/>
      <c r="K75" s="273"/>
    </row>
    <row r="76" spans="2:11" s="1" customFormat="1" ht="17.25" customHeight="1">
      <c r="B76" s="272"/>
      <c r="C76" s="274" t="s">
        <v>1134</v>
      </c>
      <c r="D76" s="274"/>
      <c r="E76" s="274"/>
      <c r="F76" s="274" t="s">
        <v>1135</v>
      </c>
      <c r="G76" s="275"/>
      <c r="H76" s="274" t="s">
        <v>57</v>
      </c>
      <c r="I76" s="274" t="s">
        <v>60</v>
      </c>
      <c r="J76" s="274" t="s">
        <v>1136</v>
      </c>
      <c r="K76" s="273"/>
    </row>
    <row r="77" spans="2:11" s="1" customFormat="1" ht="17.25" customHeight="1">
      <c r="B77" s="272"/>
      <c r="C77" s="276" t="s">
        <v>1137</v>
      </c>
      <c r="D77" s="276"/>
      <c r="E77" s="276"/>
      <c r="F77" s="277" t="s">
        <v>1138</v>
      </c>
      <c r="G77" s="278"/>
      <c r="H77" s="276"/>
      <c r="I77" s="276"/>
      <c r="J77" s="276" t="s">
        <v>1139</v>
      </c>
      <c r="K77" s="273"/>
    </row>
    <row r="78" spans="2:11" s="1" customFormat="1" ht="5.25" customHeight="1">
      <c r="B78" s="272"/>
      <c r="C78" s="279"/>
      <c r="D78" s="279"/>
      <c r="E78" s="279"/>
      <c r="F78" s="279"/>
      <c r="G78" s="280"/>
      <c r="H78" s="279"/>
      <c r="I78" s="279"/>
      <c r="J78" s="279"/>
      <c r="K78" s="273"/>
    </row>
    <row r="79" spans="2:11" s="1" customFormat="1" ht="15" customHeight="1">
      <c r="B79" s="272"/>
      <c r="C79" s="261" t="s">
        <v>56</v>
      </c>
      <c r="D79" s="281"/>
      <c r="E79" s="281"/>
      <c r="F79" s="282" t="s">
        <v>1140</v>
      </c>
      <c r="G79" s="283"/>
      <c r="H79" s="261" t="s">
        <v>1141</v>
      </c>
      <c r="I79" s="261" t="s">
        <v>1142</v>
      </c>
      <c r="J79" s="261">
        <v>20</v>
      </c>
      <c r="K79" s="273"/>
    </row>
    <row r="80" spans="2:11" s="1" customFormat="1" ht="15" customHeight="1">
      <c r="B80" s="272"/>
      <c r="C80" s="261" t="s">
        <v>1143</v>
      </c>
      <c r="D80" s="261"/>
      <c r="E80" s="261"/>
      <c r="F80" s="282" t="s">
        <v>1140</v>
      </c>
      <c r="G80" s="283"/>
      <c r="H80" s="261" t="s">
        <v>1144</v>
      </c>
      <c r="I80" s="261" t="s">
        <v>1142</v>
      </c>
      <c r="J80" s="261">
        <v>120</v>
      </c>
      <c r="K80" s="273"/>
    </row>
    <row r="81" spans="2:11" s="1" customFormat="1" ht="15" customHeight="1">
      <c r="B81" s="284"/>
      <c r="C81" s="261" t="s">
        <v>1145</v>
      </c>
      <c r="D81" s="261"/>
      <c r="E81" s="261"/>
      <c r="F81" s="282" t="s">
        <v>1146</v>
      </c>
      <c r="G81" s="283"/>
      <c r="H81" s="261" t="s">
        <v>1147</v>
      </c>
      <c r="I81" s="261" t="s">
        <v>1142</v>
      </c>
      <c r="J81" s="261">
        <v>50</v>
      </c>
      <c r="K81" s="273"/>
    </row>
    <row r="82" spans="2:11" s="1" customFormat="1" ht="15" customHeight="1">
      <c r="B82" s="284"/>
      <c r="C82" s="261" t="s">
        <v>1148</v>
      </c>
      <c r="D82" s="261"/>
      <c r="E82" s="261"/>
      <c r="F82" s="282" t="s">
        <v>1140</v>
      </c>
      <c r="G82" s="283"/>
      <c r="H82" s="261" t="s">
        <v>1149</v>
      </c>
      <c r="I82" s="261" t="s">
        <v>1150</v>
      </c>
      <c r="J82" s="261"/>
      <c r="K82" s="273"/>
    </row>
    <row r="83" spans="2:11" s="1" customFormat="1" ht="15" customHeight="1">
      <c r="B83" s="284"/>
      <c r="C83" s="285" t="s">
        <v>1151</v>
      </c>
      <c r="D83" s="285"/>
      <c r="E83" s="285"/>
      <c r="F83" s="286" t="s">
        <v>1146</v>
      </c>
      <c r="G83" s="285"/>
      <c r="H83" s="285" t="s">
        <v>1152</v>
      </c>
      <c r="I83" s="285" t="s">
        <v>1142</v>
      </c>
      <c r="J83" s="285">
        <v>15</v>
      </c>
      <c r="K83" s="273"/>
    </row>
    <row r="84" spans="2:11" s="1" customFormat="1" ht="15" customHeight="1">
      <c r="B84" s="284"/>
      <c r="C84" s="285" t="s">
        <v>1153</v>
      </c>
      <c r="D84" s="285"/>
      <c r="E84" s="285"/>
      <c r="F84" s="286" t="s">
        <v>1146</v>
      </c>
      <c r="G84" s="285"/>
      <c r="H84" s="285" t="s">
        <v>1154</v>
      </c>
      <c r="I84" s="285" t="s">
        <v>1142</v>
      </c>
      <c r="J84" s="285">
        <v>15</v>
      </c>
      <c r="K84" s="273"/>
    </row>
    <row r="85" spans="2:11" s="1" customFormat="1" ht="15" customHeight="1">
      <c r="B85" s="284"/>
      <c r="C85" s="285" t="s">
        <v>1155</v>
      </c>
      <c r="D85" s="285"/>
      <c r="E85" s="285"/>
      <c r="F85" s="286" t="s">
        <v>1146</v>
      </c>
      <c r="G85" s="285"/>
      <c r="H85" s="285" t="s">
        <v>1156</v>
      </c>
      <c r="I85" s="285" t="s">
        <v>1142</v>
      </c>
      <c r="J85" s="285">
        <v>20</v>
      </c>
      <c r="K85" s="273"/>
    </row>
    <row r="86" spans="2:11" s="1" customFormat="1" ht="15" customHeight="1">
      <c r="B86" s="284"/>
      <c r="C86" s="285" t="s">
        <v>1157</v>
      </c>
      <c r="D86" s="285"/>
      <c r="E86" s="285"/>
      <c r="F86" s="286" t="s">
        <v>1146</v>
      </c>
      <c r="G86" s="285"/>
      <c r="H86" s="285" t="s">
        <v>1158</v>
      </c>
      <c r="I86" s="285" t="s">
        <v>1142</v>
      </c>
      <c r="J86" s="285">
        <v>20</v>
      </c>
      <c r="K86" s="273"/>
    </row>
    <row r="87" spans="2:11" s="1" customFormat="1" ht="15" customHeight="1">
      <c r="B87" s="284"/>
      <c r="C87" s="261" t="s">
        <v>1159</v>
      </c>
      <c r="D87" s="261"/>
      <c r="E87" s="261"/>
      <c r="F87" s="282" t="s">
        <v>1146</v>
      </c>
      <c r="G87" s="283"/>
      <c r="H87" s="261" t="s">
        <v>1160</v>
      </c>
      <c r="I87" s="261" t="s">
        <v>1142</v>
      </c>
      <c r="J87" s="261">
        <v>50</v>
      </c>
      <c r="K87" s="273"/>
    </row>
    <row r="88" spans="2:11" s="1" customFormat="1" ht="15" customHeight="1">
      <c r="B88" s="284"/>
      <c r="C88" s="261" t="s">
        <v>1161</v>
      </c>
      <c r="D88" s="261"/>
      <c r="E88" s="261"/>
      <c r="F88" s="282" t="s">
        <v>1146</v>
      </c>
      <c r="G88" s="283"/>
      <c r="H88" s="261" t="s">
        <v>1162</v>
      </c>
      <c r="I88" s="261" t="s">
        <v>1142</v>
      </c>
      <c r="J88" s="261">
        <v>20</v>
      </c>
      <c r="K88" s="273"/>
    </row>
    <row r="89" spans="2:11" s="1" customFormat="1" ht="15" customHeight="1">
      <c r="B89" s="284"/>
      <c r="C89" s="261" t="s">
        <v>1163</v>
      </c>
      <c r="D89" s="261"/>
      <c r="E89" s="261"/>
      <c r="F89" s="282" t="s">
        <v>1146</v>
      </c>
      <c r="G89" s="283"/>
      <c r="H89" s="261" t="s">
        <v>1164</v>
      </c>
      <c r="I89" s="261" t="s">
        <v>1142</v>
      </c>
      <c r="J89" s="261">
        <v>20</v>
      </c>
      <c r="K89" s="273"/>
    </row>
    <row r="90" spans="2:11" s="1" customFormat="1" ht="15" customHeight="1">
      <c r="B90" s="284"/>
      <c r="C90" s="261" t="s">
        <v>1165</v>
      </c>
      <c r="D90" s="261"/>
      <c r="E90" s="261"/>
      <c r="F90" s="282" t="s">
        <v>1146</v>
      </c>
      <c r="G90" s="283"/>
      <c r="H90" s="261" t="s">
        <v>1166</v>
      </c>
      <c r="I90" s="261" t="s">
        <v>1142</v>
      </c>
      <c r="J90" s="261">
        <v>50</v>
      </c>
      <c r="K90" s="273"/>
    </row>
    <row r="91" spans="2:11" s="1" customFormat="1" ht="15" customHeight="1">
      <c r="B91" s="284"/>
      <c r="C91" s="261" t="s">
        <v>1167</v>
      </c>
      <c r="D91" s="261"/>
      <c r="E91" s="261"/>
      <c r="F91" s="282" t="s">
        <v>1146</v>
      </c>
      <c r="G91" s="283"/>
      <c r="H91" s="261" t="s">
        <v>1167</v>
      </c>
      <c r="I91" s="261" t="s">
        <v>1142</v>
      </c>
      <c r="J91" s="261">
        <v>50</v>
      </c>
      <c r="K91" s="273"/>
    </row>
    <row r="92" spans="2:11" s="1" customFormat="1" ht="15" customHeight="1">
      <c r="B92" s="284"/>
      <c r="C92" s="261" t="s">
        <v>1168</v>
      </c>
      <c r="D92" s="261"/>
      <c r="E92" s="261"/>
      <c r="F92" s="282" t="s">
        <v>1146</v>
      </c>
      <c r="G92" s="283"/>
      <c r="H92" s="261" t="s">
        <v>1169</v>
      </c>
      <c r="I92" s="261" t="s">
        <v>1142</v>
      </c>
      <c r="J92" s="261">
        <v>255</v>
      </c>
      <c r="K92" s="273"/>
    </row>
    <row r="93" spans="2:11" s="1" customFormat="1" ht="15" customHeight="1">
      <c r="B93" s="284"/>
      <c r="C93" s="261" t="s">
        <v>1170</v>
      </c>
      <c r="D93" s="261"/>
      <c r="E93" s="261"/>
      <c r="F93" s="282" t="s">
        <v>1140</v>
      </c>
      <c r="G93" s="283"/>
      <c r="H93" s="261" t="s">
        <v>1171</v>
      </c>
      <c r="I93" s="261" t="s">
        <v>1172</v>
      </c>
      <c r="J93" s="261"/>
      <c r="K93" s="273"/>
    </row>
    <row r="94" spans="2:11" s="1" customFormat="1" ht="15" customHeight="1">
      <c r="B94" s="284"/>
      <c r="C94" s="261" t="s">
        <v>1173</v>
      </c>
      <c r="D94" s="261"/>
      <c r="E94" s="261"/>
      <c r="F94" s="282" t="s">
        <v>1140</v>
      </c>
      <c r="G94" s="283"/>
      <c r="H94" s="261" t="s">
        <v>1174</v>
      </c>
      <c r="I94" s="261" t="s">
        <v>1175</v>
      </c>
      <c r="J94" s="261"/>
      <c r="K94" s="273"/>
    </row>
    <row r="95" spans="2:11" s="1" customFormat="1" ht="15" customHeight="1">
      <c r="B95" s="284"/>
      <c r="C95" s="261" t="s">
        <v>1176</v>
      </c>
      <c r="D95" s="261"/>
      <c r="E95" s="261"/>
      <c r="F95" s="282" t="s">
        <v>1140</v>
      </c>
      <c r="G95" s="283"/>
      <c r="H95" s="261" t="s">
        <v>1176</v>
      </c>
      <c r="I95" s="261" t="s">
        <v>1175</v>
      </c>
      <c r="J95" s="261"/>
      <c r="K95" s="273"/>
    </row>
    <row r="96" spans="2:11" s="1" customFormat="1" ht="15" customHeight="1">
      <c r="B96" s="284"/>
      <c r="C96" s="261" t="s">
        <v>41</v>
      </c>
      <c r="D96" s="261"/>
      <c r="E96" s="261"/>
      <c r="F96" s="282" t="s">
        <v>1140</v>
      </c>
      <c r="G96" s="283"/>
      <c r="H96" s="261" t="s">
        <v>1177</v>
      </c>
      <c r="I96" s="261" t="s">
        <v>1175</v>
      </c>
      <c r="J96" s="261"/>
      <c r="K96" s="273"/>
    </row>
    <row r="97" spans="2:11" s="1" customFormat="1" ht="15" customHeight="1">
      <c r="B97" s="284"/>
      <c r="C97" s="261" t="s">
        <v>51</v>
      </c>
      <c r="D97" s="261"/>
      <c r="E97" s="261"/>
      <c r="F97" s="282" t="s">
        <v>1140</v>
      </c>
      <c r="G97" s="283"/>
      <c r="H97" s="261" t="s">
        <v>1178</v>
      </c>
      <c r="I97" s="261" t="s">
        <v>1175</v>
      </c>
      <c r="J97" s="261"/>
      <c r="K97" s="273"/>
    </row>
    <row r="98" spans="2:11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pans="2:11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377" t="s">
        <v>1179</v>
      </c>
      <c r="D102" s="377"/>
      <c r="E102" s="377"/>
      <c r="F102" s="377"/>
      <c r="G102" s="377"/>
      <c r="H102" s="377"/>
      <c r="I102" s="377"/>
      <c r="J102" s="377"/>
      <c r="K102" s="273"/>
    </row>
    <row r="103" spans="2:11" s="1" customFormat="1" ht="17.25" customHeight="1">
      <c r="B103" s="272"/>
      <c r="C103" s="274" t="s">
        <v>1134</v>
      </c>
      <c r="D103" s="274"/>
      <c r="E103" s="274"/>
      <c r="F103" s="274" t="s">
        <v>1135</v>
      </c>
      <c r="G103" s="275"/>
      <c r="H103" s="274" t="s">
        <v>57</v>
      </c>
      <c r="I103" s="274" t="s">
        <v>60</v>
      </c>
      <c r="J103" s="274" t="s">
        <v>1136</v>
      </c>
      <c r="K103" s="273"/>
    </row>
    <row r="104" spans="2:11" s="1" customFormat="1" ht="17.25" customHeight="1">
      <c r="B104" s="272"/>
      <c r="C104" s="276" t="s">
        <v>1137</v>
      </c>
      <c r="D104" s="276"/>
      <c r="E104" s="276"/>
      <c r="F104" s="277" t="s">
        <v>1138</v>
      </c>
      <c r="G104" s="278"/>
      <c r="H104" s="276"/>
      <c r="I104" s="276"/>
      <c r="J104" s="276" t="s">
        <v>1139</v>
      </c>
      <c r="K104" s="273"/>
    </row>
    <row r="105" spans="2:11" s="1" customFormat="1" ht="5.25" customHeight="1">
      <c r="B105" s="272"/>
      <c r="C105" s="274"/>
      <c r="D105" s="274"/>
      <c r="E105" s="274"/>
      <c r="F105" s="274"/>
      <c r="G105" s="292"/>
      <c r="H105" s="274"/>
      <c r="I105" s="274"/>
      <c r="J105" s="274"/>
      <c r="K105" s="273"/>
    </row>
    <row r="106" spans="2:11" s="1" customFormat="1" ht="15" customHeight="1">
      <c r="B106" s="272"/>
      <c r="C106" s="261" t="s">
        <v>56</v>
      </c>
      <c r="D106" s="281"/>
      <c r="E106" s="281"/>
      <c r="F106" s="282" t="s">
        <v>1140</v>
      </c>
      <c r="G106" s="261"/>
      <c r="H106" s="261" t="s">
        <v>1180</v>
      </c>
      <c r="I106" s="261" t="s">
        <v>1142</v>
      </c>
      <c r="J106" s="261">
        <v>20</v>
      </c>
      <c r="K106" s="273"/>
    </row>
    <row r="107" spans="2:11" s="1" customFormat="1" ht="15" customHeight="1">
      <c r="B107" s="272"/>
      <c r="C107" s="261" t="s">
        <v>1143</v>
      </c>
      <c r="D107" s="261"/>
      <c r="E107" s="261"/>
      <c r="F107" s="282" t="s">
        <v>1140</v>
      </c>
      <c r="G107" s="261"/>
      <c r="H107" s="261" t="s">
        <v>1180</v>
      </c>
      <c r="I107" s="261" t="s">
        <v>1142</v>
      </c>
      <c r="J107" s="261">
        <v>120</v>
      </c>
      <c r="K107" s="273"/>
    </row>
    <row r="108" spans="2:11" s="1" customFormat="1" ht="15" customHeight="1">
      <c r="B108" s="284"/>
      <c r="C108" s="261" t="s">
        <v>1145</v>
      </c>
      <c r="D108" s="261"/>
      <c r="E108" s="261"/>
      <c r="F108" s="282" t="s">
        <v>1146</v>
      </c>
      <c r="G108" s="261"/>
      <c r="H108" s="261" t="s">
        <v>1180</v>
      </c>
      <c r="I108" s="261" t="s">
        <v>1142</v>
      </c>
      <c r="J108" s="261">
        <v>50</v>
      </c>
      <c r="K108" s="273"/>
    </row>
    <row r="109" spans="2:11" s="1" customFormat="1" ht="15" customHeight="1">
      <c r="B109" s="284"/>
      <c r="C109" s="261" t="s">
        <v>1148</v>
      </c>
      <c r="D109" s="261"/>
      <c r="E109" s="261"/>
      <c r="F109" s="282" t="s">
        <v>1140</v>
      </c>
      <c r="G109" s="261"/>
      <c r="H109" s="261" t="s">
        <v>1180</v>
      </c>
      <c r="I109" s="261" t="s">
        <v>1150</v>
      </c>
      <c r="J109" s="261"/>
      <c r="K109" s="273"/>
    </row>
    <row r="110" spans="2:11" s="1" customFormat="1" ht="15" customHeight="1">
      <c r="B110" s="284"/>
      <c r="C110" s="261" t="s">
        <v>1159</v>
      </c>
      <c r="D110" s="261"/>
      <c r="E110" s="261"/>
      <c r="F110" s="282" t="s">
        <v>1146</v>
      </c>
      <c r="G110" s="261"/>
      <c r="H110" s="261" t="s">
        <v>1180</v>
      </c>
      <c r="I110" s="261" t="s">
        <v>1142</v>
      </c>
      <c r="J110" s="261">
        <v>50</v>
      </c>
      <c r="K110" s="273"/>
    </row>
    <row r="111" spans="2:11" s="1" customFormat="1" ht="15" customHeight="1">
      <c r="B111" s="284"/>
      <c r="C111" s="261" t="s">
        <v>1167</v>
      </c>
      <c r="D111" s="261"/>
      <c r="E111" s="261"/>
      <c r="F111" s="282" t="s">
        <v>1146</v>
      </c>
      <c r="G111" s="261"/>
      <c r="H111" s="261" t="s">
        <v>1180</v>
      </c>
      <c r="I111" s="261" t="s">
        <v>1142</v>
      </c>
      <c r="J111" s="261">
        <v>50</v>
      </c>
      <c r="K111" s="273"/>
    </row>
    <row r="112" spans="2:11" s="1" customFormat="1" ht="15" customHeight="1">
      <c r="B112" s="284"/>
      <c r="C112" s="261" t="s">
        <v>1165</v>
      </c>
      <c r="D112" s="261"/>
      <c r="E112" s="261"/>
      <c r="F112" s="282" t="s">
        <v>1146</v>
      </c>
      <c r="G112" s="261"/>
      <c r="H112" s="261" t="s">
        <v>1180</v>
      </c>
      <c r="I112" s="261" t="s">
        <v>1142</v>
      </c>
      <c r="J112" s="261">
        <v>50</v>
      </c>
      <c r="K112" s="273"/>
    </row>
    <row r="113" spans="2:11" s="1" customFormat="1" ht="15" customHeight="1">
      <c r="B113" s="284"/>
      <c r="C113" s="261" t="s">
        <v>56</v>
      </c>
      <c r="D113" s="261"/>
      <c r="E113" s="261"/>
      <c r="F113" s="282" t="s">
        <v>1140</v>
      </c>
      <c r="G113" s="261"/>
      <c r="H113" s="261" t="s">
        <v>1181</v>
      </c>
      <c r="I113" s="261" t="s">
        <v>1142</v>
      </c>
      <c r="J113" s="261">
        <v>20</v>
      </c>
      <c r="K113" s="273"/>
    </row>
    <row r="114" spans="2:11" s="1" customFormat="1" ht="15" customHeight="1">
      <c r="B114" s="284"/>
      <c r="C114" s="261" t="s">
        <v>1182</v>
      </c>
      <c r="D114" s="261"/>
      <c r="E114" s="261"/>
      <c r="F114" s="282" t="s">
        <v>1140</v>
      </c>
      <c r="G114" s="261"/>
      <c r="H114" s="261" t="s">
        <v>1183</v>
      </c>
      <c r="I114" s="261" t="s">
        <v>1142</v>
      </c>
      <c r="J114" s="261">
        <v>120</v>
      </c>
      <c r="K114" s="273"/>
    </row>
    <row r="115" spans="2:11" s="1" customFormat="1" ht="15" customHeight="1">
      <c r="B115" s="284"/>
      <c r="C115" s="261" t="s">
        <v>41</v>
      </c>
      <c r="D115" s="261"/>
      <c r="E115" s="261"/>
      <c r="F115" s="282" t="s">
        <v>1140</v>
      </c>
      <c r="G115" s="261"/>
      <c r="H115" s="261" t="s">
        <v>1184</v>
      </c>
      <c r="I115" s="261" t="s">
        <v>1175</v>
      </c>
      <c r="J115" s="261"/>
      <c r="K115" s="273"/>
    </row>
    <row r="116" spans="2:11" s="1" customFormat="1" ht="15" customHeight="1">
      <c r="B116" s="284"/>
      <c r="C116" s="261" t="s">
        <v>51</v>
      </c>
      <c r="D116" s="261"/>
      <c r="E116" s="261"/>
      <c r="F116" s="282" t="s">
        <v>1140</v>
      </c>
      <c r="G116" s="261"/>
      <c r="H116" s="261" t="s">
        <v>1185</v>
      </c>
      <c r="I116" s="261" t="s">
        <v>1175</v>
      </c>
      <c r="J116" s="261"/>
      <c r="K116" s="273"/>
    </row>
    <row r="117" spans="2:11" s="1" customFormat="1" ht="15" customHeight="1">
      <c r="B117" s="284"/>
      <c r="C117" s="261" t="s">
        <v>60</v>
      </c>
      <c r="D117" s="261"/>
      <c r="E117" s="261"/>
      <c r="F117" s="282" t="s">
        <v>1140</v>
      </c>
      <c r="G117" s="261"/>
      <c r="H117" s="261" t="s">
        <v>1186</v>
      </c>
      <c r="I117" s="261" t="s">
        <v>1187</v>
      </c>
      <c r="J117" s="261"/>
      <c r="K117" s="273"/>
    </row>
    <row r="118" spans="2:11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pans="2:11" s="1" customFormat="1" ht="18.75" customHeight="1">
      <c r="B119" s="294"/>
      <c r="C119" s="295"/>
      <c r="D119" s="295"/>
      <c r="E119" s="295"/>
      <c r="F119" s="296"/>
      <c r="G119" s="295"/>
      <c r="H119" s="295"/>
      <c r="I119" s="295"/>
      <c r="J119" s="295"/>
      <c r="K119" s="294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s="1" customFormat="1" ht="45" customHeight="1">
      <c r="B122" s="300"/>
      <c r="C122" s="378" t="s">
        <v>1188</v>
      </c>
      <c r="D122" s="378"/>
      <c r="E122" s="378"/>
      <c r="F122" s="378"/>
      <c r="G122" s="378"/>
      <c r="H122" s="378"/>
      <c r="I122" s="378"/>
      <c r="J122" s="378"/>
      <c r="K122" s="301"/>
    </row>
    <row r="123" spans="2:11" s="1" customFormat="1" ht="17.25" customHeight="1">
      <c r="B123" s="302"/>
      <c r="C123" s="274" t="s">
        <v>1134</v>
      </c>
      <c r="D123" s="274"/>
      <c r="E123" s="274"/>
      <c r="F123" s="274" t="s">
        <v>1135</v>
      </c>
      <c r="G123" s="275"/>
      <c r="H123" s="274" t="s">
        <v>57</v>
      </c>
      <c r="I123" s="274" t="s">
        <v>60</v>
      </c>
      <c r="J123" s="274" t="s">
        <v>1136</v>
      </c>
      <c r="K123" s="303"/>
    </row>
    <row r="124" spans="2:11" s="1" customFormat="1" ht="17.25" customHeight="1">
      <c r="B124" s="302"/>
      <c r="C124" s="276" t="s">
        <v>1137</v>
      </c>
      <c r="D124" s="276"/>
      <c r="E124" s="276"/>
      <c r="F124" s="277" t="s">
        <v>1138</v>
      </c>
      <c r="G124" s="278"/>
      <c r="H124" s="276"/>
      <c r="I124" s="276"/>
      <c r="J124" s="276" t="s">
        <v>1139</v>
      </c>
      <c r="K124" s="303"/>
    </row>
    <row r="125" spans="2:11" s="1" customFormat="1" ht="5.25" customHeight="1">
      <c r="B125" s="304"/>
      <c r="C125" s="279"/>
      <c r="D125" s="279"/>
      <c r="E125" s="279"/>
      <c r="F125" s="279"/>
      <c r="G125" s="305"/>
      <c r="H125" s="279"/>
      <c r="I125" s="279"/>
      <c r="J125" s="279"/>
      <c r="K125" s="306"/>
    </row>
    <row r="126" spans="2:11" s="1" customFormat="1" ht="15" customHeight="1">
      <c r="B126" s="304"/>
      <c r="C126" s="261" t="s">
        <v>1143</v>
      </c>
      <c r="D126" s="281"/>
      <c r="E126" s="281"/>
      <c r="F126" s="282" t="s">
        <v>1140</v>
      </c>
      <c r="G126" s="261"/>
      <c r="H126" s="261" t="s">
        <v>1180</v>
      </c>
      <c r="I126" s="261" t="s">
        <v>1142</v>
      </c>
      <c r="J126" s="261">
        <v>120</v>
      </c>
      <c r="K126" s="307"/>
    </row>
    <row r="127" spans="2:11" s="1" customFormat="1" ht="15" customHeight="1">
      <c r="B127" s="304"/>
      <c r="C127" s="261" t="s">
        <v>1189</v>
      </c>
      <c r="D127" s="261"/>
      <c r="E127" s="261"/>
      <c r="F127" s="282" t="s">
        <v>1140</v>
      </c>
      <c r="G127" s="261"/>
      <c r="H127" s="261" t="s">
        <v>1190</v>
      </c>
      <c r="I127" s="261" t="s">
        <v>1142</v>
      </c>
      <c r="J127" s="261" t="s">
        <v>1191</v>
      </c>
      <c r="K127" s="307"/>
    </row>
    <row r="128" spans="2:11" s="1" customFormat="1" ht="15" customHeight="1">
      <c r="B128" s="304"/>
      <c r="C128" s="261" t="s">
        <v>1088</v>
      </c>
      <c r="D128" s="261"/>
      <c r="E128" s="261"/>
      <c r="F128" s="282" t="s">
        <v>1140</v>
      </c>
      <c r="G128" s="261"/>
      <c r="H128" s="261" t="s">
        <v>1192</v>
      </c>
      <c r="I128" s="261" t="s">
        <v>1142</v>
      </c>
      <c r="J128" s="261" t="s">
        <v>1191</v>
      </c>
      <c r="K128" s="307"/>
    </row>
    <row r="129" spans="2:11" s="1" customFormat="1" ht="15" customHeight="1">
      <c r="B129" s="304"/>
      <c r="C129" s="261" t="s">
        <v>1151</v>
      </c>
      <c r="D129" s="261"/>
      <c r="E129" s="261"/>
      <c r="F129" s="282" t="s">
        <v>1146</v>
      </c>
      <c r="G129" s="261"/>
      <c r="H129" s="261" t="s">
        <v>1152</v>
      </c>
      <c r="I129" s="261" t="s">
        <v>1142</v>
      </c>
      <c r="J129" s="261">
        <v>15</v>
      </c>
      <c r="K129" s="307"/>
    </row>
    <row r="130" spans="2:11" s="1" customFormat="1" ht="15" customHeight="1">
      <c r="B130" s="304"/>
      <c r="C130" s="285" t="s">
        <v>1153</v>
      </c>
      <c r="D130" s="285"/>
      <c r="E130" s="285"/>
      <c r="F130" s="286" t="s">
        <v>1146</v>
      </c>
      <c r="G130" s="285"/>
      <c r="H130" s="285" t="s">
        <v>1154</v>
      </c>
      <c r="I130" s="285" t="s">
        <v>1142</v>
      </c>
      <c r="J130" s="285">
        <v>15</v>
      </c>
      <c r="K130" s="307"/>
    </row>
    <row r="131" spans="2:11" s="1" customFormat="1" ht="15" customHeight="1">
      <c r="B131" s="304"/>
      <c r="C131" s="285" t="s">
        <v>1155</v>
      </c>
      <c r="D131" s="285"/>
      <c r="E131" s="285"/>
      <c r="F131" s="286" t="s">
        <v>1146</v>
      </c>
      <c r="G131" s="285"/>
      <c r="H131" s="285" t="s">
        <v>1156</v>
      </c>
      <c r="I131" s="285" t="s">
        <v>1142</v>
      </c>
      <c r="J131" s="285">
        <v>20</v>
      </c>
      <c r="K131" s="307"/>
    </row>
    <row r="132" spans="2:11" s="1" customFormat="1" ht="15" customHeight="1">
      <c r="B132" s="304"/>
      <c r="C132" s="285" t="s">
        <v>1157</v>
      </c>
      <c r="D132" s="285"/>
      <c r="E132" s="285"/>
      <c r="F132" s="286" t="s">
        <v>1146</v>
      </c>
      <c r="G132" s="285"/>
      <c r="H132" s="285" t="s">
        <v>1158</v>
      </c>
      <c r="I132" s="285" t="s">
        <v>1142</v>
      </c>
      <c r="J132" s="285">
        <v>20</v>
      </c>
      <c r="K132" s="307"/>
    </row>
    <row r="133" spans="2:11" s="1" customFormat="1" ht="15" customHeight="1">
      <c r="B133" s="304"/>
      <c r="C133" s="261" t="s">
        <v>1145</v>
      </c>
      <c r="D133" s="261"/>
      <c r="E133" s="261"/>
      <c r="F133" s="282" t="s">
        <v>1146</v>
      </c>
      <c r="G133" s="261"/>
      <c r="H133" s="261" t="s">
        <v>1180</v>
      </c>
      <c r="I133" s="261" t="s">
        <v>1142</v>
      </c>
      <c r="J133" s="261">
        <v>50</v>
      </c>
      <c r="K133" s="307"/>
    </row>
    <row r="134" spans="2:11" s="1" customFormat="1" ht="15" customHeight="1">
      <c r="B134" s="304"/>
      <c r="C134" s="261" t="s">
        <v>1159</v>
      </c>
      <c r="D134" s="261"/>
      <c r="E134" s="261"/>
      <c r="F134" s="282" t="s">
        <v>1146</v>
      </c>
      <c r="G134" s="261"/>
      <c r="H134" s="261" t="s">
        <v>1180</v>
      </c>
      <c r="I134" s="261" t="s">
        <v>1142</v>
      </c>
      <c r="J134" s="261">
        <v>50</v>
      </c>
      <c r="K134" s="307"/>
    </row>
    <row r="135" spans="2:11" s="1" customFormat="1" ht="15" customHeight="1">
      <c r="B135" s="304"/>
      <c r="C135" s="261" t="s">
        <v>1165</v>
      </c>
      <c r="D135" s="261"/>
      <c r="E135" s="261"/>
      <c r="F135" s="282" t="s">
        <v>1146</v>
      </c>
      <c r="G135" s="261"/>
      <c r="H135" s="261" t="s">
        <v>1180</v>
      </c>
      <c r="I135" s="261" t="s">
        <v>1142</v>
      </c>
      <c r="J135" s="261">
        <v>50</v>
      </c>
      <c r="K135" s="307"/>
    </row>
    <row r="136" spans="2:11" s="1" customFormat="1" ht="15" customHeight="1">
      <c r="B136" s="304"/>
      <c r="C136" s="261" t="s">
        <v>1167</v>
      </c>
      <c r="D136" s="261"/>
      <c r="E136" s="261"/>
      <c r="F136" s="282" t="s">
        <v>1146</v>
      </c>
      <c r="G136" s="261"/>
      <c r="H136" s="261" t="s">
        <v>1180</v>
      </c>
      <c r="I136" s="261" t="s">
        <v>1142</v>
      </c>
      <c r="J136" s="261">
        <v>50</v>
      </c>
      <c r="K136" s="307"/>
    </row>
    <row r="137" spans="2:11" s="1" customFormat="1" ht="15" customHeight="1">
      <c r="B137" s="304"/>
      <c r="C137" s="261" t="s">
        <v>1168</v>
      </c>
      <c r="D137" s="261"/>
      <c r="E137" s="261"/>
      <c r="F137" s="282" t="s">
        <v>1146</v>
      </c>
      <c r="G137" s="261"/>
      <c r="H137" s="261" t="s">
        <v>1193</v>
      </c>
      <c r="I137" s="261" t="s">
        <v>1142</v>
      </c>
      <c r="J137" s="261">
        <v>255</v>
      </c>
      <c r="K137" s="307"/>
    </row>
    <row r="138" spans="2:11" s="1" customFormat="1" ht="15" customHeight="1">
      <c r="B138" s="304"/>
      <c r="C138" s="261" t="s">
        <v>1170</v>
      </c>
      <c r="D138" s="261"/>
      <c r="E138" s="261"/>
      <c r="F138" s="282" t="s">
        <v>1140</v>
      </c>
      <c r="G138" s="261"/>
      <c r="H138" s="261" t="s">
        <v>1194</v>
      </c>
      <c r="I138" s="261" t="s">
        <v>1172</v>
      </c>
      <c r="J138" s="261"/>
      <c r="K138" s="307"/>
    </row>
    <row r="139" spans="2:11" s="1" customFormat="1" ht="15" customHeight="1">
      <c r="B139" s="304"/>
      <c r="C139" s="261" t="s">
        <v>1173</v>
      </c>
      <c r="D139" s="261"/>
      <c r="E139" s="261"/>
      <c r="F139" s="282" t="s">
        <v>1140</v>
      </c>
      <c r="G139" s="261"/>
      <c r="H139" s="261" t="s">
        <v>1195</v>
      </c>
      <c r="I139" s="261" t="s">
        <v>1175</v>
      </c>
      <c r="J139" s="261"/>
      <c r="K139" s="307"/>
    </row>
    <row r="140" spans="2:11" s="1" customFormat="1" ht="15" customHeight="1">
      <c r="B140" s="304"/>
      <c r="C140" s="261" t="s">
        <v>1176</v>
      </c>
      <c r="D140" s="261"/>
      <c r="E140" s="261"/>
      <c r="F140" s="282" t="s">
        <v>1140</v>
      </c>
      <c r="G140" s="261"/>
      <c r="H140" s="261" t="s">
        <v>1176</v>
      </c>
      <c r="I140" s="261" t="s">
        <v>1175</v>
      </c>
      <c r="J140" s="261"/>
      <c r="K140" s="307"/>
    </row>
    <row r="141" spans="2:11" s="1" customFormat="1" ht="15" customHeight="1">
      <c r="B141" s="304"/>
      <c r="C141" s="261" t="s">
        <v>41</v>
      </c>
      <c r="D141" s="261"/>
      <c r="E141" s="261"/>
      <c r="F141" s="282" t="s">
        <v>1140</v>
      </c>
      <c r="G141" s="261"/>
      <c r="H141" s="261" t="s">
        <v>1196</v>
      </c>
      <c r="I141" s="261" t="s">
        <v>1175</v>
      </c>
      <c r="J141" s="261"/>
      <c r="K141" s="307"/>
    </row>
    <row r="142" spans="2:11" s="1" customFormat="1" ht="15" customHeight="1">
      <c r="B142" s="304"/>
      <c r="C142" s="261" t="s">
        <v>1197</v>
      </c>
      <c r="D142" s="261"/>
      <c r="E142" s="261"/>
      <c r="F142" s="282" t="s">
        <v>1140</v>
      </c>
      <c r="G142" s="261"/>
      <c r="H142" s="261" t="s">
        <v>1198</v>
      </c>
      <c r="I142" s="261" t="s">
        <v>1175</v>
      </c>
      <c r="J142" s="261"/>
      <c r="K142" s="307"/>
    </row>
    <row r="143" spans="2:11" s="1" customFormat="1" ht="15" customHeight="1">
      <c r="B143" s="308"/>
      <c r="C143" s="309"/>
      <c r="D143" s="309"/>
      <c r="E143" s="309"/>
      <c r="F143" s="309"/>
      <c r="G143" s="309"/>
      <c r="H143" s="309"/>
      <c r="I143" s="309"/>
      <c r="J143" s="309"/>
      <c r="K143" s="310"/>
    </row>
    <row r="144" spans="2:11" s="1" customFormat="1" ht="18.75" customHeight="1">
      <c r="B144" s="295"/>
      <c r="C144" s="295"/>
      <c r="D144" s="295"/>
      <c r="E144" s="295"/>
      <c r="F144" s="296"/>
      <c r="G144" s="295"/>
      <c r="H144" s="295"/>
      <c r="I144" s="295"/>
      <c r="J144" s="295"/>
      <c r="K144" s="295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377" t="s">
        <v>1199</v>
      </c>
      <c r="D147" s="377"/>
      <c r="E147" s="377"/>
      <c r="F147" s="377"/>
      <c r="G147" s="377"/>
      <c r="H147" s="377"/>
      <c r="I147" s="377"/>
      <c r="J147" s="377"/>
      <c r="K147" s="273"/>
    </row>
    <row r="148" spans="2:11" s="1" customFormat="1" ht="17.25" customHeight="1">
      <c r="B148" s="272"/>
      <c r="C148" s="274" t="s">
        <v>1134</v>
      </c>
      <c r="D148" s="274"/>
      <c r="E148" s="274"/>
      <c r="F148" s="274" t="s">
        <v>1135</v>
      </c>
      <c r="G148" s="275"/>
      <c r="H148" s="274" t="s">
        <v>57</v>
      </c>
      <c r="I148" s="274" t="s">
        <v>60</v>
      </c>
      <c r="J148" s="274" t="s">
        <v>1136</v>
      </c>
      <c r="K148" s="273"/>
    </row>
    <row r="149" spans="2:11" s="1" customFormat="1" ht="17.25" customHeight="1">
      <c r="B149" s="272"/>
      <c r="C149" s="276" t="s">
        <v>1137</v>
      </c>
      <c r="D149" s="276"/>
      <c r="E149" s="276"/>
      <c r="F149" s="277" t="s">
        <v>1138</v>
      </c>
      <c r="G149" s="278"/>
      <c r="H149" s="276"/>
      <c r="I149" s="276"/>
      <c r="J149" s="276" t="s">
        <v>1139</v>
      </c>
      <c r="K149" s="273"/>
    </row>
    <row r="150" spans="2:11" s="1" customFormat="1" ht="5.25" customHeight="1">
      <c r="B150" s="284"/>
      <c r="C150" s="279"/>
      <c r="D150" s="279"/>
      <c r="E150" s="279"/>
      <c r="F150" s="279"/>
      <c r="G150" s="280"/>
      <c r="H150" s="279"/>
      <c r="I150" s="279"/>
      <c r="J150" s="279"/>
      <c r="K150" s="307"/>
    </row>
    <row r="151" spans="2:11" s="1" customFormat="1" ht="15" customHeight="1">
      <c r="B151" s="284"/>
      <c r="C151" s="311" t="s">
        <v>1143</v>
      </c>
      <c r="D151" s="261"/>
      <c r="E151" s="261"/>
      <c r="F151" s="312" t="s">
        <v>1140</v>
      </c>
      <c r="G151" s="261"/>
      <c r="H151" s="311" t="s">
        <v>1180</v>
      </c>
      <c r="I151" s="311" t="s">
        <v>1142</v>
      </c>
      <c r="J151" s="311">
        <v>120</v>
      </c>
      <c r="K151" s="307"/>
    </row>
    <row r="152" spans="2:11" s="1" customFormat="1" ht="15" customHeight="1">
      <c r="B152" s="284"/>
      <c r="C152" s="311" t="s">
        <v>1189</v>
      </c>
      <c r="D152" s="261"/>
      <c r="E152" s="261"/>
      <c r="F152" s="312" t="s">
        <v>1140</v>
      </c>
      <c r="G152" s="261"/>
      <c r="H152" s="311" t="s">
        <v>1200</v>
      </c>
      <c r="I152" s="311" t="s">
        <v>1142</v>
      </c>
      <c r="J152" s="311" t="s">
        <v>1191</v>
      </c>
      <c r="K152" s="307"/>
    </row>
    <row r="153" spans="2:11" s="1" customFormat="1" ht="15" customHeight="1">
      <c r="B153" s="284"/>
      <c r="C153" s="311" t="s">
        <v>1088</v>
      </c>
      <c r="D153" s="261"/>
      <c r="E153" s="261"/>
      <c r="F153" s="312" t="s">
        <v>1140</v>
      </c>
      <c r="G153" s="261"/>
      <c r="H153" s="311" t="s">
        <v>1201</v>
      </c>
      <c r="I153" s="311" t="s">
        <v>1142</v>
      </c>
      <c r="J153" s="311" t="s">
        <v>1191</v>
      </c>
      <c r="K153" s="307"/>
    </row>
    <row r="154" spans="2:11" s="1" customFormat="1" ht="15" customHeight="1">
      <c r="B154" s="284"/>
      <c r="C154" s="311" t="s">
        <v>1145</v>
      </c>
      <c r="D154" s="261"/>
      <c r="E154" s="261"/>
      <c r="F154" s="312" t="s">
        <v>1146</v>
      </c>
      <c r="G154" s="261"/>
      <c r="H154" s="311" t="s">
        <v>1180</v>
      </c>
      <c r="I154" s="311" t="s">
        <v>1142</v>
      </c>
      <c r="J154" s="311">
        <v>50</v>
      </c>
      <c r="K154" s="307"/>
    </row>
    <row r="155" spans="2:11" s="1" customFormat="1" ht="15" customHeight="1">
      <c r="B155" s="284"/>
      <c r="C155" s="311" t="s">
        <v>1148</v>
      </c>
      <c r="D155" s="261"/>
      <c r="E155" s="261"/>
      <c r="F155" s="312" t="s">
        <v>1140</v>
      </c>
      <c r="G155" s="261"/>
      <c r="H155" s="311" t="s">
        <v>1180</v>
      </c>
      <c r="I155" s="311" t="s">
        <v>1150</v>
      </c>
      <c r="J155" s="311"/>
      <c r="K155" s="307"/>
    </row>
    <row r="156" spans="2:11" s="1" customFormat="1" ht="15" customHeight="1">
      <c r="B156" s="284"/>
      <c r="C156" s="311" t="s">
        <v>1159</v>
      </c>
      <c r="D156" s="261"/>
      <c r="E156" s="261"/>
      <c r="F156" s="312" t="s">
        <v>1146</v>
      </c>
      <c r="G156" s="261"/>
      <c r="H156" s="311" t="s">
        <v>1180</v>
      </c>
      <c r="I156" s="311" t="s">
        <v>1142</v>
      </c>
      <c r="J156" s="311">
        <v>50</v>
      </c>
      <c r="K156" s="307"/>
    </row>
    <row r="157" spans="2:11" s="1" customFormat="1" ht="15" customHeight="1">
      <c r="B157" s="284"/>
      <c r="C157" s="311" t="s">
        <v>1167</v>
      </c>
      <c r="D157" s="261"/>
      <c r="E157" s="261"/>
      <c r="F157" s="312" t="s">
        <v>1146</v>
      </c>
      <c r="G157" s="261"/>
      <c r="H157" s="311" t="s">
        <v>1180</v>
      </c>
      <c r="I157" s="311" t="s">
        <v>1142</v>
      </c>
      <c r="J157" s="311">
        <v>50</v>
      </c>
      <c r="K157" s="307"/>
    </row>
    <row r="158" spans="2:11" s="1" customFormat="1" ht="15" customHeight="1">
      <c r="B158" s="284"/>
      <c r="C158" s="311" t="s">
        <v>1165</v>
      </c>
      <c r="D158" s="261"/>
      <c r="E158" s="261"/>
      <c r="F158" s="312" t="s">
        <v>1146</v>
      </c>
      <c r="G158" s="261"/>
      <c r="H158" s="311" t="s">
        <v>1180</v>
      </c>
      <c r="I158" s="311" t="s">
        <v>1142</v>
      </c>
      <c r="J158" s="311">
        <v>50</v>
      </c>
      <c r="K158" s="307"/>
    </row>
    <row r="159" spans="2:11" s="1" customFormat="1" ht="15" customHeight="1">
      <c r="B159" s="284"/>
      <c r="C159" s="311" t="s">
        <v>85</v>
      </c>
      <c r="D159" s="261"/>
      <c r="E159" s="261"/>
      <c r="F159" s="312" t="s">
        <v>1140</v>
      </c>
      <c r="G159" s="261"/>
      <c r="H159" s="311" t="s">
        <v>1202</v>
      </c>
      <c r="I159" s="311" t="s">
        <v>1142</v>
      </c>
      <c r="J159" s="311" t="s">
        <v>1203</v>
      </c>
      <c r="K159" s="307"/>
    </row>
    <row r="160" spans="2:11" s="1" customFormat="1" ht="15" customHeight="1">
      <c r="B160" s="284"/>
      <c r="C160" s="311" t="s">
        <v>1204</v>
      </c>
      <c r="D160" s="261"/>
      <c r="E160" s="261"/>
      <c r="F160" s="312" t="s">
        <v>1140</v>
      </c>
      <c r="G160" s="261"/>
      <c r="H160" s="311" t="s">
        <v>1205</v>
      </c>
      <c r="I160" s="311" t="s">
        <v>1175</v>
      </c>
      <c r="J160" s="311"/>
      <c r="K160" s="307"/>
    </row>
    <row r="161" spans="2:11" s="1" customFormat="1" ht="15" customHeight="1">
      <c r="B161" s="313"/>
      <c r="C161" s="293"/>
      <c r="D161" s="293"/>
      <c r="E161" s="293"/>
      <c r="F161" s="293"/>
      <c r="G161" s="293"/>
      <c r="H161" s="293"/>
      <c r="I161" s="293"/>
      <c r="J161" s="293"/>
      <c r="K161" s="314"/>
    </row>
    <row r="162" spans="2:11" s="1" customFormat="1" ht="18.75" customHeight="1">
      <c r="B162" s="295"/>
      <c r="C162" s="305"/>
      <c r="D162" s="305"/>
      <c r="E162" s="305"/>
      <c r="F162" s="315"/>
      <c r="G162" s="305"/>
      <c r="H162" s="305"/>
      <c r="I162" s="305"/>
      <c r="J162" s="305"/>
      <c r="K162" s="295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50"/>
      <c r="C164" s="251"/>
      <c r="D164" s="251"/>
      <c r="E164" s="251"/>
      <c r="F164" s="251"/>
      <c r="G164" s="251"/>
      <c r="H164" s="251"/>
      <c r="I164" s="251"/>
      <c r="J164" s="251"/>
      <c r="K164" s="252"/>
    </row>
    <row r="165" spans="2:11" s="1" customFormat="1" ht="45" customHeight="1">
      <c r="B165" s="253"/>
      <c r="C165" s="378" t="s">
        <v>1206</v>
      </c>
      <c r="D165" s="378"/>
      <c r="E165" s="378"/>
      <c r="F165" s="378"/>
      <c r="G165" s="378"/>
      <c r="H165" s="378"/>
      <c r="I165" s="378"/>
      <c r="J165" s="378"/>
      <c r="K165" s="254"/>
    </row>
    <row r="166" spans="2:11" s="1" customFormat="1" ht="17.25" customHeight="1">
      <c r="B166" s="253"/>
      <c r="C166" s="274" t="s">
        <v>1134</v>
      </c>
      <c r="D166" s="274"/>
      <c r="E166" s="274"/>
      <c r="F166" s="274" t="s">
        <v>1135</v>
      </c>
      <c r="G166" s="316"/>
      <c r="H166" s="317" t="s">
        <v>57</v>
      </c>
      <c r="I166" s="317" t="s">
        <v>60</v>
      </c>
      <c r="J166" s="274" t="s">
        <v>1136</v>
      </c>
      <c r="K166" s="254"/>
    </row>
    <row r="167" spans="2:11" s="1" customFormat="1" ht="17.25" customHeight="1">
      <c r="B167" s="255"/>
      <c r="C167" s="276" t="s">
        <v>1137</v>
      </c>
      <c r="D167" s="276"/>
      <c r="E167" s="276"/>
      <c r="F167" s="277" t="s">
        <v>1138</v>
      </c>
      <c r="G167" s="318"/>
      <c r="H167" s="319"/>
      <c r="I167" s="319"/>
      <c r="J167" s="276" t="s">
        <v>1139</v>
      </c>
      <c r="K167" s="256"/>
    </row>
    <row r="168" spans="2:11" s="1" customFormat="1" ht="5.25" customHeight="1">
      <c r="B168" s="284"/>
      <c r="C168" s="279"/>
      <c r="D168" s="279"/>
      <c r="E168" s="279"/>
      <c r="F168" s="279"/>
      <c r="G168" s="280"/>
      <c r="H168" s="279"/>
      <c r="I168" s="279"/>
      <c r="J168" s="279"/>
      <c r="K168" s="307"/>
    </row>
    <row r="169" spans="2:11" s="1" customFormat="1" ht="15" customHeight="1">
      <c r="B169" s="284"/>
      <c r="C169" s="261" t="s">
        <v>1143</v>
      </c>
      <c r="D169" s="261"/>
      <c r="E169" s="261"/>
      <c r="F169" s="282" t="s">
        <v>1140</v>
      </c>
      <c r="G169" s="261"/>
      <c r="H169" s="261" t="s">
        <v>1180</v>
      </c>
      <c r="I169" s="261" t="s">
        <v>1142</v>
      </c>
      <c r="J169" s="261">
        <v>120</v>
      </c>
      <c r="K169" s="307"/>
    </row>
    <row r="170" spans="2:11" s="1" customFormat="1" ht="15" customHeight="1">
      <c r="B170" s="284"/>
      <c r="C170" s="261" t="s">
        <v>1189</v>
      </c>
      <c r="D170" s="261"/>
      <c r="E170" s="261"/>
      <c r="F170" s="282" t="s">
        <v>1140</v>
      </c>
      <c r="G170" s="261"/>
      <c r="H170" s="261" t="s">
        <v>1190</v>
      </c>
      <c r="I170" s="261" t="s">
        <v>1142</v>
      </c>
      <c r="J170" s="261" t="s">
        <v>1191</v>
      </c>
      <c r="K170" s="307"/>
    </row>
    <row r="171" spans="2:11" s="1" customFormat="1" ht="15" customHeight="1">
      <c r="B171" s="284"/>
      <c r="C171" s="261" t="s">
        <v>1088</v>
      </c>
      <c r="D171" s="261"/>
      <c r="E171" s="261"/>
      <c r="F171" s="282" t="s">
        <v>1140</v>
      </c>
      <c r="G171" s="261"/>
      <c r="H171" s="261" t="s">
        <v>1207</v>
      </c>
      <c r="I171" s="261" t="s">
        <v>1142</v>
      </c>
      <c r="J171" s="261" t="s">
        <v>1191</v>
      </c>
      <c r="K171" s="307"/>
    </row>
    <row r="172" spans="2:11" s="1" customFormat="1" ht="15" customHeight="1">
      <c r="B172" s="284"/>
      <c r="C172" s="261" t="s">
        <v>1145</v>
      </c>
      <c r="D172" s="261"/>
      <c r="E172" s="261"/>
      <c r="F172" s="282" t="s">
        <v>1146</v>
      </c>
      <c r="G172" s="261"/>
      <c r="H172" s="261" t="s">
        <v>1207</v>
      </c>
      <c r="I172" s="261" t="s">
        <v>1142</v>
      </c>
      <c r="J172" s="261">
        <v>50</v>
      </c>
      <c r="K172" s="307"/>
    </row>
    <row r="173" spans="2:11" s="1" customFormat="1" ht="15" customHeight="1">
      <c r="B173" s="284"/>
      <c r="C173" s="261" t="s">
        <v>1148</v>
      </c>
      <c r="D173" s="261"/>
      <c r="E173" s="261"/>
      <c r="F173" s="282" t="s">
        <v>1140</v>
      </c>
      <c r="G173" s="261"/>
      <c r="H173" s="261" t="s">
        <v>1207</v>
      </c>
      <c r="I173" s="261" t="s">
        <v>1150</v>
      </c>
      <c r="J173" s="261"/>
      <c r="K173" s="307"/>
    </row>
    <row r="174" spans="2:11" s="1" customFormat="1" ht="15" customHeight="1">
      <c r="B174" s="284"/>
      <c r="C174" s="261" t="s">
        <v>1159</v>
      </c>
      <c r="D174" s="261"/>
      <c r="E174" s="261"/>
      <c r="F174" s="282" t="s">
        <v>1146</v>
      </c>
      <c r="G174" s="261"/>
      <c r="H174" s="261" t="s">
        <v>1207</v>
      </c>
      <c r="I174" s="261" t="s">
        <v>1142</v>
      </c>
      <c r="J174" s="261">
        <v>50</v>
      </c>
      <c r="K174" s="307"/>
    </row>
    <row r="175" spans="2:11" s="1" customFormat="1" ht="15" customHeight="1">
      <c r="B175" s="284"/>
      <c r="C175" s="261" t="s">
        <v>1167</v>
      </c>
      <c r="D175" s="261"/>
      <c r="E175" s="261"/>
      <c r="F175" s="282" t="s">
        <v>1146</v>
      </c>
      <c r="G175" s="261"/>
      <c r="H175" s="261" t="s">
        <v>1207</v>
      </c>
      <c r="I175" s="261" t="s">
        <v>1142</v>
      </c>
      <c r="J175" s="261">
        <v>50</v>
      </c>
      <c r="K175" s="307"/>
    </row>
    <row r="176" spans="2:11" s="1" customFormat="1" ht="15" customHeight="1">
      <c r="B176" s="284"/>
      <c r="C176" s="261" t="s">
        <v>1165</v>
      </c>
      <c r="D176" s="261"/>
      <c r="E176" s="261"/>
      <c r="F176" s="282" t="s">
        <v>1146</v>
      </c>
      <c r="G176" s="261"/>
      <c r="H176" s="261" t="s">
        <v>1207</v>
      </c>
      <c r="I176" s="261" t="s">
        <v>1142</v>
      </c>
      <c r="J176" s="261">
        <v>50</v>
      </c>
      <c r="K176" s="307"/>
    </row>
    <row r="177" spans="2:11" s="1" customFormat="1" ht="15" customHeight="1">
      <c r="B177" s="284"/>
      <c r="C177" s="261" t="s">
        <v>111</v>
      </c>
      <c r="D177" s="261"/>
      <c r="E177" s="261"/>
      <c r="F177" s="282" t="s">
        <v>1140</v>
      </c>
      <c r="G177" s="261"/>
      <c r="H177" s="261" t="s">
        <v>1208</v>
      </c>
      <c r="I177" s="261" t="s">
        <v>1209</v>
      </c>
      <c r="J177" s="261"/>
      <c r="K177" s="307"/>
    </row>
    <row r="178" spans="2:11" s="1" customFormat="1" ht="15" customHeight="1">
      <c r="B178" s="284"/>
      <c r="C178" s="261" t="s">
        <v>60</v>
      </c>
      <c r="D178" s="261"/>
      <c r="E178" s="261"/>
      <c r="F178" s="282" t="s">
        <v>1140</v>
      </c>
      <c r="G178" s="261"/>
      <c r="H178" s="261" t="s">
        <v>1210</v>
      </c>
      <c r="I178" s="261" t="s">
        <v>1211</v>
      </c>
      <c r="J178" s="261">
        <v>1</v>
      </c>
      <c r="K178" s="307"/>
    </row>
    <row r="179" spans="2:11" s="1" customFormat="1" ht="15" customHeight="1">
      <c r="B179" s="284"/>
      <c r="C179" s="261" t="s">
        <v>56</v>
      </c>
      <c r="D179" s="261"/>
      <c r="E179" s="261"/>
      <c r="F179" s="282" t="s">
        <v>1140</v>
      </c>
      <c r="G179" s="261"/>
      <c r="H179" s="261" t="s">
        <v>1212</v>
      </c>
      <c r="I179" s="261" t="s">
        <v>1142</v>
      </c>
      <c r="J179" s="261">
        <v>20</v>
      </c>
      <c r="K179" s="307"/>
    </row>
    <row r="180" spans="2:11" s="1" customFormat="1" ht="15" customHeight="1">
      <c r="B180" s="284"/>
      <c r="C180" s="261" t="s">
        <v>57</v>
      </c>
      <c r="D180" s="261"/>
      <c r="E180" s="261"/>
      <c r="F180" s="282" t="s">
        <v>1140</v>
      </c>
      <c r="G180" s="261"/>
      <c r="H180" s="261" t="s">
        <v>1213</v>
      </c>
      <c r="I180" s="261" t="s">
        <v>1142</v>
      </c>
      <c r="J180" s="261">
        <v>255</v>
      </c>
      <c r="K180" s="307"/>
    </row>
    <row r="181" spans="2:11" s="1" customFormat="1" ht="15" customHeight="1">
      <c r="B181" s="284"/>
      <c r="C181" s="261" t="s">
        <v>112</v>
      </c>
      <c r="D181" s="261"/>
      <c r="E181" s="261"/>
      <c r="F181" s="282" t="s">
        <v>1140</v>
      </c>
      <c r="G181" s="261"/>
      <c r="H181" s="261" t="s">
        <v>1104</v>
      </c>
      <c r="I181" s="261" t="s">
        <v>1142</v>
      </c>
      <c r="J181" s="261">
        <v>10</v>
      </c>
      <c r="K181" s="307"/>
    </row>
    <row r="182" spans="2:11" s="1" customFormat="1" ht="15" customHeight="1">
      <c r="B182" s="284"/>
      <c r="C182" s="261" t="s">
        <v>113</v>
      </c>
      <c r="D182" s="261"/>
      <c r="E182" s="261"/>
      <c r="F182" s="282" t="s">
        <v>1140</v>
      </c>
      <c r="G182" s="261"/>
      <c r="H182" s="261" t="s">
        <v>1214</v>
      </c>
      <c r="I182" s="261" t="s">
        <v>1175</v>
      </c>
      <c r="J182" s="261"/>
      <c r="K182" s="307"/>
    </row>
    <row r="183" spans="2:11" s="1" customFormat="1" ht="15" customHeight="1">
      <c r="B183" s="284"/>
      <c r="C183" s="261" t="s">
        <v>1215</v>
      </c>
      <c r="D183" s="261"/>
      <c r="E183" s="261"/>
      <c r="F183" s="282" t="s">
        <v>1140</v>
      </c>
      <c r="G183" s="261"/>
      <c r="H183" s="261" t="s">
        <v>1216</v>
      </c>
      <c r="I183" s="261" t="s">
        <v>1175</v>
      </c>
      <c r="J183" s="261"/>
      <c r="K183" s="307"/>
    </row>
    <row r="184" spans="2:11" s="1" customFormat="1" ht="15" customHeight="1">
      <c r="B184" s="284"/>
      <c r="C184" s="261" t="s">
        <v>1204</v>
      </c>
      <c r="D184" s="261"/>
      <c r="E184" s="261"/>
      <c r="F184" s="282" t="s">
        <v>1140</v>
      </c>
      <c r="G184" s="261"/>
      <c r="H184" s="261" t="s">
        <v>1217</v>
      </c>
      <c r="I184" s="261" t="s">
        <v>1175</v>
      </c>
      <c r="J184" s="261"/>
      <c r="K184" s="307"/>
    </row>
    <row r="185" spans="2:11" s="1" customFormat="1" ht="15" customHeight="1">
      <c r="B185" s="284"/>
      <c r="C185" s="261" t="s">
        <v>115</v>
      </c>
      <c r="D185" s="261"/>
      <c r="E185" s="261"/>
      <c r="F185" s="282" t="s">
        <v>1146</v>
      </c>
      <c r="G185" s="261"/>
      <c r="H185" s="261" t="s">
        <v>1218</v>
      </c>
      <c r="I185" s="261" t="s">
        <v>1142</v>
      </c>
      <c r="J185" s="261">
        <v>50</v>
      </c>
      <c r="K185" s="307"/>
    </row>
    <row r="186" spans="2:11" s="1" customFormat="1" ht="15" customHeight="1">
      <c r="B186" s="284"/>
      <c r="C186" s="261" t="s">
        <v>1219</v>
      </c>
      <c r="D186" s="261"/>
      <c r="E186" s="261"/>
      <c r="F186" s="282" t="s">
        <v>1146</v>
      </c>
      <c r="G186" s="261"/>
      <c r="H186" s="261" t="s">
        <v>1220</v>
      </c>
      <c r="I186" s="261" t="s">
        <v>1221</v>
      </c>
      <c r="J186" s="261"/>
      <c r="K186" s="307"/>
    </row>
    <row r="187" spans="2:11" s="1" customFormat="1" ht="15" customHeight="1">
      <c r="B187" s="284"/>
      <c r="C187" s="261" t="s">
        <v>1222</v>
      </c>
      <c r="D187" s="261"/>
      <c r="E187" s="261"/>
      <c r="F187" s="282" t="s">
        <v>1146</v>
      </c>
      <c r="G187" s="261"/>
      <c r="H187" s="261" t="s">
        <v>1223</v>
      </c>
      <c r="I187" s="261" t="s">
        <v>1221</v>
      </c>
      <c r="J187" s="261"/>
      <c r="K187" s="307"/>
    </row>
    <row r="188" spans="2:11" s="1" customFormat="1" ht="15" customHeight="1">
      <c r="B188" s="284"/>
      <c r="C188" s="261" t="s">
        <v>1224</v>
      </c>
      <c r="D188" s="261"/>
      <c r="E188" s="261"/>
      <c r="F188" s="282" t="s">
        <v>1146</v>
      </c>
      <c r="G188" s="261"/>
      <c r="H188" s="261" t="s">
        <v>1225</v>
      </c>
      <c r="I188" s="261" t="s">
        <v>1221</v>
      </c>
      <c r="J188" s="261"/>
      <c r="K188" s="307"/>
    </row>
    <row r="189" spans="2:11" s="1" customFormat="1" ht="15" customHeight="1">
      <c r="B189" s="284"/>
      <c r="C189" s="320" t="s">
        <v>1226</v>
      </c>
      <c r="D189" s="261"/>
      <c r="E189" s="261"/>
      <c r="F189" s="282" t="s">
        <v>1146</v>
      </c>
      <c r="G189" s="261"/>
      <c r="H189" s="261" t="s">
        <v>1227</v>
      </c>
      <c r="I189" s="261" t="s">
        <v>1228</v>
      </c>
      <c r="J189" s="321" t="s">
        <v>1229</v>
      </c>
      <c r="K189" s="307"/>
    </row>
    <row r="190" spans="2:11" s="1" customFormat="1" ht="15" customHeight="1">
      <c r="B190" s="284"/>
      <c r="C190" s="320" t="s">
        <v>45</v>
      </c>
      <c r="D190" s="261"/>
      <c r="E190" s="261"/>
      <c r="F190" s="282" t="s">
        <v>1140</v>
      </c>
      <c r="G190" s="261"/>
      <c r="H190" s="258" t="s">
        <v>1230</v>
      </c>
      <c r="I190" s="261" t="s">
        <v>1231</v>
      </c>
      <c r="J190" s="261"/>
      <c r="K190" s="307"/>
    </row>
    <row r="191" spans="2:11" s="1" customFormat="1" ht="15" customHeight="1">
      <c r="B191" s="284"/>
      <c r="C191" s="320" t="s">
        <v>1232</v>
      </c>
      <c r="D191" s="261"/>
      <c r="E191" s="261"/>
      <c r="F191" s="282" t="s">
        <v>1140</v>
      </c>
      <c r="G191" s="261"/>
      <c r="H191" s="261" t="s">
        <v>1233</v>
      </c>
      <c r="I191" s="261" t="s">
        <v>1175</v>
      </c>
      <c r="J191" s="261"/>
      <c r="K191" s="307"/>
    </row>
    <row r="192" spans="2:11" s="1" customFormat="1" ht="15" customHeight="1">
      <c r="B192" s="284"/>
      <c r="C192" s="320" t="s">
        <v>1234</v>
      </c>
      <c r="D192" s="261"/>
      <c r="E192" s="261"/>
      <c r="F192" s="282" t="s">
        <v>1140</v>
      </c>
      <c r="G192" s="261"/>
      <c r="H192" s="261" t="s">
        <v>1235</v>
      </c>
      <c r="I192" s="261" t="s">
        <v>1175</v>
      </c>
      <c r="J192" s="261"/>
      <c r="K192" s="307"/>
    </row>
    <row r="193" spans="2:11" s="1" customFormat="1" ht="15" customHeight="1">
      <c r="B193" s="284"/>
      <c r="C193" s="320" t="s">
        <v>1236</v>
      </c>
      <c r="D193" s="261"/>
      <c r="E193" s="261"/>
      <c r="F193" s="282" t="s">
        <v>1146</v>
      </c>
      <c r="G193" s="261"/>
      <c r="H193" s="261" t="s">
        <v>1237</v>
      </c>
      <c r="I193" s="261" t="s">
        <v>1175</v>
      </c>
      <c r="J193" s="261"/>
      <c r="K193" s="307"/>
    </row>
    <row r="194" spans="2:11" s="1" customFormat="1" ht="15" customHeight="1">
      <c r="B194" s="313"/>
      <c r="C194" s="322"/>
      <c r="D194" s="293"/>
      <c r="E194" s="293"/>
      <c r="F194" s="293"/>
      <c r="G194" s="293"/>
      <c r="H194" s="293"/>
      <c r="I194" s="293"/>
      <c r="J194" s="293"/>
      <c r="K194" s="314"/>
    </row>
    <row r="195" spans="2:11" s="1" customFormat="1" ht="18.75" customHeight="1">
      <c r="B195" s="295"/>
      <c r="C195" s="305"/>
      <c r="D195" s="305"/>
      <c r="E195" s="305"/>
      <c r="F195" s="315"/>
      <c r="G195" s="305"/>
      <c r="H195" s="305"/>
      <c r="I195" s="305"/>
      <c r="J195" s="305"/>
      <c r="K195" s="295"/>
    </row>
    <row r="196" spans="2:11" s="1" customFormat="1" ht="18.75" customHeight="1">
      <c r="B196" s="295"/>
      <c r="C196" s="305"/>
      <c r="D196" s="305"/>
      <c r="E196" s="305"/>
      <c r="F196" s="315"/>
      <c r="G196" s="305"/>
      <c r="H196" s="305"/>
      <c r="I196" s="305"/>
      <c r="J196" s="305"/>
      <c r="K196" s="295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50"/>
      <c r="C198" s="251"/>
      <c r="D198" s="251"/>
      <c r="E198" s="251"/>
      <c r="F198" s="251"/>
      <c r="G198" s="251"/>
      <c r="H198" s="251"/>
      <c r="I198" s="251"/>
      <c r="J198" s="251"/>
      <c r="K198" s="252"/>
    </row>
    <row r="199" spans="2:11" s="1" customFormat="1" ht="21">
      <c r="B199" s="253"/>
      <c r="C199" s="378" t="s">
        <v>1238</v>
      </c>
      <c r="D199" s="378"/>
      <c r="E199" s="378"/>
      <c r="F199" s="378"/>
      <c r="G199" s="378"/>
      <c r="H199" s="378"/>
      <c r="I199" s="378"/>
      <c r="J199" s="378"/>
      <c r="K199" s="254"/>
    </row>
    <row r="200" spans="2:11" s="1" customFormat="1" ht="25.5" customHeight="1">
      <c r="B200" s="253"/>
      <c r="C200" s="323" t="s">
        <v>1239</v>
      </c>
      <c r="D200" s="323"/>
      <c r="E200" s="323"/>
      <c r="F200" s="323" t="s">
        <v>1240</v>
      </c>
      <c r="G200" s="324"/>
      <c r="H200" s="379" t="s">
        <v>1241</v>
      </c>
      <c r="I200" s="379"/>
      <c r="J200" s="379"/>
      <c r="K200" s="254"/>
    </row>
    <row r="201" spans="2:11" s="1" customFormat="1" ht="5.25" customHeight="1">
      <c r="B201" s="284"/>
      <c r="C201" s="279"/>
      <c r="D201" s="279"/>
      <c r="E201" s="279"/>
      <c r="F201" s="279"/>
      <c r="G201" s="305"/>
      <c r="H201" s="279"/>
      <c r="I201" s="279"/>
      <c r="J201" s="279"/>
      <c r="K201" s="307"/>
    </row>
    <row r="202" spans="2:11" s="1" customFormat="1" ht="15" customHeight="1">
      <c r="B202" s="284"/>
      <c r="C202" s="261" t="s">
        <v>1231</v>
      </c>
      <c r="D202" s="261"/>
      <c r="E202" s="261"/>
      <c r="F202" s="282" t="s">
        <v>46</v>
      </c>
      <c r="G202" s="261"/>
      <c r="H202" s="380" t="s">
        <v>1242</v>
      </c>
      <c r="I202" s="380"/>
      <c r="J202" s="380"/>
      <c r="K202" s="307"/>
    </row>
    <row r="203" spans="2:11" s="1" customFormat="1" ht="15" customHeight="1">
      <c r="B203" s="284"/>
      <c r="C203" s="261"/>
      <c r="D203" s="261"/>
      <c r="E203" s="261"/>
      <c r="F203" s="282" t="s">
        <v>47</v>
      </c>
      <c r="G203" s="261"/>
      <c r="H203" s="380" t="s">
        <v>1243</v>
      </c>
      <c r="I203" s="380"/>
      <c r="J203" s="380"/>
      <c r="K203" s="307"/>
    </row>
    <row r="204" spans="2:11" s="1" customFormat="1" ht="15" customHeight="1">
      <c r="B204" s="284"/>
      <c r="C204" s="261"/>
      <c r="D204" s="261"/>
      <c r="E204" s="261"/>
      <c r="F204" s="282" t="s">
        <v>50</v>
      </c>
      <c r="G204" s="261"/>
      <c r="H204" s="380" t="s">
        <v>1244</v>
      </c>
      <c r="I204" s="380"/>
      <c r="J204" s="380"/>
      <c r="K204" s="307"/>
    </row>
    <row r="205" spans="2:11" s="1" customFormat="1" ht="15" customHeight="1">
      <c r="B205" s="284"/>
      <c r="C205" s="261"/>
      <c r="D205" s="261"/>
      <c r="E205" s="261"/>
      <c r="F205" s="282" t="s">
        <v>48</v>
      </c>
      <c r="G205" s="261"/>
      <c r="H205" s="380" t="s">
        <v>1245</v>
      </c>
      <c r="I205" s="380"/>
      <c r="J205" s="380"/>
      <c r="K205" s="307"/>
    </row>
    <row r="206" spans="2:11" s="1" customFormat="1" ht="15" customHeight="1">
      <c r="B206" s="284"/>
      <c r="C206" s="261"/>
      <c r="D206" s="261"/>
      <c r="E206" s="261"/>
      <c r="F206" s="282" t="s">
        <v>49</v>
      </c>
      <c r="G206" s="261"/>
      <c r="H206" s="380" t="s">
        <v>1246</v>
      </c>
      <c r="I206" s="380"/>
      <c r="J206" s="380"/>
      <c r="K206" s="307"/>
    </row>
    <row r="207" spans="2:11" s="1" customFormat="1" ht="15" customHeight="1">
      <c r="B207" s="284"/>
      <c r="C207" s="261"/>
      <c r="D207" s="261"/>
      <c r="E207" s="261"/>
      <c r="F207" s="282"/>
      <c r="G207" s="261"/>
      <c r="H207" s="261"/>
      <c r="I207" s="261"/>
      <c r="J207" s="261"/>
      <c r="K207" s="307"/>
    </row>
    <row r="208" spans="2:11" s="1" customFormat="1" ht="15" customHeight="1">
      <c r="B208" s="284"/>
      <c r="C208" s="261" t="s">
        <v>1187</v>
      </c>
      <c r="D208" s="261"/>
      <c r="E208" s="261"/>
      <c r="F208" s="282" t="s">
        <v>79</v>
      </c>
      <c r="G208" s="261"/>
      <c r="H208" s="380" t="s">
        <v>1247</v>
      </c>
      <c r="I208" s="380"/>
      <c r="J208" s="380"/>
      <c r="K208" s="307"/>
    </row>
    <row r="209" spans="2:11" s="1" customFormat="1" ht="15" customHeight="1">
      <c r="B209" s="284"/>
      <c r="C209" s="261"/>
      <c r="D209" s="261"/>
      <c r="E209" s="261"/>
      <c r="F209" s="282" t="s">
        <v>1082</v>
      </c>
      <c r="G209" s="261"/>
      <c r="H209" s="380" t="s">
        <v>1083</v>
      </c>
      <c r="I209" s="380"/>
      <c r="J209" s="380"/>
      <c r="K209" s="307"/>
    </row>
    <row r="210" spans="2:11" s="1" customFormat="1" ht="15" customHeight="1">
      <c r="B210" s="284"/>
      <c r="C210" s="261"/>
      <c r="D210" s="261"/>
      <c r="E210" s="261"/>
      <c r="F210" s="282" t="s">
        <v>1080</v>
      </c>
      <c r="G210" s="261"/>
      <c r="H210" s="380" t="s">
        <v>1248</v>
      </c>
      <c r="I210" s="380"/>
      <c r="J210" s="380"/>
      <c r="K210" s="307"/>
    </row>
    <row r="211" spans="2:11" s="1" customFormat="1" ht="15" customHeight="1">
      <c r="B211" s="325"/>
      <c r="C211" s="261"/>
      <c r="D211" s="261"/>
      <c r="E211" s="261"/>
      <c r="F211" s="282" t="s">
        <v>1084</v>
      </c>
      <c r="G211" s="320"/>
      <c r="H211" s="381" t="s">
        <v>1085</v>
      </c>
      <c r="I211" s="381"/>
      <c r="J211" s="381"/>
      <c r="K211" s="326"/>
    </row>
    <row r="212" spans="2:11" s="1" customFormat="1" ht="15" customHeight="1">
      <c r="B212" s="325"/>
      <c r="C212" s="261"/>
      <c r="D212" s="261"/>
      <c r="E212" s="261"/>
      <c r="F212" s="282" t="s">
        <v>1086</v>
      </c>
      <c r="G212" s="320"/>
      <c r="H212" s="381" t="s">
        <v>1249</v>
      </c>
      <c r="I212" s="381"/>
      <c r="J212" s="381"/>
      <c r="K212" s="326"/>
    </row>
    <row r="213" spans="2:11" s="1" customFormat="1" ht="15" customHeight="1">
      <c r="B213" s="325"/>
      <c r="C213" s="261"/>
      <c r="D213" s="261"/>
      <c r="E213" s="261"/>
      <c r="F213" s="282"/>
      <c r="G213" s="320"/>
      <c r="H213" s="311"/>
      <c r="I213" s="311"/>
      <c r="J213" s="311"/>
      <c r="K213" s="326"/>
    </row>
    <row r="214" spans="2:11" s="1" customFormat="1" ht="15" customHeight="1">
      <c r="B214" s="325"/>
      <c r="C214" s="261" t="s">
        <v>1211</v>
      </c>
      <c r="D214" s="261"/>
      <c r="E214" s="261"/>
      <c r="F214" s="282">
        <v>1</v>
      </c>
      <c r="G214" s="320"/>
      <c r="H214" s="381" t="s">
        <v>1250</v>
      </c>
      <c r="I214" s="381"/>
      <c r="J214" s="381"/>
      <c r="K214" s="326"/>
    </row>
    <row r="215" spans="2:11" s="1" customFormat="1" ht="15" customHeight="1">
      <c r="B215" s="325"/>
      <c r="C215" s="261"/>
      <c r="D215" s="261"/>
      <c r="E215" s="261"/>
      <c r="F215" s="282">
        <v>2</v>
      </c>
      <c r="G215" s="320"/>
      <c r="H215" s="381" t="s">
        <v>1251</v>
      </c>
      <c r="I215" s="381"/>
      <c r="J215" s="381"/>
      <c r="K215" s="326"/>
    </row>
    <row r="216" spans="2:11" s="1" customFormat="1" ht="15" customHeight="1">
      <c r="B216" s="325"/>
      <c r="C216" s="261"/>
      <c r="D216" s="261"/>
      <c r="E216" s="261"/>
      <c r="F216" s="282">
        <v>3</v>
      </c>
      <c r="G216" s="320"/>
      <c r="H216" s="381" t="s">
        <v>1252</v>
      </c>
      <c r="I216" s="381"/>
      <c r="J216" s="381"/>
      <c r="K216" s="326"/>
    </row>
    <row r="217" spans="2:11" s="1" customFormat="1" ht="15" customHeight="1">
      <c r="B217" s="325"/>
      <c r="C217" s="261"/>
      <c r="D217" s="261"/>
      <c r="E217" s="261"/>
      <c r="F217" s="282">
        <v>4</v>
      </c>
      <c r="G217" s="320"/>
      <c r="H217" s="381" t="s">
        <v>1253</v>
      </c>
      <c r="I217" s="381"/>
      <c r="J217" s="381"/>
      <c r="K217" s="326"/>
    </row>
    <row r="218" spans="2:11" s="1" customFormat="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Knížková Pavlína</cp:lastModifiedBy>
  <dcterms:created xsi:type="dcterms:W3CDTF">2023-04-28T10:32:54Z</dcterms:created>
  <dcterms:modified xsi:type="dcterms:W3CDTF">2023-05-24T04:59:04Z</dcterms:modified>
  <cp:category/>
  <cp:version/>
  <cp:contentType/>
  <cp:contentStatus/>
</cp:coreProperties>
</file>