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3013-VO - Veřejné osvětlení" sheetId="2" r:id="rId2"/>
    <sheet name="23013-MAN - Metropolitní 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'23013-VO - Veřejné osvětlení'!$C$87:$K$332</definedName>
    <definedName name="_xlnm.Print_Area" localSheetId="1">'23013-VO - Veřejné osvětlení'!$C$4:$J$39,'23013-VO - Veřejné osvětlení'!$C$45:$J$69,'23013-VO - Veřejné osvětlení'!$C$75:$K$332</definedName>
    <definedName name="_xlnm._FilterDatabase" localSheetId="2" hidden="1">'23013-MAN - Metropolitní ...'!$C$87:$K$277</definedName>
    <definedName name="_xlnm.Print_Area" localSheetId="2">'23013-MAN - Metropolitní ...'!$C$4:$J$39,'23013-MAN - Metropolitní ...'!$C$45:$J$69,'23013-MAN - Metropolitní ...'!$C$75:$K$277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'23013-VO - Veřejné osvětlení'!$87:$87</definedName>
    <definedName name="_xlnm.Print_Titles" localSheetId="2">'23013-MAN - Metropolitní ...'!$87:$87</definedName>
  </definedNames>
  <calcPr fullCalcOnLoad="1"/>
</workbook>
</file>

<file path=xl/sharedStrings.xml><?xml version="1.0" encoding="utf-8"?>
<sst xmlns="http://schemas.openxmlformats.org/spreadsheetml/2006/main" count="4167" uniqueCount="898">
  <si>
    <t>Export Komplet</t>
  </si>
  <si>
    <t>VZ</t>
  </si>
  <si>
    <t>2.0</t>
  </si>
  <si>
    <t>ZAMOK</t>
  </si>
  <si>
    <t>False</t>
  </si>
  <si>
    <t>{9219a8d2-0ed6-46c3-a487-b8d43fc77c8d}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</si>
  <si>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</si>
  <si>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</si>
  <si>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</si>
  <si>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</si>
  <si>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</si>
  <si>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</si>
  <si>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</si>
  <si>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</si>
  <si>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A-05-23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</si>
  <si>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</si>
  <si>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</si>
  <si>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komunikací ulice Hálkova, Chomutov</t>
  </si>
  <si>
    <t>KSO:</t>
  </si>
  <si>
    <t/>
  </si>
  <si>
    <t>CC-CZ:</t>
  </si>
  <si>
    <t>Místo:</t>
  </si>
  <si>
    <t>Chomutov</t>
  </si>
  <si>
    <t>Datum:</t>
  </si>
  <si>
    <t>16. 3. 2023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</si>
  <si>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</si>
  <si>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</si>
  <si>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</si>
  <si>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</si>
  <si>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</si>
  <si>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</si>
  <si>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</si>
  <si>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</si>
  <si>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</si>
  <si>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</si>
  <si>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</si>
  <si>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</si>
  <si>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</si>
  <si>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</si>
  <si>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</si>
  <si>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</si>
  <si>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</si>
  <si>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</si>
  <si>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</si>
  <si>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</si>
  <si>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</si>
  <si>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</si>
  <si>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</si>
  <si>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</si>
  <si>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</si>
  <si>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</si>
  <si>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</si>
  <si>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</si>
  <si>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</si>
  <si>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</si>
  <si>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</si>
  <si>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</si>
  <si>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</si>
  <si>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</si>
  <si>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</si>
  <si>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</si>
  <si>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</si>
  <si>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</si>
  <si>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</si>
  <si>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</si>
  <si>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</si>
  <si>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</si>
  <si>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</si>
  <si>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</si>
  <si>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</si>
  <si>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</si>
  <si>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</si>
  <si>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</si>
  <si>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</si>
  <si>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</si>
  <si>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23013-VO</t>
  </si>
  <si>
    <t>Veřejné osvětlení</t>
  </si>
  <si>
    <t>STA</t>
  </si>
  <si>
    <t>1</t>
  </si>
  <si>
    <t>{29353ac8-715d-42fd-beea-0270a6b5e07d}</t>
  </si>
  <si>
    <t>2</t>
  </si>
  <si>
    <t>23013-MAN</t>
  </si>
  <si>
    <t>Metropolitní datová síť</t>
  </si>
  <si>
    <t>{31089550-b097-415b-958c-7d76e8729485}</t>
  </si>
  <si>
    <t>KRYCÍ LIST SOUPISU PRACÍ</t>
  </si>
  <si>
    <t>Objekt:</t>
  </si>
  <si>
    <t>23013-VO - Veřejné osvětlení</t>
  </si>
  <si>
    <t>Ing. Ivan Menhard</t>
  </si>
  <si>
    <t>REKAPITULACE ČLENĚNÍ SOUPISU PRACÍ</t>
  </si>
  <si>
    <t>Kód dílu - Popis</t>
  </si>
  <si>
    <t>Cena celkem [CZK]</t>
  </si>
  <si>
    <t>-1</t>
  </si>
  <si>
    <t>PSV - Práce a dodávky PSV</t>
  </si>
  <si>
    <t xml:space="preserve">    741 - Elektroinstalace - silnoproud</t>
  </si>
  <si>
    <t>M - Práce a dodávky M</t>
  </si>
  <si>
    <t xml:space="preserve">    21-M - Elektromontáže</t>
  </si>
  <si>
    <t xml:space="preserve">    46-M - Zemní práce při extr.mont.pracích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</si>
  <si>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</si>
  <si>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</si>
  <si>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</si>
  <si>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</si>
  <si>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</si>
  <si>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</si>
  <si>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</si>
  <si>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</si>
  <si>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</si>
  <si>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</si>
  <si>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</si>
  <si>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</si>
  <si>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</si>
  <si>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</si>
  <si>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</si>
  <si>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</si>
  <si>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</si>
  <si>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</si>
  <si>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</si>
  <si>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</si>
  <si>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741</t>
  </si>
  <si>
    <t>Elektroinstalace - silnoproud</t>
  </si>
  <si>
    <t>K</t>
  </si>
  <si>
    <t>741122122</t>
  </si>
  <si>
    <t>Montáž kabel Cu plný kulatý žíla 3x1,5 až 6 mm2 zatažený v trubkách (např. CYKY)</t>
  </si>
  <si>
    <t>m</t>
  </si>
  <si>
    <t>CS ÚRS 2023 01</t>
  </si>
  <si>
    <t>16</t>
  </si>
  <si>
    <t>1478380076</t>
  </si>
  <si>
    <t>PP</t>
  </si>
  <si>
    <t>Montáž kabelů měděných bez ukončení uložených v trubkách zatažených plných kulatých nebo bezhalogenových (např. CYKY) počtu a průřezu žil 3x1,5 až 6 mm2</t>
  </si>
  <si>
    <t>Online PSC</t>
  </si>
  <si>
    <t>https://podminky.urs.cz/item/CS_URS_2023_01/741122122</t>
  </si>
  <si>
    <t>VV</t>
  </si>
  <si>
    <t>5*(8+1)+2*(5+0,5)+3*(6+3)+3*(6+2)</t>
  </si>
  <si>
    <t>M</t>
  </si>
  <si>
    <t>34143274</t>
  </si>
  <si>
    <t>kabel flexibilní jádro Cu lanované izolace PVC plášť PVC 300/500V (CMSM) 3x1,50mm2</t>
  </si>
  <si>
    <t>32</t>
  </si>
  <si>
    <t>-62710967</t>
  </si>
  <si>
    <t>107*1,1 'Přepočtené koeficientem množství</t>
  </si>
  <si>
    <t>3</t>
  </si>
  <si>
    <t>741122134</t>
  </si>
  <si>
    <t>Montáž kabel Cu plný kulatý žíla 4x16 až 25 mm2 zatažený v trubkách (např. CYKY)</t>
  </si>
  <si>
    <t>444896064</t>
  </si>
  <si>
    <t>Montáž kabelů měděných bez ukončení uložených v trubkách zatažených plných kulatých nebo bezhalogenových (např. CYKY) počtu a průřezu žil 4x16 až 25 mm2</t>
  </si>
  <si>
    <t>https://podminky.urs.cz/item/CS_URS_2023_01/741122134</t>
  </si>
  <si>
    <t>4</t>
  </si>
  <si>
    <t>34111080</t>
  </si>
  <si>
    <t>kabel instalační jádro Cu plné izolace PVC plášť PVC 450/750V (CYKY) 4x16mm2</t>
  </si>
  <si>
    <t>781147</t>
  </si>
  <si>
    <t>190+24*1,5</t>
  </si>
  <si>
    <t>226*1,1 'Přepočtené koeficientem množství</t>
  </si>
  <si>
    <t>5</t>
  </si>
  <si>
    <t>741132133</t>
  </si>
  <si>
    <t>Ukončení kabelů 4x16 mm2 smršťovací záklopkou nebo páskem bez letování</t>
  </si>
  <si>
    <t>kus</t>
  </si>
  <si>
    <t>-2042004787</t>
  </si>
  <si>
    <t>Ukončení kabelů smršťovací záklopkou nebo páskou se zapojením bez letování, počtu a průřezu žil 4x16 mm2</t>
  </si>
  <si>
    <t>https://podminky.urs.cz/item/CS_URS_2023_01/741132133</t>
  </si>
  <si>
    <t>6</t>
  </si>
  <si>
    <t>1229533</t>
  </si>
  <si>
    <t>SMRST. ROZDELOVACI HLAVA EN 4.1 14413516</t>
  </si>
  <si>
    <t>materiály online</t>
  </si>
  <si>
    <t>1494180441</t>
  </si>
  <si>
    <t>7</t>
  </si>
  <si>
    <t>741211813</t>
  </si>
  <si>
    <t>Demontáž rozvodnic kovových pod omítkou s krytím do IPx4 plochou do 0,8 m2</t>
  </si>
  <si>
    <t>-771060067</t>
  </si>
  <si>
    <t>Demontáž rozvodnic kovových, uložených pod omítkou, krytí do IPx 4, plochy přes 0,2 do 0,8 m2</t>
  </si>
  <si>
    <t>https://podminky.urs.cz/item/CS_URS_2023_01/741211813</t>
  </si>
  <si>
    <t>P</t>
  </si>
  <si>
    <t>Poznámka k položce:
demontáž skříně původního rozváděče RVO66</t>
  </si>
  <si>
    <t>8</t>
  </si>
  <si>
    <t>741373002</t>
  </si>
  <si>
    <t>Montáž svítidlo výbojkové průmyslové stropní na výložník</t>
  </si>
  <si>
    <t>1347229775</t>
  </si>
  <si>
    <t>Montáž svítidel výbojkových se zapojením vodičů průmyslových nebo venkovních na výložník</t>
  </si>
  <si>
    <t>https://podminky.urs.cz/item/CS_URS_2023_01/741373002</t>
  </si>
  <si>
    <t>9</t>
  </si>
  <si>
    <t>1738602</t>
  </si>
  <si>
    <t>SVITIDLO SATHEON S-U 50W - dle projektu typ A</t>
  </si>
  <si>
    <t>1205336752</t>
  </si>
  <si>
    <t>SVITIDLO SATHEON S-U 50W
optika P, 50W, 4666 lm, 2700 K, IP66, IK10</t>
  </si>
  <si>
    <t>10</t>
  </si>
  <si>
    <t>1635827</t>
  </si>
  <si>
    <t>SVITIDLO SATHEON S-U 20W - dle projektu typ C</t>
  </si>
  <si>
    <t>42615045</t>
  </si>
  <si>
    <t>SVITIDLO SATHEON S-U 20W
optika P, 20 W, 2116 lm, 2700 K, IP66, IK10</t>
  </si>
  <si>
    <t>11</t>
  </si>
  <si>
    <t>348P-50</t>
  </si>
  <si>
    <t>SVITIDLO SATHEON S-P 50W - dle projektu typ P</t>
  </si>
  <si>
    <t>-407228375</t>
  </si>
  <si>
    <t>SVITIDLO SATHEON S-P 50W
optika pro přechody, 50W, 6403 lm, 4000 K, IP66, IK10</t>
  </si>
  <si>
    <t>12</t>
  </si>
  <si>
    <t>741410041</t>
  </si>
  <si>
    <t>Montáž vodič uzemňovací drát nebo lano D do 10 mm v městské zástavbě</t>
  </si>
  <si>
    <t>-1274291007</t>
  </si>
  <si>
    <t>Montáž uzemňovacího vedení s upevněním, propojením a připojením pomocí svorek v zemi s izolací spojů drátu nebo lana Ø do 10 mm v městské zástavbě</t>
  </si>
  <si>
    <t>https://podminky.urs.cz/item/CS_URS_2023_01/741410041</t>
  </si>
  <si>
    <t>190+14*1</t>
  </si>
  <si>
    <t>13</t>
  </si>
  <si>
    <t>35441073</t>
  </si>
  <si>
    <t>drát D 10mm FeZn</t>
  </si>
  <si>
    <t>kg</t>
  </si>
  <si>
    <t>1494336596</t>
  </si>
  <si>
    <t>drát D 10mm FeZn  1 kg = 1,61 m</t>
  </si>
  <si>
    <t>204/1,61</t>
  </si>
  <si>
    <t>126,708*1,05 'Přepočtené koeficientem množství</t>
  </si>
  <si>
    <t>14</t>
  </si>
  <si>
    <t>741420020</t>
  </si>
  <si>
    <t>Montáž svorka hromosvodná s jedním šroubem</t>
  </si>
  <si>
    <t>337708945</t>
  </si>
  <si>
    <t>Montáž hromosvodného vedení svorek s jedním šroubem</t>
  </si>
  <si>
    <t>https://podminky.urs.cz/item/CS_URS_2023_01/741420020</t>
  </si>
  <si>
    <t>35442029</t>
  </si>
  <si>
    <t>svorka uzemnění nerez univerzální</t>
  </si>
  <si>
    <t>366393431</t>
  </si>
  <si>
    <t>35442036</t>
  </si>
  <si>
    <t>svorka uzemnění nerez připojovací</t>
  </si>
  <si>
    <t>1164868258</t>
  </si>
  <si>
    <t>17</t>
  </si>
  <si>
    <t>741810003</t>
  </si>
  <si>
    <t>Celková prohlídka elektrického rozvodu a zařízení přes 0,5 do 1 milionu Kč</t>
  </si>
  <si>
    <t>-1306784739</t>
  </si>
  <si>
    <t>Zkoušky a prohlídky elektrických rozvodů a zařízení celková prohlídka a vyhotovení revizní zprávy pro objem montážních prací přes 500 do 1000 tis. Kč</t>
  </si>
  <si>
    <t>https://podminky.urs.cz/item/CS_URS_2023_01/741810003</t>
  </si>
  <si>
    <t>18</t>
  </si>
  <si>
    <t>998741101</t>
  </si>
  <si>
    <t>Přesun hmot tonážní pro silnoproud v objektech v do 6 m</t>
  </si>
  <si>
    <t>t</t>
  </si>
  <si>
    <t>-77199911</t>
  </si>
  <si>
    <t>Přesun hmot pro silnoproud stanovený z hmotnosti přesunovaného materiálu vodorovná dopravní vzdálenost do 50 m v objektech výšky do 6 m</t>
  </si>
  <si>
    <t>https://podminky.urs.cz/item/CS_URS_2023_01/998741101</t>
  </si>
  <si>
    <t>19</t>
  </si>
  <si>
    <t>998741193</t>
  </si>
  <si>
    <t>Příplatek k přesunu hmot tonážní 741 za zvětšený přesun do 500 m</t>
  </si>
  <si>
    <t>89322552</t>
  </si>
  <si>
    <t>Přesun hmot pro silnoproud stanovený z hmotnosti přesunovaného materiálu Příplatek k ceně za zvětšený přesun přes vymezenou největší dopravní vzdálenost do 500 m</t>
  </si>
  <si>
    <t>https://podminky.urs.cz/item/CS_URS_2023_01/998741193</t>
  </si>
  <si>
    <t>Práce a dodávky M</t>
  </si>
  <si>
    <t>21-M</t>
  </si>
  <si>
    <t>Elektromontáže</t>
  </si>
  <si>
    <t>20</t>
  </si>
  <si>
    <t>210204002</t>
  </si>
  <si>
    <t>Montáž stožárů osvětlení parkových ocelových</t>
  </si>
  <si>
    <t>64</t>
  </si>
  <si>
    <t>-420610892</t>
  </si>
  <si>
    <t>https://podminky.urs.cz/item/CS_URS_2023_01/210204002</t>
  </si>
  <si>
    <t>210204011</t>
  </si>
  <si>
    <t>Montáž stožárů osvětlení ocelových samostatně stojících délky do 12 m</t>
  </si>
  <si>
    <t>-622606194</t>
  </si>
  <si>
    <t>Montáž stožárů osvětlení ocelových samostatně stojících, délky do 12 m</t>
  </si>
  <si>
    <t>https://podminky.urs.cz/item/CS_URS_2023_01/210204011</t>
  </si>
  <si>
    <t>22</t>
  </si>
  <si>
    <t>31674063</t>
  </si>
  <si>
    <t>stožár osvětlovací sadový Pz 133/89/60 v 4,0m</t>
  </si>
  <si>
    <t>128</t>
  </si>
  <si>
    <t>-1334377070</t>
  </si>
  <si>
    <t>Poznámka k položce:
Navržený stožár o 1 m nižší pro použití obloukového výložníku s výškou 1 m.
V případě použití rovného (lomeného) výložníku s výškou 0 m je potřeba použít stožár o 1 m delší.</t>
  </si>
  <si>
    <t>23</t>
  </si>
  <si>
    <t>31674068</t>
  </si>
  <si>
    <t>stožár osvětlovací sadový Pz 133/89/60 v 7,0m</t>
  </si>
  <si>
    <t>1512542103</t>
  </si>
  <si>
    <t>24</t>
  </si>
  <si>
    <t>1290026</t>
  </si>
  <si>
    <t>STOZAR PRO PRECHODY PB 6-133/108/89 Z</t>
  </si>
  <si>
    <t>1176193764</t>
  </si>
  <si>
    <t>25</t>
  </si>
  <si>
    <t>31674124</t>
  </si>
  <si>
    <t>manžeta plastová ochranná na stožár d=133mm</t>
  </si>
  <si>
    <t>256</t>
  </si>
  <si>
    <t>1811114336</t>
  </si>
  <si>
    <t>26</t>
  </si>
  <si>
    <t>1290027</t>
  </si>
  <si>
    <t>STOZAR PRO PRECHODY PC 6-159/133/114 Z</t>
  </si>
  <si>
    <t>-1442578915</t>
  </si>
  <si>
    <t>27</t>
  </si>
  <si>
    <t>31674126</t>
  </si>
  <si>
    <t>manžeta plastová ochranná na stožár d=159mm</t>
  </si>
  <si>
    <t>1511927184</t>
  </si>
  <si>
    <t>28</t>
  </si>
  <si>
    <t>58346122</t>
  </si>
  <si>
    <t>drť teracová bílá frakce 2/4</t>
  </si>
  <si>
    <t>-2127854785</t>
  </si>
  <si>
    <t>2,2*((2*0,6+3*0,8+5*1)*3,14*(0,25-0,133)^2/4+(3*1)*3,14*(0,315-0,159)^2/4)</t>
  </si>
  <si>
    <t>29</t>
  </si>
  <si>
    <t>210204103</t>
  </si>
  <si>
    <t>Montáž výložníků osvětlení jednoramenných sloupových hmotnosti do 35 kg</t>
  </si>
  <si>
    <t>-1585771421</t>
  </si>
  <si>
    <t>Montáž výložníků osvětlení jednoramenných sloupových, hmotnosti do 35 kg</t>
  </si>
  <si>
    <t>https://podminky.urs.cz/item/CS_URS_2023_01/210204103</t>
  </si>
  <si>
    <t>30</t>
  </si>
  <si>
    <t>31612209-00343</t>
  </si>
  <si>
    <t>výložník obloukový jednoduchý k osvětlovacím stožárům pr.60 výška 1000 mm vyložení 1000mm</t>
  </si>
  <si>
    <t>1938644283</t>
  </si>
  <si>
    <t>výložník obloukový jednoduchý k osvětlovacím stožárům na stožár pr.60
výška 1000 mm vyložení 1000mm
SKO 1 - 1000</t>
  </si>
  <si>
    <t>Poznámka k položce:
V případě použití rovného výložníku (výška 0 mmm) je nutné použít stožár o 1 m delší</t>
  </si>
  <si>
    <t>31</t>
  </si>
  <si>
    <t>31612209-00645</t>
  </si>
  <si>
    <t>výložník obloukový jednoduchý k osvětlovacím stožárům pr.60 výška 1000 mm vyložení 500mm</t>
  </si>
  <si>
    <t>-1045328565</t>
  </si>
  <si>
    <t>výložník obloukový jednoduchý k osvětlovacím stožárům na stožár pr.60
výška 1000 mm vyložení 500mm
SKO 1 - 500</t>
  </si>
  <si>
    <t>1290030</t>
  </si>
  <si>
    <t>VYLOZNIK PRO PRECHODY PDB 1-2000/89 Z</t>
  </si>
  <si>
    <t>735578423</t>
  </si>
  <si>
    <t>33</t>
  </si>
  <si>
    <t>1290032</t>
  </si>
  <si>
    <t>VYLOZNIK PRO PRECHODY PDC 1-3000/114 Z</t>
  </si>
  <si>
    <t>-610678183</t>
  </si>
  <si>
    <t>34</t>
  </si>
  <si>
    <t>210204201</t>
  </si>
  <si>
    <t>Montáž elektrovýzbroje stožárů osvětlení 1 okruh</t>
  </si>
  <si>
    <t>685840802</t>
  </si>
  <si>
    <t>https://podminky.urs.cz/item/CS_URS_2023_01/210204201</t>
  </si>
  <si>
    <t>35</t>
  </si>
  <si>
    <t>31674131</t>
  </si>
  <si>
    <t>výzbroj stožárová SV 6.16.4</t>
  </si>
  <si>
    <t>-1051532488</t>
  </si>
  <si>
    <t>36</t>
  </si>
  <si>
    <t>31674134</t>
  </si>
  <si>
    <t>výzbroj stožárová SV 9.16.4</t>
  </si>
  <si>
    <t>1803759396</t>
  </si>
  <si>
    <t>37</t>
  </si>
  <si>
    <t>1395561</t>
  </si>
  <si>
    <t>VYZBROJ STOZAROVA SV 6.35.4</t>
  </si>
  <si>
    <t>921165412</t>
  </si>
  <si>
    <t>38</t>
  </si>
  <si>
    <t>218202013</t>
  </si>
  <si>
    <t>Demontáž svítidla výbojkového průmyslového nebo venkovního z výložníku</t>
  </si>
  <si>
    <t>-739467919</t>
  </si>
  <si>
    <t>Demontáž svítidel výbojkových s odpojením vodičů průmyslových nebo venkovních z výložníku</t>
  </si>
  <si>
    <t>https://podminky.urs.cz/item/CS_URS_2023_01/218202013</t>
  </si>
  <si>
    <t>39</t>
  </si>
  <si>
    <t>218204011</t>
  </si>
  <si>
    <t>Demontáž stožárů osvětlení ocelových samostatně stojících délky do 12 m</t>
  </si>
  <si>
    <t>1066433071</t>
  </si>
  <si>
    <t>Demontáž stožárů osvětlení ocelových samostatně stojících, délky do 12 m</t>
  </si>
  <si>
    <t>https://podminky.urs.cz/item/CS_URS_2023_01/218204011</t>
  </si>
  <si>
    <t>40</t>
  </si>
  <si>
    <t>218204123</t>
  </si>
  <si>
    <t>Demontáž patic stožárů osvětlení sklolaminátových</t>
  </si>
  <si>
    <t>-147360451</t>
  </si>
  <si>
    <t>https://podminky.urs.cz/item/CS_URS_2023_01/218204123</t>
  </si>
  <si>
    <t>41</t>
  </si>
  <si>
    <t>218204201</t>
  </si>
  <si>
    <t>Demontáž elektrovýzbroje stožárů osvětlení 1 okruh</t>
  </si>
  <si>
    <t>869079022</t>
  </si>
  <si>
    <t>https://podminky.urs.cz/item/CS_URS_2023_01/218204201</t>
  </si>
  <si>
    <t>46-M</t>
  </si>
  <si>
    <t>Zemní práce při extr.mont.pracích</t>
  </si>
  <si>
    <t>42</t>
  </si>
  <si>
    <t>460010022</t>
  </si>
  <si>
    <t>Vytyčení trasy vedení kabelového podzemního podél silnice</t>
  </si>
  <si>
    <t>km</t>
  </si>
  <si>
    <t>1900685877</t>
  </si>
  <si>
    <t>Vytyčení trasy vedení kabelového (podzemního) podél silnice</t>
  </si>
  <si>
    <t>https://podminky.urs.cz/item/CS_URS_2023_01/460010022</t>
  </si>
  <si>
    <t>43</t>
  </si>
  <si>
    <t>460131114</t>
  </si>
  <si>
    <t>Hloubení nezapažených jam při elektromontážích ručně v hornině tř II skupiny 4</t>
  </si>
  <si>
    <t>m3</t>
  </si>
  <si>
    <t>318046957</t>
  </si>
  <si>
    <t>Hloubení nezapažených jam ručně včetně urovnání dna s přemístěním výkopku do vzdálenosti 3 m od okraje jámy nebo s naložením na dopravní prostředek v hornině třídy těžitelnosti II skupiny 4</t>
  </si>
  <si>
    <t>https://podminky.urs.cz/item/CS_URS_2023_01/460131114</t>
  </si>
  <si>
    <t>Poznámka k položce:
ruční výkopy z důvodu souběhu stávajících sítí</t>
  </si>
  <si>
    <t>2*0,8*0,5*0,5+5*1,2*0,5*0,5+3*1,0*0,5*0,5+3*1,2*0,6*0,6</t>
  </si>
  <si>
    <t>44</t>
  </si>
  <si>
    <t>460161123</t>
  </si>
  <si>
    <t>Hloubení kabelových rýh ručně š 35 cm hl 30 cm v hornině tř II skupiny 4</t>
  </si>
  <si>
    <t>1292570337</t>
  </si>
  <si>
    <t>Hloubení zapažených i nezapažených kabelových rýh ručně včetně urovnání dna s přemístěním výkopku do vzdálenosti 3 m od okraje jámy nebo s naložením na dopravní prostředek šířky 35 cm hloubky 30 cm v hornině třídy těžitelnosti II skupiny 4</t>
  </si>
  <si>
    <t>https://podminky.urs.cz/item/CS_URS_2023_01/460161123</t>
  </si>
  <si>
    <t>Poznámka k položce:
ruční výkopy z důvodu souběhu stávajících sítí
počítán výkop od pláně pro chodník</t>
  </si>
  <si>
    <t>45</t>
  </si>
  <si>
    <t>460161173</t>
  </si>
  <si>
    <t>Hloubení kabelových rýh ručně š 35 cm hl 80 cm v hornině tř II skupiny 4</t>
  </si>
  <si>
    <t>719170209</t>
  </si>
  <si>
    <t>Hloubení zapažených i nezapažených kabelových rýh ručně včetně urovnání dna s přemístěním výkopku do vzdálenosti 3 m od okraje jámy nebo s naložením na dopravní prostředek šířky 35 cm hloubky 80 cm v hornině třídy těžitelnosti II skupiny 4</t>
  </si>
  <si>
    <t>https://podminky.urs.cz/item/CS_URS_2023_01/460161173</t>
  </si>
  <si>
    <t xml:space="preserve">Poznámka k položce:
ruční výkopy z důvodu souběhu stávajících sítí
počítán výkop od pláně pro chodník / vozovku
</t>
  </si>
  <si>
    <t>46</t>
  </si>
  <si>
    <t>460341112</t>
  </si>
  <si>
    <t>Vodorovné přemístění horniny jakékoliv třídy dopravními prostředky při elektromontážích přes 50 do 500 m</t>
  </si>
  <si>
    <t>514284715</t>
  </si>
  <si>
    <t>Vodorovné přemístění (odvoz) horniny dopravními prostředky včetně složení, bez naložení a rozprostření jakékoliv třídy, na vzdálenost přes 50 do 500 m</t>
  </si>
  <si>
    <t>https://podminky.urs.cz/item/CS_URS_2023_01/460341112</t>
  </si>
  <si>
    <t>47</t>
  </si>
  <si>
    <t>460341113</t>
  </si>
  <si>
    <t>Vodorovné přemístění horniny jakékoliv třídy dopravními prostředky při elektromontážích přes 500 do 1000 m</t>
  </si>
  <si>
    <t>-1451747779</t>
  </si>
  <si>
    <t>Vodorovné přemístění (odvoz) horniny dopravními prostředky včetně složení, bez naložení a rozprostření jakékoliv třídy, na vzdálenost přes 500 do 1000 m</t>
  </si>
  <si>
    <t>https://podminky.urs.cz/item/CS_URS_2023_01/460341113</t>
  </si>
  <si>
    <t>48</t>
  </si>
  <si>
    <t>460341121</t>
  </si>
  <si>
    <t>Příplatek k vodorovnému přemístění horniny dopravními prostředky při elektromontážích za každých dalších i započatých 1000 m</t>
  </si>
  <si>
    <t>1223373910</t>
  </si>
  <si>
    <t>Vodorovné přemístění (odvoz) horniny dopravními prostředky včetně složení, bez naložení a rozprostření jakékoliv třídy, na vzdálenost Příplatek k ceně -1113 za každých dalších i započatých 1000 m</t>
  </si>
  <si>
    <t>https://podminky.urs.cz/item/CS_URS_2023_01/460341121</t>
  </si>
  <si>
    <t>20*3,883</t>
  </si>
  <si>
    <t>49</t>
  </si>
  <si>
    <t>460361111</t>
  </si>
  <si>
    <t>Poplatek za uložení zeminy na skládce (skládkovné) kód odpadu 17 05 04</t>
  </si>
  <si>
    <t>-1833290108</t>
  </si>
  <si>
    <t>Poplatek (skládkovné) za uložení zeminy na skládce zatříděné do Katalogu odpadů pod kódem 17 05 04</t>
  </si>
  <si>
    <t>https://podminky.urs.cz/item/CS_URS_2023_01/460361111</t>
  </si>
  <si>
    <t>3,883*2,2</t>
  </si>
  <si>
    <t>50</t>
  </si>
  <si>
    <t>460371113</t>
  </si>
  <si>
    <t>Naložení výkopku při elektromontážích ručně z hornin třídy II skupiny 4 a 5</t>
  </si>
  <si>
    <t>-1142571010</t>
  </si>
  <si>
    <t>Naložení výkopku ručně z hornin třídy těžitelnosti II skupiny 4 až 5</t>
  </si>
  <si>
    <t>https://podminky.urs.cz/item/CS_URS_2023_01/460371113</t>
  </si>
  <si>
    <t>Poznámka k položce:
přebytečná hornina po provedení základů stožárů a obetonování chrániček</t>
  </si>
  <si>
    <t>10*(0,5*0,5*0,4)+3*(0,6*0,6*0,6)+10*(0,6*3,14*0,25^2/4)+3*(0,6*3,14*0,315^2/4)+30*0,2*0,3</t>
  </si>
  <si>
    <t>51</t>
  </si>
  <si>
    <t>460391124</t>
  </si>
  <si>
    <t>Zásyp jam při elektromontážích ručně se zhutněním z hornin třídy II skupiny 4</t>
  </si>
  <si>
    <t>-682292051</t>
  </si>
  <si>
    <t>Zásyp jam ručně s uložením výkopku ve vrstvách a úpravou povrchu s přemístění sypaniny ze vzdálenosti do 10 m se zhutněním z horniny třídy těžitelnosti II skupiny 4</t>
  </si>
  <si>
    <t>https://podminky.urs.cz/item/CS_URS_2023_01/460391124</t>
  </si>
  <si>
    <t>10*0,6*0,5*0,5-10*3,14*0,25^2/4+3*0,6*0,6*0,6-3*3,14*0,315^2/4</t>
  </si>
  <si>
    <t>52</t>
  </si>
  <si>
    <t>460431133</t>
  </si>
  <si>
    <t>Zásyp kabelových rýh ručně se zhutněním š 35 cm hl 30 cm z horniny tř II skupiny 4</t>
  </si>
  <si>
    <t>2113448140</t>
  </si>
  <si>
    <t>Zásyp kabelových rýh ručně s přemístění sypaniny ze vzdálenosti do 10 m, s uložením výkopku ve vrstvách včetně zhutnění a úpravy povrchu šířky 35 cm hloubky 30 cm z horniny třídy těžitelnosti II skupiny 4</t>
  </si>
  <si>
    <t>https://podminky.urs.cz/item/CS_URS_2023_01/460431133</t>
  </si>
  <si>
    <t>53</t>
  </si>
  <si>
    <t>460431163</t>
  </si>
  <si>
    <t>Zásyp kabelových rýh ručně se zhutněním š 35 cm hl 60 cm z horniny tř II skupiny 4</t>
  </si>
  <si>
    <t>1890772290</t>
  </si>
  <si>
    <t>Zásyp kabelových rýh ručně s přemístění sypaniny ze vzdálenosti do 10 m, s uložením výkopku ve vrstvách včetně zhutnění a úpravy povrchu šířky 35 cm hloubky 60 cm z horniny třídy těžitelnosti II skupiny 4</t>
  </si>
  <si>
    <t>https://podminky.urs.cz/item/CS_URS_2023_01/460431163</t>
  </si>
  <si>
    <t>54</t>
  </si>
  <si>
    <t>460641111</t>
  </si>
  <si>
    <t>Základové konstrukce při elektromontážích z monolitického betonu tř. C 8/10</t>
  </si>
  <si>
    <t>1902655103</t>
  </si>
  <si>
    <t>Základové konstrukce základ bez bednění do rostlé zeminy z monolitického betonu tř. C 8/10</t>
  </si>
  <si>
    <t>https://podminky.urs.cz/item/CS_URS_2023_01/460641111</t>
  </si>
  <si>
    <t>Poznámka k položce:
obsyp pouzdrových základů stožárů a chrániček pod vozovkou
součástí položky (TOV) je dádávka betonu</t>
  </si>
  <si>
    <t>10*0,5*0,5*0,4+3*0,6*0,6*0,6+30*0,2*0,3</t>
  </si>
  <si>
    <t>55</t>
  </si>
  <si>
    <t>28617046</t>
  </si>
  <si>
    <t>trubka kanalizační PP korugovaná DN 300x6000mm SN10</t>
  </si>
  <si>
    <t>-293748150</t>
  </si>
  <si>
    <t>56</t>
  </si>
  <si>
    <t>28617045</t>
  </si>
  <si>
    <t>trubka kanalizační PP korugovaná DN 250x6000mm SN10</t>
  </si>
  <si>
    <t>1256984800</t>
  </si>
  <si>
    <t>57</t>
  </si>
  <si>
    <t>460661511</t>
  </si>
  <si>
    <t>Kabelové lože z písku pro kabely nn kryté plastovou fólií š lože do 25 cm</t>
  </si>
  <si>
    <t>-855062897</t>
  </si>
  <si>
    <t>Kabelové lože z písku včetně podsypu, zhutnění a urovnání povrchu pro kabely nn zakryté plastovou fólií, šířky do 25 cm</t>
  </si>
  <si>
    <t>https://podminky.urs.cz/item/CS_URS_2023_01/460661511</t>
  </si>
  <si>
    <t>Poznámka k položce:
součástí položky (TOV) je dodávka písku a folie
místo písku použitý prohozený výkopek nebo zásyp betonem (v jiné položce)</t>
  </si>
  <si>
    <t>58</t>
  </si>
  <si>
    <t>460791212</t>
  </si>
  <si>
    <t>Montáž trubek ochranných plastových uložených volně do rýhy ohebných přes 32 do 50 mm</t>
  </si>
  <si>
    <t>-300378188</t>
  </si>
  <si>
    <t>Montáž trubek ochranných uložených volně do rýhy plastových ohebných, vnitřního průměru přes 32 do 50 mm</t>
  </si>
  <si>
    <t>https://podminky.urs.cz/item/CS_URS_2023_01/460791212</t>
  </si>
  <si>
    <t>59</t>
  </si>
  <si>
    <t>34571351</t>
  </si>
  <si>
    <t>trubka elektroinstalační ohebná dvouplášťová korugovaná (chránička) D 41/50mm, HDPE+LDPE</t>
  </si>
  <si>
    <t>-1496878167</t>
  </si>
  <si>
    <t>200*1,11 'Přepočtené koeficientem množství</t>
  </si>
  <si>
    <t>60</t>
  </si>
  <si>
    <t>460911122</t>
  </si>
  <si>
    <t>Očištění dlaždic betonových tvarovaných nebo zámkových z rozebraných dlažeb při elektromontážích</t>
  </si>
  <si>
    <t>m2</t>
  </si>
  <si>
    <t>505470865</t>
  </si>
  <si>
    <t>Očištění vybouraných prvků z vozovek a chodníků kostek nebo dlaždic od spojovacího materiálu s původní výplní spár kamenivem, s odklizením a uložením na vzdálenost 3 m dlaždic betonových tvarovaných nebo zámkových</t>
  </si>
  <si>
    <t>https://podminky.urs.cz/item/CS_URS_2023_01/460911122</t>
  </si>
  <si>
    <t>61</t>
  </si>
  <si>
    <t>468021221</t>
  </si>
  <si>
    <t>Rozebrání dlažeb při elektromontážích ručně z dlaždic zámkových do písku spáry nezalité</t>
  </si>
  <si>
    <t>1905440402</t>
  </si>
  <si>
    <t>Vytrhání dlažby včetně ručního rozebrání, vytřídění, odhozu na hromady nebo naložení na dopravní prostředek a očistění kostek nebo dlaždic z pískového podkladu z dlaždic zámkových, spáry nezalité</t>
  </si>
  <si>
    <t>https://podminky.urs.cz/item/CS_URS_2023_01/468021221</t>
  </si>
  <si>
    <t xml:space="preserve">Poznámka k položce:
původní dlažba bude znovu položena
</t>
  </si>
  <si>
    <t>62</t>
  </si>
  <si>
    <t>469972111</t>
  </si>
  <si>
    <t>Odvoz suti a vybouraných hmot při elektromontážích do 1 km</t>
  </si>
  <si>
    <t>-940843854</t>
  </si>
  <si>
    <t>Odvoz suti a vybouraných hmot odvoz suti a vybouraných hmot do 1 km</t>
  </si>
  <si>
    <t>https://podminky.urs.cz/item/CS_URS_2023_01/469972111</t>
  </si>
  <si>
    <t>8,543*2,2</t>
  </si>
  <si>
    <t>63</t>
  </si>
  <si>
    <t>469972121</t>
  </si>
  <si>
    <t>Příplatek k odvozu suti a vybouraných hmot při elektromontážích za každý další 1 km</t>
  </si>
  <si>
    <t>1267318491</t>
  </si>
  <si>
    <t>Odvoz suti a vybouraných hmot odvoz suti a vybouraných hmot Příplatek k ceně za každý další i započatý 1 km</t>
  </si>
  <si>
    <t>https://podminky.urs.cz/item/CS_URS_2023_01/469972121</t>
  </si>
  <si>
    <t>20*18,795</t>
  </si>
  <si>
    <t>469981111</t>
  </si>
  <si>
    <t>Přesun hmot pro pomocné stavební práce při elektromotážích</t>
  </si>
  <si>
    <t>-1148670130</t>
  </si>
  <si>
    <t>Přesun hmot pro pomocné stavební práce při elektromontážích dopravní vzdálenost do 1 000 m</t>
  </si>
  <si>
    <t>https://podminky.urs.cz/item/CS_URS_2023_01/469981111</t>
  </si>
  <si>
    <t>HZS</t>
  </si>
  <si>
    <t>Hodinové zúčtovací sazby</t>
  </si>
  <si>
    <t>65</t>
  </si>
  <si>
    <t>HZS1212</t>
  </si>
  <si>
    <t>Hodinová zúčtovací sazba kopáč</t>
  </si>
  <si>
    <t>hod</t>
  </si>
  <si>
    <t>512</t>
  </si>
  <si>
    <t>-1447183186</t>
  </si>
  <si>
    <t>Hodinové zúčtovací sazby profesí HSV zemní a pomocné práce kopáč</t>
  </si>
  <si>
    <t>https://podminky.urs.cz/item/CS_URS_2023_01/HZS1212</t>
  </si>
  <si>
    <t>Poznámka k položce:
práce neuvedené v jiných položkách</t>
  </si>
  <si>
    <t>66</t>
  </si>
  <si>
    <t>HZS2231</t>
  </si>
  <si>
    <t>Hodinová zúčtovací sazba elektrikář</t>
  </si>
  <si>
    <t>245224881</t>
  </si>
  <si>
    <t>Hodinové zúčtovací sazby profesí PSV provádění stavebních instalací elektrikář</t>
  </si>
  <si>
    <t>https://podminky.urs.cz/item/CS_URS_2023_01/HZS2231</t>
  </si>
  <si>
    <t>67</t>
  </si>
  <si>
    <t>HZS2232</t>
  </si>
  <si>
    <t>Hodinová zúčtovací sazba elektrikář odborný</t>
  </si>
  <si>
    <t>726496746</t>
  </si>
  <si>
    <t>Hodinové zúčtovací sazby profesí PSV provádění stavebních instalací elektrikář odborný</t>
  </si>
  <si>
    <t>https://podminky.urs.cz/item/CS_URS_2023_01/HZS2232</t>
  </si>
  <si>
    <t>68</t>
  </si>
  <si>
    <t>HZS4131</t>
  </si>
  <si>
    <t>Hodinová zúčtovací sazba jeřábník</t>
  </si>
  <si>
    <t>1925615507</t>
  </si>
  <si>
    <t>Hodinové zúčtovací sazby ostatních profesí obsluha stavebních strojů a zařízení jeřábník</t>
  </si>
  <si>
    <t>https://podminky.urs.cz/item/CS_URS_2023_01/HZS4131</t>
  </si>
  <si>
    <t>VRN</t>
  </si>
  <si>
    <t>Vedlejší rozpočtové náklady</t>
  </si>
  <si>
    <t>VRN1</t>
  </si>
  <si>
    <t>Průzkumné, geodetické a projektové práce</t>
  </si>
  <si>
    <t>69</t>
  </si>
  <si>
    <t>011002000</t>
  </si>
  <si>
    <t>Průzkumné práce</t>
  </si>
  <si>
    <t>ks</t>
  </si>
  <si>
    <t>1024</t>
  </si>
  <si>
    <t>-1701250055</t>
  </si>
  <si>
    <t>https://podminky.urs.cz/item/CS_URS_2023_01/011002000</t>
  </si>
  <si>
    <t>70</t>
  </si>
  <si>
    <t>012203000</t>
  </si>
  <si>
    <t>Geodetické práce při provádění stavby</t>
  </si>
  <si>
    <t>-1765565319</t>
  </si>
  <si>
    <t>https://podminky.urs.cz/item/CS_URS_2023_01/012203000</t>
  </si>
  <si>
    <t>71</t>
  </si>
  <si>
    <t>013254000</t>
  </si>
  <si>
    <t>Dokumentace skutečného provedení stavby</t>
  </si>
  <si>
    <t>1354252524</t>
  </si>
  <si>
    <t>https://podminky.urs.cz/item/CS_URS_2023_01/013254000</t>
  </si>
  <si>
    <t>VRN7</t>
  </si>
  <si>
    <t>Provozní vlivy</t>
  </si>
  <si>
    <t>72</t>
  </si>
  <si>
    <t>071002000</t>
  </si>
  <si>
    <t>Provoz investora, třetích osob</t>
  </si>
  <si>
    <t>379369078</t>
  </si>
  <si>
    <t>https://podminky.urs.cz/item/CS_URS_2023_01/071002000</t>
  </si>
  <si>
    <t>73</t>
  </si>
  <si>
    <t>072002000</t>
  </si>
  <si>
    <t>Silniční provoz</t>
  </si>
  <si>
    <t>-143203597</t>
  </si>
  <si>
    <t>https://podminky.urs.cz/item/CS_URS_2023_01/072002000</t>
  </si>
  <si>
    <t>74</t>
  </si>
  <si>
    <t>072103001</t>
  </si>
  <si>
    <t>Projednání DIO a zajištění DIR komunikace II.a III. třídy</t>
  </si>
  <si>
    <t>204471097</t>
  </si>
  <si>
    <t>https://podminky.urs.cz/item/CS_URS_2023_01/072103001</t>
  </si>
  <si>
    <t>75</t>
  </si>
  <si>
    <t>075103000</t>
  </si>
  <si>
    <t>Ochranná pásma elektrického vedení</t>
  </si>
  <si>
    <t>1216497575</t>
  </si>
  <si>
    <t>https://podminky.urs.cz/item/CS_URS_2023_01/075103000</t>
  </si>
  <si>
    <t>76</t>
  </si>
  <si>
    <t>075203000</t>
  </si>
  <si>
    <t>Ochranná pásma vodárenská</t>
  </si>
  <si>
    <t>1907516697</t>
  </si>
  <si>
    <t>https://podminky.urs.cz/item/CS_URS_2023_01/075203000</t>
  </si>
  <si>
    <t>23013-MAN - Metropolitní datová síť</t>
  </si>
  <si>
    <t xml:space="preserve">    22-M - Montáže technologických zařízení pro dopravní stavby</t>
  </si>
  <si>
    <t xml:space="preserve">    VRN4 - Inženýrská činnost</t>
  </si>
  <si>
    <t>22-M</t>
  </si>
  <si>
    <t>Montáže technologických zařízení pro dopravní stavby</t>
  </si>
  <si>
    <t>220182002</t>
  </si>
  <si>
    <t>Zatažení ochranné trubky z HDPE 110 mm do chráničky</t>
  </si>
  <si>
    <t>648777445</t>
  </si>
  <si>
    <t>Zatažení trubek do chráničky 110 mm ochranné z HDPE</t>
  </si>
  <si>
    <t>https://podminky.urs.cz/item/CS_URS_2023_01/220182002</t>
  </si>
  <si>
    <t>12*4+8*3+8*1</t>
  </si>
  <si>
    <t>220182026</t>
  </si>
  <si>
    <t>Montáž spojky bez svařování na HDPE trubce rovné nebo redukční</t>
  </si>
  <si>
    <t>-1775539970</t>
  </si>
  <si>
    <t>https://podminky.urs.cz/item/CS_URS_2023_01/220182026</t>
  </si>
  <si>
    <t>34571822</t>
  </si>
  <si>
    <t>spojka trubek přímá redukční vodotěsná neprůhledná plastová D 50/40mm</t>
  </si>
  <si>
    <t>1984014765</t>
  </si>
  <si>
    <t>220182027</t>
  </si>
  <si>
    <t>Montáž koncovky nebo záslepky bez svařování na HDPE trubku</t>
  </si>
  <si>
    <t>1502415996</t>
  </si>
  <si>
    <t>https://podminky.urs.cz/item/CS_URS_2023_01/220182027</t>
  </si>
  <si>
    <t>34571863</t>
  </si>
  <si>
    <t>koncovka trubičky D vodotěsně utěsňující pro vnější průměr trubičky D 10mm</t>
  </si>
  <si>
    <t>1098428252</t>
  </si>
  <si>
    <t>34571880</t>
  </si>
  <si>
    <t>koncovka plastová netěsná pro uzavření trubičky D proti nečistotám pro vnější průměr trubky 40mm</t>
  </si>
  <si>
    <t>1368805961</t>
  </si>
  <si>
    <t>228182027</t>
  </si>
  <si>
    <t>Demontáž koncovky nebo záslepky bez svařování na HDPE trubce</t>
  </si>
  <si>
    <t>-711243974</t>
  </si>
  <si>
    <t>Demontáž koncovky nebo záslepky na HDPE trubce</t>
  </si>
  <si>
    <t>https://podminky.urs.cz/item/CS_URS_2023_01/228182027</t>
  </si>
  <si>
    <t>Poznámka k položce:
výkop pro samostatnou trasu chrániček pro optické kabely
jedná se jen o část trasy, která není vedena ve společném výkopu s VO 
počítán výkop od pláně pro chodník
ruční výkopy z důvodu souběhu stávajících sítí</t>
  </si>
  <si>
    <t>460161143</t>
  </si>
  <si>
    <t>Hloubení kabelových rýh ručně š 35 cm hl 50 cm v hornině tř II skupiny 4</t>
  </si>
  <si>
    <t>-1327663820</t>
  </si>
  <si>
    <t>Hloubení zapažených i nezapažených kabelových rýh ručně včetně urovnání dna s přemístěním výkopku do vzdálenosti 3 m od okraje jámy nebo s naložením na dopravní prostředek šířky 35 cm hloubky 50 cm v hornině třídy těžitelnosti II skupiny 4</t>
  </si>
  <si>
    <t>https://podminky.urs.cz/item/CS_URS_2023_01/460161143</t>
  </si>
  <si>
    <t>Poznámka k položce:
výkop pro samostatnou trasu chrániček pro optické kabely
jedná se jen o část trasy, která není vedena ve společném výkopu s VO 
mimo upravované povrchy vozovek a chodníku</t>
  </si>
  <si>
    <t xml:space="preserve">Poznámka k položce:
výkop pro samostatnou trasu chrániček pro optické kabely
jedná se jen o část trasy, která není vedena ve společném výkopu s VO 
počítán výkop od pláně pro chodník / vozovku
ruční výkopy z důvodu souběhu stávajících sítí
</t>
  </si>
  <si>
    <t>20*2,4</t>
  </si>
  <si>
    <t>2,4*2,2</t>
  </si>
  <si>
    <t>40*0,2*0,3</t>
  </si>
  <si>
    <t>460431153</t>
  </si>
  <si>
    <t>Zásyp kabelových rýh ručně se zhutněním š 35 cm hl 50 cm z horniny tř II skupiny 4</t>
  </si>
  <si>
    <t>1023808971</t>
  </si>
  <si>
    <t>Zásyp kabelových rýh ručně s přemístění sypaniny ze vzdálenosti do 10 m, s uložením výkopku ve vrstvách včetně zhutnění a úpravy povrchu šířky 35 cm hloubky 50 cm z horniny třídy těžitelnosti II skupiny 4</t>
  </si>
  <si>
    <t>https://podminky.urs.cz/item/CS_URS_2023_01/460431153</t>
  </si>
  <si>
    <t>Poznámka k položce:
chrániček pod vozovkou
součástí položky (TOV) je dádávka betonu</t>
  </si>
  <si>
    <t>460742112</t>
  </si>
  <si>
    <t>Osazení kabelových prostupů z trub plastových do rýhy bez obsypu průměru přes 10 do 15 cm</t>
  </si>
  <si>
    <t>2074157829</t>
  </si>
  <si>
    <t>Osazení kabelových prostupů včetně utěsnění a spárování z trub plastových do rýhy, bez výkopových prací bez obsypu, vnitřního průměru přes 10 do 15 cm</t>
  </si>
  <si>
    <t>https://podminky.urs.cz/item/CS_URS_2023_01/460742112</t>
  </si>
  <si>
    <t>460791211</t>
  </si>
  <si>
    <t>Montáž trubek ochranných plastových uložených volně do rýhy ohebných D do 32 mm</t>
  </si>
  <si>
    <t>-2139277523</t>
  </si>
  <si>
    <t>Montáž trubek ochranných uložených volně do rýhy plastových ohebných, vnitřního průměru do 32 mm</t>
  </si>
  <si>
    <t>https://podminky.urs.cz/item/CS_URS_2023_01/460791211</t>
  </si>
  <si>
    <t>3452x10-6</t>
  </si>
  <si>
    <t>mikrotrubička HDPE zemní zodolněná ve svazku 2x D 10/6mm</t>
  </si>
  <si>
    <t>874879944</t>
  </si>
  <si>
    <t>Poznámka k položce:
barvu trubiček určí provozovatel/uživatel datové sítě</t>
  </si>
  <si>
    <t>34571802</t>
  </si>
  <si>
    <t>chránička optického kabelu HDPE jednoplášťová bezhalogenová D 40/33mm</t>
  </si>
  <si>
    <t>-359047928</t>
  </si>
  <si>
    <t>Poznámka k položce:
barva trubky stejná jako napojované trubka</t>
  </si>
  <si>
    <t>460791213</t>
  </si>
  <si>
    <t>Montáž trubek ochranných plastových uložených volně do rýhy ohebných přes 50 do 90 mm</t>
  </si>
  <si>
    <t>-60095511</t>
  </si>
  <si>
    <t>Montáž trubek ochranných uložených volně do rýhy plastových ohebných, vnitřního průměru přes 50 do 90 mm</t>
  </si>
  <si>
    <t>https://podminky.urs.cz/item/CS_URS_2023_01/460791213</t>
  </si>
  <si>
    <t>34571352</t>
  </si>
  <si>
    <t>trubka elektroinstalační ohebná dvouplášťová korugovaná (chránička) D 52/63mm, HDPE+LDPE</t>
  </si>
  <si>
    <t>-907731839</t>
  </si>
  <si>
    <t>Poznámka k položce:
doplňující ochrana chrániček pod silnicí</t>
  </si>
  <si>
    <t>460791214</t>
  </si>
  <si>
    <t>Montáž trubek ochranných plastových uložených volně do rýhy ohebných přes 90 do 110 mm</t>
  </si>
  <si>
    <t>-375426906</t>
  </si>
  <si>
    <t>Montáž trubek ochranných uložených volně do rýhy plastových ohebných, vnitřního průměru přes 90 do 110 mm</t>
  </si>
  <si>
    <t>https://podminky.urs.cz/item/CS_URS_2023_01/460791214</t>
  </si>
  <si>
    <t>34571355</t>
  </si>
  <si>
    <t>trubka elektroinstalační ohebná dvouplášťová korugovaná (chránička) D 94/110mm, HDPE+LDPE</t>
  </si>
  <si>
    <t>1260551383</t>
  </si>
  <si>
    <t>460871124</t>
  </si>
  <si>
    <t>Podklad vozovky a chodníku ze sypaniny se zhutněním při elektromontážích tl přes 20 do 25 cm</t>
  </si>
  <si>
    <t>32474510</t>
  </si>
  <si>
    <t>Podklad vozovek a chodníků včetně rozprostření a úpravy ze sypaniny včetně zhutnění, tloušťky přes 20 do 25 cm</t>
  </si>
  <si>
    <t>https://podminky.urs.cz/item/CS_URS_2023_01/460871124</t>
  </si>
  <si>
    <t>460871162</t>
  </si>
  <si>
    <t>Podklad vozovky a chodníku z asfaltového betonu se zhutněním při elektromontážích tl přes 5 do 10 cm</t>
  </si>
  <si>
    <t>865707137</t>
  </si>
  <si>
    <t>Podklad vozovek a chodníků včetně rozprostření a úpravy z asfaltového betonu včetně zhutnění, tloušťky přes 5 do 10 cm</t>
  </si>
  <si>
    <t>https://podminky.urs.cz/item/CS_URS_2023_01/460871162</t>
  </si>
  <si>
    <t>460871171</t>
  </si>
  <si>
    <t>Podklad vozovky a chodníku z betonu prostého při elektromontážích tl do 10 cm</t>
  </si>
  <si>
    <t>1886988506</t>
  </si>
  <si>
    <t>Podklad vozovek a chodníků včetně rozprostření a úpravy z betonu prostého, včetně rozprostření, tloušťky do 10 cm</t>
  </si>
  <si>
    <t>https://podminky.urs.cz/item/CS_URS_2023_01/460871171</t>
  </si>
  <si>
    <t>-111179759</t>
  </si>
  <si>
    <t>Poznámka k položce:
použitá původní dlažba</t>
  </si>
  <si>
    <t>468011112</t>
  </si>
  <si>
    <t>Odstranění podkladu nebo krytu komunikace při elektromontážích z kameniva těženého tl přes 10 do 20 cm</t>
  </si>
  <si>
    <t>-197878889</t>
  </si>
  <si>
    <t>Odstranění podkladů nebo krytů komunikací včetně rozpojení na kusy a zarovnání styčné spáry z kameniva těženého, tloušťky přes 10 do 20 cm</t>
  </si>
  <si>
    <t>https://podminky.urs.cz/item/CS_URS_2023_01/468011112</t>
  </si>
  <si>
    <t>468011131</t>
  </si>
  <si>
    <t>Odstranění podkladu nebo krytu komunikace při elektromontážích z betonu prostého tl do 15 cm</t>
  </si>
  <si>
    <t>-110353138</t>
  </si>
  <si>
    <t>Odstranění podkladů nebo krytů komunikací včetně rozpojení na kusy a zarovnání styčné spáry z betonu prostého, tloušťky do 15 cm</t>
  </si>
  <si>
    <t>https://podminky.urs.cz/item/CS_URS_2023_01/468011131</t>
  </si>
  <si>
    <t>468011142</t>
  </si>
  <si>
    <t>Odstranění podkladu nebo krytu komunikace při elektromontážích ze živice tl přes 5 do 10 cm</t>
  </si>
  <si>
    <t>-1489768126</t>
  </si>
  <si>
    <t>Odstranění podkladů nebo krytů komunikací včetně rozpojení na kusy a zarovnání styčné spáry ze živice, tloušťky přes 5 do 10 cm</t>
  </si>
  <si>
    <t>https://podminky.urs.cz/item/CS_URS_2023_01/468011142</t>
  </si>
  <si>
    <t>-1358006281</t>
  </si>
  <si>
    <t>Poznámka k položce:
původní dlažba bude znovu položena</t>
  </si>
  <si>
    <t>468041112</t>
  </si>
  <si>
    <t>Řezání betonového podkladu nebo krytu při elektromontážích hl přes 10 do 15 cm</t>
  </si>
  <si>
    <t>-239710188</t>
  </si>
  <si>
    <t>Řezání spár v podkladu nebo krytu betonovém, hloubky přes 10 do 15 cm</t>
  </si>
  <si>
    <t>https://podminky.urs.cz/item/CS_URS_2023_01/468041112</t>
  </si>
  <si>
    <t>468041122</t>
  </si>
  <si>
    <t>Řezání živičného podkladu nebo krytu při elektromontážích hl přes 5 do 10 cm</t>
  </si>
  <si>
    <t>-886819392</t>
  </si>
  <si>
    <t>Řezání spár v podkladu nebo krytu živičném, tloušťky přes 5 do 10 cm</t>
  </si>
  <si>
    <t>https://podminky.urs.cz/item/CS_URS_2023_01/468041122</t>
  </si>
  <si>
    <t>5,28*2,2</t>
  </si>
  <si>
    <t>20*11,616</t>
  </si>
  <si>
    <t>VRN4</t>
  </si>
  <si>
    <t>Inženýrská činnost</t>
  </si>
  <si>
    <t>045303000</t>
  </si>
  <si>
    <t>Koordinační činnost</t>
  </si>
  <si>
    <t>710179646</t>
  </si>
  <si>
    <t>https://podminky.urs.cz/item/CS_URS_2023_01/045303000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</si>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</sst>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3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741122122" TargetMode="External" /><Relationship Id="rId2" Type="http://schemas.openxmlformats.org/officeDocument/2006/relationships/hyperlink" Target="https://podminky.urs.cz/item/CS_URS_2023_01/741122134" TargetMode="External" /><Relationship Id="rId3" Type="http://schemas.openxmlformats.org/officeDocument/2006/relationships/hyperlink" Target="https://podminky.urs.cz/item/CS_URS_2023_01/741132133" TargetMode="External" /><Relationship Id="rId4" Type="http://schemas.openxmlformats.org/officeDocument/2006/relationships/hyperlink" Target="https://podminky.urs.cz/item/CS_URS_2023_01/741211813" TargetMode="External" /><Relationship Id="rId5" Type="http://schemas.openxmlformats.org/officeDocument/2006/relationships/hyperlink" Target="https://podminky.urs.cz/item/CS_URS_2023_01/741373002" TargetMode="External" /><Relationship Id="rId6" Type="http://schemas.openxmlformats.org/officeDocument/2006/relationships/hyperlink" Target="https://podminky.urs.cz/item/CS_URS_2023_01/741410041" TargetMode="External" /><Relationship Id="rId7" Type="http://schemas.openxmlformats.org/officeDocument/2006/relationships/hyperlink" Target="https://podminky.urs.cz/item/CS_URS_2023_01/741420020" TargetMode="External" /><Relationship Id="rId8" Type="http://schemas.openxmlformats.org/officeDocument/2006/relationships/hyperlink" Target="https://podminky.urs.cz/item/CS_URS_2023_01/741810003" TargetMode="External" /><Relationship Id="rId9" Type="http://schemas.openxmlformats.org/officeDocument/2006/relationships/hyperlink" Target="https://podminky.urs.cz/item/CS_URS_2023_01/998741101" TargetMode="External" /><Relationship Id="rId10" Type="http://schemas.openxmlformats.org/officeDocument/2006/relationships/hyperlink" Target="https://podminky.urs.cz/item/CS_URS_2023_01/998741193" TargetMode="External" /><Relationship Id="rId11" Type="http://schemas.openxmlformats.org/officeDocument/2006/relationships/hyperlink" Target="https://podminky.urs.cz/item/CS_URS_2023_01/210204002" TargetMode="External" /><Relationship Id="rId12" Type="http://schemas.openxmlformats.org/officeDocument/2006/relationships/hyperlink" Target="https://podminky.urs.cz/item/CS_URS_2023_01/210204011" TargetMode="External" /><Relationship Id="rId13" Type="http://schemas.openxmlformats.org/officeDocument/2006/relationships/hyperlink" Target="https://podminky.urs.cz/item/CS_URS_2023_01/210204103" TargetMode="External" /><Relationship Id="rId14" Type="http://schemas.openxmlformats.org/officeDocument/2006/relationships/hyperlink" Target="https://podminky.urs.cz/item/CS_URS_2023_01/210204201" TargetMode="External" /><Relationship Id="rId15" Type="http://schemas.openxmlformats.org/officeDocument/2006/relationships/hyperlink" Target="https://podminky.urs.cz/item/CS_URS_2023_01/218202013" TargetMode="External" /><Relationship Id="rId16" Type="http://schemas.openxmlformats.org/officeDocument/2006/relationships/hyperlink" Target="https://podminky.urs.cz/item/CS_URS_2023_01/218204011" TargetMode="External" /><Relationship Id="rId17" Type="http://schemas.openxmlformats.org/officeDocument/2006/relationships/hyperlink" Target="https://podminky.urs.cz/item/CS_URS_2023_01/218204123" TargetMode="External" /><Relationship Id="rId18" Type="http://schemas.openxmlformats.org/officeDocument/2006/relationships/hyperlink" Target="https://podminky.urs.cz/item/CS_URS_2023_01/218204201" TargetMode="External" /><Relationship Id="rId19" Type="http://schemas.openxmlformats.org/officeDocument/2006/relationships/hyperlink" Target="https://podminky.urs.cz/item/CS_URS_2023_01/460010022" TargetMode="External" /><Relationship Id="rId20" Type="http://schemas.openxmlformats.org/officeDocument/2006/relationships/hyperlink" Target="https://podminky.urs.cz/item/CS_URS_2023_01/460131114" TargetMode="External" /><Relationship Id="rId21" Type="http://schemas.openxmlformats.org/officeDocument/2006/relationships/hyperlink" Target="https://podminky.urs.cz/item/CS_URS_2023_01/460161123" TargetMode="External" /><Relationship Id="rId22" Type="http://schemas.openxmlformats.org/officeDocument/2006/relationships/hyperlink" Target="https://podminky.urs.cz/item/CS_URS_2023_01/460161173" TargetMode="External" /><Relationship Id="rId23" Type="http://schemas.openxmlformats.org/officeDocument/2006/relationships/hyperlink" Target="https://podminky.urs.cz/item/CS_URS_2023_01/460341112" TargetMode="External" /><Relationship Id="rId24" Type="http://schemas.openxmlformats.org/officeDocument/2006/relationships/hyperlink" Target="https://podminky.urs.cz/item/CS_URS_2023_01/460341113" TargetMode="External" /><Relationship Id="rId25" Type="http://schemas.openxmlformats.org/officeDocument/2006/relationships/hyperlink" Target="https://podminky.urs.cz/item/CS_URS_2023_01/460341121" TargetMode="External" /><Relationship Id="rId26" Type="http://schemas.openxmlformats.org/officeDocument/2006/relationships/hyperlink" Target="https://podminky.urs.cz/item/CS_URS_2023_01/460361111" TargetMode="External" /><Relationship Id="rId27" Type="http://schemas.openxmlformats.org/officeDocument/2006/relationships/hyperlink" Target="https://podminky.urs.cz/item/CS_URS_2023_01/460371113" TargetMode="External" /><Relationship Id="rId28" Type="http://schemas.openxmlformats.org/officeDocument/2006/relationships/hyperlink" Target="https://podminky.urs.cz/item/CS_URS_2023_01/460391124" TargetMode="External" /><Relationship Id="rId29" Type="http://schemas.openxmlformats.org/officeDocument/2006/relationships/hyperlink" Target="https://podminky.urs.cz/item/CS_URS_2023_01/460431133" TargetMode="External" /><Relationship Id="rId30" Type="http://schemas.openxmlformats.org/officeDocument/2006/relationships/hyperlink" Target="https://podminky.urs.cz/item/CS_URS_2023_01/460431163" TargetMode="External" /><Relationship Id="rId31" Type="http://schemas.openxmlformats.org/officeDocument/2006/relationships/hyperlink" Target="https://podminky.urs.cz/item/CS_URS_2023_01/460641111" TargetMode="External" /><Relationship Id="rId32" Type="http://schemas.openxmlformats.org/officeDocument/2006/relationships/hyperlink" Target="https://podminky.urs.cz/item/CS_URS_2023_01/460661511" TargetMode="External" /><Relationship Id="rId33" Type="http://schemas.openxmlformats.org/officeDocument/2006/relationships/hyperlink" Target="https://podminky.urs.cz/item/CS_URS_2023_01/460791212" TargetMode="External" /><Relationship Id="rId34" Type="http://schemas.openxmlformats.org/officeDocument/2006/relationships/hyperlink" Target="https://podminky.urs.cz/item/CS_URS_2023_01/460911122" TargetMode="External" /><Relationship Id="rId35" Type="http://schemas.openxmlformats.org/officeDocument/2006/relationships/hyperlink" Target="https://podminky.urs.cz/item/CS_URS_2023_01/468021221" TargetMode="External" /><Relationship Id="rId36" Type="http://schemas.openxmlformats.org/officeDocument/2006/relationships/hyperlink" Target="https://podminky.urs.cz/item/CS_URS_2023_01/469972111" TargetMode="External" /><Relationship Id="rId37" Type="http://schemas.openxmlformats.org/officeDocument/2006/relationships/hyperlink" Target="https://podminky.urs.cz/item/CS_URS_2023_01/469972121" TargetMode="External" /><Relationship Id="rId38" Type="http://schemas.openxmlformats.org/officeDocument/2006/relationships/hyperlink" Target="https://podminky.urs.cz/item/CS_URS_2023_01/469981111" TargetMode="External" /><Relationship Id="rId39" Type="http://schemas.openxmlformats.org/officeDocument/2006/relationships/hyperlink" Target="https://podminky.urs.cz/item/CS_URS_2023_01/HZS1212" TargetMode="External" /><Relationship Id="rId40" Type="http://schemas.openxmlformats.org/officeDocument/2006/relationships/hyperlink" Target="https://podminky.urs.cz/item/CS_URS_2023_01/HZS2231" TargetMode="External" /><Relationship Id="rId41" Type="http://schemas.openxmlformats.org/officeDocument/2006/relationships/hyperlink" Target="https://podminky.urs.cz/item/CS_URS_2023_01/HZS2232" TargetMode="External" /><Relationship Id="rId42" Type="http://schemas.openxmlformats.org/officeDocument/2006/relationships/hyperlink" Target="https://podminky.urs.cz/item/CS_URS_2023_01/HZS4131" TargetMode="External" /><Relationship Id="rId43" Type="http://schemas.openxmlformats.org/officeDocument/2006/relationships/hyperlink" Target="https://podminky.urs.cz/item/CS_URS_2023_01/011002000" TargetMode="External" /><Relationship Id="rId44" Type="http://schemas.openxmlformats.org/officeDocument/2006/relationships/hyperlink" Target="https://podminky.urs.cz/item/CS_URS_2023_01/012203000" TargetMode="External" /><Relationship Id="rId45" Type="http://schemas.openxmlformats.org/officeDocument/2006/relationships/hyperlink" Target="https://podminky.urs.cz/item/CS_URS_2023_01/013254000" TargetMode="External" /><Relationship Id="rId46" Type="http://schemas.openxmlformats.org/officeDocument/2006/relationships/hyperlink" Target="https://podminky.urs.cz/item/CS_URS_2023_01/071002000" TargetMode="External" /><Relationship Id="rId47" Type="http://schemas.openxmlformats.org/officeDocument/2006/relationships/hyperlink" Target="https://podminky.urs.cz/item/CS_URS_2023_01/072002000" TargetMode="External" /><Relationship Id="rId48" Type="http://schemas.openxmlformats.org/officeDocument/2006/relationships/hyperlink" Target="https://podminky.urs.cz/item/CS_URS_2023_01/072103001" TargetMode="External" /><Relationship Id="rId49" Type="http://schemas.openxmlformats.org/officeDocument/2006/relationships/hyperlink" Target="https://podminky.urs.cz/item/CS_URS_2023_01/075103000" TargetMode="External" /><Relationship Id="rId50" Type="http://schemas.openxmlformats.org/officeDocument/2006/relationships/hyperlink" Target="https://podminky.urs.cz/item/CS_URS_2023_01/075203000" TargetMode="External" /><Relationship Id="rId5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220182002" TargetMode="External" /><Relationship Id="rId2" Type="http://schemas.openxmlformats.org/officeDocument/2006/relationships/hyperlink" Target="https://podminky.urs.cz/item/CS_URS_2023_01/220182026" TargetMode="External" /><Relationship Id="rId3" Type="http://schemas.openxmlformats.org/officeDocument/2006/relationships/hyperlink" Target="https://podminky.urs.cz/item/CS_URS_2023_01/220182027" TargetMode="External" /><Relationship Id="rId4" Type="http://schemas.openxmlformats.org/officeDocument/2006/relationships/hyperlink" Target="https://podminky.urs.cz/item/CS_URS_2023_01/228182027" TargetMode="External" /><Relationship Id="rId5" Type="http://schemas.openxmlformats.org/officeDocument/2006/relationships/hyperlink" Target="https://podminky.urs.cz/item/CS_URS_2023_01/460010022" TargetMode="External" /><Relationship Id="rId6" Type="http://schemas.openxmlformats.org/officeDocument/2006/relationships/hyperlink" Target="https://podminky.urs.cz/item/CS_URS_2023_01/460161123" TargetMode="External" /><Relationship Id="rId7" Type="http://schemas.openxmlformats.org/officeDocument/2006/relationships/hyperlink" Target="https://podminky.urs.cz/item/CS_URS_2023_01/460161143" TargetMode="External" /><Relationship Id="rId8" Type="http://schemas.openxmlformats.org/officeDocument/2006/relationships/hyperlink" Target="https://podminky.urs.cz/item/CS_URS_2023_01/460161173" TargetMode="External" /><Relationship Id="rId9" Type="http://schemas.openxmlformats.org/officeDocument/2006/relationships/hyperlink" Target="https://podminky.urs.cz/item/CS_URS_2023_01/460341112" TargetMode="External" /><Relationship Id="rId10" Type="http://schemas.openxmlformats.org/officeDocument/2006/relationships/hyperlink" Target="https://podminky.urs.cz/item/CS_URS_2023_01/460341113" TargetMode="External" /><Relationship Id="rId11" Type="http://schemas.openxmlformats.org/officeDocument/2006/relationships/hyperlink" Target="https://podminky.urs.cz/item/CS_URS_2023_01/460341121" TargetMode="External" /><Relationship Id="rId12" Type="http://schemas.openxmlformats.org/officeDocument/2006/relationships/hyperlink" Target="https://podminky.urs.cz/item/CS_URS_2023_01/460361111" TargetMode="External" /><Relationship Id="rId13" Type="http://schemas.openxmlformats.org/officeDocument/2006/relationships/hyperlink" Target="https://podminky.urs.cz/item/CS_URS_2023_01/460371113" TargetMode="External" /><Relationship Id="rId14" Type="http://schemas.openxmlformats.org/officeDocument/2006/relationships/hyperlink" Target="https://podminky.urs.cz/item/CS_URS_2023_01/460391124" TargetMode="External" /><Relationship Id="rId15" Type="http://schemas.openxmlformats.org/officeDocument/2006/relationships/hyperlink" Target="https://podminky.urs.cz/item/CS_URS_2023_01/460431133" TargetMode="External" /><Relationship Id="rId16" Type="http://schemas.openxmlformats.org/officeDocument/2006/relationships/hyperlink" Target="https://podminky.urs.cz/item/CS_URS_2023_01/460431153" TargetMode="External" /><Relationship Id="rId17" Type="http://schemas.openxmlformats.org/officeDocument/2006/relationships/hyperlink" Target="https://podminky.urs.cz/item/CS_URS_2023_01/460431163" TargetMode="External" /><Relationship Id="rId18" Type="http://schemas.openxmlformats.org/officeDocument/2006/relationships/hyperlink" Target="https://podminky.urs.cz/item/CS_URS_2023_01/460641111" TargetMode="External" /><Relationship Id="rId19" Type="http://schemas.openxmlformats.org/officeDocument/2006/relationships/hyperlink" Target="https://podminky.urs.cz/item/CS_URS_2023_01/460661511" TargetMode="External" /><Relationship Id="rId20" Type="http://schemas.openxmlformats.org/officeDocument/2006/relationships/hyperlink" Target="https://podminky.urs.cz/item/CS_URS_2023_01/460742112" TargetMode="External" /><Relationship Id="rId21" Type="http://schemas.openxmlformats.org/officeDocument/2006/relationships/hyperlink" Target="https://podminky.urs.cz/item/CS_URS_2023_01/460791211" TargetMode="External" /><Relationship Id="rId22" Type="http://schemas.openxmlformats.org/officeDocument/2006/relationships/hyperlink" Target="https://podminky.urs.cz/item/CS_URS_2023_01/460791212" TargetMode="External" /><Relationship Id="rId23" Type="http://schemas.openxmlformats.org/officeDocument/2006/relationships/hyperlink" Target="https://podminky.urs.cz/item/CS_URS_2023_01/460791213" TargetMode="External" /><Relationship Id="rId24" Type="http://schemas.openxmlformats.org/officeDocument/2006/relationships/hyperlink" Target="https://podminky.urs.cz/item/CS_URS_2023_01/460791214" TargetMode="External" /><Relationship Id="rId25" Type="http://schemas.openxmlformats.org/officeDocument/2006/relationships/hyperlink" Target="https://podminky.urs.cz/item/CS_URS_2023_01/460871124" TargetMode="External" /><Relationship Id="rId26" Type="http://schemas.openxmlformats.org/officeDocument/2006/relationships/hyperlink" Target="https://podminky.urs.cz/item/CS_URS_2023_01/460871162" TargetMode="External" /><Relationship Id="rId27" Type="http://schemas.openxmlformats.org/officeDocument/2006/relationships/hyperlink" Target="https://podminky.urs.cz/item/CS_URS_2023_01/460871171" TargetMode="External" /><Relationship Id="rId28" Type="http://schemas.openxmlformats.org/officeDocument/2006/relationships/hyperlink" Target="https://podminky.urs.cz/item/CS_URS_2023_01/460911122" TargetMode="External" /><Relationship Id="rId29" Type="http://schemas.openxmlformats.org/officeDocument/2006/relationships/hyperlink" Target="https://podminky.urs.cz/item/CS_URS_2023_01/468011112" TargetMode="External" /><Relationship Id="rId30" Type="http://schemas.openxmlformats.org/officeDocument/2006/relationships/hyperlink" Target="https://podminky.urs.cz/item/CS_URS_2023_01/468011131" TargetMode="External" /><Relationship Id="rId31" Type="http://schemas.openxmlformats.org/officeDocument/2006/relationships/hyperlink" Target="https://podminky.urs.cz/item/CS_URS_2023_01/468011142" TargetMode="External" /><Relationship Id="rId32" Type="http://schemas.openxmlformats.org/officeDocument/2006/relationships/hyperlink" Target="https://podminky.urs.cz/item/CS_URS_2023_01/468021221" TargetMode="External" /><Relationship Id="rId33" Type="http://schemas.openxmlformats.org/officeDocument/2006/relationships/hyperlink" Target="https://podminky.urs.cz/item/CS_URS_2023_01/468041112" TargetMode="External" /><Relationship Id="rId34" Type="http://schemas.openxmlformats.org/officeDocument/2006/relationships/hyperlink" Target="https://podminky.urs.cz/item/CS_URS_2023_01/468041122" TargetMode="External" /><Relationship Id="rId35" Type="http://schemas.openxmlformats.org/officeDocument/2006/relationships/hyperlink" Target="https://podminky.urs.cz/item/CS_URS_2023_01/469972111" TargetMode="External" /><Relationship Id="rId36" Type="http://schemas.openxmlformats.org/officeDocument/2006/relationships/hyperlink" Target="https://podminky.urs.cz/item/CS_URS_2023_01/469972121" TargetMode="External" /><Relationship Id="rId37" Type="http://schemas.openxmlformats.org/officeDocument/2006/relationships/hyperlink" Target="https://podminky.urs.cz/item/CS_URS_2023_01/469981111" TargetMode="External" /><Relationship Id="rId38" Type="http://schemas.openxmlformats.org/officeDocument/2006/relationships/hyperlink" Target="https://podminky.urs.cz/item/CS_URS_2023_01/HZS1212" TargetMode="External" /><Relationship Id="rId39" Type="http://schemas.openxmlformats.org/officeDocument/2006/relationships/hyperlink" Target="https://podminky.urs.cz/item/CS_URS_2023_01/HZS2232" TargetMode="External" /><Relationship Id="rId40" Type="http://schemas.openxmlformats.org/officeDocument/2006/relationships/hyperlink" Target="https://podminky.urs.cz/item/CS_URS_2023_01/011002000" TargetMode="External" /><Relationship Id="rId41" Type="http://schemas.openxmlformats.org/officeDocument/2006/relationships/hyperlink" Target="https://podminky.urs.cz/item/CS_URS_2023_01/012203000" TargetMode="External" /><Relationship Id="rId42" Type="http://schemas.openxmlformats.org/officeDocument/2006/relationships/hyperlink" Target="https://podminky.urs.cz/item/CS_URS_2023_01/013254000" TargetMode="External" /><Relationship Id="rId43" Type="http://schemas.openxmlformats.org/officeDocument/2006/relationships/hyperlink" Target="https://podminky.urs.cz/item/CS_URS_2023_01/045303000" TargetMode="External" /><Relationship Id="rId44" Type="http://schemas.openxmlformats.org/officeDocument/2006/relationships/hyperlink" Target="https://podminky.urs.cz/item/CS_URS_2023_01/071002000" TargetMode="External" /><Relationship Id="rId45" Type="http://schemas.openxmlformats.org/officeDocument/2006/relationships/hyperlink" Target="https://podminky.urs.cz/item/CS_URS_2023_01/072002000" TargetMode="External" /><Relationship Id="rId46" Type="http://schemas.openxmlformats.org/officeDocument/2006/relationships/hyperlink" Target="https://podminky.urs.cz/item/CS_URS_2023_01/072103001" TargetMode="External" /><Relationship Id="rId47" Type="http://schemas.openxmlformats.org/officeDocument/2006/relationships/hyperlink" Target="https://podminky.urs.cz/item/CS_URS_2023_01/075103000" TargetMode="External" /><Relationship Id="rId48" Type="http://schemas.openxmlformats.org/officeDocument/2006/relationships/hyperlink" Target="https://podminky.urs.cz/item/CS_URS_2023_01/075203000" TargetMode="External" /><Relationship Id="rId49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19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19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19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19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27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19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27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19</v>
      </c>
      <c r="AO20" s="21"/>
      <c r="AP20" s="21"/>
      <c r="AQ20" s="21"/>
      <c r="AR20" s="19"/>
      <c r="BE20" s="30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7.25" customHeight="1">
      <c r="B23" s="20"/>
      <c r="C23" s="21"/>
      <c r="D23" s="21"/>
      <c r="E23" s="35" t="s">
        <v>35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E37" s="37"/>
    </row>
    <row r="41" spans="1:57" s="2" customFormat="1" ht="6.95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E41" s="37"/>
    </row>
    <row r="42" spans="1:57" s="2" customFormat="1" ht="24.95" customHeight="1">
      <c r="A42" s="37"/>
      <c r="B42" s="38"/>
      <c r="C42" s="22" t="s">
        <v>49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2"/>
      <c r="C44" s="31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A-05-23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pans="1:57" s="5" customFormat="1" ht="36.95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Rekonstrukce komunikací ulice Hálkova, Chomutov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21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>Chomutov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23</v>
      </c>
      <c r="AJ47" s="39"/>
      <c r="AK47" s="39"/>
      <c r="AL47" s="39"/>
      <c r="AM47" s="71" t="str">
        <f>IF(AN8="","",AN8)</f>
        <v>16. 3. 2023</v>
      </c>
      <c r="AN47" s="71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15.15" customHeight="1">
      <c r="A49" s="37"/>
      <c r="B49" s="38"/>
      <c r="C49" s="31" t="s">
        <v>25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 xml:space="preserve"> 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31</v>
      </c>
      <c r="AJ49" s="39"/>
      <c r="AK49" s="39"/>
      <c r="AL49" s="39"/>
      <c r="AM49" s="72" t="str">
        <f>IF(E17="","",E17)</f>
        <v xml:space="preserve"> </v>
      </c>
      <c r="AN49" s="63"/>
      <c r="AO49" s="63"/>
      <c r="AP49" s="63"/>
      <c r="AQ49" s="39"/>
      <c r="AR49" s="43"/>
      <c r="AS49" s="73" t="s">
        <v>50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7"/>
    </row>
    <row r="50" spans="1:57" s="2" customFormat="1" ht="15.15" customHeight="1">
      <c r="A50" s="37"/>
      <c r="B50" s="38"/>
      <c r="C50" s="31" t="s">
        <v>29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33</v>
      </c>
      <c r="AJ50" s="39"/>
      <c r="AK50" s="39"/>
      <c r="AL50" s="39"/>
      <c r="AM50" s="72" t="str">
        <f>IF(E20="","",E20)</f>
        <v xml:space="preserve"> 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7"/>
    </row>
    <row r="52" spans="1:57" s="2" customFormat="1" ht="29.25" customHeight="1">
      <c r="A52" s="37"/>
      <c r="B52" s="38"/>
      <c r="C52" s="85" t="s">
        <v>51</v>
      </c>
      <c r="D52" s="86"/>
      <c r="E52" s="86"/>
      <c r="F52" s="86"/>
      <c r="G52" s="86"/>
      <c r="H52" s="87"/>
      <c r="I52" s="88" t="s">
        <v>52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53</v>
      </c>
      <c r="AH52" s="86"/>
      <c r="AI52" s="86"/>
      <c r="AJ52" s="86"/>
      <c r="AK52" s="86"/>
      <c r="AL52" s="86"/>
      <c r="AM52" s="86"/>
      <c r="AN52" s="88" t="s">
        <v>54</v>
      </c>
      <c r="AO52" s="86"/>
      <c r="AP52" s="86"/>
      <c r="AQ52" s="90" t="s">
        <v>55</v>
      </c>
      <c r="AR52" s="43"/>
      <c r="AS52" s="91" t="s">
        <v>56</v>
      </c>
      <c r="AT52" s="92" t="s">
        <v>57</v>
      </c>
      <c r="AU52" s="92" t="s">
        <v>58</v>
      </c>
      <c r="AV52" s="92" t="s">
        <v>59</v>
      </c>
      <c r="AW52" s="92" t="s">
        <v>60</v>
      </c>
      <c r="AX52" s="92" t="s">
        <v>61</v>
      </c>
      <c r="AY52" s="92" t="s">
        <v>62</v>
      </c>
      <c r="AZ52" s="92" t="s">
        <v>63</v>
      </c>
      <c r="BA52" s="92" t="s">
        <v>64</v>
      </c>
      <c r="BB52" s="92" t="s">
        <v>65</v>
      </c>
      <c r="BC52" s="92" t="s">
        <v>66</v>
      </c>
      <c r="BD52" s="93" t="s">
        <v>67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7"/>
    </row>
    <row r="54" spans="1:90" s="6" customFormat="1" ht="32.4" customHeight="1">
      <c r="A54" s="6"/>
      <c r="B54" s="97"/>
      <c r="C54" s="98" t="s">
        <v>68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ROUND(SUM(AG55:AG56),2)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19</v>
      </c>
      <c r="AR54" s="103"/>
      <c r="AS54" s="104">
        <f>ROUND(SUM(AS55:AS56),2)</f>
        <v>0</v>
      </c>
      <c r="AT54" s="105">
        <f>ROUND(SUM(AV54:AW54),2)</f>
        <v>0</v>
      </c>
      <c r="AU54" s="106">
        <f>ROUND(SUM(AU55:AU56),5)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ROUND(SUM(AZ55:AZ56),2)</f>
        <v>0</v>
      </c>
      <c r="BA54" s="105">
        <f>ROUND(SUM(BA55:BA56),2)</f>
        <v>0</v>
      </c>
      <c r="BB54" s="105">
        <f>ROUND(SUM(BB55:BB56),2)</f>
        <v>0</v>
      </c>
      <c r="BC54" s="105">
        <f>ROUND(SUM(BC55:BC56),2)</f>
        <v>0</v>
      </c>
      <c r="BD54" s="107">
        <f>ROUND(SUM(BD55:BD56),2)</f>
        <v>0</v>
      </c>
      <c r="BE54" s="6"/>
      <c r="BS54" s="108" t="s">
        <v>69</v>
      </c>
      <c r="BT54" s="108" t="s">
        <v>70</v>
      </c>
      <c r="BU54" s="109" t="s">
        <v>71</v>
      </c>
      <c r="BV54" s="108" t="s">
        <v>72</v>
      </c>
      <c r="BW54" s="108" t="s">
        <v>5</v>
      </c>
      <c r="BX54" s="108" t="s">
        <v>73</v>
      </c>
      <c r="CL54" s="108" t="s">
        <v>19</v>
      </c>
    </row>
    <row r="55" spans="1:91" s="7" customFormat="1" ht="24.75" customHeight="1">
      <c r="A55" s="110" t="s">
        <v>74</v>
      </c>
      <c r="B55" s="111"/>
      <c r="C55" s="112"/>
      <c r="D55" s="113" t="s">
        <v>75</v>
      </c>
      <c r="E55" s="113"/>
      <c r="F55" s="113"/>
      <c r="G55" s="113"/>
      <c r="H55" s="113"/>
      <c r="I55" s="114"/>
      <c r="J55" s="113" t="s">
        <v>76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'23013-VO - Veřejné osvětlení'!J30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77</v>
      </c>
      <c r="AR55" s="117"/>
      <c r="AS55" s="118">
        <v>0</v>
      </c>
      <c r="AT55" s="119">
        <f>ROUND(SUM(AV55:AW55),2)</f>
        <v>0</v>
      </c>
      <c r="AU55" s="120">
        <f>'23013-VO - Veřejné osvětlení'!P88</f>
        <v>0</v>
      </c>
      <c r="AV55" s="119">
        <f>'23013-VO - Veřejné osvětlení'!J33</f>
        <v>0</v>
      </c>
      <c r="AW55" s="119">
        <f>'23013-VO - Veřejné osvětlení'!J34</f>
        <v>0</v>
      </c>
      <c r="AX55" s="119">
        <f>'23013-VO - Veřejné osvětlení'!J35</f>
        <v>0</v>
      </c>
      <c r="AY55" s="119">
        <f>'23013-VO - Veřejné osvětlení'!J36</f>
        <v>0</v>
      </c>
      <c r="AZ55" s="119">
        <f>'23013-VO - Veřejné osvětlení'!F33</f>
        <v>0</v>
      </c>
      <c r="BA55" s="119">
        <f>'23013-VO - Veřejné osvětlení'!F34</f>
        <v>0</v>
      </c>
      <c r="BB55" s="119">
        <f>'23013-VO - Veřejné osvětlení'!F35</f>
        <v>0</v>
      </c>
      <c r="BC55" s="119">
        <f>'23013-VO - Veřejné osvětlení'!F36</f>
        <v>0</v>
      </c>
      <c r="BD55" s="121">
        <f>'23013-VO - Veřejné osvětlení'!F37</f>
        <v>0</v>
      </c>
      <c r="BE55" s="7"/>
      <c r="BT55" s="122" t="s">
        <v>78</v>
      </c>
      <c r="BV55" s="122" t="s">
        <v>72</v>
      </c>
      <c r="BW55" s="122" t="s">
        <v>79</v>
      </c>
      <c r="BX55" s="122" t="s">
        <v>5</v>
      </c>
      <c r="CL55" s="122" t="s">
        <v>19</v>
      </c>
      <c r="CM55" s="122" t="s">
        <v>80</v>
      </c>
    </row>
    <row r="56" spans="1:91" s="7" customFormat="1" ht="24.75" customHeight="1">
      <c r="A56" s="110" t="s">
        <v>74</v>
      </c>
      <c r="B56" s="111"/>
      <c r="C56" s="112"/>
      <c r="D56" s="113" t="s">
        <v>81</v>
      </c>
      <c r="E56" s="113"/>
      <c r="F56" s="113"/>
      <c r="G56" s="113"/>
      <c r="H56" s="113"/>
      <c r="I56" s="114"/>
      <c r="J56" s="113" t="s">
        <v>82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5">
        <f>'23013-MAN - Metropolitní ...'!J30</f>
        <v>0</v>
      </c>
      <c r="AH56" s="114"/>
      <c r="AI56" s="114"/>
      <c r="AJ56" s="114"/>
      <c r="AK56" s="114"/>
      <c r="AL56" s="114"/>
      <c r="AM56" s="114"/>
      <c r="AN56" s="115">
        <f>SUM(AG56,AT56)</f>
        <v>0</v>
      </c>
      <c r="AO56" s="114"/>
      <c r="AP56" s="114"/>
      <c r="AQ56" s="116" t="s">
        <v>77</v>
      </c>
      <c r="AR56" s="117"/>
      <c r="AS56" s="123">
        <v>0</v>
      </c>
      <c r="AT56" s="124">
        <f>ROUND(SUM(AV56:AW56),2)</f>
        <v>0</v>
      </c>
      <c r="AU56" s="125">
        <f>'23013-MAN - Metropolitní ...'!P88</f>
        <v>0</v>
      </c>
      <c r="AV56" s="124">
        <f>'23013-MAN - Metropolitní ...'!J33</f>
        <v>0</v>
      </c>
      <c r="AW56" s="124">
        <f>'23013-MAN - Metropolitní ...'!J34</f>
        <v>0</v>
      </c>
      <c r="AX56" s="124">
        <f>'23013-MAN - Metropolitní ...'!J35</f>
        <v>0</v>
      </c>
      <c r="AY56" s="124">
        <f>'23013-MAN - Metropolitní ...'!J36</f>
        <v>0</v>
      </c>
      <c r="AZ56" s="124">
        <f>'23013-MAN - Metropolitní ...'!F33</f>
        <v>0</v>
      </c>
      <c r="BA56" s="124">
        <f>'23013-MAN - Metropolitní ...'!F34</f>
        <v>0</v>
      </c>
      <c r="BB56" s="124">
        <f>'23013-MAN - Metropolitní ...'!F35</f>
        <v>0</v>
      </c>
      <c r="BC56" s="124">
        <f>'23013-MAN - Metropolitní ...'!F36</f>
        <v>0</v>
      </c>
      <c r="BD56" s="126">
        <f>'23013-MAN - Metropolitní ...'!F37</f>
        <v>0</v>
      </c>
      <c r="BE56" s="7"/>
      <c r="BT56" s="122" t="s">
        <v>78</v>
      </c>
      <c r="BV56" s="122" t="s">
        <v>72</v>
      </c>
      <c r="BW56" s="122" t="s">
        <v>83</v>
      </c>
      <c r="BX56" s="122" t="s">
        <v>5</v>
      </c>
      <c r="CL56" s="122" t="s">
        <v>19</v>
      </c>
      <c r="CM56" s="122" t="s">
        <v>80</v>
      </c>
    </row>
    <row r="57" spans="1:57" s="2" customFormat="1" ht="30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43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  <row r="58" spans="1:57" s="2" customFormat="1" ht="6.95" customHeight="1">
      <c r="A58" s="37"/>
      <c r="B58" s="58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43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</sheetData>
  <sheetProtection password="C7B2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23013-VO - Veřejné osvětlení'!C2" display="/"/>
    <hyperlink ref="A56" location="'23013-MAN - Metropoli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79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80</v>
      </c>
    </row>
    <row r="4" spans="2:46" s="1" customFormat="1" ht="24.95" customHeight="1">
      <c r="B4" s="19"/>
      <c r="D4" s="129" t="s">
        <v>84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6.5" customHeight="1">
      <c r="B7" s="19"/>
      <c r="E7" s="132" t="str">
        <f>'Rekapitulace stavby'!K6</f>
        <v>Rekonstrukce komunikací ulice Hálkova, Chomutov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85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4" t="s">
        <v>86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22</v>
      </c>
      <c r="G12" s="37"/>
      <c r="H12" s="37"/>
      <c r="I12" s="131" t="s">
        <v>23</v>
      </c>
      <c r="J12" s="136" t="str">
        <f>'Rekapitulace stavby'!AN8</f>
        <v>16. 3. 2023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tr">
        <f>IF('Rekapitulace stavby'!AN10="","",'Rekapitulace stavby'!AN10)</f>
        <v/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tr">
        <f>IF('Rekapitulace stavby'!E11="","",'Rekapitulace stavby'!E11)</f>
        <v xml:space="preserve"> </v>
      </c>
      <c r="F15" s="37"/>
      <c r="G15" s="37"/>
      <c r="H15" s="37"/>
      <c r="I15" s="131" t="s">
        <v>28</v>
      </c>
      <c r="J15" s="135" t="str">
        <f>IF('Rekapitulace stavby'!AN11="","",'Rekapitulace stavby'!AN11)</f>
        <v/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tr">
        <f>IF('Rekapitulace stavby'!AN16="","",'Rekapitulace stavby'!AN16)</f>
        <v/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tr">
        <f>IF('Rekapitulace stavby'!E17="","",'Rekapitulace stavby'!E17)</f>
        <v xml:space="preserve"> </v>
      </c>
      <c r="F21" s="37"/>
      <c r="G21" s="37"/>
      <c r="H21" s="37"/>
      <c r="I21" s="131" t="s">
        <v>28</v>
      </c>
      <c r="J21" s="135" t="str">
        <f>IF('Rekapitulace stavby'!AN17="","",'Rekapitulace stavby'!AN17)</f>
        <v/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33</v>
      </c>
      <c r="E23" s="37"/>
      <c r="F23" s="37"/>
      <c r="G23" s="37"/>
      <c r="H23" s="37"/>
      <c r="I23" s="131" t="s">
        <v>26</v>
      </c>
      <c r="J23" s="135" t="s">
        <v>19</v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">
        <v>87</v>
      </c>
      <c r="F24" s="37"/>
      <c r="G24" s="37"/>
      <c r="H24" s="37"/>
      <c r="I24" s="131" t="s">
        <v>28</v>
      </c>
      <c r="J24" s="135" t="s">
        <v>19</v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34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36</v>
      </c>
      <c r="E30" s="37"/>
      <c r="F30" s="37"/>
      <c r="G30" s="37"/>
      <c r="H30" s="37"/>
      <c r="I30" s="37"/>
      <c r="J30" s="143">
        <f>ROUND(J88,2)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38</v>
      </c>
      <c r="G32" s="37"/>
      <c r="H32" s="37"/>
      <c r="I32" s="144" t="s">
        <v>37</v>
      </c>
      <c r="J32" s="144" t="s">
        <v>39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40</v>
      </c>
      <c r="E33" s="131" t="s">
        <v>41</v>
      </c>
      <c r="F33" s="146">
        <f>ROUND((SUM(BE88:BE332)),2)</f>
        <v>0</v>
      </c>
      <c r="G33" s="37"/>
      <c r="H33" s="37"/>
      <c r="I33" s="147">
        <v>0.21</v>
      </c>
      <c r="J33" s="146">
        <f>ROUND(((SUM(BE88:BE332))*I33),2)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42</v>
      </c>
      <c r="F34" s="146">
        <f>ROUND((SUM(BF88:BF332)),2)</f>
        <v>0</v>
      </c>
      <c r="G34" s="37"/>
      <c r="H34" s="37"/>
      <c r="I34" s="147">
        <v>0.15</v>
      </c>
      <c r="J34" s="146">
        <f>ROUND(((SUM(BF88:BF332))*I34),2)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43</v>
      </c>
      <c r="F35" s="146">
        <f>ROUND((SUM(BG88:BG332)),2)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44</v>
      </c>
      <c r="F36" s="146">
        <f>ROUND((SUM(BH88:BH332)),2)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45</v>
      </c>
      <c r="F37" s="146">
        <f>ROUND((SUM(BI88:BI332)),2)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46</v>
      </c>
      <c r="E39" s="150"/>
      <c r="F39" s="150"/>
      <c r="G39" s="151" t="s">
        <v>47</v>
      </c>
      <c r="H39" s="152" t="s">
        <v>48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88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59" t="str">
        <f>E7</f>
        <v>Rekonstrukce komunikací ulice Hálkova, Chomutov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85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23013-VO - Veřejné osvětlení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Chomutov</v>
      </c>
      <c r="G52" s="39"/>
      <c r="H52" s="39"/>
      <c r="I52" s="31" t="s">
        <v>23</v>
      </c>
      <c r="J52" s="71" t="str">
        <f>IF(J12="","",J12)</f>
        <v>16. 3. 2023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25</v>
      </c>
      <c r="D54" s="39"/>
      <c r="E54" s="39"/>
      <c r="F54" s="26" t="str">
        <f>E15</f>
        <v xml:space="preserve"> </v>
      </c>
      <c r="G54" s="39"/>
      <c r="H54" s="39"/>
      <c r="I54" s="31" t="s">
        <v>31</v>
      </c>
      <c r="J54" s="35" t="str">
        <f>E21</f>
        <v xml:space="preserve"> 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33</v>
      </c>
      <c r="J55" s="35" t="str">
        <f>E24</f>
        <v>Ing. Ivan Menhard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89</v>
      </c>
      <c r="D57" s="161"/>
      <c r="E57" s="161"/>
      <c r="F57" s="161"/>
      <c r="G57" s="161"/>
      <c r="H57" s="161"/>
      <c r="I57" s="161"/>
      <c r="J57" s="162" t="s">
        <v>90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68</v>
      </c>
      <c r="D59" s="39"/>
      <c r="E59" s="39"/>
      <c r="F59" s="39"/>
      <c r="G59" s="39"/>
      <c r="H59" s="39"/>
      <c r="I59" s="39"/>
      <c r="J59" s="101">
        <f>J88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91</v>
      </c>
    </row>
    <row r="60" spans="1:31" s="9" customFormat="1" ht="24.95" customHeight="1">
      <c r="A60" s="9"/>
      <c r="B60" s="164"/>
      <c r="C60" s="165"/>
      <c r="D60" s="166" t="s">
        <v>92</v>
      </c>
      <c r="E60" s="167"/>
      <c r="F60" s="167"/>
      <c r="G60" s="167"/>
      <c r="H60" s="167"/>
      <c r="I60" s="167"/>
      <c r="J60" s="168">
        <f>J89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93</v>
      </c>
      <c r="E61" s="173"/>
      <c r="F61" s="173"/>
      <c r="G61" s="173"/>
      <c r="H61" s="173"/>
      <c r="I61" s="173"/>
      <c r="J61" s="174">
        <f>J90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4"/>
      <c r="C62" s="165"/>
      <c r="D62" s="166" t="s">
        <v>94</v>
      </c>
      <c r="E62" s="167"/>
      <c r="F62" s="167"/>
      <c r="G62" s="167"/>
      <c r="H62" s="167"/>
      <c r="I62" s="167"/>
      <c r="J62" s="168">
        <f>J147</f>
        <v>0</v>
      </c>
      <c r="K62" s="165"/>
      <c r="L62" s="16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0"/>
      <c r="C63" s="171"/>
      <c r="D63" s="172" t="s">
        <v>95</v>
      </c>
      <c r="E63" s="173"/>
      <c r="F63" s="173"/>
      <c r="G63" s="173"/>
      <c r="H63" s="173"/>
      <c r="I63" s="173"/>
      <c r="J63" s="174">
        <f>J148</f>
        <v>0</v>
      </c>
      <c r="K63" s="171"/>
      <c r="L63" s="17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0"/>
      <c r="C64" s="171"/>
      <c r="D64" s="172" t="s">
        <v>96</v>
      </c>
      <c r="E64" s="173"/>
      <c r="F64" s="173"/>
      <c r="G64" s="173"/>
      <c r="H64" s="173"/>
      <c r="I64" s="173"/>
      <c r="J64" s="174">
        <f>J206</f>
        <v>0</v>
      </c>
      <c r="K64" s="171"/>
      <c r="L64" s="175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4"/>
      <c r="C65" s="165"/>
      <c r="D65" s="166" t="s">
        <v>97</v>
      </c>
      <c r="E65" s="167"/>
      <c r="F65" s="167"/>
      <c r="G65" s="167"/>
      <c r="H65" s="167"/>
      <c r="I65" s="167"/>
      <c r="J65" s="168">
        <f>J289</f>
        <v>0</v>
      </c>
      <c r="K65" s="165"/>
      <c r="L65" s="16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64"/>
      <c r="C66" s="165"/>
      <c r="D66" s="166" t="s">
        <v>98</v>
      </c>
      <c r="E66" s="167"/>
      <c r="F66" s="167"/>
      <c r="G66" s="167"/>
      <c r="H66" s="167"/>
      <c r="I66" s="167"/>
      <c r="J66" s="168">
        <f>J306</f>
        <v>0</v>
      </c>
      <c r="K66" s="165"/>
      <c r="L66" s="16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0"/>
      <c r="C67" s="171"/>
      <c r="D67" s="172" t="s">
        <v>99</v>
      </c>
      <c r="E67" s="173"/>
      <c r="F67" s="173"/>
      <c r="G67" s="173"/>
      <c r="H67" s="173"/>
      <c r="I67" s="173"/>
      <c r="J67" s="174">
        <f>J307</f>
        <v>0</v>
      </c>
      <c r="K67" s="171"/>
      <c r="L67" s="17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0"/>
      <c r="C68" s="171"/>
      <c r="D68" s="172" t="s">
        <v>100</v>
      </c>
      <c r="E68" s="173"/>
      <c r="F68" s="173"/>
      <c r="G68" s="173"/>
      <c r="H68" s="173"/>
      <c r="I68" s="173"/>
      <c r="J68" s="174">
        <f>J317</f>
        <v>0</v>
      </c>
      <c r="K68" s="171"/>
      <c r="L68" s="17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6.95" customHeight="1">
      <c r="A70" s="37"/>
      <c r="B70" s="58"/>
      <c r="C70" s="59"/>
      <c r="D70" s="59"/>
      <c r="E70" s="59"/>
      <c r="F70" s="59"/>
      <c r="G70" s="59"/>
      <c r="H70" s="59"/>
      <c r="I70" s="59"/>
      <c r="J70" s="59"/>
      <c r="K70" s="5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4" spans="1:31" s="2" customFormat="1" ht="6.95" customHeight="1">
      <c r="A74" s="37"/>
      <c r="B74" s="60"/>
      <c r="C74" s="61"/>
      <c r="D74" s="61"/>
      <c r="E74" s="61"/>
      <c r="F74" s="61"/>
      <c r="G74" s="61"/>
      <c r="H74" s="61"/>
      <c r="I74" s="61"/>
      <c r="J74" s="61"/>
      <c r="K74" s="61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24.95" customHeight="1">
      <c r="A75" s="37"/>
      <c r="B75" s="38"/>
      <c r="C75" s="22" t="s">
        <v>101</v>
      </c>
      <c r="D75" s="39"/>
      <c r="E75" s="39"/>
      <c r="F75" s="39"/>
      <c r="G75" s="39"/>
      <c r="H75" s="39"/>
      <c r="I75" s="39"/>
      <c r="J75" s="39"/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16</v>
      </c>
      <c r="D77" s="39"/>
      <c r="E77" s="39"/>
      <c r="F77" s="39"/>
      <c r="G77" s="39"/>
      <c r="H77" s="39"/>
      <c r="I77" s="39"/>
      <c r="J77" s="39"/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6.5" customHeight="1">
      <c r="A78" s="37"/>
      <c r="B78" s="38"/>
      <c r="C78" s="39"/>
      <c r="D78" s="39"/>
      <c r="E78" s="159" t="str">
        <f>E7</f>
        <v>Rekonstrukce komunikací ulice Hálkova, Chomutov</v>
      </c>
      <c r="F78" s="31"/>
      <c r="G78" s="31"/>
      <c r="H78" s="31"/>
      <c r="I78" s="39"/>
      <c r="J78" s="39"/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2" customHeight="1">
      <c r="A79" s="37"/>
      <c r="B79" s="38"/>
      <c r="C79" s="31" t="s">
        <v>85</v>
      </c>
      <c r="D79" s="39"/>
      <c r="E79" s="39"/>
      <c r="F79" s="39"/>
      <c r="G79" s="39"/>
      <c r="H79" s="39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6.5" customHeight="1">
      <c r="A80" s="37"/>
      <c r="B80" s="38"/>
      <c r="C80" s="39"/>
      <c r="D80" s="39"/>
      <c r="E80" s="68" t="str">
        <f>E9</f>
        <v>23013-VO - Veřejné osvětlení</v>
      </c>
      <c r="F80" s="39"/>
      <c r="G80" s="39"/>
      <c r="H80" s="39"/>
      <c r="I80" s="39"/>
      <c r="J80" s="39"/>
      <c r="K80" s="39"/>
      <c r="L80" s="133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6.95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133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2" customHeight="1">
      <c r="A82" s="37"/>
      <c r="B82" s="38"/>
      <c r="C82" s="31" t="s">
        <v>21</v>
      </c>
      <c r="D82" s="39"/>
      <c r="E82" s="39"/>
      <c r="F82" s="26" t="str">
        <f>F12</f>
        <v>Chomutov</v>
      </c>
      <c r="G82" s="39"/>
      <c r="H82" s="39"/>
      <c r="I82" s="31" t="s">
        <v>23</v>
      </c>
      <c r="J82" s="71" t="str">
        <f>IF(J12="","",J12)</f>
        <v>16. 3. 2023</v>
      </c>
      <c r="K82" s="39"/>
      <c r="L82" s="133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133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5.15" customHeight="1">
      <c r="A84" s="37"/>
      <c r="B84" s="38"/>
      <c r="C84" s="31" t="s">
        <v>25</v>
      </c>
      <c r="D84" s="39"/>
      <c r="E84" s="39"/>
      <c r="F84" s="26" t="str">
        <f>E15</f>
        <v xml:space="preserve"> </v>
      </c>
      <c r="G84" s="39"/>
      <c r="H84" s="39"/>
      <c r="I84" s="31" t="s">
        <v>31</v>
      </c>
      <c r="J84" s="35" t="str">
        <f>E21</f>
        <v xml:space="preserve"> </v>
      </c>
      <c r="K84" s="39"/>
      <c r="L84" s="133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5.15" customHeight="1">
      <c r="A85" s="37"/>
      <c r="B85" s="38"/>
      <c r="C85" s="31" t="s">
        <v>29</v>
      </c>
      <c r="D85" s="39"/>
      <c r="E85" s="39"/>
      <c r="F85" s="26" t="str">
        <f>IF(E18="","",E18)</f>
        <v>Vyplň údaj</v>
      </c>
      <c r="G85" s="39"/>
      <c r="H85" s="39"/>
      <c r="I85" s="31" t="s">
        <v>33</v>
      </c>
      <c r="J85" s="35" t="str">
        <f>E24</f>
        <v>Ing. Ivan Menhard</v>
      </c>
      <c r="K85" s="39"/>
      <c r="L85" s="133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0.3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133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11" customFormat="1" ht="29.25" customHeight="1">
      <c r="A87" s="176"/>
      <c r="B87" s="177"/>
      <c r="C87" s="178" t="s">
        <v>102</v>
      </c>
      <c r="D87" s="179" t="s">
        <v>55</v>
      </c>
      <c r="E87" s="179" t="s">
        <v>51</v>
      </c>
      <c r="F87" s="179" t="s">
        <v>52</v>
      </c>
      <c r="G87" s="179" t="s">
        <v>103</v>
      </c>
      <c r="H87" s="179" t="s">
        <v>104</v>
      </c>
      <c r="I87" s="179" t="s">
        <v>105</v>
      </c>
      <c r="J87" s="179" t="s">
        <v>90</v>
      </c>
      <c r="K87" s="180" t="s">
        <v>106</v>
      </c>
      <c r="L87" s="181"/>
      <c r="M87" s="91" t="s">
        <v>19</v>
      </c>
      <c r="N87" s="92" t="s">
        <v>40</v>
      </c>
      <c r="O87" s="92" t="s">
        <v>107</v>
      </c>
      <c r="P87" s="92" t="s">
        <v>108</v>
      </c>
      <c r="Q87" s="92" t="s">
        <v>109</v>
      </c>
      <c r="R87" s="92" t="s">
        <v>110</v>
      </c>
      <c r="S87" s="92" t="s">
        <v>111</v>
      </c>
      <c r="T87" s="93" t="s">
        <v>112</v>
      </c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</row>
    <row r="88" spans="1:63" s="2" customFormat="1" ht="22.8" customHeight="1">
      <c r="A88" s="37"/>
      <c r="B88" s="38"/>
      <c r="C88" s="98" t="s">
        <v>113</v>
      </c>
      <c r="D88" s="39"/>
      <c r="E88" s="39"/>
      <c r="F88" s="39"/>
      <c r="G88" s="39"/>
      <c r="H88" s="39"/>
      <c r="I88" s="39"/>
      <c r="J88" s="182">
        <f>BK88</f>
        <v>0</v>
      </c>
      <c r="K88" s="39"/>
      <c r="L88" s="43"/>
      <c r="M88" s="94"/>
      <c r="N88" s="183"/>
      <c r="O88" s="95"/>
      <c r="P88" s="184">
        <f>P89+P147+P289+P306</f>
        <v>0</v>
      </c>
      <c r="Q88" s="95"/>
      <c r="R88" s="184">
        <f>R89+R147+R289+R306</f>
        <v>1.9436120000000001</v>
      </c>
      <c r="S88" s="95"/>
      <c r="T88" s="185">
        <f>T89+T147+T289+T306</f>
        <v>1.4949999999999999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16" t="s">
        <v>69</v>
      </c>
      <c r="AU88" s="16" t="s">
        <v>91</v>
      </c>
      <c r="BK88" s="186">
        <f>BK89+BK147+BK289+BK306</f>
        <v>0</v>
      </c>
    </row>
    <row r="89" spans="1:63" s="12" customFormat="1" ht="25.9" customHeight="1">
      <c r="A89" s="12"/>
      <c r="B89" s="187"/>
      <c r="C89" s="188"/>
      <c r="D89" s="189" t="s">
        <v>69</v>
      </c>
      <c r="E89" s="190" t="s">
        <v>114</v>
      </c>
      <c r="F89" s="190" t="s">
        <v>115</v>
      </c>
      <c r="G89" s="188"/>
      <c r="H89" s="188"/>
      <c r="I89" s="191"/>
      <c r="J89" s="192">
        <f>BK89</f>
        <v>0</v>
      </c>
      <c r="K89" s="188"/>
      <c r="L89" s="193"/>
      <c r="M89" s="194"/>
      <c r="N89" s="195"/>
      <c r="O89" s="195"/>
      <c r="P89" s="196">
        <f>P90</f>
        <v>0</v>
      </c>
      <c r="Q89" s="195"/>
      <c r="R89" s="196">
        <f>R90</f>
        <v>0.372576</v>
      </c>
      <c r="S89" s="195"/>
      <c r="T89" s="197">
        <f>T90</f>
        <v>0.02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98" t="s">
        <v>80</v>
      </c>
      <c r="AT89" s="199" t="s">
        <v>69</v>
      </c>
      <c r="AU89" s="199" t="s">
        <v>70</v>
      </c>
      <c r="AY89" s="198" t="s">
        <v>116</v>
      </c>
      <c r="BK89" s="200">
        <f>BK90</f>
        <v>0</v>
      </c>
    </row>
    <row r="90" spans="1:63" s="12" customFormat="1" ht="22.8" customHeight="1">
      <c r="A90" s="12"/>
      <c r="B90" s="187"/>
      <c r="C90" s="188"/>
      <c r="D90" s="189" t="s">
        <v>69</v>
      </c>
      <c r="E90" s="201" t="s">
        <v>117</v>
      </c>
      <c r="F90" s="201" t="s">
        <v>118</v>
      </c>
      <c r="G90" s="188"/>
      <c r="H90" s="188"/>
      <c r="I90" s="191"/>
      <c r="J90" s="202">
        <f>BK90</f>
        <v>0</v>
      </c>
      <c r="K90" s="188"/>
      <c r="L90" s="193"/>
      <c r="M90" s="194"/>
      <c r="N90" s="195"/>
      <c r="O90" s="195"/>
      <c r="P90" s="196">
        <f>SUM(P91:P146)</f>
        <v>0</v>
      </c>
      <c r="Q90" s="195"/>
      <c r="R90" s="196">
        <f>SUM(R91:R146)</f>
        <v>0.372576</v>
      </c>
      <c r="S90" s="195"/>
      <c r="T90" s="197">
        <f>SUM(T91:T146)</f>
        <v>0.02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98" t="s">
        <v>80</v>
      </c>
      <c r="AT90" s="199" t="s">
        <v>69</v>
      </c>
      <c r="AU90" s="199" t="s">
        <v>78</v>
      </c>
      <c r="AY90" s="198" t="s">
        <v>116</v>
      </c>
      <c r="BK90" s="200">
        <f>SUM(BK91:BK146)</f>
        <v>0</v>
      </c>
    </row>
    <row r="91" spans="1:65" s="2" customFormat="1" ht="16.5" customHeight="1">
      <c r="A91" s="37"/>
      <c r="B91" s="38"/>
      <c r="C91" s="203" t="s">
        <v>78</v>
      </c>
      <c r="D91" s="203" t="s">
        <v>119</v>
      </c>
      <c r="E91" s="204" t="s">
        <v>120</v>
      </c>
      <c r="F91" s="205" t="s">
        <v>121</v>
      </c>
      <c r="G91" s="206" t="s">
        <v>122</v>
      </c>
      <c r="H91" s="207">
        <v>107</v>
      </c>
      <c r="I91" s="208"/>
      <c r="J91" s="209">
        <f>ROUND(I91*H91,2)</f>
        <v>0</v>
      </c>
      <c r="K91" s="205" t="s">
        <v>123</v>
      </c>
      <c r="L91" s="43"/>
      <c r="M91" s="210" t="s">
        <v>19</v>
      </c>
      <c r="N91" s="211" t="s">
        <v>41</v>
      </c>
      <c r="O91" s="83"/>
      <c r="P91" s="212">
        <f>O91*H91</f>
        <v>0</v>
      </c>
      <c r="Q91" s="212">
        <v>0</v>
      </c>
      <c r="R91" s="212">
        <f>Q91*H91</f>
        <v>0</v>
      </c>
      <c r="S91" s="212">
        <v>0</v>
      </c>
      <c r="T91" s="213">
        <f>S91*H91</f>
        <v>0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R91" s="214" t="s">
        <v>124</v>
      </c>
      <c r="AT91" s="214" t="s">
        <v>119</v>
      </c>
      <c r="AU91" s="214" t="s">
        <v>80</v>
      </c>
      <c r="AY91" s="16" t="s">
        <v>116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16" t="s">
        <v>78</v>
      </c>
      <c r="BK91" s="215">
        <f>ROUND(I91*H91,2)</f>
        <v>0</v>
      </c>
      <c r="BL91" s="16" t="s">
        <v>124</v>
      </c>
      <c r="BM91" s="214" t="s">
        <v>125</v>
      </c>
    </row>
    <row r="92" spans="1:47" s="2" customFormat="1" ht="12">
      <c r="A92" s="37"/>
      <c r="B92" s="38"/>
      <c r="C92" s="39"/>
      <c r="D92" s="216" t="s">
        <v>126</v>
      </c>
      <c r="E92" s="39"/>
      <c r="F92" s="217" t="s">
        <v>127</v>
      </c>
      <c r="G92" s="39"/>
      <c r="H92" s="39"/>
      <c r="I92" s="218"/>
      <c r="J92" s="39"/>
      <c r="K92" s="39"/>
      <c r="L92" s="43"/>
      <c r="M92" s="219"/>
      <c r="N92" s="220"/>
      <c r="O92" s="83"/>
      <c r="P92" s="83"/>
      <c r="Q92" s="83"/>
      <c r="R92" s="83"/>
      <c r="S92" s="83"/>
      <c r="T92" s="84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16" t="s">
        <v>126</v>
      </c>
      <c r="AU92" s="16" t="s">
        <v>80</v>
      </c>
    </row>
    <row r="93" spans="1:47" s="2" customFormat="1" ht="12">
      <c r="A93" s="37"/>
      <c r="B93" s="38"/>
      <c r="C93" s="39"/>
      <c r="D93" s="221" t="s">
        <v>128</v>
      </c>
      <c r="E93" s="39"/>
      <c r="F93" s="222" t="s">
        <v>129</v>
      </c>
      <c r="G93" s="39"/>
      <c r="H93" s="39"/>
      <c r="I93" s="218"/>
      <c r="J93" s="39"/>
      <c r="K93" s="39"/>
      <c r="L93" s="43"/>
      <c r="M93" s="219"/>
      <c r="N93" s="220"/>
      <c r="O93" s="83"/>
      <c r="P93" s="83"/>
      <c r="Q93" s="83"/>
      <c r="R93" s="83"/>
      <c r="S93" s="83"/>
      <c r="T93" s="84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6" t="s">
        <v>128</v>
      </c>
      <c r="AU93" s="16" t="s">
        <v>80</v>
      </c>
    </row>
    <row r="94" spans="1:51" s="13" customFormat="1" ht="12">
      <c r="A94" s="13"/>
      <c r="B94" s="223"/>
      <c r="C94" s="224"/>
      <c r="D94" s="216" t="s">
        <v>130</v>
      </c>
      <c r="E94" s="225" t="s">
        <v>19</v>
      </c>
      <c r="F94" s="226" t="s">
        <v>131</v>
      </c>
      <c r="G94" s="224"/>
      <c r="H94" s="227">
        <v>107</v>
      </c>
      <c r="I94" s="228"/>
      <c r="J94" s="224"/>
      <c r="K94" s="224"/>
      <c r="L94" s="229"/>
      <c r="M94" s="230"/>
      <c r="N94" s="231"/>
      <c r="O94" s="231"/>
      <c r="P94" s="231"/>
      <c r="Q94" s="231"/>
      <c r="R94" s="231"/>
      <c r="S94" s="231"/>
      <c r="T94" s="232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3" t="s">
        <v>130</v>
      </c>
      <c r="AU94" s="233" t="s">
        <v>80</v>
      </c>
      <c r="AV94" s="13" t="s">
        <v>80</v>
      </c>
      <c r="AW94" s="13" t="s">
        <v>32</v>
      </c>
      <c r="AX94" s="13" t="s">
        <v>78</v>
      </c>
      <c r="AY94" s="233" t="s">
        <v>116</v>
      </c>
    </row>
    <row r="95" spans="1:65" s="2" customFormat="1" ht="16.5" customHeight="1">
      <c r="A95" s="37"/>
      <c r="B95" s="38"/>
      <c r="C95" s="234" t="s">
        <v>80</v>
      </c>
      <c r="D95" s="234" t="s">
        <v>132</v>
      </c>
      <c r="E95" s="235" t="s">
        <v>133</v>
      </c>
      <c r="F95" s="236" t="s">
        <v>134</v>
      </c>
      <c r="G95" s="237" t="s">
        <v>122</v>
      </c>
      <c r="H95" s="238">
        <v>117.7</v>
      </c>
      <c r="I95" s="239"/>
      <c r="J95" s="240">
        <f>ROUND(I95*H95,2)</f>
        <v>0</v>
      </c>
      <c r="K95" s="236" t="s">
        <v>123</v>
      </c>
      <c r="L95" s="241"/>
      <c r="M95" s="242" t="s">
        <v>19</v>
      </c>
      <c r="N95" s="243" t="s">
        <v>41</v>
      </c>
      <c r="O95" s="83"/>
      <c r="P95" s="212">
        <f>O95*H95</f>
        <v>0</v>
      </c>
      <c r="Q95" s="212">
        <v>9E-05</v>
      </c>
      <c r="R95" s="212">
        <f>Q95*H95</f>
        <v>0.010593000000000002</v>
      </c>
      <c r="S95" s="212">
        <v>0</v>
      </c>
      <c r="T95" s="213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214" t="s">
        <v>135</v>
      </c>
      <c r="AT95" s="214" t="s">
        <v>132</v>
      </c>
      <c r="AU95" s="214" t="s">
        <v>80</v>
      </c>
      <c r="AY95" s="16" t="s">
        <v>116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16" t="s">
        <v>78</v>
      </c>
      <c r="BK95" s="215">
        <f>ROUND(I95*H95,2)</f>
        <v>0</v>
      </c>
      <c r="BL95" s="16" t="s">
        <v>124</v>
      </c>
      <c r="BM95" s="214" t="s">
        <v>136</v>
      </c>
    </row>
    <row r="96" spans="1:47" s="2" customFormat="1" ht="12">
      <c r="A96" s="37"/>
      <c r="B96" s="38"/>
      <c r="C96" s="39"/>
      <c r="D96" s="216" t="s">
        <v>126</v>
      </c>
      <c r="E96" s="39"/>
      <c r="F96" s="217" t="s">
        <v>134</v>
      </c>
      <c r="G96" s="39"/>
      <c r="H96" s="39"/>
      <c r="I96" s="218"/>
      <c r="J96" s="39"/>
      <c r="K96" s="39"/>
      <c r="L96" s="43"/>
      <c r="M96" s="219"/>
      <c r="N96" s="220"/>
      <c r="O96" s="83"/>
      <c r="P96" s="83"/>
      <c r="Q96" s="83"/>
      <c r="R96" s="83"/>
      <c r="S96" s="83"/>
      <c r="T96" s="84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16" t="s">
        <v>126</v>
      </c>
      <c r="AU96" s="16" t="s">
        <v>80</v>
      </c>
    </row>
    <row r="97" spans="1:51" s="13" customFormat="1" ht="12">
      <c r="A97" s="13"/>
      <c r="B97" s="223"/>
      <c r="C97" s="224"/>
      <c r="D97" s="216" t="s">
        <v>130</v>
      </c>
      <c r="E97" s="224"/>
      <c r="F97" s="226" t="s">
        <v>137</v>
      </c>
      <c r="G97" s="224"/>
      <c r="H97" s="227">
        <v>117.7</v>
      </c>
      <c r="I97" s="228"/>
      <c r="J97" s="224"/>
      <c r="K97" s="224"/>
      <c r="L97" s="229"/>
      <c r="M97" s="230"/>
      <c r="N97" s="231"/>
      <c r="O97" s="231"/>
      <c r="P97" s="231"/>
      <c r="Q97" s="231"/>
      <c r="R97" s="231"/>
      <c r="S97" s="231"/>
      <c r="T97" s="232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3" t="s">
        <v>130</v>
      </c>
      <c r="AU97" s="233" t="s">
        <v>80</v>
      </c>
      <c r="AV97" s="13" t="s">
        <v>80</v>
      </c>
      <c r="AW97" s="13" t="s">
        <v>4</v>
      </c>
      <c r="AX97" s="13" t="s">
        <v>78</v>
      </c>
      <c r="AY97" s="233" t="s">
        <v>116</v>
      </c>
    </row>
    <row r="98" spans="1:65" s="2" customFormat="1" ht="16.5" customHeight="1">
      <c r="A98" s="37"/>
      <c r="B98" s="38"/>
      <c r="C98" s="203" t="s">
        <v>138</v>
      </c>
      <c r="D98" s="203" t="s">
        <v>119</v>
      </c>
      <c r="E98" s="204" t="s">
        <v>139</v>
      </c>
      <c r="F98" s="205" t="s">
        <v>140</v>
      </c>
      <c r="G98" s="206" t="s">
        <v>122</v>
      </c>
      <c r="H98" s="207">
        <v>226</v>
      </c>
      <c r="I98" s="208"/>
      <c r="J98" s="209">
        <f>ROUND(I98*H98,2)</f>
        <v>0</v>
      </c>
      <c r="K98" s="205" t="s">
        <v>123</v>
      </c>
      <c r="L98" s="43"/>
      <c r="M98" s="210" t="s">
        <v>19</v>
      </c>
      <c r="N98" s="211" t="s">
        <v>41</v>
      </c>
      <c r="O98" s="83"/>
      <c r="P98" s="212">
        <f>O98*H98</f>
        <v>0</v>
      </c>
      <c r="Q98" s="212">
        <v>0</v>
      </c>
      <c r="R98" s="212">
        <f>Q98*H98</f>
        <v>0</v>
      </c>
      <c r="S98" s="212">
        <v>0</v>
      </c>
      <c r="T98" s="213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214" t="s">
        <v>124</v>
      </c>
      <c r="AT98" s="214" t="s">
        <v>119</v>
      </c>
      <c r="AU98" s="214" t="s">
        <v>80</v>
      </c>
      <c r="AY98" s="16" t="s">
        <v>116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16" t="s">
        <v>78</v>
      </c>
      <c r="BK98" s="215">
        <f>ROUND(I98*H98,2)</f>
        <v>0</v>
      </c>
      <c r="BL98" s="16" t="s">
        <v>124</v>
      </c>
      <c r="BM98" s="214" t="s">
        <v>141</v>
      </c>
    </row>
    <row r="99" spans="1:47" s="2" customFormat="1" ht="12">
      <c r="A99" s="37"/>
      <c r="B99" s="38"/>
      <c r="C99" s="39"/>
      <c r="D99" s="216" t="s">
        <v>126</v>
      </c>
      <c r="E99" s="39"/>
      <c r="F99" s="217" t="s">
        <v>142</v>
      </c>
      <c r="G99" s="39"/>
      <c r="H99" s="39"/>
      <c r="I99" s="218"/>
      <c r="J99" s="39"/>
      <c r="K99" s="39"/>
      <c r="L99" s="43"/>
      <c r="M99" s="219"/>
      <c r="N99" s="220"/>
      <c r="O99" s="83"/>
      <c r="P99" s="83"/>
      <c r="Q99" s="83"/>
      <c r="R99" s="83"/>
      <c r="S99" s="83"/>
      <c r="T99" s="84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16" t="s">
        <v>126</v>
      </c>
      <c r="AU99" s="16" t="s">
        <v>80</v>
      </c>
    </row>
    <row r="100" spans="1:47" s="2" customFormat="1" ht="12">
      <c r="A100" s="37"/>
      <c r="B100" s="38"/>
      <c r="C100" s="39"/>
      <c r="D100" s="221" t="s">
        <v>128</v>
      </c>
      <c r="E100" s="39"/>
      <c r="F100" s="222" t="s">
        <v>143</v>
      </c>
      <c r="G100" s="39"/>
      <c r="H100" s="39"/>
      <c r="I100" s="218"/>
      <c r="J100" s="39"/>
      <c r="K100" s="39"/>
      <c r="L100" s="43"/>
      <c r="M100" s="219"/>
      <c r="N100" s="220"/>
      <c r="O100" s="83"/>
      <c r="P100" s="83"/>
      <c r="Q100" s="83"/>
      <c r="R100" s="83"/>
      <c r="S100" s="83"/>
      <c r="T100" s="84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16" t="s">
        <v>128</v>
      </c>
      <c r="AU100" s="16" t="s">
        <v>80</v>
      </c>
    </row>
    <row r="101" spans="1:65" s="2" customFormat="1" ht="16.5" customHeight="1">
      <c r="A101" s="37"/>
      <c r="B101" s="38"/>
      <c r="C101" s="234" t="s">
        <v>144</v>
      </c>
      <c r="D101" s="234" t="s">
        <v>132</v>
      </c>
      <c r="E101" s="235" t="s">
        <v>145</v>
      </c>
      <c r="F101" s="236" t="s">
        <v>146</v>
      </c>
      <c r="G101" s="237" t="s">
        <v>122</v>
      </c>
      <c r="H101" s="238">
        <v>248.6</v>
      </c>
      <c r="I101" s="239"/>
      <c r="J101" s="240">
        <f>ROUND(I101*H101,2)</f>
        <v>0</v>
      </c>
      <c r="K101" s="236" t="s">
        <v>123</v>
      </c>
      <c r="L101" s="241"/>
      <c r="M101" s="242" t="s">
        <v>19</v>
      </c>
      <c r="N101" s="243" t="s">
        <v>41</v>
      </c>
      <c r="O101" s="83"/>
      <c r="P101" s="212">
        <f>O101*H101</f>
        <v>0</v>
      </c>
      <c r="Q101" s="212">
        <v>0.0009</v>
      </c>
      <c r="R101" s="212">
        <f>Q101*H101</f>
        <v>0.22374</v>
      </c>
      <c r="S101" s="212">
        <v>0</v>
      </c>
      <c r="T101" s="213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214" t="s">
        <v>135</v>
      </c>
      <c r="AT101" s="214" t="s">
        <v>132</v>
      </c>
      <c r="AU101" s="214" t="s">
        <v>80</v>
      </c>
      <c r="AY101" s="16" t="s">
        <v>116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16" t="s">
        <v>78</v>
      </c>
      <c r="BK101" s="215">
        <f>ROUND(I101*H101,2)</f>
        <v>0</v>
      </c>
      <c r="BL101" s="16" t="s">
        <v>124</v>
      </c>
      <c r="BM101" s="214" t="s">
        <v>147</v>
      </c>
    </row>
    <row r="102" spans="1:47" s="2" customFormat="1" ht="12">
      <c r="A102" s="37"/>
      <c r="B102" s="38"/>
      <c r="C102" s="39"/>
      <c r="D102" s="216" t="s">
        <v>126</v>
      </c>
      <c r="E102" s="39"/>
      <c r="F102" s="217" t="s">
        <v>146</v>
      </c>
      <c r="G102" s="39"/>
      <c r="H102" s="39"/>
      <c r="I102" s="218"/>
      <c r="J102" s="39"/>
      <c r="K102" s="39"/>
      <c r="L102" s="43"/>
      <c r="M102" s="219"/>
      <c r="N102" s="220"/>
      <c r="O102" s="83"/>
      <c r="P102" s="83"/>
      <c r="Q102" s="83"/>
      <c r="R102" s="83"/>
      <c r="S102" s="83"/>
      <c r="T102" s="84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6" t="s">
        <v>126</v>
      </c>
      <c r="AU102" s="16" t="s">
        <v>80</v>
      </c>
    </row>
    <row r="103" spans="1:51" s="13" customFormat="1" ht="12">
      <c r="A103" s="13"/>
      <c r="B103" s="223"/>
      <c r="C103" s="224"/>
      <c r="D103" s="216" t="s">
        <v>130</v>
      </c>
      <c r="E103" s="225" t="s">
        <v>19</v>
      </c>
      <c r="F103" s="226" t="s">
        <v>148</v>
      </c>
      <c r="G103" s="224"/>
      <c r="H103" s="227">
        <v>226</v>
      </c>
      <c r="I103" s="228"/>
      <c r="J103" s="224"/>
      <c r="K103" s="224"/>
      <c r="L103" s="229"/>
      <c r="M103" s="230"/>
      <c r="N103" s="231"/>
      <c r="O103" s="231"/>
      <c r="P103" s="231"/>
      <c r="Q103" s="231"/>
      <c r="R103" s="231"/>
      <c r="S103" s="231"/>
      <c r="T103" s="232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3" t="s">
        <v>130</v>
      </c>
      <c r="AU103" s="233" t="s">
        <v>80</v>
      </c>
      <c r="AV103" s="13" t="s">
        <v>80</v>
      </c>
      <c r="AW103" s="13" t="s">
        <v>32</v>
      </c>
      <c r="AX103" s="13" t="s">
        <v>78</v>
      </c>
      <c r="AY103" s="233" t="s">
        <v>116</v>
      </c>
    </row>
    <row r="104" spans="1:51" s="13" customFormat="1" ht="12">
      <c r="A104" s="13"/>
      <c r="B104" s="223"/>
      <c r="C104" s="224"/>
      <c r="D104" s="216" t="s">
        <v>130</v>
      </c>
      <c r="E104" s="224"/>
      <c r="F104" s="226" t="s">
        <v>149</v>
      </c>
      <c r="G104" s="224"/>
      <c r="H104" s="227">
        <v>248.6</v>
      </c>
      <c r="I104" s="228"/>
      <c r="J104" s="224"/>
      <c r="K104" s="224"/>
      <c r="L104" s="229"/>
      <c r="M104" s="230"/>
      <c r="N104" s="231"/>
      <c r="O104" s="231"/>
      <c r="P104" s="231"/>
      <c r="Q104" s="231"/>
      <c r="R104" s="231"/>
      <c r="S104" s="231"/>
      <c r="T104" s="232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3" t="s">
        <v>130</v>
      </c>
      <c r="AU104" s="233" t="s">
        <v>80</v>
      </c>
      <c r="AV104" s="13" t="s">
        <v>80</v>
      </c>
      <c r="AW104" s="13" t="s">
        <v>4</v>
      </c>
      <c r="AX104" s="13" t="s">
        <v>78</v>
      </c>
      <c r="AY104" s="233" t="s">
        <v>116</v>
      </c>
    </row>
    <row r="105" spans="1:65" s="2" customFormat="1" ht="16.5" customHeight="1">
      <c r="A105" s="37"/>
      <c r="B105" s="38"/>
      <c r="C105" s="203" t="s">
        <v>150</v>
      </c>
      <c r="D105" s="203" t="s">
        <v>119</v>
      </c>
      <c r="E105" s="204" t="s">
        <v>151</v>
      </c>
      <c r="F105" s="205" t="s">
        <v>152</v>
      </c>
      <c r="G105" s="206" t="s">
        <v>153</v>
      </c>
      <c r="H105" s="207">
        <v>24</v>
      </c>
      <c r="I105" s="208"/>
      <c r="J105" s="209">
        <f>ROUND(I105*H105,2)</f>
        <v>0</v>
      </c>
      <c r="K105" s="205" t="s">
        <v>123</v>
      </c>
      <c r="L105" s="43"/>
      <c r="M105" s="210" t="s">
        <v>19</v>
      </c>
      <c r="N105" s="211" t="s">
        <v>41</v>
      </c>
      <c r="O105" s="83"/>
      <c r="P105" s="212">
        <f>O105*H105</f>
        <v>0</v>
      </c>
      <c r="Q105" s="212">
        <v>0</v>
      </c>
      <c r="R105" s="212">
        <f>Q105*H105</f>
        <v>0</v>
      </c>
      <c r="S105" s="212">
        <v>0</v>
      </c>
      <c r="T105" s="213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214" t="s">
        <v>124</v>
      </c>
      <c r="AT105" s="214" t="s">
        <v>119</v>
      </c>
      <c r="AU105" s="214" t="s">
        <v>80</v>
      </c>
      <c r="AY105" s="16" t="s">
        <v>116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16" t="s">
        <v>78</v>
      </c>
      <c r="BK105" s="215">
        <f>ROUND(I105*H105,2)</f>
        <v>0</v>
      </c>
      <c r="BL105" s="16" t="s">
        <v>124</v>
      </c>
      <c r="BM105" s="214" t="s">
        <v>154</v>
      </c>
    </row>
    <row r="106" spans="1:47" s="2" customFormat="1" ht="12">
      <c r="A106" s="37"/>
      <c r="B106" s="38"/>
      <c r="C106" s="39"/>
      <c r="D106" s="216" t="s">
        <v>126</v>
      </c>
      <c r="E106" s="39"/>
      <c r="F106" s="217" t="s">
        <v>155</v>
      </c>
      <c r="G106" s="39"/>
      <c r="H106" s="39"/>
      <c r="I106" s="218"/>
      <c r="J106" s="39"/>
      <c r="K106" s="39"/>
      <c r="L106" s="43"/>
      <c r="M106" s="219"/>
      <c r="N106" s="220"/>
      <c r="O106" s="83"/>
      <c r="P106" s="83"/>
      <c r="Q106" s="83"/>
      <c r="R106" s="83"/>
      <c r="S106" s="83"/>
      <c r="T106" s="84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T106" s="16" t="s">
        <v>126</v>
      </c>
      <c r="AU106" s="16" t="s">
        <v>80</v>
      </c>
    </row>
    <row r="107" spans="1:47" s="2" customFormat="1" ht="12">
      <c r="A107" s="37"/>
      <c r="B107" s="38"/>
      <c r="C107" s="39"/>
      <c r="D107" s="221" t="s">
        <v>128</v>
      </c>
      <c r="E107" s="39"/>
      <c r="F107" s="222" t="s">
        <v>156</v>
      </c>
      <c r="G107" s="39"/>
      <c r="H107" s="39"/>
      <c r="I107" s="218"/>
      <c r="J107" s="39"/>
      <c r="K107" s="39"/>
      <c r="L107" s="43"/>
      <c r="M107" s="219"/>
      <c r="N107" s="220"/>
      <c r="O107" s="83"/>
      <c r="P107" s="83"/>
      <c r="Q107" s="83"/>
      <c r="R107" s="83"/>
      <c r="S107" s="83"/>
      <c r="T107" s="84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T107" s="16" t="s">
        <v>128</v>
      </c>
      <c r="AU107" s="16" t="s">
        <v>80</v>
      </c>
    </row>
    <row r="108" spans="1:65" s="2" customFormat="1" ht="16.5" customHeight="1">
      <c r="A108" s="37"/>
      <c r="B108" s="38"/>
      <c r="C108" s="234" t="s">
        <v>157</v>
      </c>
      <c r="D108" s="234" t="s">
        <v>132</v>
      </c>
      <c r="E108" s="235" t="s">
        <v>158</v>
      </c>
      <c r="F108" s="236" t="s">
        <v>159</v>
      </c>
      <c r="G108" s="237" t="s">
        <v>153</v>
      </c>
      <c r="H108" s="238">
        <v>24</v>
      </c>
      <c r="I108" s="239"/>
      <c r="J108" s="240">
        <f>ROUND(I108*H108,2)</f>
        <v>0</v>
      </c>
      <c r="K108" s="236" t="s">
        <v>160</v>
      </c>
      <c r="L108" s="241"/>
      <c r="M108" s="242" t="s">
        <v>19</v>
      </c>
      <c r="N108" s="243" t="s">
        <v>41</v>
      </c>
      <c r="O108" s="83"/>
      <c r="P108" s="212">
        <f>O108*H108</f>
        <v>0</v>
      </c>
      <c r="Q108" s="212">
        <v>3E-05</v>
      </c>
      <c r="R108" s="212">
        <f>Q108*H108</f>
        <v>0.00072</v>
      </c>
      <c r="S108" s="212">
        <v>0</v>
      </c>
      <c r="T108" s="213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214" t="s">
        <v>135</v>
      </c>
      <c r="AT108" s="214" t="s">
        <v>132</v>
      </c>
      <c r="AU108" s="214" t="s">
        <v>80</v>
      </c>
      <c r="AY108" s="16" t="s">
        <v>116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16" t="s">
        <v>78</v>
      </c>
      <c r="BK108" s="215">
        <f>ROUND(I108*H108,2)</f>
        <v>0</v>
      </c>
      <c r="BL108" s="16" t="s">
        <v>124</v>
      </c>
      <c r="BM108" s="214" t="s">
        <v>161</v>
      </c>
    </row>
    <row r="109" spans="1:47" s="2" customFormat="1" ht="12">
      <c r="A109" s="37"/>
      <c r="B109" s="38"/>
      <c r="C109" s="39"/>
      <c r="D109" s="216" t="s">
        <v>126</v>
      </c>
      <c r="E109" s="39"/>
      <c r="F109" s="217" t="s">
        <v>159</v>
      </c>
      <c r="G109" s="39"/>
      <c r="H109" s="39"/>
      <c r="I109" s="218"/>
      <c r="J109" s="39"/>
      <c r="K109" s="39"/>
      <c r="L109" s="43"/>
      <c r="M109" s="219"/>
      <c r="N109" s="220"/>
      <c r="O109" s="83"/>
      <c r="P109" s="83"/>
      <c r="Q109" s="83"/>
      <c r="R109" s="83"/>
      <c r="S109" s="83"/>
      <c r="T109" s="84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T109" s="16" t="s">
        <v>126</v>
      </c>
      <c r="AU109" s="16" t="s">
        <v>80</v>
      </c>
    </row>
    <row r="110" spans="1:65" s="2" customFormat="1" ht="16.5" customHeight="1">
      <c r="A110" s="37"/>
      <c r="B110" s="38"/>
      <c r="C110" s="203" t="s">
        <v>162</v>
      </c>
      <c r="D110" s="203" t="s">
        <v>119</v>
      </c>
      <c r="E110" s="204" t="s">
        <v>163</v>
      </c>
      <c r="F110" s="205" t="s">
        <v>164</v>
      </c>
      <c r="G110" s="206" t="s">
        <v>153</v>
      </c>
      <c r="H110" s="207">
        <v>1</v>
      </c>
      <c r="I110" s="208"/>
      <c r="J110" s="209">
        <f>ROUND(I110*H110,2)</f>
        <v>0</v>
      </c>
      <c r="K110" s="205" t="s">
        <v>123</v>
      </c>
      <c r="L110" s="43"/>
      <c r="M110" s="210" t="s">
        <v>19</v>
      </c>
      <c r="N110" s="211" t="s">
        <v>41</v>
      </c>
      <c r="O110" s="83"/>
      <c r="P110" s="212">
        <f>O110*H110</f>
        <v>0</v>
      </c>
      <c r="Q110" s="212">
        <v>0</v>
      </c>
      <c r="R110" s="212">
        <f>Q110*H110</f>
        <v>0</v>
      </c>
      <c r="S110" s="212">
        <v>0.02</v>
      </c>
      <c r="T110" s="213">
        <f>S110*H110</f>
        <v>0.02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214" t="s">
        <v>124</v>
      </c>
      <c r="AT110" s="214" t="s">
        <v>119</v>
      </c>
      <c r="AU110" s="214" t="s">
        <v>80</v>
      </c>
      <c r="AY110" s="16" t="s">
        <v>116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16" t="s">
        <v>78</v>
      </c>
      <c r="BK110" s="215">
        <f>ROUND(I110*H110,2)</f>
        <v>0</v>
      </c>
      <c r="BL110" s="16" t="s">
        <v>124</v>
      </c>
      <c r="BM110" s="214" t="s">
        <v>165</v>
      </c>
    </row>
    <row r="111" spans="1:47" s="2" customFormat="1" ht="12">
      <c r="A111" s="37"/>
      <c r="B111" s="38"/>
      <c r="C111" s="39"/>
      <c r="D111" s="216" t="s">
        <v>126</v>
      </c>
      <c r="E111" s="39"/>
      <c r="F111" s="217" t="s">
        <v>166</v>
      </c>
      <c r="G111" s="39"/>
      <c r="H111" s="39"/>
      <c r="I111" s="218"/>
      <c r="J111" s="39"/>
      <c r="K111" s="39"/>
      <c r="L111" s="43"/>
      <c r="M111" s="219"/>
      <c r="N111" s="220"/>
      <c r="O111" s="83"/>
      <c r="P111" s="83"/>
      <c r="Q111" s="83"/>
      <c r="R111" s="83"/>
      <c r="S111" s="83"/>
      <c r="T111" s="84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T111" s="16" t="s">
        <v>126</v>
      </c>
      <c r="AU111" s="16" t="s">
        <v>80</v>
      </c>
    </row>
    <row r="112" spans="1:47" s="2" customFormat="1" ht="12">
      <c r="A112" s="37"/>
      <c r="B112" s="38"/>
      <c r="C112" s="39"/>
      <c r="D112" s="221" t="s">
        <v>128</v>
      </c>
      <c r="E112" s="39"/>
      <c r="F112" s="222" t="s">
        <v>167</v>
      </c>
      <c r="G112" s="39"/>
      <c r="H112" s="39"/>
      <c r="I112" s="218"/>
      <c r="J112" s="39"/>
      <c r="K112" s="39"/>
      <c r="L112" s="43"/>
      <c r="M112" s="219"/>
      <c r="N112" s="220"/>
      <c r="O112" s="83"/>
      <c r="P112" s="83"/>
      <c r="Q112" s="83"/>
      <c r="R112" s="83"/>
      <c r="S112" s="83"/>
      <c r="T112" s="84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T112" s="16" t="s">
        <v>128</v>
      </c>
      <c r="AU112" s="16" t="s">
        <v>80</v>
      </c>
    </row>
    <row r="113" spans="1:47" s="2" customFormat="1" ht="12">
      <c r="A113" s="37"/>
      <c r="B113" s="38"/>
      <c r="C113" s="39"/>
      <c r="D113" s="216" t="s">
        <v>168</v>
      </c>
      <c r="E113" s="39"/>
      <c r="F113" s="244" t="s">
        <v>169</v>
      </c>
      <c r="G113" s="39"/>
      <c r="H113" s="39"/>
      <c r="I113" s="218"/>
      <c r="J113" s="39"/>
      <c r="K113" s="39"/>
      <c r="L113" s="43"/>
      <c r="M113" s="219"/>
      <c r="N113" s="220"/>
      <c r="O113" s="83"/>
      <c r="P113" s="83"/>
      <c r="Q113" s="83"/>
      <c r="R113" s="83"/>
      <c r="S113" s="83"/>
      <c r="T113" s="84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T113" s="16" t="s">
        <v>168</v>
      </c>
      <c r="AU113" s="16" t="s">
        <v>80</v>
      </c>
    </row>
    <row r="114" spans="1:65" s="2" customFormat="1" ht="16.5" customHeight="1">
      <c r="A114" s="37"/>
      <c r="B114" s="38"/>
      <c r="C114" s="203" t="s">
        <v>170</v>
      </c>
      <c r="D114" s="203" t="s">
        <v>119</v>
      </c>
      <c r="E114" s="204" t="s">
        <v>171</v>
      </c>
      <c r="F114" s="205" t="s">
        <v>172</v>
      </c>
      <c r="G114" s="206" t="s">
        <v>153</v>
      </c>
      <c r="H114" s="207">
        <v>13</v>
      </c>
      <c r="I114" s="208"/>
      <c r="J114" s="209">
        <f>ROUND(I114*H114,2)</f>
        <v>0</v>
      </c>
      <c r="K114" s="205" t="s">
        <v>123</v>
      </c>
      <c r="L114" s="43"/>
      <c r="M114" s="210" t="s">
        <v>19</v>
      </c>
      <c r="N114" s="211" t="s">
        <v>41</v>
      </c>
      <c r="O114" s="83"/>
      <c r="P114" s="212">
        <f>O114*H114</f>
        <v>0</v>
      </c>
      <c r="Q114" s="212">
        <v>0</v>
      </c>
      <c r="R114" s="212">
        <f>Q114*H114</f>
        <v>0</v>
      </c>
      <c r="S114" s="212">
        <v>0</v>
      </c>
      <c r="T114" s="213">
        <f>S114*H114</f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214" t="s">
        <v>124</v>
      </c>
      <c r="AT114" s="214" t="s">
        <v>119</v>
      </c>
      <c r="AU114" s="214" t="s">
        <v>80</v>
      </c>
      <c r="AY114" s="16" t="s">
        <v>116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16" t="s">
        <v>78</v>
      </c>
      <c r="BK114" s="215">
        <f>ROUND(I114*H114,2)</f>
        <v>0</v>
      </c>
      <c r="BL114" s="16" t="s">
        <v>124</v>
      </c>
      <c r="BM114" s="214" t="s">
        <v>173</v>
      </c>
    </row>
    <row r="115" spans="1:47" s="2" customFormat="1" ht="12">
      <c r="A115" s="37"/>
      <c r="B115" s="38"/>
      <c r="C115" s="39"/>
      <c r="D115" s="216" t="s">
        <v>126</v>
      </c>
      <c r="E115" s="39"/>
      <c r="F115" s="217" t="s">
        <v>174</v>
      </c>
      <c r="G115" s="39"/>
      <c r="H115" s="39"/>
      <c r="I115" s="218"/>
      <c r="J115" s="39"/>
      <c r="K115" s="39"/>
      <c r="L115" s="43"/>
      <c r="M115" s="219"/>
      <c r="N115" s="220"/>
      <c r="O115" s="83"/>
      <c r="P115" s="83"/>
      <c r="Q115" s="83"/>
      <c r="R115" s="83"/>
      <c r="S115" s="83"/>
      <c r="T115" s="84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T115" s="16" t="s">
        <v>126</v>
      </c>
      <c r="AU115" s="16" t="s">
        <v>80</v>
      </c>
    </row>
    <row r="116" spans="1:47" s="2" customFormat="1" ht="12">
      <c r="A116" s="37"/>
      <c r="B116" s="38"/>
      <c r="C116" s="39"/>
      <c r="D116" s="221" t="s">
        <v>128</v>
      </c>
      <c r="E116" s="39"/>
      <c r="F116" s="222" t="s">
        <v>175</v>
      </c>
      <c r="G116" s="39"/>
      <c r="H116" s="39"/>
      <c r="I116" s="218"/>
      <c r="J116" s="39"/>
      <c r="K116" s="39"/>
      <c r="L116" s="43"/>
      <c r="M116" s="219"/>
      <c r="N116" s="220"/>
      <c r="O116" s="83"/>
      <c r="P116" s="83"/>
      <c r="Q116" s="83"/>
      <c r="R116" s="83"/>
      <c r="S116" s="83"/>
      <c r="T116" s="84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T116" s="16" t="s">
        <v>128</v>
      </c>
      <c r="AU116" s="16" t="s">
        <v>80</v>
      </c>
    </row>
    <row r="117" spans="1:65" s="2" customFormat="1" ht="16.5" customHeight="1">
      <c r="A117" s="37"/>
      <c r="B117" s="38"/>
      <c r="C117" s="234" t="s">
        <v>176</v>
      </c>
      <c r="D117" s="234" t="s">
        <v>132</v>
      </c>
      <c r="E117" s="235" t="s">
        <v>177</v>
      </c>
      <c r="F117" s="236" t="s">
        <v>178</v>
      </c>
      <c r="G117" s="237" t="s">
        <v>153</v>
      </c>
      <c r="H117" s="238">
        <v>5</v>
      </c>
      <c r="I117" s="239"/>
      <c r="J117" s="240">
        <f>ROUND(I117*H117,2)</f>
        <v>0</v>
      </c>
      <c r="K117" s="236" t="s">
        <v>160</v>
      </c>
      <c r="L117" s="241"/>
      <c r="M117" s="242" t="s">
        <v>19</v>
      </c>
      <c r="N117" s="243" t="s">
        <v>41</v>
      </c>
      <c r="O117" s="83"/>
      <c r="P117" s="212">
        <f>O117*H117</f>
        <v>0</v>
      </c>
      <c r="Q117" s="212">
        <v>0</v>
      </c>
      <c r="R117" s="212">
        <f>Q117*H117</f>
        <v>0</v>
      </c>
      <c r="S117" s="212">
        <v>0</v>
      </c>
      <c r="T117" s="213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214" t="s">
        <v>135</v>
      </c>
      <c r="AT117" s="214" t="s">
        <v>132</v>
      </c>
      <c r="AU117" s="214" t="s">
        <v>80</v>
      </c>
      <c r="AY117" s="16" t="s">
        <v>116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16" t="s">
        <v>78</v>
      </c>
      <c r="BK117" s="215">
        <f>ROUND(I117*H117,2)</f>
        <v>0</v>
      </c>
      <c r="BL117" s="16" t="s">
        <v>124</v>
      </c>
      <c r="BM117" s="214" t="s">
        <v>179</v>
      </c>
    </row>
    <row r="118" spans="1:47" s="2" customFormat="1" ht="12">
      <c r="A118" s="37"/>
      <c r="B118" s="38"/>
      <c r="C118" s="39"/>
      <c r="D118" s="216" t="s">
        <v>126</v>
      </c>
      <c r="E118" s="39"/>
      <c r="F118" s="217" t="s">
        <v>180</v>
      </c>
      <c r="G118" s="39"/>
      <c r="H118" s="39"/>
      <c r="I118" s="218"/>
      <c r="J118" s="39"/>
      <c r="K118" s="39"/>
      <c r="L118" s="43"/>
      <c r="M118" s="219"/>
      <c r="N118" s="220"/>
      <c r="O118" s="83"/>
      <c r="P118" s="83"/>
      <c r="Q118" s="83"/>
      <c r="R118" s="83"/>
      <c r="S118" s="83"/>
      <c r="T118" s="84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126</v>
      </c>
      <c r="AU118" s="16" t="s">
        <v>80</v>
      </c>
    </row>
    <row r="119" spans="1:65" s="2" customFormat="1" ht="16.5" customHeight="1">
      <c r="A119" s="37"/>
      <c r="B119" s="38"/>
      <c r="C119" s="234" t="s">
        <v>181</v>
      </c>
      <c r="D119" s="234" t="s">
        <v>132</v>
      </c>
      <c r="E119" s="235" t="s">
        <v>182</v>
      </c>
      <c r="F119" s="236" t="s">
        <v>183</v>
      </c>
      <c r="G119" s="237" t="s">
        <v>153</v>
      </c>
      <c r="H119" s="238">
        <v>2</v>
      </c>
      <c r="I119" s="239"/>
      <c r="J119" s="240">
        <f>ROUND(I119*H119,2)</f>
        <v>0</v>
      </c>
      <c r="K119" s="236" t="s">
        <v>160</v>
      </c>
      <c r="L119" s="241"/>
      <c r="M119" s="242" t="s">
        <v>19</v>
      </c>
      <c r="N119" s="243" t="s">
        <v>41</v>
      </c>
      <c r="O119" s="83"/>
      <c r="P119" s="212">
        <f>O119*H119</f>
        <v>0</v>
      </c>
      <c r="Q119" s="212">
        <v>0</v>
      </c>
      <c r="R119" s="212">
        <f>Q119*H119</f>
        <v>0</v>
      </c>
      <c r="S119" s="212">
        <v>0</v>
      </c>
      <c r="T119" s="213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214" t="s">
        <v>135</v>
      </c>
      <c r="AT119" s="214" t="s">
        <v>132</v>
      </c>
      <c r="AU119" s="214" t="s">
        <v>80</v>
      </c>
      <c r="AY119" s="16" t="s">
        <v>116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16" t="s">
        <v>78</v>
      </c>
      <c r="BK119" s="215">
        <f>ROUND(I119*H119,2)</f>
        <v>0</v>
      </c>
      <c r="BL119" s="16" t="s">
        <v>124</v>
      </c>
      <c r="BM119" s="214" t="s">
        <v>184</v>
      </c>
    </row>
    <row r="120" spans="1:47" s="2" customFormat="1" ht="12">
      <c r="A120" s="37"/>
      <c r="B120" s="38"/>
      <c r="C120" s="39"/>
      <c r="D120" s="216" t="s">
        <v>126</v>
      </c>
      <c r="E120" s="39"/>
      <c r="F120" s="217" t="s">
        <v>185</v>
      </c>
      <c r="G120" s="39"/>
      <c r="H120" s="39"/>
      <c r="I120" s="218"/>
      <c r="J120" s="39"/>
      <c r="K120" s="39"/>
      <c r="L120" s="43"/>
      <c r="M120" s="219"/>
      <c r="N120" s="220"/>
      <c r="O120" s="83"/>
      <c r="P120" s="83"/>
      <c r="Q120" s="83"/>
      <c r="R120" s="83"/>
      <c r="S120" s="83"/>
      <c r="T120" s="84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126</v>
      </c>
      <c r="AU120" s="16" t="s">
        <v>80</v>
      </c>
    </row>
    <row r="121" spans="1:65" s="2" customFormat="1" ht="16.5" customHeight="1">
      <c r="A121" s="37"/>
      <c r="B121" s="38"/>
      <c r="C121" s="234" t="s">
        <v>186</v>
      </c>
      <c r="D121" s="234" t="s">
        <v>132</v>
      </c>
      <c r="E121" s="235" t="s">
        <v>187</v>
      </c>
      <c r="F121" s="236" t="s">
        <v>188</v>
      </c>
      <c r="G121" s="237" t="s">
        <v>153</v>
      </c>
      <c r="H121" s="238">
        <v>6</v>
      </c>
      <c r="I121" s="239"/>
      <c r="J121" s="240">
        <f>ROUND(I121*H121,2)</f>
        <v>0</v>
      </c>
      <c r="K121" s="236" t="s">
        <v>19</v>
      </c>
      <c r="L121" s="241"/>
      <c r="M121" s="242" t="s">
        <v>19</v>
      </c>
      <c r="N121" s="243" t="s">
        <v>41</v>
      </c>
      <c r="O121" s="83"/>
      <c r="P121" s="212">
        <f>O121*H121</f>
        <v>0</v>
      </c>
      <c r="Q121" s="212">
        <v>0</v>
      </c>
      <c r="R121" s="212">
        <f>Q121*H121</f>
        <v>0</v>
      </c>
      <c r="S121" s="212">
        <v>0</v>
      </c>
      <c r="T121" s="213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14" t="s">
        <v>135</v>
      </c>
      <c r="AT121" s="214" t="s">
        <v>132</v>
      </c>
      <c r="AU121" s="214" t="s">
        <v>80</v>
      </c>
      <c r="AY121" s="16" t="s">
        <v>116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16" t="s">
        <v>78</v>
      </c>
      <c r="BK121" s="215">
        <f>ROUND(I121*H121,2)</f>
        <v>0</v>
      </c>
      <c r="BL121" s="16" t="s">
        <v>124</v>
      </c>
      <c r="BM121" s="214" t="s">
        <v>189</v>
      </c>
    </row>
    <row r="122" spans="1:47" s="2" customFormat="1" ht="12">
      <c r="A122" s="37"/>
      <c r="B122" s="38"/>
      <c r="C122" s="39"/>
      <c r="D122" s="216" t="s">
        <v>126</v>
      </c>
      <c r="E122" s="39"/>
      <c r="F122" s="217" t="s">
        <v>190</v>
      </c>
      <c r="G122" s="39"/>
      <c r="H122" s="39"/>
      <c r="I122" s="218"/>
      <c r="J122" s="39"/>
      <c r="K122" s="39"/>
      <c r="L122" s="43"/>
      <c r="M122" s="219"/>
      <c r="N122" s="220"/>
      <c r="O122" s="83"/>
      <c r="P122" s="83"/>
      <c r="Q122" s="83"/>
      <c r="R122" s="83"/>
      <c r="S122" s="83"/>
      <c r="T122" s="84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126</v>
      </c>
      <c r="AU122" s="16" t="s">
        <v>80</v>
      </c>
    </row>
    <row r="123" spans="1:65" s="2" customFormat="1" ht="16.5" customHeight="1">
      <c r="A123" s="37"/>
      <c r="B123" s="38"/>
      <c r="C123" s="203" t="s">
        <v>191</v>
      </c>
      <c r="D123" s="203" t="s">
        <v>119</v>
      </c>
      <c r="E123" s="204" t="s">
        <v>192</v>
      </c>
      <c r="F123" s="205" t="s">
        <v>193</v>
      </c>
      <c r="G123" s="206" t="s">
        <v>122</v>
      </c>
      <c r="H123" s="207">
        <v>204</v>
      </c>
      <c r="I123" s="208"/>
      <c r="J123" s="209">
        <f>ROUND(I123*H123,2)</f>
        <v>0</v>
      </c>
      <c r="K123" s="205" t="s">
        <v>123</v>
      </c>
      <c r="L123" s="43"/>
      <c r="M123" s="210" t="s">
        <v>19</v>
      </c>
      <c r="N123" s="211" t="s">
        <v>41</v>
      </c>
      <c r="O123" s="83"/>
      <c r="P123" s="212">
        <f>O123*H123</f>
        <v>0</v>
      </c>
      <c r="Q123" s="212">
        <v>0</v>
      </c>
      <c r="R123" s="212">
        <f>Q123*H123</f>
        <v>0</v>
      </c>
      <c r="S123" s="212">
        <v>0</v>
      </c>
      <c r="T123" s="213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14" t="s">
        <v>124</v>
      </c>
      <c r="AT123" s="214" t="s">
        <v>119</v>
      </c>
      <c r="AU123" s="214" t="s">
        <v>80</v>
      </c>
      <c r="AY123" s="16" t="s">
        <v>116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16" t="s">
        <v>78</v>
      </c>
      <c r="BK123" s="215">
        <f>ROUND(I123*H123,2)</f>
        <v>0</v>
      </c>
      <c r="BL123" s="16" t="s">
        <v>124</v>
      </c>
      <c r="BM123" s="214" t="s">
        <v>194</v>
      </c>
    </row>
    <row r="124" spans="1:47" s="2" customFormat="1" ht="12">
      <c r="A124" s="37"/>
      <c r="B124" s="38"/>
      <c r="C124" s="39"/>
      <c r="D124" s="216" t="s">
        <v>126</v>
      </c>
      <c r="E124" s="39"/>
      <c r="F124" s="217" t="s">
        <v>195</v>
      </c>
      <c r="G124" s="39"/>
      <c r="H124" s="39"/>
      <c r="I124" s="218"/>
      <c r="J124" s="39"/>
      <c r="K124" s="39"/>
      <c r="L124" s="43"/>
      <c r="M124" s="219"/>
      <c r="N124" s="220"/>
      <c r="O124" s="83"/>
      <c r="P124" s="83"/>
      <c r="Q124" s="83"/>
      <c r="R124" s="83"/>
      <c r="S124" s="83"/>
      <c r="T124" s="84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126</v>
      </c>
      <c r="AU124" s="16" t="s">
        <v>80</v>
      </c>
    </row>
    <row r="125" spans="1:47" s="2" customFormat="1" ht="12">
      <c r="A125" s="37"/>
      <c r="B125" s="38"/>
      <c r="C125" s="39"/>
      <c r="D125" s="221" t="s">
        <v>128</v>
      </c>
      <c r="E125" s="39"/>
      <c r="F125" s="222" t="s">
        <v>196</v>
      </c>
      <c r="G125" s="39"/>
      <c r="H125" s="39"/>
      <c r="I125" s="218"/>
      <c r="J125" s="39"/>
      <c r="K125" s="39"/>
      <c r="L125" s="43"/>
      <c r="M125" s="219"/>
      <c r="N125" s="220"/>
      <c r="O125" s="83"/>
      <c r="P125" s="83"/>
      <c r="Q125" s="83"/>
      <c r="R125" s="83"/>
      <c r="S125" s="83"/>
      <c r="T125" s="84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128</v>
      </c>
      <c r="AU125" s="16" t="s">
        <v>80</v>
      </c>
    </row>
    <row r="126" spans="1:51" s="13" customFormat="1" ht="12">
      <c r="A126" s="13"/>
      <c r="B126" s="223"/>
      <c r="C126" s="224"/>
      <c r="D126" s="216" t="s">
        <v>130</v>
      </c>
      <c r="E126" s="225" t="s">
        <v>19</v>
      </c>
      <c r="F126" s="226" t="s">
        <v>197</v>
      </c>
      <c r="G126" s="224"/>
      <c r="H126" s="227">
        <v>204</v>
      </c>
      <c r="I126" s="228"/>
      <c r="J126" s="224"/>
      <c r="K126" s="224"/>
      <c r="L126" s="229"/>
      <c r="M126" s="230"/>
      <c r="N126" s="231"/>
      <c r="O126" s="231"/>
      <c r="P126" s="231"/>
      <c r="Q126" s="231"/>
      <c r="R126" s="231"/>
      <c r="S126" s="231"/>
      <c r="T126" s="23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3" t="s">
        <v>130</v>
      </c>
      <c r="AU126" s="233" t="s">
        <v>80</v>
      </c>
      <c r="AV126" s="13" t="s">
        <v>80</v>
      </c>
      <c r="AW126" s="13" t="s">
        <v>32</v>
      </c>
      <c r="AX126" s="13" t="s">
        <v>78</v>
      </c>
      <c r="AY126" s="233" t="s">
        <v>116</v>
      </c>
    </row>
    <row r="127" spans="1:65" s="2" customFormat="1" ht="16.5" customHeight="1">
      <c r="A127" s="37"/>
      <c r="B127" s="38"/>
      <c r="C127" s="234" t="s">
        <v>198</v>
      </c>
      <c r="D127" s="234" t="s">
        <v>132</v>
      </c>
      <c r="E127" s="235" t="s">
        <v>199</v>
      </c>
      <c r="F127" s="236" t="s">
        <v>200</v>
      </c>
      <c r="G127" s="237" t="s">
        <v>201</v>
      </c>
      <c r="H127" s="238">
        <v>133.043</v>
      </c>
      <c r="I127" s="239"/>
      <c r="J127" s="240">
        <f>ROUND(I127*H127,2)</f>
        <v>0</v>
      </c>
      <c r="K127" s="236" t="s">
        <v>123</v>
      </c>
      <c r="L127" s="241"/>
      <c r="M127" s="242" t="s">
        <v>19</v>
      </c>
      <c r="N127" s="243" t="s">
        <v>41</v>
      </c>
      <c r="O127" s="83"/>
      <c r="P127" s="212">
        <f>O127*H127</f>
        <v>0</v>
      </c>
      <c r="Q127" s="212">
        <v>0.001</v>
      </c>
      <c r="R127" s="212">
        <f>Q127*H127</f>
        <v>0.13304300000000002</v>
      </c>
      <c r="S127" s="212">
        <v>0</v>
      </c>
      <c r="T127" s="213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14" t="s">
        <v>135</v>
      </c>
      <c r="AT127" s="214" t="s">
        <v>132</v>
      </c>
      <c r="AU127" s="214" t="s">
        <v>80</v>
      </c>
      <c r="AY127" s="16" t="s">
        <v>116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16" t="s">
        <v>78</v>
      </c>
      <c r="BK127" s="215">
        <f>ROUND(I127*H127,2)</f>
        <v>0</v>
      </c>
      <c r="BL127" s="16" t="s">
        <v>124</v>
      </c>
      <c r="BM127" s="214" t="s">
        <v>202</v>
      </c>
    </row>
    <row r="128" spans="1:47" s="2" customFormat="1" ht="12">
      <c r="A128" s="37"/>
      <c r="B128" s="38"/>
      <c r="C128" s="39"/>
      <c r="D128" s="216" t="s">
        <v>126</v>
      </c>
      <c r="E128" s="39"/>
      <c r="F128" s="217" t="s">
        <v>203</v>
      </c>
      <c r="G128" s="39"/>
      <c r="H128" s="39"/>
      <c r="I128" s="218"/>
      <c r="J128" s="39"/>
      <c r="K128" s="39"/>
      <c r="L128" s="43"/>
      <c r="M128" s="219"/>
      <c r="N128" s="220"/>
      <c r="O128" s="83"/>
      <c r="P128" s="83"/>
      <c r="Q128" s="83"/>
      <c r="R128" s="83"/>
      <c r="S128" s="83"/>
      <c r="T128" s="84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126</v>
      </c>
      <c r="AU128" s="16" t="s">
        <v>80</v>
      </c>
    </row>
    <row r="129" spans="1:51" s="13" customFormat="1" ht="12">
      <c r="A129" s="13"/>
      <c r="B129" s="223"/>
      <c r="C129" s="224"/>
      <c r="D129" s="216" t="s">
        <v>130</v>
      </c>
      <c r="E129" s="225" t="s">
        <v>19</v>
      </c>
      <c r="F129" s="226" t="s">
        <v>204</v>
      </c>
      <c r="G129" s="224"/>
      <c r="H129" s="227">
        <v>126.708</v>
      </c>
      <c r="I129" s="228"/>
      <c r="J129" s="224"/>
      <c r="K129" s="224"/>
      <c r="L129" s="229"/>
      <c r="M129" s="230"/>
      <c r="N129" s="231"/>
      <c r="O129" s="231"/>
      <c r="P129" s="231"/>
      <c r="Q129" s="231"/>
      <c r="R129" s="231"/>
      <c r="S129" s="231"/>
      <c r="T129" s="23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3" t="s">
        <v>130</v>
      </c>
      <c r="AU129" s="233" t="s">
        <v>80</v>
      </c>
      <c r="AV129" s="13" t="s">
        <v>80</v>
      </c>
      <c r="AW129" s="13" t="s">
        <v>32</v>
      </c>
      <c r="AX129" s="13" t="s">
        <v>78</v>
      </c>
      <c r="AY129" s="233" t="s">
        <v>116</v>
      </c>
    </row>
    <row r="130" spans="1:51" s="13" customFormat="1" ht="12">
      <c r="A130" s="13"/>
      <c r="B130" s="223"/>
      <c r="C130" s="224"/>
      <c r="D130" s="216" t="s">
        <v>130</v>
      </c>
      <c r="E130" s="224"/>
      <c r="F130" s="226" t="s">
        <v>205</v>
      </c>
      <c r="G130" s="224"/>
      <c r="H130" s="227">
        <v>133.043</v>
      </c>
      <c r="I130" s="228"/>
      <c r="J130" s="224"/>
      <c r="K130" s="224"/>
      <c r="L130" s="229"/>
      <c r="M130" s="230"/>
      <c r="N130" s="231"/>
      <c r="O130" s="231"/>
      <c r="P130" s="231"/>
      <c r="Q130" s="231"/>
      <c r="R130" s="231"/>
      <c r="S130" s="231"/>
      <c r="T130" s="23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3" t="s">
        <v>130</v>
      </c>
      <c r="AU130" s="233" t="s">
        <v>80</v>
      </c>
      <c r="AV130" s="13" t="s">
        <v>80</v>
      </c>
      <c r="AW130" s="13" t="s">
        <v>4</v>
      </c>
      <c r="AX130" s="13" t="s">
        <v>78</v>
      </c>
      <c r="AY130" s="233" t="s">
        <v>116</v>
      </c>
    </row>
    <row r="131" spans="1:65" s="2" customFormat="1" ht="16.5" customHeight="1">
      <c r="A131" s="37"/>
      <c r="B131" s="38"/>
      <c r="C131" s="203" t="s">
        <v>206</v>
      </c>
      <c r="D131" s="203" t="s">
        <v>119</v>
      </c>
      <c r="E131" s="204" t="s">
        <v>207</v>
      </c>
      <c r="F131" s="205" t="s">
        <v>208</v>
      </c>
      <c r="G131" s="206" t="s">
        <v>153</v>
      </c>
      <c r="H131" s="207">
        <v>32</v>
      </c>
      <c r="I131" s="208"/>
      <c r="J131" s="209">
        <f>ROUND(I131*H131,2)</f>
        <v>0</v>
      </c>
      <c r="K131" s="205" t="s">
        <v>123</v>
      </c>
      <c r="L131" s="43"/>
      <c r="M131" s="210" t="s">
        <v>19</v>
      </c>
      <c r="N131" s="211" t="s">
        <v>41</v>
      </c>
      <c r="O131" s="83"/>
      <c r="P131" s="212">
        <f>O131*H131</f>
        <v>0</v>
      </c>
      <c r="Q131" s="212">
        <v>0</v>
      </c>
      <c r="R131" s="212">
        <f>Q131*H131</f>
        <v>0</v>
      </c>
      <c r="S131" s="212">
        <v>0</v>
      </c>
      <c r="T131" s="213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14" t="s">
        <v>124</v>
      </c>
      <c r="AT131" s="214" t="s">
        <v>119</v>
      </c>
      <c r="AU131" s="214" t="s">
        <v>80</v>
      </c>
      <c r="AY131" s="16" t="s">
        <v>116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16" t="s">
        <v>78</v>
      </c>
      <c r="BK131" s="215">
        <f>ROUND(I131*H131,2)</f>
        <v>0</v>
      </c>
      <c r="BL131" s="16" t="s">
        <v>124</v>
      </c>
      <c r="BM131" s="214" t="s">
        <v>209</v>
      </c>
    </row>
    <row r="132" spans="1:47" s="2" customFormat="1" ht="12">
      <c r="A132" s="37"/>
      <c r="B132" s="38"/>
      <c r="C132" s="39"/>
      <c r="D132" s="216" t="s">
        <v>126</v>
      </c>
      <c r="E132" s="39"/>
      <c r="F132" s="217" t="s">
        <v>210</v>
      </c>
      <c r="G132" s="39"/>
      <c r="H132" s="39"/>
      <c r="I132" s="218"/>
      <c r="J132" s="39"/>
      <c r="K132" s="39"/>
      <c r="L132" s="43"/>
      <c r="M132" s="219"/>
      <c r="N132" s="220"/>
      <c r="O132" s="83"/>
      <c r="P132" s="83"/>
      <c r="Q132" s="83"/>
      <c r="R132" s="83"/>
      <c r="S132" s="83"/>
      <c r="T132" s="84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126</v>
      </c>
      <c r="AU132" s="16" t="s">
        <v>80</v>
      </c>
    </row>
    <row r="133" spans="1:47" s="2" customFormat="1" ht="12">
      <c r="A133" s="37"/>
      <c r="B133" s="38"/>
      <c r="C133" s="39"/>
      <c r="D133" s="221" t="s">
        <v>128</v>
      </c>
      <c r="E133" s="39"/>
      <c r="F133" s="222" t="s">
        <v>211</v>
      </c>
      <c r="G133" s="39"/>
      <c r="H133" s="39"/>
      <c r="I133" s="218"/>
      <c r="J133" s="39"/>
      <c r="K133" s="39"/>
      <c r="L133" s="43"/>
      <c r="M133" s="219"/>
      <c r="N133" s="220"/>
      <c r="O133" s="83"/>
      <c r="P133" s="83"/>
      <c r="Q133" s="83"/>
      <c r="R133" s="83"/>
      <c r="S133" s="83"/>
      <c r="T133" s="84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128</v>
      </c>
      <c r="AU133" s="16" t="s">
        <v>80</v>
      </c>
    </row>
    <row r="134" spans="1:65" s="2" customFormat="1" ht="16.5" customHeight="1">
      <c r="A134" s="37"/>
      <c r="B134" s="38"/>
      <c r="C134" s="234" t="s">
        <v>8</v>
      </c>
      <c r="D134" s="234" t="s">
        <v>132</v>
      </c>
      <c r="E134" s="235" t="s">
        <v>212</v>
      </c>
      <c r="F134" s="236" t="s">
        <v>213</v>
      </c>
      <c r="G134" s="237" t="s">
        <v>153</v>
      </c>
      <c r="H134" s="238">
        <v>17</v>
      </c>
      <c r="I134" s="239"/>
      <c r="J134" s="240">
        <f>ROUND(I134*H134,2)</f>
        <v>0</v>
      </c>
      <c r="K134" s="236" t="s">
        <v>123</v>
      </c>
      <c r="L134" s="241"/>
      <c r="M134" s="242" t="s">
        <v>19</v>
      </c>
      <c r="N134" s="243" t="s">
        <v>41</v>
      </c>
      <c r="O134" s="83"/>
      <c r="P134" s="212">
        <f>O134*H134</f>
        <v>0</v>
      </c>
      <c r="Q134" s="212">
        <v>0.00014</v>
      </c>
      <c r="R134" s="212">
        <f>Q134*H134</f>
        <v>0.0023799999999999997</v>
      </c>
      <c r="S134" s="212">
        <v>0</v>
      </c>
      <c r="T134" s="213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14" t="s">
        <v>135</v>
      </c>
      <c r="AT134" s="214" t="s">
        <v>132</v>
      </c>
      <c r="AU134" s="214" t="s">
        <v>80</v>
      </c>
      <c r="AY134" s="16" t="s">
        <v>116</v>
      </c>
      <c r="BE134" s="215">
        <f>IF(N134="základní",J134,0)</f>
        <v>0</v>
      </c>
      <c r="BF134" s="215">
        <f>IF(N134="snížená",J134,0)</f>
        <v>0</v>
      </c>
      <c r="BG134" s="215">
        <f>IF(N134="zákl. přenesená",J134,0)</f>
        <v>0</v>
      </c>
      <c r="BH134" s="215">
        <f>IF(N134="sníž. přenesená",J134,0)</f>
        <v>0</v>
      </c>
      <c r="BI134" s="215">
        <f>IF(N134="nulová",J134,0)</f>
        <v>0</v>
      </c>
      <c r="BJ134" s="16" t="s">
        <v>78</v>
      </c>
      <c r="BK134" s="215">
        <f>ROUND(I134*H134,2)</f>
        <v>0</v>
      </c>
      <c r="BL134" s="16" t="s">
        <v>124</v>
      </c>
      <c r="BM134" s="214" t="s">
        <v>214</v>
      </c>
    </row>
    <row r="135" spans="1:47" s="2" customFormat="1" ht="12">
      <c r="A135" s="37"/>
      <c r="B135" s="38"/>
      <c r="C135" s="39"/>
      <c r="D135" s="216" t="s">
        <v>126</v>
      </c>
      <c r="E135" s="39"/>
      <c r="F135" s="217" t="s">
        <v>213</v>
      </c>
      <c r="G135" s="39"/>
      <c r="H135" s="39"/>
      <c r="I135" s="218"/>
      <c r="J135" s="39"/>
      <c r="K135" s="39"/>
      <c r="L135" s="43"/>
      <c r="M135" s="219"/>
      <c r="N135" s="220"/>
      <c r="O135" s="83"/>
      <c r="P135" s="83"/>
      <c r="Q135" s="83"/>
      <c r="R135" s="83"/>
      <c r="S135" s="83"/>
      <c r="T135" s="84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126</v>
      </c>
      <c r="AU135" s="16" t="s">
        <v>80</v>
      </c>
    </row>
    <row r="136" spans="1:65" s="2" customFormat="1" ht="16.5" customHeight="1">
      <c r="A136" s="37"/>
      <c r="B136" s="38"/>
      <c r="C136" s="234" t="s">
        <v>124</v>
      </c>
      <c r="D136" s="234" t="s">
        <v>132</v>
      </c>
      <c r="E136" s="235" t="s">
        <v>215</v>
      </c>
      <c r="F136" s="236" t="s">
        <v>216</v>
      </c>
      <c r="G136" s="237" t="s">
        <v>153</v>
      </c>
      <c r="H136" s="238">
        <v>15</v>
      </c>
      <c r="I136" s="239"/>
      <c r="J136" s="240">
        <f>ROUND(I136*H136,2)</f>
        <v>0</v>
      </c>
      <c r="K136" s="236" t="s">
        <v>123</v>
      </c>
      <c r="L136" s="241"/>
      <c r="M136" s="242" t="s">
        <v>19</v>
      </c>
      <c r="N136" s="243" t="s">
        <v>41</v>
      </c>
      <c r="O136" s="83"/>
      <c r="P136" s="212">
        <f>O136*H136</f>
        <v>0</v>
      </c>
      <c r="Q136" s="212">
        <v>0.00014</v>
      </c>
      <c r="R136" s="212">
        <f>Q136*H136</f>
        <v>0.0021</v>
      </c>
      <c r="S136" s="212">
        <v>0</v>
      </c>
      <c r="T136" s="213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14" t="s">
        <v>135</v>
      </c>
      <c r="AT136" s="214" t="s">
        <v>132</v>
      </c>
      <c r="AU136" s="214" t="s">
        <v>80</v>
      </c>
      <c r="AY136" s="16" t="s">
        <v>116</v>
      </c>
      <c r="BE136" s="215">
        <f>IF(N136="základní",J136,0)</f>
        <v>0</v>
      </c>
      <c r="BF136" s="215">
        <f>IF(N136="snížená",J136,0)</f>
        <v>0</v>
      </c>
      <c r="BG136" s="215">
        <f>IF(N136="zákl. přenesená",J136,0)</f>
        <v>0</v>
      </c>
      <c r="BH136" s="215">
        <f>IF(N136="sníž. přenesená",J136,0)</f>
        <v>0</v>
      </c>
      <c r="BI136" s="215">
        <f>IF(N136="nulová",J136,0)</f>
        <v>0</v>
      </c>
      <c r="BJ136" s="16" t="s">
        <v>78</v>
      </c>
      <c r="BK136" s="215">
        <f>ROUND(I136*H136,2)</f>
        <v>0</v>
      </c>
      <c r="BL136" s="16" t="s">
        <v>124</v>
      </c>
      <c r="BM136" s="214" t="s">
        <v>217</v>
      </c>
    </row>
    <row r="137" spans="1:47" s="2" customFormat="1" ht="12">
      <c r="A137" s="37"/>
      <c r="B137" s="38"/>
      <c r="C137" s="39"/>
      <c r="D137" s="216" t="s">
        <v>126</v>
      </c>
      <c r="E137" s="39"/>
      <c r="F137" s="217" t="s">
        <v>216</v>
      </c>
      <c r="G137" s="39"/>
      <c r="H137" s="39"/>
      <c r="I137" s="218"/>
      <c r="J137" s="39"/>
      <c r="K137" s="39"/>
      <c r="L137" s="43"/>
      <c r="M137" s="219"/>
      <c r="N137" s="220"/>
      <c r="O137" s="83"/>
      <c r="P137" s="83"/>
      <c r="Q137" s="83"/>
      <c r="R137" s="83"/>
      <c r="S137" s="83"/>
      <c r="T137" s="84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126</v>
      </c>
      <c r="AU137" s="16" t="s">
        <v>80</v>
      </c>
    </row>
    <row r="138" spans="1:65" s="2" customFormat="1" ht="16.5" customHeight="1">
      <c r="A138" s="37"/>
      <c r="B138" s="38"/>
      <c r="C138" s="203" t="s">
        <v>218</v>
      </c>
      <c r="D138" s="203" t="s">
        <v>119</v>
      </c>
      <c r="E138" s="204" t="s">
        <v>219</v>
      </c>
      <c r="F138" s="205" t="s">
        <v>220</v>
      </c>
      <c r="G138" s="206" t="s">
        <v>153</v>
      </c>
      <c r="H138" s="207">
        <v>1</v>
      </c>
      <c r="I138" s="208"/>
      <c r="J138" s="209">
        <f>ROUND(I138*H138,2)</f>
        <v>0</v>
      </c>
      <c r="K138" s="205" t="s">
        <v>123</v>
      </c>
      <c r="L138" s="43"/>
      <c r="M138" s="210" t="s">
        <v>19</v>
      </c>
      <c r="N138" s="211" t="s">
        <v>41</v>
      </c>
      <c r="O138" s="83"/>
      <c r="P138" s="212">
        <f>O138*H138</f>
        <v>0</v>
      </c>
      <c r="Q138" s="212">
        <v>0</v>
      </c>
      <c r="R138" s="212">
        <f>Q138*H138</f>
        <v>0</v>
      </c>
      <c r="S138" s="212">
        <v>0</v>
      </c>
      <c r="T138" s="213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14" t="s">
        <v>124</v>
      </c>
      <c r="AT138" s="214" t="s">
        <v>119</v>
      </c>
      <c r="AU138" s="214" t="s">
        <v>80</v>
      </c>
      <c r="AY138" s="16" t="s">
        <v>116</v>
      </c>
      <c r="BE138" s="215">
        <f>IF(N138="základní",J138,0)</f>
        <v>0</v>
      </c>
      <c r="BF138" s="215">
        <f>IF(N138="snížená",J138,0)</f>
        <v>0</v>
      </c>
      <c r="BG138" s="215">
        <f>IF(N138="zákl. přenesená",J138,0)</f>
        <v>0</v>
      </c>
      <c r="BH138" s="215">
        <f>IF(N138="sníž. přenesená",J138,0)</f>
        <v>0</v>
      </c>
      <c r="BI138" s="215">
        <f>IF(N138="nulová",J138,0)</f>
        <v>0</v>
      </c>
      <c r="BJ138" s="16" t="s">
        <v>78</v>
      </c>
      <c r="BK138" s="215">
        <f>ROUND(I138*H138,2)</f>
        <v>0</v>
      </c>
      <c r="BL138" s="16" t="s">
        <v>124</v>
      </c>
      <c r="BM138" s="214" t="s">
        <v>221</v>
      </c>
    </row>
    <row r="139" spans="1:47" s="2" customFormat="1" ht="12">
      <c r="A139" s="37"/>
      <c r="B139" s="38"/>
      <c r="C139" s="39"/>
      <c r="D139" s="216" t="s">
        <v>126</v>
      </c>
      <c r="E139" s="39"/>
      <c r="F139" s="217" t="s">
        <v>222</v>
      </c>
      <c r="G139" s="39"/>
      <c r="H139" s="39"/>
      <c r="I139" s="218"/>
      <c r="J139" s="39"/>
      <c r="K139" s="39"/>
      <c r="L139" s="43"/>
      <c r="M139" s="219"/>
      <c r="N139" s="220"/>
      <c r="O139" s="83"/>
      <c r="P139" s="83"/>
      <c r="Q139" s="83"/>
      <c r="R139" s="83"/>
      <c r="S139" s="83"/>
      <c r="T139" s="84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126</v>
      </c>
      <c r="AU139" s="16" t="s">
        <v>80</v>
      </c>
    </row>
    <row r="140" spans="1:47" s="2" customFormat="1" ht="12">
      <c r="A140" s="37"/>
      <c r="B140" s="38"/>
      <c r="C140" s="39"/>
      <c r="D140" s="221" t="s">
        <v>128</v>
      </c>
      <c r="E140" s="39"/>
      <c r="F140" s="222" t="s">
        <v>223</v>
      </c>
      <c r="G140" s="39"/>
      <c r="H140" s="39"/>
      <c r="I140" s="218"/>
      <c r="J140" s="39"/>
      <c r="K140" s="39"/>
      <c r="L140" s="43"/>
      <c r="M140" s="219"/>
      <c r="N140" s="220"/>
      <c r="O140" s="83"/>
      <c r="P140" s="83"/>
      <c r="Q140" s="83"/>
      <c r="R140" s="83"/>
      <c r="S140" s="83"/>
      <c r="T140" s="84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128</v>
      </c>
      <c r="AU140" s="16" t="s">
        <v>80</v>
      </c>
    </row>
    <row r="141" spans="1:65" s="2" customFormat="1" ht="16.5" customHeight="1">
      <c r="A141" s="37"/>
      <c r="B141" s="38"/>
      <c r="C141" s="203" t="s">
        <v>224</v>
      </c>
      <c r="D141" s="203" t="s">
        <v>119</v>
      </c>
      <c r="E141" s="204" t="s">
        <v>225</v>
      </c>
      <c r="F141" s="205" t="s">
        <v>226</v>
      </c>
      <c r="G141" s="206" t="s">
        <v>227</v>
      </c>
      <c r="H141" s="207">
        <v>0.373</v>
      </c>
      <c r="I141" s="208"/>
      <c r="J141" s="209">
        <f>ROUND(I141*H141,2)</f>
        <v>0</v>
      </c>
      <c r="K141" s="205" t="s">
        <v>123</v>
      </c>
      <c r="L141" s="43"/>
      <c r="M141" s="210" t="s">
        <v>19</v>
      </c>
      <c r="N141" s="211" t="s">
        <v>41</v>
      </c>
      <c r="O141" s="83"/>
      <c r="P141" s="212">
        <f>O141*H141</f>
        <v>0</v>
      </c>
      <c r="Q141" s="212">
        <v>0</v>
      </c>
      <c r="R141" s="212">
        <f>Q141*H141</f>
        <v>0</v>
      </c>
      <c r="S141" s="212">
        <v>0</v>
      </c>
      <c r="T141" s="213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14" t="s">
        <v>124</v>
      </c>
      <c r="AT141" s="214" t="s">
        <v>119</v>
      </c>
      <c r="AU141" s="214" t="s">
        <v>80</v>
      </c>
      <c r="AY141" s="16" t="s">
        <v>116</v>
      </c>
      <c r="BE141" s="215">
        <f>IF(N141="základní",J141,0)</f>
        <v>0</v>
      </c>
      <c r="BF141" s="215">
        <f>IF(N141="snížená",J141,0)</f>
        <v>0</v>
      </c>
      <c r="BG141" s="215">
        <f>IF(N141="zákl. přenesená",J141,0)</f>
        <v>0</v>
      </c>
      <c r="BH141" s="215">
        <f>IF(N141="sníž. přenesená",J141,0)</f>
        <v>0</v>
      </c>
      <c r="BI141" s="215">
        <f>IF(N141="nulová",J141,0)</f>
        <v>0</v>
      </c>
      <c r="BJ141" s="16" t="s">
        <v>78</v>
      </c>
      <c r="BK141" s="215">
        <f>ROUND(I141*H141,2)</f>
        <v>0</v>
      </c>
      <c r="BL141" s="16" t="s">
        <v>124</v>
      </c>
      <c r="BM141" s="214" t="s">
        <v>228</v>
      </c>
    </row>
    <row r="142" spans="1:47" s="2" customFormat="1" ht="12">
      <c r="A142" s="37"/>
      <c r="B142" s="38"/>
      <c r="C142" s="39"/>
      <c r="D142" s="216" t="s">
        <v>126</v>
      </c>
      <c r="E142" s="39"/>
      <c r="F142" s="217" t="s">
        <v>229</v>
      </c>
      <c r="G142" s="39"/>
      <c r="H142" s="39"/>
      <c r="I142" s="218"/>
      <c r="J142" s="39"/>
      <c r="K142" s="39"/>
      <c r="L142" s="43"/>
      <c r="M142" s="219"/>
      <c r="N142" s="220"/>
      <c r="O142" s="83"/>
      <c r="P142" s="83"/>
      <c r="Q142" s="83"/>
      <c r="R142" s="83"/>
      <c r="S142" s="83"/>
      <c r="T142" s="84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126</v>
      </c>
      <c r="AU142" s="16" t="s">
        <v>80</v>
      </c>
    </row>
    <row r="143" spans="1:47" s="2" customFormat="1" ht="12">
      <c r="A143" s="37"/>
      <c r="B143" s="38"/>
      <c r="C143" s="39"/>
      <c r="D143" s="221" t="s">
        <v>128</v>
      </c>
      <c r="E143" s="39"/>
      <c r="F143" s="222" t="s">
        <v>230</v>
      </c>
      <c r="G143" s="39"/>
      <c r="H143" s="39"/>
      <c r="I143" s="218"/>
      <c r="J143" s="39"/>
      <c r="K143" s="39"/>
      <c r="L143" s="43"/>
      <c r="M143" s="219"/>
      <c r="N143" s="220"/>
      <c r="O143" s="83"/>
      <c r="P143" s="83"/>
      <c r="Q143" s="83"/>
      <c r="R143" s="83"/>
      <c r="S143" s="83"/>
      <c r="T143" s="84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128</v>
      </c>
      <c r="AU143" s="16" t="s">
        <v>80</v>
      </c>
    </row>
    <row r="144" spans="1:65" s="2" customFormat="1" ht="16.5" customHeight="1">
      <c r="A144" s="37"/>
      <c r="B144" s="38"/>
      <c r="C144" s="203" t="s">
        <v>231</v>
      </c>
      <c r="D144" s="203" t="s">
        <v>119</v>
      </c>
      <c r="E144" s="204" t="s">
        <v>232</v>
      </c>
      <c r="F144" s="205" t="s">
        <v>233</v>
      </c>
      <c r="G144" s="206" t="s">
        <v>227</v>
      </c>
      <c r="H144" s="207">
        <v>0.373</v>
      </c>
      <c r="I144" s="208"/>
      <c r="J144" s="209">
        <f>ROUND(I144*H144,2)</f>
        <v>0</v>
      </c>
      <c r="K144" s="205" t="s">
        <v>123</v>
      </c>
      <c r="L144" s="43"/>
      <c r="M144" s="210" t="s">
        <v>19</v>
      </c>
      <c r="N144" s="211" t="s">
        <v>41</v>
      </c>
      <c r="O144" s="83"/>
      <c r="P144" s="212">
        <f>O144*H144</f>
        <v>0</v>
      </c>
      <c r="Q144" s="212">
        <v>0</v>
      </c>
      <c r="R144" s="212">
        <f>Q144*H144</f>
        <v>0</v>
      </c>
      <c r="S144" s="212">
        <v>0</v>
      </c>
      <c r="T144" s="213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14" t="s">
        <v>124</v>
      </c>
      <c r="AT144" s="214" t="s">
        <v>119</v>
      </c>
      <c r="AU144" s="214" t="s">
        <v>80</v>
      </c>
      <c r="AY144" s="16" t="s">
        <v>116</v>
      </c>
      <c r="BE144" s="215">
        <f>IF(N144="základní",J144,0)</f>
        <v>0</v>
      </c>
      <c r="BF144" s="215">
        <f>IF(N144="snížená",J144,0)</f>
        <v>0</v>
      </c>
      <c r="BG144" s="215">
        <f>IF(N144="zákl. přenesená",J144,0)</f>
        <v>0</v>
      </c>
      <c r="BH144" s="215">
        <f>IF(N144="sníž. přenesená",J144,0)</f>
        <v>0</v>
      </c>
      <c r="BI144" s="215">
        <f>IF(N144="nulová",J144,0)</f>
        <v>0</v>
      </c>
      <c r="BJ144" s="16" t="s">
        <v>78</v>
      </c>
      <c r="BK144" s="215">
        <f>ROUND(I144*H144,2)</f>
        <v>0</v>
      </c>
      <c r="BL144" s="16" t="s">
        <v>124</v>
      </c>
      <c r="BM144" s="214" t="s">
        <v>234</v>
      </c>
    </row>
    <row r="145" spans="1:47" s="2" customFormat="1" ht="12">
      <c r="A145" s="37"/>
      <c r="B145" s="38"/>
      <c r="C145" s="39"/>
      <c r="D145" s="216" t="s">
        <v>126</v>
      </c>
      <c r="E145" s="39"/>
      <c r="F145" s="217" t="s">
        <v>235</v>
      </c>
      <c r="G145" s="39"/>
      <c r="H145" s="39"/>
      <c r="I145" s="218"/>
      <c r="J145" s="39"/>
      <c r="K145" s="39"/>
      <c r="L145" s="43"/>
      <c r="M145" s="219"/>
      <c r="N145" s="220"/>
      <c r="O145" s="83"/>
      <c r="P145" s="83"/>
      <c r="Q145" s="83"/>
      <c r="R145" s="83"/>
      <c r="S145" s="83"/>
      <c r="T145" s="84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126</v>
      </c>
      <c r="AU145" s="16" t="s">
        <v>80</v>
      </c>
    </row>
    <row r="146" spans="1:47" s="2" customFormat="1" ht="12">
      <c r="A146" s="37"/>
      <c r="B146" s="38"/>
      <c r="C146" s="39"/>
      <c r="D146" s="221" t="s">
        <v>128</v>
      </c>
      <c r="E146" s="39"/>
      <c r="F146" s="222" t="s">
        <v>236</v>
      </c>
      <c r="G146" s="39"/>
      <c r="H146" s="39"/>
      <c r="I146" s="218"/>
      <c r="J146" s="39"/>
      <c r="K146" s="39"/>
      <c r="L146" s="43"/>
      <c r="M146" s="219"/>
      <c r="N146" s="220"/>
      <c r="O146" s="83"/>
      <c r="P146" s="83"/>
      <c r="Q146" s="83"/>
      <c r="R146" s="83"/>
      <c r="S146" s="83"/>
      <c r="T146" s="84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128</v>
      </c>
      <c r="AU146" s="16" t="s">
        <v>80</v>
      </c>
    </row>
    <row r="147" spans="1:63" s="12" customFormat="1" ht="25.9" customHeight="1">
      <c r="A147" s="12"/>
      <c r="B147" s="187"/>
      <c r="C147" s="188"/>
      <c r="D147" s="189" t="s">
        <v>69</v>
      </c>
      <c r="E147" s="190" t="s">
        <v>132</v>
      </c>
      <c r="F147" s="190" t="s">
        <v>237</v>
      </c>
      <c r="G147" s="188"/>
      <c r="H147" s="188"/>
      <c r="I147" s="191"/>
      <c r="J147" s="192">
        <f>BK147</f>
        <v>0</v>
      </c>
      <c r="K147" s="188"/>
      <c r="L147" s="193"/>
      <c r="M147" s="194"/>
      <c r="N147" s="195"/>
      <c r="O147" s="195"/>
      <c r="P147" s="196">
        <f>P148+P206</f>
        <v>0</v>
      </c>
      <c r="Q147" s="195"/>
      <c r="R147" s="196">
        <f>R148+R206</f>
        <v>1.571036</v>
      </c>
      <c r="S147" s="195"/>
      <c r="T147" s="197">
        <f>T148+T206</f>
        <v>1.4749999999999999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98" t="s">
        <v>138</v>
      </c>
      <c r="AT147" s="199" t="s">
        <v>69</v>
      </c>
      <c r="AU147" s="199" t="s">
        <v>70</v>
      </c>
      <c r="AY147" s="198" t="s">
        <v>116</v>
      </c>
      <c r="BK147" s="200">
        <f>BK148+BK206</f>
        <v>0</v>
      </c>
    </row>
    <row r="148" spans="1:63" s="12" customFormat="1" ht="22.8" customHeight="1">
      <c r="A148" s="12"/>
      <c r="B148" s="187"/>
      <c r="C148" s="188"/>
      <c r="D148" s="189" t="s">
        <v>69</v>
      </c>
      <c r="E148" s="201" t="s">
        <v>238</v>
      </c>
      <c r="F148" s="201" t="s">
        <v>239</v>
      </c>
      <c r="G148" s="188"/>
      <c r="H148" s="188"/>
      <c r="I148" s="191"/>
      <c r="J148" s="202">
        <f>BK148</f>
        <v>0</v>
      </c>
      <c r="K148" s="188"/>
      <c r="L148" s="193"/>
      <c r="M148" s="194"/>
      <c r="N148" s="195"/>
      <c r="O148" s="195"/>
      <c r="P148" s="196">
        <f>SUM(P149:P205)</f>
        <v>0</v>
      </c>
      <c r="Q148" s="195"/>
      <c r="R148" s="196">
        <f>SUM(R149:R205)</f>
        <v>1.4400300000000001</v>
      </c>
      <c r="S148" s="195"/>
      <c r="T148" s="197">
        <f>SUM(T149:T205)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98" t="s">
        <v>138</v>
      </c>
      <c r="AT148" s="199" t="s">
        <v>69</v>
      </c>
      <c r="AU148" s="199" t="s">
        <v>78</v>
      </c>
      <c r="AY148" s="198" t="s">
        <v>116</v>
      </c>
      <c r="BK148" s="200">
        <f>SUM(BK149:BK205)</f>
        <v>0</v>
      </c>
    </row>
    <row r="149" spans="1:65" s="2" customFormat="1" ht="16.5" customHeight="1">
      <c r="A149" s="37"/>
      <c r="B149" s="38"/>
      <c r="C149" s="203" t="s">
        <v>240</v>
      </c>
      <c r="D149" s="203" t="s">
        <v>119</v>
      </c>
      <c r="E149" s="204" t="s">
        <v>241</v>
      </c>
      <c r="F149" s="205" t="s">
        <v>242</v>
      </c>
      <c r="G149" s="206" t="s">
        <v>153</v>
      </c>
      <c r="H149" s="207">
        <v>2</v>
      </c>
      <c r="I149" s="208"/>
      <c r="J149" s="209">
        <f>ROUND(I149*H149,2)</f>
        <v>0</v>
      </c>
      <c r="K149" s="205" t="s">
        <v>123</v>
      </c>
      <c r="L149" s="43"/>
      <c r="M149" s="210" t="s">
        <v>19</v>
      </c>
      <c r="N149" s="211" t="s">
        <v>41</v>
      </c>
      <c r="O149" s="83"/>
      <c r="P149" s="212">
        <f>O149*H149</f>
        <v>0</v>
      </c>
      <c r="Q149" s="212">
        <v>0</v>
      </c>
      <c r="R149" s="212">
        <f>Q149*H149</f>
        <v>0</v>
      </c>
      <c r="S149" s="212">
        <v>0</v>
      </c>
      <c r="T149" s="213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14" t="s">
        <v>243</v>
      </c>
      <c r="AT149" s="214" t="s">
        <v>119</v>
      </c>
      <c r="AU149" s="214" t="s">
        <v>80</v>
      </c>
      <c r="AY149" s="16" t="s">
        <v>116</v>
      </c>
      <c r="BE149" s="215">
        <f>IF(N149="základní",J149,0)</f>
        <v>0</v>
      </c>
      <c r="BF149" s="215">
        <f>IF(N149="snížená",J149,0)</f>
        <v>0</v>
      </c>
      <c r="BG149" s="215">
        <f>IF(N149="zákl. přenesená",J149,0)</f>
        <v>0</v>
      </c>
      <c r="BH149" s="215">
        <f>IF(N149="sníž. přenesená",J149,0)</f>
        <v>0</v>
      </c>
      <c r="BI149" s="215">
        <f>IF(N149="nulová",J149,0)</f>
        <v>0</v>
      </c>
      <c r="BJ149" s="16" t="s">
        <v>78</v>
      </c>
      <c r="BK149" s="215">
        <f>ROUND(I149*H149,2)</f>
        <v>0</v>
      </c>
      <c r="BL149" s="16" t="s">
        <v>243</v>
      </c>
      <c r="BM149" s="214" t="s">
        <v>244</v>
      </c>
    </row>
    <row r="150" spans="1:47" s="2" customFormat="1" ht="12">
      <c r="A150" s="37"/>
      <c r="B150" s="38"/>
      <c r="C150" s="39"/>
      <c r="D150" s="216" t="s">
        <v>126</v>
      </c>
      <c r="E150" s="39"/>
      <c r="F150" s="217" t="s">
        <v>242</v>
      </c>
      <c r="G150" s="39"/>
      <c r="H150" s="39"/>
      <c r="I150" s="218"/>
      <c r="J150" s="39"/>
      <c r="K150" s="39"/>
      <c r="L150" s="43"/>
      <c r="M150" s="219"/>
      <c r="N150" s="220"/>
      <c r="O150" s="83"/>
      <c r="P150" s="83"/>
      <c r="Q150" s="83"/>
      <c r="R150" s="83"/>
      <c r="S150" s="83"/>
      <c r="T150" s="84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126</v>
      </c>
      <c r="AU150" s="16" t="s">
        <v>80</v>
      </c>
    </row>
    <row r="151" spans="1:47" s="2" customFormat="1" ht="12">
      <c r="A151" s="37"/>
      <c r="B151" s="38"/>
      <c r="C151" s="39"/>
      <c r="D151" s="221" t="s">
        <v>128</v>
      </c>
      <c r="E151" s="39"/>
      <c r="F151" s="222" t="s">
        <v>245</v>
      </c>
      <c r="G151" s="39"/>
      <c r="H151" s="39"/>
      <c r="I151" s="218"/>
      <c r="J151" s="39"/>
      <c r="K151" s="39"/>
      <c r="L151" s="43"/>
      <c r="M151" s="219"/>
      <c r="N151" s="220"/>
      <c r="O151" s="83"/>
      <c r="P151" s="83"/>
      <c r="Q151" s="83"/>
      <c r="R151" s="83"/>
      <c r="S151" s="83"/>
      <c r="T151" s="84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128</v>
      </c>
      <c r="AU151" s="16" t="s">
        <v>80</v>
      </c>
    </row>
    <row r="152" spans="1:65" s="2" customFormat="1" ht="16.5" customHeight="1">
      <c r="A152" s="37"/>
      <c r="B152" s="38"/>
      <c r="C152" s="203" t="s">
        <v>7</v>
      </c>
      <c r="D152" s="203" t="s">
        <v>119</v>
      </c>
      <c r="E152" s="204" t="s">
        <v>246</v>
      </c>
      <c r="F152" s="205" t="s">
        <v>247</v>
      </c>
      <c r="G152" s="206" t="s">
        <v>153</v>
      </c>
      <c r="H152" s="207">
        <v>12</v>
      </c>
      <c r="I152" s="208"/>
      <c r="J152" s="209">
        <f>ROUND(I152*H152,2)</f>
        <v>0</v>
      </c>
      <c r="K152" s="205" t="s">
        <v>123</v>
      </c>
      <c r="L152" s="43"/>
      <c r="M152" s="210" t="s">
        <v>19</v>
      </c>
      <c r="N152" s="211" t="s">
        <v>41</v>
      </c>
      <c r="O152" s="83"/>
      <c r="P152" s="212">
        <f>O152*H152</f>
        <v>0</v>
      </c>
      <c r="Q152" s="212">
        <v>0</v>
      </c>
      <c r="R152" s="212">
        <f>Q152*H152</f>
        <v>0</v>
      </c>
      <c r="S152" s="212">
        <v>0</v>
      </c>
      <c r="T152" s="213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14" t="s">
        <v>243</v>
      </c>
      <c r="AT152" s="214" t="s">
        <v>119</v>
      </c>
      <c r="AU152" s="214" t="s">
        <v>80</v>
      </c>
      <c r="AY152" s="16" t="s">
        <v>116</v>
      </c>
      <c r="BE152" s="215">
        <f>IF(N152="základní",J152,0)</f>
        <v>0</v>
      </c>
      <c r="BF152" s="215">
        <f>IF(N152="snížená",J152,0)</f>
        <v>0</v>
      </c>
      <c r="BG152" s="215">
        <f>IF(N152="zákl. přenesená",J152,0)</f>
        <v>0</v>
      </c>
      <c r="BH152" s="215">
        <f>IF(N152="sníž. přenesená",J152,0)</f>
        <v>0</v>
      </c>
      <c r="BI152" s="215">
        <f>IF(N152="nulová",J152,0)</f>
        <v>0</v>
      </c>
      <c r="BJ152" s="16" t="s">
        <v>78</v>
      </c>
      <c r="BK152" s="215">
        <f>ROUND(I152*H152,2)</f>
        <v>0</v>
      </c>
      <c r="BL152" s="16" t="s">
        <v>243</v>
      </c>
      <c r="BM152" s="214" t="s">
        <v>248</v>
      </c>
    </row>
    <row r="153" spans="1:47" s="2" customFormat="1" ht="12">
      <c r="A153" s="37"/>
      <c r="B153" s="38"/>
      <c r="C153" s="39"/>
      <c r="D153" s="216" t="s">
        <v>126</v>
      </c>
      <c r="E153" s="39"/>
      <c r="F153" s="217" t="s">
        <v>249</v>
      </c>
      <c r="G153" s="39"/>
      <c r="H153" s="39"/>
      <c r="I153" s="218"/>
      <c r="J153" s="39"/>
      <c r="K153" s="39"/>
      <c r="L153" s="43"/>
      <c r="M153" s="219"/>
      <c r="N153" s="220"/>
      <c r="O153" s="83"/>
      <c r="P153" s="83"/>
      <c r="Q153" s="83"/>
      <c r="R153" s="83"/>
      <c r="S153" s="83"/>
      <c r="T153" s="84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126</v>
      </c>
      <c r="AU153" s="16" t="s">
        <v>80</v>
      </c>
    </row>
    <row r="154" spans="1:47" s="2" customFormat="1" ht="12">
      <c r="A154" s="37"/>
      <c r="B154" s="38"/>
      <c r="C154" s="39"/>
      <c r="D154" s="221" t="s">
        <v>128</v>
      </c>
      <c r="E154" s="39"/>
      <c r="F154" s="222" t="s">
        <v>250</v>
      </c>
      <c r="G154" s="39"/>
      <c r="H154" s="39"/>
      <c r="I154" s="218"/>
      <c r="J154" s="39"/>
      <c r="K154" s="39"/>
      <c r="L154" s="43"/>
      <c r="M154" s="219"/>
      <c r="N154" s="220"/>
      <c r="O154" s="83"/>
      <c r="P154" s="83"/>
      <c r="Q154" s="83"/>
      <c r="R154" s="83"/>
      <c r="S154" s="83"/>
      <c r="T154" s="84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128</v>
      </c>
      <c r="AU154" s="16" t="s">
        <v>80</v>
      </c>
    </row>
    <row r="155" spans="1:65" s="2" customFormat="1" ht="16.5" customHeight="1">
      <c r="A155" s="37"/>
      <c r="B155" s="38"/>
      <c r="C155" s="234" t="s">
        <v>251</v>
      </c>
      <c r="D155" s="234" t="s">
        <v>132</v>
      </c>
      <c r="E155" s="235" t="s">
        <v>252</v>
      </c>
      <c r="F155" s="236" t="s">
        <v>253</v>
      </c>
      <c r="G155" s="237" t="s">
        <v>153</v>
      </c>
      <c r="H155" s="238">
        <v>2</v>
      </c>
      <c r="I155" s="239"/>
      <c r="J155" s="240">
        <f>ROUND(I155*H155,2)</f>
        <v>0</v>
      </c>
      <c r="K155" s="236" t="s">
        <v>123</v>
      </c>
      <c r="L155" s="241"/>
      <c r="M155" s="242" t="s">
        <v>19</v>
      </c>
      <c r="N155" s="243" t="s">
        <v>41</v>
      </c>
      <c r="O155" s="83"/>
      <c r="P155" s="212">
        <f>O155*H155</f>
        <v>0</v>
      </c>
      <c r="Q155" s="212">
        <v>0.046</v>
      </c>
      <c r="R155" s="212">
        <f>Q155*H155</f>
        <v>0.092</v>
      </c>
      <c r="S155" s="212">
        <v>0</v>
      </c>
      <c r="T155" s="213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14" t="s">
        <v>254</v>
      </c>
      <c r="AT155" s="214" t="s">
        <v>132</v>
      </c>
      <c r="AU155" s="214" t="s">
        <v>80</v>
      </c>
      <c r="AY155" s="16" t="s">
        <v>116</v>
      </c>
      <c r="BE155" s="215">
        <f>IF(N155="základní",J155,0)</f>
        <v>0</v>
      </c>
      <c r="BF155" s="215">
        <f>IF(N155="snížená",J155,0)</f>
        <v>0</v>
      </c>
      <c r="BG155" s="215">
        <f>IF(N155="zákl. přenesená",J155,0)</f>
        <v>0</v>
      </c>
      <c r="BH155" s="215">
        <f>IF(N155="sníž. přenesená",J155,0)</f>
        <v>0</v>
      </c>
      <c r="BI155" s="215">
        <f>IF(N155="nulová",J155,0)</f>
        <v>0</v>
      </c>
      <c r="BJ155" s="16" t="s">
        <v>78</v>
      </c>
      <c r="BK155" s="215">
        <f>ROUND(I155*H155,2)</f>
        <v>0</v>
      </c>
      <c r="BL155" s="16" t="s">
        <v>254</v>
      </c>
      <c r="BM155" s="214" t="s">
        <v>255</v>
      </c>
    </row>
    <row r="156" spans="1:47" s="2" customFormat="1" ht="12">
      <c r="A156" s="37"/>
      <c r="B156" s="38"/>
      <c r="C156" s="39"/>
      <c r="D156" s="216" t="s">
        <v>126</v>
      </c>
      <c r="E156" s="39"/>
      <c r="F156" s="217" t="s">
        <v>253</v>
      </c>
      <c r="G156" s="39"/>
      <c r="H156" s="39"/>
      <c r="I156" s="218"/>
      <c r="J156" s="39"/>
      <c r="K156" s="39"/>
      <c r="L156" s="43"/>
      <c r="M156" s="219"/>
      <c r="N156" s="220"/>
      <c r="O156" s="83"/>
      <c r="P156" s="83"/>
      <c r="Q156" s="83"/>
      <c r="R156" s="83"/>
      <c r="S156" s="83"/>
      <c r="T156" s="84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126</v>
      </c>
      <c r="AU156" s="16" t="s">
        <v>80</v>
      </c>
    </row>
    <row r="157" spans="1:47" s="2" customFormat="1" ht="12">
      <c r="A157" s="37"/>
      <c r="B157" s="38"/>
      <c r="C157" s="39"/>
      <c r="D157" s="216" t="s">
        <v>168</v>
      </c>
      <c r="E157" s="39"/>
      <c r="F157" s="244" t="s">
        <v>256</v>
      </c>
      <c r="G157" s="39"/>
      <c r="H157" s="39"/>
      <c r="I157" s="218"/>
      <c r="J157" s="39"/>
      <c r="K157" s="39"/>
      <c r="L157" s="43"/>
      <c r="M157" s="219"/>
      <c r="N157" s="220"/>
      <c r="O157" s="83"/>
      <c r="P157" s="83"/>
      <c r="Q157" s="83"/>
      <c r="R157" s="83"/>
      <c r="S157" s="83"/>
      <c r="T157" s="84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168</v>
      </c>
      <c r="AU157" s="16" t="s">
        <v>80</v>
      </c>
    </row>
    <row r="158" spans="1:65" s="2" customFormat="1" ht="16.5" customHeight="1">
      <c r="A158" s="37"/>
      <c r="B158" s="38"/>
      <c r="C158" s="234" t="s">
        <v>257</v>
      </c>
      <c r="D158" s="234" t="s">
        <v>132</v>
      </c>
      <c r="E158" s="235" t="s">
        <v>258</v>
      </c>
      <c r="F158" s="236" t="s">
        <v>259</v>
      </c>
      <c r="G158" s="237" t="s">
        <v>153</v>
      </c>
      <c r="H158" s="238">
        <v>5</v>
      </c>
      <c r="I158" s="239"/>
      <c r="J158" s="240">
        <f>ROUND(I158*H158,2)</f>
        <v>0</v>
      </c>
      <c r="K158" s="236" t="s">
        <v>123</v>
      </c>
      <c r="L158" s="241"/>
      <c r="M158" s="242" t="s">
        <v>19</v>
      </c>
      <c r="N158" s="243" t="s">
        <v>41</v>
      </c>
      <c r="O158" s="83"/>
      <c r="P158" s="212">
        <f>O158*H158</f>
        <v>0</v>
      </c>
      <c r="Q158" s="212">
        <v>0.079</v>
      </c>
      <c r="R158" s="212">
        <f>Q158*H158</f>
        <v>0.395</v>
      </c>
      <c r="S158" s="212">
        <v>0</v>
      </c>
      <c r="T158" s="213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14" t="s">
        <v>254</v>
      </c>
      <c r="AT158" s="214" t="s">
        <v>132</v>
      </c>
      <c r="AU158" s="214" t="s">
        <v>80</v>
      </c>
      <c r="AY158" s="16" t="s">
        <v>116</v>
      </c>
      <c r="BE158" s="215">
        <f>IF(N158="základní",J158,0)</f>
        <v>0</v>
      </c>
      <c r="BF158" s="215">
        <f>IF(N158="snížená",J158,0)</f>
        <v>0</v>
      </c>
      <c r="BG158" s="215">
        <f>IF(N158="zákl. přenesená",J158,0)</f>
        <v>0</v>
      </c>
      <c r="BH158" s="215">
        <f>IF(N158="sníž. přenesená",J158,0)</f>
        <v>0</v>
      </c>
      <c r="BI158" s="215">
        <f>IF(N158="nulová",J158,0)</f>
        <v>0</v>
      </c>
      <c r="BJ158" s="16" t="s">
        <v>78</v>
      </c>
      <c r="BK158" s="215">
        <f>ROUND(I158*H158,2)</f>
        <v>0</v>
      </c>
      <c r="BL158" s="16" t="s">
        <v>254</v>
      </c>
      <c r="BM158" s="214" t="s">
        <v>260</v>
      </c>
    </row>
    <row r="159" spans="1:47" s="2" customFormat="1" ht="12">
      <c r="A159" s="37"/>
      <c r="B159" s="38"/>
      <c r="C159" s="39"/>
      <c r="D159" s="216" t="s">
        <v>126</v>
      </c>
      <c r="E159" s="39"/>
      <c r="F159" s="217" t="s">
        <v>259</v>
      </c>
      <c r="G159" s="39"/>
      <c r="H159" s="39"/>
      <c r="I159" s="218"/>
      <c r="J159" s="39"/>
      <c r="K159" s="39"/>
      <c r="L159" s="43"/>
      <c r="M159" s="219"/>
      <c r="N159" s="220"/>
      <c r="O159" s="83"/>
      <c r="P159" s="83"/>
      <c r="Q159" s="83"/>
      <c r="R159" s="83"/>
      <c r="S159" s="83"/>
      <c r="T159" s="84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126</v>
      </c>
      <c r="AU159" s="16" t="s">
        <v>80</v>
      </c>
    </row>
    <row r="160" spans="1:47" s="2" customFormat="1" ht="12">
      <c r="A160" s="37"/>
      <c r="B160" s="38"/>
      <c r="C160" s="39"/>
      <c r="D160" s="216" t="s">
        <v>168</v>
      </c>
      <c r="E160" s="39"/>
      <c r="F160" s="244" t="s">
        <v>256</v>
      </c>
      <c r="G160" s="39"/>
      <c r="H160" s="39"/>
      <c r="I160" s="218"/>
      <c r="J160" s="39"/>
      <c r="K160" s="39"/>
      <c r="L160" s="43"/>
      <c r="M160" s="219"/>
      <c r="N160" s="220"/>
      <c r="O160" s="83"/>
      <c r="P160" s="83"/>
      <c r="Q160" s="83"/>
      <c r="R160" s="83"/>
      <c r="S160" s="83"/>
      <c r="T160" s="84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168</v>
      </c>
      <c r="AU160" s="16" t="s">
        <v>80</v>
      </c>
    </row>
    <row r="161" spans="1:65" s="2" customFormat="1" ht="16.5" customHeight="1">
      <c r="A161" s="37"/>
      <c r="B161" s="38"/>
      <c r="C161" s="234" t="s">
        <v>261</v>
      </c>
      <c r="D161" s="234" t="s">
        <v>132</v>
      </c>
      <c r="E161" s="235" t="s">
        <v>262</v>
      </c>
      <c r="F161" s="236" t="s">
        <v>263</v>
      </c>
      <c r="G161" s="237" t="s">
        <v>153</v>
      </c>
      <c r="H161" s="238">
        <v>3</v>
      </c>
      <c r="I161" s="239"/>
      <c r="J161" s="240">
        <f>ROUND(I161*H161,2)</f>
        <v>0</v>
      </c>
      <c r="K161" s="236" t="s">
        <v>160</v>
      </c>
      <c r="L161" s="241"/>
      <c r="M161" s="242" t="s">
        <v>19</v>
      </c>
      <c r="N161" s="243" t="s">
        <v>41</v>
      </c>
      <c r="O161" s="83"/>
      <c r="P161" s="212">
        <f>O161*H161</f>
        <v>0</v>
      </c>
      <c r="Q161" s="212">
        <v>0.064</v>
      </c>
      <c r="R161" s="212">
        <f>Q161*H161</f>
        <v>0.192</v>
      </c>
      <c r="S161" s="212">
        <v>0</v>
      </c>
      <c r="T161" s="213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14" t="s">
        <v>254</v>
      </c>
      <c r="AT161" s="214" t="s">
        <v>132</v>
      </c>
      <c r="AU161" s="214" t="s">
        <v>80</v>
      </c>
      <c r="AY161" s="16" t="s">
        <v>116</v>
      </c>
      <c r="BE161" s="215">
        <f>IF(N161="základní",J161,0)</f>
        <v>0</v>
      </c>
      <c r="BF161" s="215">
        <f>IF(N161="snížená",J161,0)</f>
        <v>0</v>
      </c>
      <c r="BG161" s="215">
        <f>IF(N161="zákl. přenesená",J161,0)</f>
        <v>0</v>
      </c>
      <c r="BH161" s="215">
        <f>IF(N161="sníž. přenesená",J161,0)</f>
        <v>0</v>
      </c>
      <c r="BI161" s="215">
        <f>IF(N161="nulová",J161,0)</f>
        <v>0</v>
      </c>
      <c r="BJ161" s="16" t="s">
        <v>78</v>
      </c>
      <c r="BK161" s="215">
        <f>ROUND(I161*H161,2)</f>
        <v>0</v>
      </c>
      <c r="BL161" s="16" t="s">
        <v>254</v>
      </c>
      <c r="BM161" s="214" t="s">
        <v>264</v>
      </c>
    </row>
    <row r="162" spans="1:47" s="2" customFormat="1" ht="12">
      <c r="A162" s="37"/>
      <c r="B162" s="38"/>
      <c r="C162" s="39"/>
      <c r="D162" s="216" t="s">
        <v>126</v>
      </c>
      <c r="E162" s="39"/>
      <c r="F162" s="217" t="s">
        <v>263</v>
      </c>
      <c r="G162" s="39"/>
      <c r="H162" s="39"/>
      <c r="I162" s="218"/>
      <c r="J162" s="39"/>
      <c r="K162" s="39"/>
      <c r="L162" s="43"/>
      <c r="M162" s="219"/>
      <c r="N162" s="220"/>
      <c r="O162" s="83"/>
      <c r="P162" s="83"/>
      <c r="Q162" s="83"/>
      <c r="R162" s="83"/>
      <c r="S162" s="83"/>
      <c r="T162" s="84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126</v>
      </c>
      <c r="AU162" s="16" t="s">
        <v>80</v>
      </c>
    </row>
    <row r="163" spans="1:65" s="2" customFormat="1" ht="16.5" customHeight="1">
      <c r="A163" s="37"/>
      <c r="B163" s="38"/>
      <c r="C163" s="234" t="s">
        <v>265</v>
      </c>
      <c r="D163" s="234" t="s">
        <v>132</v>
      </c>
      <c r="E163" s="235" t="s">
        <v>266</v>
      </c>
      <c r="F163" s="236" t="s">
        <v>267</v>
      </c>
      <c r="G163" s="237" t="s">
        <v>153</v>
      </c>
      <c r="H163" s="238">
        <v>10</v>
      </c>
      <c r="I163" s="239"/>
      <c r="J163" s="240">
        <f>ROUND(I163*H163,2)</f>
        <v>0</v>
      </c>
      <c r="K163" s="236" t="s">
        <v>123</v>
      </c>
      <c r="L163" s="241"/>
      <c r="M163" s="242" t="s">
        <v>19</v>
      </c>
      <c r="N163" s="243" t="s">
        <v>41</v>
      </c>
      <c r="O163" s="83"/>
      <c r="P163" s="212">
        <f>O163*H163</f>
        <v>0</v>
      </c>
      <c r="Q163" s="212">
        <v>0.0013</v>
      </c>
      <c r="R163" s="212">
        <f>Q163*H163</f>
        <v>0.013</v>
      </c>
      <c r="S163" s="212">
        <v>0</v>
      </c>
      <c r="T163" s="213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14" t="s">
        <v>268</v>
      </c>
      <c r="AT163" s="214" t="s">
        <v>132</v>
      </c>
      <c r="AU163" s="214" t="s">
        <v>80</v>
      </c>
      <c r="AY163" s="16" t="s">
        <v>116</v>
      </c>
      <c r="BE163" s="215">
        <f>IF(N163="základní",J163,0)</f>
        <v>0</v>
      </c>
      <c r="BF163" s="215">
        <f>IF(N163="snížená",J163,0)</f>
        <v>0</v>
      </c>
      <c r="BG163" s="215">
        <f>IF(N163="zákl. přenesená",J163,0)</f>
        <v>0</v>
      </c>
      <c r="BH163" s="215">
        <f>IF(N163="sníž. přenesená",J163,0)</f>
        <v>0</v>
      </c>
      <c r="BI163" s="215">
        <f>IF(N163="nulová",J163,0)</f>
        <v>0</v>
      </c>
      <c r="BJ163" s="16" t="s">
        <v>78</v>
      </c>
      <c r="BK163" s="215">
        <f>ROUND(I163*H163,2)</f>
        <v>0</v>
      </c>
      <c r="BL163" s="16" t="s">
        <v>243</v>
      </c>
      <c r="BM163" s="214" t="s">
        <v>269</v>
      </c>
    </row>
    <row r="164" spans="1:47" s="2" customFormat="1" ht="12">
      <c r="A164" s="37"/>
      <c r="B164" s="38"/>
      <c r="C164" s="39"/>
      <c r="D164" s="216" t="s">
        <v>126</v>
      </c>
      <c r="E164" s="39"/>
      <c r="F164" s="217" t="s">
        <v>267</v>
      </c>
      <c r="G164" s="39"/>
      <c r="H164" s="39"/>
      <c r="I164" s="218"/>
      <c r="J164" s="39"/>
      <c r="K164" s="39"/>
      <c r="L164" s="43"/>
      <c r="M164" s="219"/>
      <c r="N164" s="220"/>
      <c r="O164" s="83"/>
      <c r="P164" s="83"/>
      <c r="Q164" s="83"/>
      <c r="R164" s="83"/>
      <c r="S164" s="83"/>
      <c r="T164" s="84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126</v>
      </c>
      <c r="AU164" s="16" t="s">
        <v>80</v>
      </c>
    </row>
    <row r="165" spans="1:65" s="2" customFormat="1" ht="16.5" customHeight="1">
      <c r="A165" s="37"/>
      <c r="B165" s="38"/>
      <c r="C165" s="234" t="s">
        <v>270</v>
      </c>
      <c r="D165" s="234" t="s">
        <v>132</v>
      </c>
      <c r="E165" s="235" t="s">
        <v>271</v>
      </c>
      <c r="F165" s="236" t="s">
        <v>272</v>
      </c>
      <c r="G165" s="237" t="s">
        <v>153</v>
      </c>
      <c r="H165" s="238">
        <v>3</v>
      </c>
      <c r="I165" s="239"/>
      <c r="J165" s="240">
        <f>ROUND(I165*H165,2)</f>
        <v>0</v>
      </c>
      <c r="K165" s="236" t="s">
        <v>160</v>
      </c>
      <c r="L165" s="241"/>
      <c r="M165" s="242" t="s">
        <v>19</v>
      </c>
      <c r="N165" s="243" t="s">
        <v>41</v>
      </c>
      <c r="O165" s="83"/>
      <c r="P165" s="212">
        <f>O165*H165</f>
        <v>0</v>
      </c>
      <c r="Q165" s="212">
        <v>0.082</v>
      </c>
      <c r="R165" s="212">
        <f>Q165*H165</f>
        <v>0.246</v>
      </c>
      <c r="S165" s="212">
        <v>0</v>
      </c>
      <c r="T165" s="213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14" t="s">
        <v>268</v>
      </c>
      <c r="AT165" s="214" t="s">
        <v>132</v>
      </c>
      <c r="AU165" s="214" t="s">
        <v>80</v>
      </c>
      <c r="AY165" s="16" t="s">
        <v>116</v>
      </c>
      <c r="BE165" s="215">
        <f>IF(N165="základní",J165,0)</f>
        <v>0</v>
      </c>
      <c r="BF165" s="215">
        <f>IF(N165="snížená",J165,0)</f>
        <v>0</v>
      </c>
      <c r="BG165" s="215">
        <f>IF(N165="zákl. přenesená",J165,0)</f>
        <v>0</v>
      </c>
      <c r="BH165" s="215">
        <f>IF(N165="sníž. přenesená",J165,0)</f>
        <v>0</v>
      </c>
      <c r="BI165" s="215">
        <f>IF(N165="nulová",J165,0)</f>
        <v>0</v>
      </c>
      <c r="BJ165" s="16" t="s">
        <v>78</v>
      </c>
      <c r="BK165" s="215">
        <f>ROUND(I165*H165,2)</f>
        <v>0</v>
      </c>
      <c r="BL165" s="16" t="s">
        <v>243</v>
      </c>
      <c r="BM165" s="214" t="s">
        <v>273</v>
      </c>
    </row>
    <row r="166" spans="1:47" s="2" customFormat="1" ht="12">
      <c r="A166" s="37"/>
      <c r="B166" s="38"/>
      <c r="C166" s="39"/>
      <c r="D166" s="216" t="s">
        <v>126</v>
      </c>
      <c r="E166" s="39"/>
      <c r="F166" s="217" t="s">
        <v>272</v>
      </c>
      <c r="G166" s="39"/>
      <c r="H166" s="39"/>
      <c r="I166" s="218"/>
      <c r="J166" s="39"/>
      <c r="K166" s="39"/>
      <c r="L166" s="43"/>
      <c r="M166" s="219"/>
      <c r="N166" s="220"/>
      <c r="O166" s="83"/>
      <c r="P166" s="83"/>
      <c r="Q166" s="83"/>
      <c r="R166" s="83"/>
      <c r="S166" s="83"/>
      <c r="T166" s="84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126</v>
      </c>
      <c r="AU166" s="16" t="s">
        <v>80</v>
      </c>
    </row>
    <row r="167" spans="1:65" s="2" customFormat="1" ht="16.5" customHeight="1">
      <c r="A167" s="37"/>
      <c r="B167" s="38"/>
      <c r="C167" s="234" t="s">
        <v>274</v>
      </c>
      <c r="D167" s="234" t="s">
        <v>132</v>
      </c>
      <c r="E167" s="235" t="s">
        <v>275</v>
      </c>
      <c r="F167" s="236" t="s">
        <v>276</v>
      </c>
      <c r="G167" s="237" t="s">
        <v>153</v>
      </c>
      <c r="H167" s="238">
        <v>3</v>
      </c>
      <c r="I167" s="239"/>
      <c r="J167" s="240">
        <f>ROUND(I167*H167,2)</f>
        <v>0</v>
      </c>
      <c r="K167" s="236" t="s">
        <v>123</v>
      </c>
      <c r="L167" s="241"/>
      <c r="M167" s="242" t="s">
        <v>19</v>
      </c>
      <c r="N167" s="243" t="s">
        <v>41</v>
      </c>
      <c r="O167" s="83"/>
      <c r="P167" s="212">
        <f>O167*H167</f>
        <v>0</v>
      </c>
      <c r="Q167" s="212">
        <v>0.0016</v>
      </c>
      <c r="R167" s="212">
        <f>Q167*H167</f>
        <v>0.0048000000000000004</v>
      </c>
      <c r="S167" s="212">
        <v>0</v>
      </c>
      <c r="T167" s="213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14" t="s">
        <v>268</v>
      </c>
      <c r="AT167" s="214" t="s">
        <v>132</v>
      </c>
      <c r="AU167" s="214" t="s">
        <v>80</v>
      </c>
      <c r="AY167" s="16" t="s">
        <v>116</v>
      </c>
      <c r="BE167" s="215">
        <f>IF(N167="základní",J167,0)</f>
        <v>0</v>
      </c>
      <c r="BF167" s="215">
        <f>IF(N167="snížená",J167,0)</f>
        <v>0</v>
      </c>
      <c r="BG167" s="215">
        <f>IF(N167="zákl. přenesená",J167,0)</f>
        <v>0</v>
      </c>
      <c r="BH167" s="215">
        <f>IF(N167="sníž. přenesená",J167,0)</f>
        <v>0</v>
      </c>
      <c r="BI167" s="215">
        <f>IF(N167="nulová",J167,0)</f>
        <v>0</v>
      </c>
      <c r="BJ167" s="16" t="s">
        <v>78</v>
      </c>
      <c r="BK167" s="215">
        <f>ROUND(I167*H167,2)</f>
        <v>0</v>
      </c>
      <c r="BL167" s="16" t="s">
        <v>243</v>
      </c>
      <c r="BM167" s="214" t="s">
        <v>277</v>
      </c>
    </row>
    <row r="168" spans="1:47" s="2" customFormat="1" ht="12">
      <c r="A168" s="37"/>
      <c r="B168" s="38"/>
      <c r="C168" s="39"/>
      <c r="D168" s="216" t="s">
        <v>126</v>
      </c>
      <c r="E168" s="39"/>
      <c r="F168" s="217" t="s">
        <v>276</v>
      </c>
      <c r="G168" s="39"/>
      <c r="H168" s="39"/>
      <c r="I168" s="218"/>
      <c r="J168" s="39"/>
      <c r="K168" s="39"/>
      <c r="L168" s="43"/>
      <c r="M168" s="219"/>
      <c r="N168" s="220"/>
      <c r="O168" s="83"/>
      <c r="P168" s="83"/>
      <c r="Q168" s="83"/>
      <c r="R168" s="83"/>
      <c r="S168" s="83"/>
      <c r="T168" s="84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126</v>
      </c>
      <c r="AU168" s="16" t="s">
        <v>80</v>
      </c>
    </row>
    <row r="169" spans="1:65" s="2" customFormat="1" ht="16.5" customHeight="1">
      <c r="A169" s="37"/>
      <c r="B169" s="38"/>
      <c r="C169" s="234" t="s">
        <v>278</v>
      </c>
      <c r="D169" s="234" t="s">
        <v>132</v>
      </c>
      <c r="E169" s="235" t="s">
        <v>279</v>
      </c>
      <c r="F169" s="236" t="s">
        <v>280</v>
      </c>
      <c r="G169" s="237" t="s">
        <v>227</v>
      </c>
      <c r="H169" s="238">
        <v>0.329</v>
      </c>
      <c r="I169" s="239"/>
      <c r="J169" s="240">
        <f>ROUND(I169*H169,2)</f>
        <v>0</v>
      </c>
      <c r="K169" s="236" t="s">
        <v>123</v>
      </c>
      <c r="L169" s="241"/>
      <c r="M169" s="242" t="s">
        <v>19</v>
      </c>
      <c r="N169" s="243" t="s">
        <v>41</v>
      </c>
      <c r="O169" s="83"/>
      <c r="P169" s="212">
        <f>O169*H169</f>
        <v>0</v>
      </c>
      <c r="Q169" s="212">
        <v>1</v>
      </c>
      <c r="R169" s="212">
        <f>Q169*H169</f>
        <v>0.329</v>
      </c>
      <c r="S169" s="212">
        <v>0</v>
      </c>
      <c r="T169" s="213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14" t="s">
        <v>268</v>
      </c>
      <c r="AT169" s="214" t="s">
        <v>132</v>
      </c>
      <c r="AU169" s="214" t="s">
        <v>80</v>
      </c>
      <c r="AY169" s="16" t="s">
        <v>116</v>
      </c>
      <c r="BE169" s="215">
        <f>IF(N169="základní",J169,0)</f>
        <v>0</v>
      </c>
      <c r="BF169" s="215">
        <f>IF(N169="snížená",J169,0)</f>
        <v>0</v>
      </c>
      <c r="BG169" s="215">
        <f>IF(N169="zákl. přenesená",J169,0)</f>
        <v>0</v>
      </c>
      <c r="BH169" s="215">
        <f>IF(N169="sníž. přenesená",J169,0)</f>
        <v>0</v>
      </c>
      <c r="BI169" s="215">
        <f>IF(N169="nulová",J169,0)</f>
        <v>0</v>
      </c>
      <c r="BJ169" s="16" t="s">
        <v>78</v>
      </c>
      <c r="BK169" s="215">
        <f>ROUND(I169*H169,2)</f>
        <v>0</v>
      </c>
      <c r="BL169" s="16" t="s">
        <v>243</v>
      </c>
      <c r="BM169" s="214" t="s">
        <v>281</v>
      </c>
    </row>
    <row r="170" spans="1:47" s="2" customFormat="1" ht="12">
      <c r="A170" s="37"/>
      <c r="B170" s="38"/>
      <c r="C170" s="39"/>
      <c r="D170" s="216" t="s">
        <v>126</v>
      </c>
      <c r="E170" s="39"/>
      <c r="F170" s="217" t="s">
        <v>280</v>
      </c>
      <c r="G170" s="39"/>
      <c r="H170" s="39"/>
      <c r="I170" s="218"/>
      <c r="J170" s="39"/>
      <c r="K170" s="39"/>
      <c r="L170" s="43"/>
      <c r="M170" s="219"/>
      <c r="N170" s="220"/>
      <c r="O170" s="83"/>
      <c r="P170" s="83"/>
      <c r="Q170" s="83"/>
      <c r="R170" s="83"/>
      <c r="S170" s="83"/>
      <c r="T170" s="84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126</v>
      </c>
      <c r="AU170" s="16" t="s">
        <v>80</v>
      </c>
    </row>
    <row r="171" spans="1:51" s="13" customFormat="1" ht="12">
      <c r="A171" s="13"/>
      <c r="B171" s="223"/>
      <c r="C171" s="224"/>
      <c r="D171" s="216" t="s">
        <v>130</v>
      </c>
      <c r="E171" s="225" t="s">
        <v>19</v>
      </c>
      <c r="F171" s="226" t="s">
        <v>282</v>
      </c>
      <c r="G171" s="224"/>
      <c r="H171" s="227">
        <v>0.329</v>
      </c>
      <c r="I171" s="228"/>
      <c r="J171" s="224"/>
      <c r="K171" s="224"/>
      <c r="L171" s="229"/>
      <c r="M171" s="230"/>
      <c r="N171" s="231"/>
      <c r="O171" s="231"/>
      <c r="P171" s="231"/>
      <c r="Q171" s="231"/>
      <c r="R171" s="231"/>
      <c r="S171" s="231"/>
      <c r="T171" s="23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3" t="s">
        <v>130</v>
      </c>
      <c r="AU171" s="233" t="s">
        <v>80</v>
      </c>
      <c r="AV171" s="13" t="s">
        <v>80</v>
      </c>
      <c r="AW171" s="13" t="s">
        <v>32</v>
      </c>
      <c r="AX171" s="13" t="s">
        <v>78</v>
      </c>
      <c r="AY171" s="233" t="s">
        <v>116</v>
      </c>
    </row>
    <row r="172" spans="1:65" s="2" customFormat="1" ht="16.5" customHeight="1">
      <c r="A172" s="37"/>
      <c r="B172" s="38"/>
      <c r="C172" s="203" t="s">
        <v>283</v>
      </c>
      <c r="D172" s="203" t="s">
        <v>119</v>
      </c>
      <c r="E172" s="204" t="s">
        <v>284</v>
      </c>
      <c r="F172" s="205" t="s">
        <v>285</v>
      </c>
      <c r="G172" s="206" t="s">
        <v>153</v>
      </c>
      <c r="H172" s="207">
        <v>13</v>
      </c>
      <c r="I172" s="208"/>
      <c r="J172" s="209">
        <f>ROUND(I172*H172,2)</f>
        <v>0</v>
      </c>
      <c r="K172" s="205" t="s">
        <v>123</v>
      </c>
      <c r="L172" s="43"/>
      <c r="M172" s="210" t="s">
        <v>19</v>
      </c>
      <c r="N172" s="211" t="s">
        <v>41</v>
      </c>
      <c r="O172" s="83"/>
      <c r="P172" s="212">
        <f>O172*H172</f>
        <v>0</v>
      </c>
      <c r="Q172" s="212">
        <v>0</v>
      </c>
      <c r="R172" s="212">
        <f>Q172*H172</f>
        <v>0</v>
      </c>
      <c r="S172" s="212">
        <v>0</v>
      </c>
      <c r="T172" s="213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14" t="s">
        <v>243</v>
      </c>
      <c r="AT172" s="214" t="s">
        <v>119</v>
      </c>
      <c r="AU172" s="214" t="s">
        <v>80</v>
      </c>
      <c r="AY172" s="16" t="s">
        <v>116</v>
      </c>
      <c r="BE172" s="215">
        <f>IF(N172="základní",J172,0)</f>
        <v>0</v>
      </c>
      <c r="BF172" s="215">
        <f>IF(N172="snížená",J172,0)</f>
        <v>0</v>
      </c>
      <c r="BG172" s="215">
        <f>IF(N172="zákl. přenesená",J172,0)</f>
        <v>0</v>
      </c>
      <c r="BH172" s="215">
        <f>IF(N172="sníž. přenesená",J172,0)</f>
        <v>0</v>
      </c>
      <c r="BI172" s="215">
        <f>IF(N172="nulová",J172,0)</f>
        <v>0</v>
      </c>
      <c r="BJ172" s="16" t="s">
        <v>78</v>
      </c>
      <c r="BK172" s="215">
        <f>ROUND(I172*H172,2)</f>
        <v>0</v>
      </c>
      <c r="BL172" s="16" t="s">
        <v>243</v>
      </c>
      <c r="BM172" s="214" t="s">
        <v>286</v>
      </c>
    </row>
    <row r="173" spans="1:47" s="2" customFormat="1" ht="12">
      <c r="A173" s="37"/>
      <c r="B173" s="38"/>
      <c r="C173" s="39"/>
      <c r="D173" s="216" t="s">
        <v>126</v>
      </c>
      <c r="E173" s="39"/>
      <c r="F173" s="217" t="s">
        <v>287</v>
      </c>
      <c r="G173" s="39"/>
      <c r="H173" s="39"/>
      <c r="I173" s="218"/>
      <c r="J173" s="39"/>
      <c r="K173" s="39"/>
      <c r="L173" s="43"/>
      <c r="M173" s="219"/>
      <c r="N173" s="220"/>
      <c r="O173" s="83"/>
      <c r="P173" s="83"/>
      <c r="Q173" s="83"/>
      <c r="R173" s="83"/>
      <c r="S173" s="83"/>
      <c r="T173" s="84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6" t="s">
        <v>126</v>
      </c>
      <c r="AU173" s="16" t="s">
        <v>80</v>
      </c>
    </row>
    <row r="174" spans="1:47" s="2" customFormat="1" ht="12">
      <c r="A174" s="37"/>
      <c r="B174" s="38"/>
      <c r="C174" s="39"/>
      <c r="D174" s="221" t="s">
        <v>128</v>
      </c>
      <c r="E174" s="39"/>
      <c r="F174" s="222" t="s">
        <v>288</v>
      </c>
      <c r="G174" s="39"/>
      <c r="H174" s="39"/>
      <c r="I174" s="218"/>
      <c r="J174" s="39"/>
      <c r="K174" s="39"/>
      <c r="L174" s="43"/>
      <c r="M174" s="219"/>
      <c r="N174" s="220"/>
      <c r="O174" s="83"/>
      <c r="P174" s="83"/>
      <c r="Q174" s="83"/>
      <c r="R174" s="83"/>
      <c r="S174" s="83"/>
      <c r="T174" s="84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128</v>
      </c>
      <c r="AU174" s="16" t="s">
        <v>80</v>
      </c>
    </row>
    <row r="175" spans="1:65" s="2" customFormat="1" ht="16.5" customHeight="1">
      <c r="A175" s="37"/>
      <c r="B175" s="38"/>
      <c r="C175" s="234" t="s">
        <v>289</v>
      </c>
      <c r="D175" s="234" t="s">
        <v>132</v>
      </c>
      <c r="E175" s="235" t="s">
        <v>290</v>
      </c>
      <c r="F175" s="236" t="s">
        <v>291</v>
      </c>
      <c r="G175" s="237" t="s">
        <v>153</v>
      </c>
      <c r="H175" s="238">
        <v>5</v>
      </c>
      <c r="I175" s="239"/>
      <c r="J175" s="240">
        <f>ROUND(I175*H175,2)</f>
        <v>0</v>
      </c>
      <c r="K175" s="236" t="s">
        <v>19</v>
      </c>
      <c r="L175" s="241"/>
      <c r="M175" s="242" t="s">
        <v>19</v>
      </c>
      <c r="N175" s="243" t="s">
        <v>41</v>
      </c>
      <c r="O175" s="83"/>
      <c r="P175" s="212">
        <f>O175*H175</f>
        <v>0</v>
      </c>
      <c r="Q175" s="212">
        <v>0.0092</v>
      </c>
      <c r="R175" s="212">
        <f>Q175*H175</f>
        <v>0.046</v>
      </c>
      <c r="S175" s="212">
        <v>0</v>
      </c>
      <c r="T175" s="213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14" t="s">
        <v>254</v>
      </c>
      <c r="AT175" s="214" t="s">
        <v>132</v>
      </c>
      <c r="AU175" s="214" t="s">
        <v>80</v>
      </c>
      <c r="AY175" s="16" t="s">
        <v>116</v>
      </c>
      <c r="BE175" s="215">
        <f>IF(N175="základní",J175,0)</f>
        <v>0</v>
      </c>
      <c r="BF175" s="215">
        <f>IF(N175="snížená",J175,0)</f>
        <v>0</v>
      </c>
      <c r="BG175" s="215">
        <f>IF(N175="zákl. přenesená",J175,0)</f>
        <v>0</v>
      </c>
      <c r="BH175" s="215">
        <f>IF(N175="sníž. přenesená",J175,0)</f>
        <v>0</v>
      </c>
      <c r="BI175" s="215">
        <f>IF(N175="nulová",J175,0)</f>
        <v>0</v>
      </c>
      <c r="BJ175" s="16" t="s">
        <v>78</v>
      </c>
      <c r="BK175" s="215">
        <f>ROUND(I175*H175,2)</f>
        <v>0</v>
      </c>
      <c r="BL175" s="16" t="s">
        <v>254</v>
      </c>
      <c r="BM175" s="214" t="s">
        <v>292</v>
      </c>
    </row>
    <row r="176" spans="1:47" s="2" customFormat="1" ht="12">
      <c r="A176" s="37"/>
      <c r="B176" s="38"/>
      <c r="C176" s="39"/>
      <c r="D176" s="216" t="s">
        <v>126</v>
      </c>
      <c r="E176" s="39"/>
      <c r="F176" s="217" t="s">
        <v>293</v>
      </c>
      <c r="G176" s="39"/>
      <c r="H176" s="39"/>
      <c r="I176" s="218"/>
      <c r="J176" s="39"/>
      <c r="K176" s="39"/>
      <c r="L176" s="43"/>
      <c r="M176" s="219"/>
      <c r="N176" s="220"/>
      <c r="O176" s="83"/>
      <c r="P176" s="83"/>
      <c r="Q176" s="83"/>
      <c r="R176" s="83"/>
      <c r="S176" s="83"/>
      <c r="T176" s="84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126</v>
      </c>
      <c r="AU176" s="16" t="s">
        <v>80</v>
      </c>
    </row>
    <row r="177" spans="1:47" s="2" customFormat="1" ht="12">
      <c r="A177" s="37"/>
      <c r="B177" s="38"/>
      <c r="C177" s="39"/>
      <c r="D177" s="216" t="s">
        <v>168</v>
      </c>
      <c r="E177" s="39"/>
      <c r="F177" s="244" t="s">
        <v>294</v>
      </c>
      <c r="G177" s="39"/>
      <c r="H177" s="39"/>
      <c r="I177" s="218"/>
      <c r="J177" s="39"/>
      <c r="K177" s="39"/>
      <c r="L177" s="43"/>
      <c r="M177" s="219"/>
      <c r="N177" s="220"/>
      <c r="O177" s="83"/>
      <c r="P177" s="83"/>
      <c r="Q177" s="83"/>
      <c r="R177" s="83"/>
      <c r="S177" s="83"/>
      <c r="T177" s="84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6" t="s">
        <v>168</v>
      </c>
      <c r="AU177" s="16" t="s">
        <v>80</v>
      </c>
    </row>
    <row r="178" spans="1:65" s="2" customFormat="1" ht="16.5" customHeight="1">
      <c r="A178" s="37"/>
      <c r="B178" s="38"/>
      <c r="C178" s="234" t="s">
        <v>295</v>
      </c>
      <c r="D178" s="234" t="s">
        <v>132</v>
      </c>
      <c r="E178" s="235" t="s">
        <v>296</v>
      </c>
      <c r="F178" s="236" t="s">
        <v>297</v>
      </c>
      <c r="G178" s="237" t="s">
        <v>153</v>
      </c>
      <c r="H178" s="238">
        <v>2</v>
      </c>
      <c r="I178" s="239"/>
      <c r="J178" s="240">
        <f>ROUND(I178*H178,2)</f>
        <v>0</v>
      </c>
      <c r="K178" s="236" t="s">
        <v>19</v>
      </c>
      <c r="L178" s="241"/>
      <c r="M178" s="242" t="s">
        <v>19</v>
      </c>
      <c r="N178" s="243" t="s">
        <v>41</v>
      </c>
      <c r="O178" s="83"/>
      <c r="P178" s="212">
        <f>O178*H178</f>
        <v>0</v>
      </c>
      <c r="Q178" s="212">
        <v>0.0074</v>
      </c>
      <c r="R178" s="212">
        <f>Q178*H178</f>
        <v>0.0148</v>
      </c>
      <c r="S178" s="212">
        <v>0</v>
      </c>
      <c r="T178" s="213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14" t="s">
        <v>254</v>
      </c>
      <c r="AT178" s="214" t="s">
        <v>132</v>
      </c>
      <c r="AU178" s="214" t="s">
        <v>80</v>
      </c>
      <c r="AY178" s="16" t="s">
        <v>116</v>
      </c>
      <c r="BE178" s="215">
        <f>IF(N178="základní",J178,0)</f>
        <v>0</v>
      </c>
      <c r="BF178" s="215">
        <f>IF(N178="snížená",J178,0)</f>
        <v>0</v>
      </c>
      <c r="BG178" s="215">
        <f>IF(N178="zákl. přenesená",J178,0)</f>
        <v>0</v>
      </c>
      <c r="BH178" s="215">
        <f>IF(N178="sníž. přenesená",J178,0)</f>
        <v>0</v>
      </c>
      <c r="BI178" s="215">
        <f>IF(N178="nulová",J178,0)</f>
        <v>0</v>
      </c>
      <c r="BJ178" s="16" t="s">
        <v>78</v>
      </c>
      <c r="BK178" s="215">
        <f>ROUND(I178*H178,2)</f>
        <v>0</v>
      </c>
      <c r="BL178" s="16" t="s">
        <v>254</v>
      </c>
      <c r="BM178" s="214" t="s">
        <v>298</v>
      </c>
    </row>
    <row r="179" spans="1:47" s="2" customFormat="1" ht="12">
      <c r="A179" s="37"/>
      <c r="B179" s="38"/>
      <c r="C179" s="39"/>
      <c r="D179" s="216" t="s">
        <v>126</v>
      </c>
      <c r="E179" s="39"/>
      <c r="F179" s="217" t="s">
        <v>299</v>
      </c>
      <c r="G179" s="39"/>
      <c r="H179" s="39"/>
      <c r="I179" s="218"/>
      <c r="J179" s="39"/>
      <c r="K179" s="39"/>
      <c r="L179" s="43"/>
      <c r="M179" s="219"/>
      <c r="N179" s="220"/>
      <c r="O179" s="83"/>
      <c r="P179" s="83"/>
      <c r="Q179" s="83"/>
      <c r="R179" s="83"/>
      <c r="S179" s="83"/>
      <c r="T179" s="84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126</v>
      </c>
      <c r="AU179" s="16" t="s">
        <v>80</v>
      </c>
    </row>
    <row r="180" spans="1:47" s="2" customFormat="1" ht="12">
      <c r="A180" s="37"/>
      <c r="B180" s="38"/>
      <c r="C180" s="39"/>
      <c r="D180" s="216" t="s">
        <v>168</v>
      </c>
      <c r="E180" s="39"/>
      <c r="F180" s="244" t="s">
        <v>294</v>
      </c>
      <c r="G180" s="39"/>
      <c r="H180" s="39"/>
      <c r="I180" s="218"/>
      <c r="J180" s="39"/>
      <c r="K180" s="39"/>
      <c r="L180" s="43"/>
      <c r="M180" s="219"/>
      <c r="N180" s="220"/>
      <c r="O180" s="83"/>
      <c r="P180" s="83"/>
      <c r="Q180" s="83"/>
      <c r="R180" s="83"/>
      <c r="S180" s="83"/>
      <c r="T180" s="84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168</v>
      </c>
      <c r="AU180" s="16" t="s">
        <v>80</v>
      </c>
    </row>
    <row r="181" spans="1:65" s="2" customFormat="1" ht="16.5" customHeight="1">
      <c r="A181" s="37"/>
      <c r="B181" s="38"/>
      <c r="C181" s="234" t="s">
        <v>135</v>
      </c>
      <c r="D181" s="234" t="s">
        <v>132</v>
      </c>
      <c r="E181" s="235" t="s">
        <v>300</v>
      </c>
      <c r="F181" s="236" t="s">
        <v>301</v>
      </c>
      <c r="G181" s="237" t="s">
        <v>153</v>
      </c>
      <c r="H181" s="238">
        <v>3</v>
      </c>
      <c r="I181" s="239"/>
      <c r="J181" s="240">
        <f>ROUND(I181*H181,2)</f>
        <v>0</v>
      </c>
      <c r="K181" s="236" t="s">
        <v>160</v>
      </c>
      <c r="L181" s="241"/>
      <c r="M181" s="242" t="s">
        <v>19</v>
      </c>
      <c r="N181" s="243" t="s">
        <v>41</v>
      </c>
      <c r="O181" s="83"/>
      <c r="P181" s="212">
        <f>O181*H181</f>
        <v>0</v>
      </c>
      <c r="Q181" s="212">
        <v>0.01129</v>
      </c>
      <c r="R181" s="212">
        <f>Q181*H181</f>
        <v>0.03387</v>
      </c>
      <c r="S181" s="212">
        <v>0</v>
      </c>
      <c r="T181" s="213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14" t="s">
        <v>254</v>
      </c>
      <c r="AT181" s="214" t="s">
        <v>132</v>
      </c>
      <c r="AU181" s="214" t="s">
        <v>80</v>
      </c>
      <c r="AY181" s="16" t="s">
        <v>116</v>
      </c>
      <c r="BE181" s="215">
        <f>IF(N181="základní",J181,0)</f>
        <v>0</v>
      </c>
      <c r="BF181" s="215">
        <f>IF(N181="snížená",J181,0)</f>
        <v>0</v>
      </c>
      <c r="BG181" s="215">
        <f>IF(N181="zákl. přenesená",J181,0)</f>
        <v>0</v>
      </c>
      <c r="BH181" s="215">
        <f>IF(N181="sníž. přenesená",J181,0)</f>
        <v>0</v>
      </c>
      <c r="BI181" s="215">
        <f>IF(N181="nulová",J181,0)</f>
        <v>0</v>
      </c>
      <c r="BJ181" s="16" t="s">
        <v>78</v>
      </c>
      <c r="BK181" s="215">
        <f>ROUND(I181*H181,2)</f>
        <v>0</v>
      </c>
      <c r="BL181" s="16" t="s">
        <v>254</v>
      </c>
      <c r="BM181" s="214" t="s">
        <v>302</v>
      </c>
    </row>
    <row r="182" spans="1:47" s="2" customFormat="1" ht="12">
      <c r="A182" s="37"/>
      <c r="B182" s="38"/>
      <c r="C182" s="39"/>
      <c r="D182" s="216" t="s">
        <v>126</v>
      </c>
      <c r="E182" s="39"/>
      <c r="F182" s="217" t="s">
        <v>301</v>
      </c>
      <c r="G182" s="39"/>
      <c r="H182" s="39"/>
      <c r="I182" s="218"/>
      <c r="J182" s="39"/>
      <c r="K182" s="39"/>
      <c r="L182" s="43"/>
      <c r="M182" s="219"/>
      <c r="N182" s="220"/>
      <c r="O182" s="83"/>
      <c r="P182" s="83"/>
      <c r="Q182" s="83"/>
      <c r="R182" s="83"/>
      <c r="S182" s="83"/>
      <c r="T182" s="84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6" t="s">
        <v>126</v>
      </c>
      <c r="AU182" s="16" t="s">
        <v>80</v>
      </c>
    </row>
    <row r="183" spans="1:65" s="2" customFormat="1" ht="16.5" customHeight="1">
      <c r="A183" s="37"/>
      <c r="B183" s="38"/>
      <c r="C183" s="234" t="s">
        <v>303</v>
      </c>
      <c r="D183" s="234" t="s">
        <v>132</v>
      </c>
      <c r="E183" s="235" t="s">
        <v>304</v>
      </c>
      <c r="F183" s="236" t="s">
        <v>305</v>
      </c>
      <c r="G183" s="237" t="s">
        <v>153</v>
      </c>
      <c r="H183" s="238">
        <v>3</v>
      </c>
      <c r="I183" s="239"/>
      <c r="J183" s="240">
        <f>ROUND(I183*H183,2)</f>
        <v>0</v>
      </c>
      <c r="K183" s="236" t="s">
        <v>160</v>
      </c>
      <c r="L183" s="241"/>
      <c r="M183" s="242" t="s">
        <v>19</v>
      </c>
      <c r="N183" s="243" t="s">
        <v>41</v>
      </c>
      <c r="O183" s="83"/>
      <c r="P183" s="212">
        <f>O183*H183</f>
        <v>0</v>
      </c>
      <c r="Q183" s="212">
        <v>0.02288</v>
      </c>
      <c r="R183" s="212">
        <f>Q183*H183</f>
        <v>0.06864</v>
      </c>
      <c r="S183" s="212">
        <v>0</v>
      </c>
      <c r="T183" s="213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14" t="s">
        <v>254</v>
      </c>
      <c r="AT183" s="214" t="s">
        <v>132</v>
      </c>
      <c r="AU183" s="214" t="s">
        <v>80</v>
      </c>
      <c r="AY183" s="16" t="s">
        <v>116</v>
      </c>
      <c r="BE183" s="215">
        <f>IF(N183="základní",J183,0)</f>
        <v>0</v>
      </c>
      <c r="BF183" s="215">
        <f>IF(N183="snížená",J183,0)</f>
        <v>0</v>
      </c>
      <c r="BG183" s="215">
        <f>IF(N183="zákl. přenesená",J183,0)</f>
        <v>0</v>
      </c>
      <c r="BH183" s="215">
        <f>IF(N183="sníž. přenesená",J183,0)</f>
        <v>0</v>
      </c>
      <c r="BI183" s="215">
        <f>IF(N183="nulová",J183,0)</f>
        <v>0</v>
      </c>
      <c r="BJ183" s="16" t="s">
        <v>78</v>
      </c>
      <c r="BK183" s="215">
        <f>ROUND(I183*H183,2)</f>
        <v>0</v>
      </c>
      <c r="BL183" s="16" t="s">
        <v>254</v>
      </c>
      <c r="BM183" s="214" t="s">
        <v>306</v>
      </c>
    </row>
    <row r="184" spans="1:47" s="2" customFormat="1" ht="12">
      <c r="A184" s="37"/>
      <c r="B184" s="38"/>
      <c r="C184" s="39"/>
      <c r="D184" s="216" t="s">
        <v>126</v>
      </c>
      <c r="E184" s="39"/>
      <c r="F184" s="217" t="s">
        <v>305</v>
      </c>
      <c r="G184" s="39"/>
      <c r="H184" s="39"/>
      <c r="I184" s="218"/>
      <c r="J184" s="39"/>
      <c r="K184" s="39"/>
      <c r="L184" s="43"/>
      <c r="M184" s="219"/>
      <c r="N184" s="220"/>
      <c r="O184" s="83"/>
      <c r="P184" s="83"/>
      <c r="Q184" s="83"/>
      <c r="R184" s="83"/>
      <c r="S184" s="83"/>
      <c r="T184" s="84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126</v>
      </c>
      <c r="AU184" s="16" t="s">
        <v>80</v>
      </c>
    </row>
    <row r="185" spans="1:65" s="2" customFormat="1" ht="16.5" customHeight="1">
      <c r="A185" s="37"/>
      <c r="B185" s="38"/>
      <c r="C185" s="203" t="s">
        <v>307</v>
      </c>
      <c r="D185" s="203" t="s">
        <v>119</v>
      </c>
      <c r="E185" s="204" t="s">
        <v>308</v>
      </c>
      <c r="F185" s="205" t="s">
        <v>309</v>
      </c>
      <c r="G185" s="206" t="s">
        <v>153</v>
      </c>
      <c r="H185" s="207">
        <v>13</v>
      </c>
      <c r="I185" s="208"/>
      <c r="J185" s="209">
        <f>ROUND(I185*H185,2)</f>
        <v>0</v>
      </c>
      <c r="K185" s="205" t="s">
        <v>123</v>
      </c>
      <c r="L185" s="43"/>
      <c r="M185" s="210" t="s">
        <v>19</v>
      </c>
      <c r="N185" s="211" t="s">
        <v>41</v>
      </c>
      <c r="O185" s="83"/>
      <c r="P185" s="212">
        <f>O185*H185</f>
        <v>0</v>
      </c>
      <c r="Q185" s="212">
        <v>0</v>
      </c>
      <c r="R185" s="212">
        <f>Q185*H185</f>
        <v>0</v>
      </c>
      <c r="S185" s="212">
        <v>0</v>
      </c>
      <c r="T185" s="213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14" t="s">
        <v>243</v>
      </c>
      <c r="AT185" s="214" t="s">
        <v>119</v>
      </c>
      <c r="AU185" s="214" t="s">
        <v>80</v>
      </c>
      <c r="AY185" s="16" t="s">
        <v>116</v>
      </c>
      <c r="BE185" s="215">
        <f>IF(N185="základní",J185,0)</f>
        <v>0</v>
      </c>
      <c r="BF185" s="215">
        <f>IF(N185="snížená",J185,0)</f>
        <v>0</v>
      </c>
      <c r="BG185" s="215">
        <f>IF(N185="zákl. přenesená",J185,0)</f>
        <v>0</v>
      </c>
      <c r="BH185" s="215">
        <f>IF(N185="sníž. přenesená",J185,0)</f>
        <v>0</v>
      </c>
      <c r="BI185" s="215">
        <f>IF(N185="nulová",J185,0)</f>
        <v>0</v>
      </c>
      <c r="BJ185" s="16" t="s">
        <v>78</v>
      </c>
      <c r="BK185" s="215">
        <f>ROUND(I185*H185,2)</f>
        <v>0</v>
      </c>
      <c r="BL185" s="16" t="s">
        <v>243</v>
      </c>
      <c r="BM185" s="214" t="s">
        <v>310</v>
      </c>
    </row>
    <row r="186" spans="1:47" s="2" customFormat="1" ht="12">
      <c r="A186" s="37"/>
      <c r="B186" s="38"/>
      <c r="C186" s="39"/>
      <c r="D186" s="216" t="s">
        <v>126</v>
      </c>
      <c r="E186" s="39"/>
      <c r="F186" s="217" t="s">
        <v>309</v>
      </c>
      <c r="G186" s="39"/>
      <c r="H186" s="39"/>
      <c r="I186" s="218"/>
      <c r="J186" s="39"/>
      <c r="K186" s="39"/>
      <c r="L186" s="43"/>
      <c r="M186" s="219"/>
      <c r="N186" s="220"/>
      <c r="O186" s="83"/>
      <c r="P186" s="83"/>
      <c r="Q186" s="83"/>
      <c r="R186" s="83"/>
      <c r="S186" s="83"/>
      <c r="T186" s="84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126</v>
      </c>
      <c r="AU186" s="16" t="s">
        <v>80</v>
      </c>
    </row>
    <row r="187" spans="1:47" s="2" customFormat="1" ht="12">
      <c r="A187" s="37"/>
      <c r="B187" s="38"/>
      <c r="C187" s="39"/>
      <c r="D187" s="221" t="s">
        <v>128</v>
      </c>
      <c r="E187" s="39"/>
      <c r="F187" s="222" t="s">
        <v>311</v>
      </c>
      <c r="G187" s="39"/>
      <c r="H187" s="39"/>
      <c r="I187" s="218"/>
      <c r="J187" s="39"/>
      <c r="K187" s="39"/>
      <c r="L187" s="43"/>
      <c r="M187" s="219"/>
      <c r="N187" s="220"/>
      <c r="O187" s="83"/>
      <c r="P187" s="83"/>
      <c r="Q187" s="83"/>
      <c r="R187" s="83"/>
      <c r="S187" s="83"/>
      <c r="T187" s="84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128</v>
      </c>
      <c r="AU187" s="16" t="s">
        <v>80</v>
      </c>
    </row>
    <row r="188" spans="1:65" s="2" customFormat="1" ht="16.5" customHeight="1">
      <c r="A188" s="37"/>
      <c r="B188" s="38"/>
      <c r="C188" s="234" t="s">
        <v>312</v>
      </c>
      <c r="D188" s="234" t="s">
        <v>132</v>
      </c>
      <c r="E188" s="235" t="s">
        <v>313</v>
      </c>
      <c r="F188" s="236" t="s">
        <v>314</v>
      </c>
      <c r="G188" s="237" t="s">
        <v>153</v>
      </c>
      <c r="H188" s="238">
        <v>9</v>
      </c>
      <c r="I188" s="239"/>
      <c r="J188" s="240">
        <f>ROUND(I188*H188,2)</f>
        <v>0</v>
      </c>
      <c r="K188" s="236" t="s">
        <v>123</v>
      </c>
      <c r="L188" s="241"/>
      <c r="M188" s="242" t="s">
        <v>19</v>
      </c>
      <c r="N188" s="243" t="s">
        <v>41</v>
      </c>
      <c r="O188" s="83"/>
      <c r="P188" s="212">
        <f>O188*H188</f>
        <v>0</v>
      </c>
      <c r="Q188" s="212">
        <v>0.0003</v>
      </c>
      <c r="R188" s="212">
        <f>Q188*H188</f>
        <v>0.0026999999999999997</v>
      </c>
      <c r="S188" s="212">
        <v>0</v>
      </c>
      <c r="T188" s="213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14" t="s">
        <v>254</v>
      </c>
      <c r="AT188" s="214" t="s">
        <v>132</v>
      </c>
      <c r="AU188" s="214" t="s">
        <v>80</v>
      </c>
      <c r="AY188" s="16" t="s">
        <v>116</v>
      </c>
      <c r="BE188" s="215">
        <f>IF(N188="základní",J188,0)</f>
        <v>0</v>
      </c>
      <c r="BF188" s="215">
        <f>IF(N188="snížená",J188,0)</f>
        <v>0</v>
      </c>
      <c r="BG188" s="215">
        <f>IF(N188="zákl. přenesená",J188,0)</f>
        <v>0</v>
      </c>
      <c r="BH188" s="215">
        <f>IF(N188="sníž. přenesená",J188,0)</f>
        <v>0</v>
      </c>
      <c r="BI188" s="215">
        <f>IF(N188="nulová",J188,0)</f>
        <v>0</v>
      </c>
      <c r="BJ188" s="16" t="s">
        <v>78</v>
      </c>
      <c r="BK188" s="215">
        <f>ROUND(I188*H188,2)</f>
        <v>0</v>
      </c>
      <c r="BL188" s="16" t="s">
        <v>254</v>
      </c>
      <c r="BM188" s="214" t="s">
        <v>315</v>
      </c>
    </row>
    <row r="189" spans="1:47" s="2" customFormat="1" ht="12">
      <c r="A189" s="37"/>
      <c r="B189" s="38"/>
      <c r="C189" s="39"/>
      <c r="D189" s="216" t="s">
        <v>126</v>
      </c>
      <c r="E189" s="39"/>
      <c r="F189" s="217" t="s">
        <v>314</v>
      </c>
      <c r="G189" s="39"/>
      <c r="H189" s="39"/>
      <c r="I189" s="218"/>
      <c r="J189" s="39"/>
      <c r="K189" s="39"/>
      <c r="L189" s="43"/>
      <c r="M189" s="219"/>
      <c r="N189" s="220"/>
      <c r="O189" s="83"/>
      <c r="P189" s="83"/>
      <c r="Q189" s="83"/>
      <c r="R189" s="83"/>
      <c r="S189" s="83"/>
      <c r="T189" s="84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126</v>
      </c>
      <c r="AU189" s="16" t="s">
        <v>80</v>
      </c>
    </row>
    <row r="190" spans="1:65" s="2" customFormat="1" ht="16.5" customHeight="1">
      <c r="A190" s="37"/>
      <c r="B190" s="38"/>
      <c r="C190" s="234" t="s">
        <v>316</v>
      </c>
      <c r="D190" s="234" t="s">
        <v>132</v>
      </c>
      <c r="E190" s="235" t="s">
        <v>317</v>
      </c>
      <c r="F190" s="236" t="s">
        <v>318</v>
      </c>
      <c r="G190" s="237" t="s">
        <v>153</v>
      </c>
      <c r="H190" s="238">
        <v>2</v>
      </c>
      <c r="I190" s="239"/>
      <c r="J190" s="240">
        <f>ROUND(I190*H190,2)</f>
        <v>0</v>
      </c>
      <c r="K190" s="236" t="s">
        <v>123</v>
      </c>
      <c r="L190" s="241"/>
      <c r="M190" s="242" t="s">
        <v>19</v>
      </c>
      <c r="N190" s="243" t="s">
        <v>41</v>
      </c>
      <c r="O190" s="83"/>
      <c r="P190" s="212">
        <f>O190*H190</f>
        <v>0</v>
      </c>
      <c r="Q190" s="212">
        <v>0.0005</v>
      </c>
      <c r="R190" s="212">
        <f>Q190*H190</f>
        <v>0.001</v>
      </c>
      <c r="S190" s="212">
        <v>0</v>
      </c>
      <c r="T190" s="213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14" t="s">
        <v>254</v>
      </c>
      <c r="AT190" s="214" t="s">
        <v>132</v>
      </c>
      <c r="AU190" s="214" t="s">
        <v>80</v>
      </c>
      <c r="AY190" s="16" t="s">
        <v>116</v>
      </c>
      <c r="BE190" s="215">
        <f>IF(N190="základní",J190,0)</f>
        <v>0</v>
      </c>
      <c r="BF190" s="215">
        <f>IF(N190="snížená",J190,0)</f>
        <v>0</v>
      </c>
      <c r="BG190" s="215">
        <f>IF(N190="zákl. přenesená",J190,0)</f>
        <v>0</v>
      </c>
      <c r="BH190" s="215">
        <f>IF(N190="sníž. přenesená",J190,0)</f>
        <v>0</v>
      </c>
      <c r="BI190" s="215">
        <f>IF(N190="nulová",J190,0)</f>
        <v>0</v>
      </c>
      <c r="BJ190" s="16" t="s">
        <v>78</v>
      </c>
      <c r="BK190" s="215">
        <f>ROUND(I190*H190,2)</f>
        <v>0</v>
      </c>
      <c r="BL190" s="16" t="s">
        <v>254</v>
      </c>
      <c r="BM190" s="214" t="s">
        <v>319</v>
      </c>
    </row>
    <row r="191" spans="1:47" s="2" customFormat="1" ht="12">
      <c r="A191" s="37"/>
      <c r="B191" s="38"/>
      <c r="C191" s="39"/>
      <c r="D191" s="216" t="s">
        <v>126</v>
      </c>
      <c r="E191" s="39"/>
      <c r="F191" s="217" t="s">
        <v>318</v>
      </c>
      <c r="G191" s="39"/>
      <c r="H191" s="39"/>
      <c r="I191" s="218"/>
      <c r="J191" s="39"/>
      <c r="K191" s="39"/>
      <c r="L191" s="43"/>
      <c r="M191" s="219"/>
      <c r="N191" s="220"/>
      <c r="O191" s="83"/>
      <c r="P191" s="83"/>
      <c r="Q191" s="83"/>
      <c r="R191" s="83"/>
      <c r="S191" s="83"/>
      <c r="T191" s="84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6" t="s">
        <v>126</v>
      </c>
      <c r="AU191" s="16" t="s">
        <v>80</v>
      </c>
    </row>
    <row r="192" spans="1:65" s="2" customFormat="1" ht="16.5" customHeight="1">
      <c r="A192" s="37"/>
      <c r="B192" s="38"/>
      <c r="C192" s="234" t="s">
        <v>320</v>
      </c>
      <c r="D192" s="234" t="s">
        <v>132</v>
      </c>
      <c r="E192" s="235" t="s">
        <v>321</v>
      </c>
      <c r="F192" s="236" t="s">
        <v>322</v>
      </c>
      <c r="G192" s="237" t="s">
        <v>153</v>
      </c>
      <c r="H192" s="238">
        <v>2</v>
      </c>
      <c r="I192" s="239"/>
      <c r="J192" s="240">
        <f>ROUND(I192*H192,2)</f>
        <v>0</v>
      </c>
      <c r="K192" s="236" t="s">
        <v>19</v>
      </c>
      <c r="L192" s="241"/>
      <c r="M192" s="242" t="s">
        <v>19</v>
      </c>
      <c r="N192" s="243" t="s">
        <v>41</v>
      </c>
      <c r="O192" s="83"/>
      <c r="P192" s="212">
        <f>O192*H192</f>
        <v>0</v>
      </c>
      <c r="Q192" s="212">
        <v>0.00061</v>
      </c>
      <c r="R192" s="212">
        <f>Q192*H192</f>
        <v>0.00122</v>
      </c>
      <c r="S192" s="212">
        <v>0</v>
      </c>
      <c r="T192" s="213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14" t="s">
        <v>254</v>
      </c>
      <c r="AT192" s="214" t="s">
        <v>132</v>
      </c>
      <c r="AU192" s="214" t="s">
        <v>80</v>
      </c>
      <c r="AY192" s="16" t="s">
        <v>116</v>
      </c>
      <c r="BE192" s="215">
        <f>IF(N192="základní",J192,0)</f>
        <v>0</v>
      </c>
      <c r="BF192" s="215">
        <f>IF(N192="snížená",J192,0)</f>
        <v>0</v>
      </c>
      <c r="BG192" s="215">
        <f>IF(N192="zákl. přenesená",J192,0)</f>
        <v>0</v>
      </c>
      <c r="BH192" s="215">
        <f>IF(N192="sníž. přenesená",J192,0)</f>
        <v>0</v>
      </c>
      <c r="BI192" s="215">
        <f>IF(N192="nulová",J192,0)</f>
        <v>0</v>
      </c>
      <c r="BJ192" s="16" t="s">
        <v>78</v>
      </c>
      <c r="BK192" s="215">
        <f>ROUND(I192*H192,2)</f>
        <v>0</v>
      </c>
      <c r="BL192" s="16" t="s">
        <v>254</v>
      </c>
      <c r="BM192" s="214" t="s">
        <v>323</v>
      </c>
    </row>
    <row r="193" spans="1:47" s="2" customFormat="1" ht="12">
      <c r="A193" s="37"/>
      <c r="B193" s="38"/>
      <c r="C193" s="39"/>
      <c r="D193" s="216" t="s">
        <v>126</v>
      </c>
      <c r="E193" s="39"/>
      <c r="F193" s="217" t="s">
        <v>322</v>
      </c>
      <c r="G193" s="39"/>
      <c r="H193" s="39"/>
      <c r="I193" s="218"/>
      <c r="J193" s="39"/>
      <c r="K193" s="39"/>
      <c r="L193" s="43"/>
      <c r="M193" s="219"/>
      <c r="N193" s="220"/>
      <c r="O193" s="83"/>
      <c r="P193" s="83"/>
      <c r="Q193" s="83"/>
      <c r="R193" s="83"/>
      <c r="S193" s="83"/>
      <c r="T193" s="84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6" t="s">
        <v>126</v>
      </c>
      <c r="AU193" s="16" t="s">
        <v>80</v>
      </c>
    </row>
    <row r="194" spans="1:65" s="2" customFormat="1" ht="16.5" customHeight="1">
      <c r="A194" s="37"/>
      <c r="B194" s="38"/>
      <c r="C194" s="203" t="s">
        <v>324</v>
      </c>
      <c r="D194" s="203" t="s">
        <v>119</v>
      </c>
      <c r="E194" s="204" t="s">
        <v>325</v>
      </c>
      <c r="F194" s="205" t="s">
        <v>326</v>
      </c>
      <c r="G194" s="206" t="s">
        <v>153</v>
      </c>
      <c r="H194" s="207">
        <v>5</v>
      </c>
      <c r="I194" s="208"/>
      <c r="J194" s="209">
        <f>ROUND(I194*H194,2)</f>
        <v>0</v>
      </c>
      <c r="K194" s="205" t="s">
        <v>123</v>
      </c>
      <c r="L194" s="43"/>
      <c r="M194" s="210" t="s">
        <v>19</v>
      </c>
      <c r="N194" s="211" t="s">
        <v>41</v>
      </c>
      <c r="O194" s="83"/>
      <c r="P194" s="212">
        <f>O194*H194</f>
        <v>0</v>
      </c>
      <c r="Q194" s="212">
        <v>0</v>
      </c>
      <c r="R194" s="212">
        <f>Q194*H194</f>
        <v>0</v>
      </c>
      <c r="S194" s="212">
        <v>0</v>
      </c>
      <c r="T194" s="213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14" t="s">
        <v>243</v>
      </c>
      <c r="AT194" s="214" t="s">
        <v>119</v>
      </c>
      <c r="AU194" s="214" t="s">
        <v>80</v>
      </c>
      <c r="AY194" s="16" t="s">
        <v>116</v>
      </c>
      <c r="BE194" s="215">
        <f>IF(N194="základní",J194,0)</f>
        <v>0</v>
      </c>
      <c r="BF194" s="215">
        <f>IF(N194="snížená",J194,0)</f>
        <v>0</v>
      </c>
      <c r="BG194" s="215">
        <f>IF(N194="zákl. přenesená",J194,0)</f>
        <v>0</v>
      </c>
      <c r="BH194" s="215">
        <f>IF(N194="sníž. přenesená",J194,0)</f>
        <v>0</v>
      </c>
      <c r="BI194" s="215">
        <f>IF(N194="nulová",J194,0)</f>
        <v>0</v>
      </c>
      <c r="BJ194" s="16" t="s">
        <v>78</v>
      </c>
      <c r="BK194" s="215">
        <f>ROUND(I194*H194,2)</f>
        <v>0</v>
      </c>
      <c r="BL194" s="16" t="s">
        <v>243</v>
      </c>
      <c r="BM194" s="214" t="s">
        <v>327</v>
      </c>
    </row>
    <row r="195" spans="1:47" s="2" customFormat="1" ht="12">
      <c r="A195" s="37"/>
      <c r="B195" s="38"/>
      <c r="C195" s="39"/>
      <c r="D195" s="216" t="s">
        <v>126</v>
      </c>
      <c r="E195" s="39"/>
      <c r="F195" s="217" t="s">
        <v>328</v>
      </c>
      <c r="G195" s="39"/>
      <c r="H195" s="39"/>
      <c r="I195" s="218"/>
      <c r="J195" s="39"/>
      <c r="K195" s="39"/>
      <c r="L195" s="43"/>
      <c r="M195" s="219"/>
      <c r="N195" s="220"/>
      <c r="O195" s="83"/>
      <c r="P195" s="83"/>
      <c r="Q195" s="83"/>
      <c r="R195" s="83"/>
      <c r="S195" s="83"/>
      <c r="T195" s="84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126</v>
      </c>
      <c r="AU195" s="16" t="s">
        <v>80</v>
      </c>
    </row>
    <row r="196" spans="1:47" s="2" customFormat="1" ht="12">
      <c r="A196" s="37"/>
      <c r="B196" s="38"/>
      <c r="C196" s="39"/>
      <c r="D196" s="221" t="s">
        <v>128</v>
      </c>
      <c r="E196" s="39"/>
      <c r="F196" s="222" t="s">
        <v>329</v>
      </c>
      <c r="G196" s="39"/>
      <c r="H196" s="39"/>
      <c r="I196" s="218"/>
      <c r="J196" s="39"/>
      <c r="K196" s="39"/>
      <c r="L196" s="43"/>
      <c r="M196" s="219"/>
      <c r="N196" s="220"/>
      <c r="O196" s="83"/>
      <c r="P196" s="83"/>
      <c r="Q196" s="83"/>
      <c r="R196" s="83"/>
      <c r="S196" s="83"/>
      <c r="T196" s="84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6" t="s">
        <v>128</v>
      </c>
      <c r="AU196" s="16" t="s">
        <v>80</v>
      </c>
    </row>
    <row r="197" spans="1:65" s="2" customFormat="1" ht="16.5" customHeight="1">
      <c r="A197" s="37"/>
      <c r="B197" s="38"/>
      <c r="C197" s="203" t="s">
        <v>330</v>
      </c>
      <c r="D197" s="203" t="s">
        <v>119</v>
      </c>
      <c r="E197" s="204" t="s">
        <v>331</v>
      </c>
      <c r="F197" s="205" t="s">
        <v>332</v>
      </c>
      <c r="G197" s="206" t="s">
        <v>153</v>
      </c>
      <c r="H197" s="207">
        <v>5</v>
      </c>
      <c r="I197" s="208"/>
      <c r="J197" s="209">
        <f>ROUND(I197*H197,2)</f>
        <v>0</v>
      </c>
      <c r="K197" s="205" t="s">
        <v>123</v>
      </c>
      <c r="L197" s="43"/>
      <c r="M197" s="210" t="s">
        <v>19</v>
      </c>
      <c r="N197" s="211" t="s">
        <v>41</v>
      </c>
      <c r="O197" s="83"/>
      <c r="P197" s="212">
        <f>O197*H197</f>
        <v>0</v>
      </c>
      <c r="Q197" s="212">
        <v>0</v>
      </c>
      <c r="R197" s="212">
        <f>Q197*H197</f>
        <v>0</v>
      </c>
      <c r="S197" s="212">
        <v>0</v>
      </c>
      <c r="T197" s="213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14" t="s">
        <v>243</v>
      </c>
      <c r="AT197" s="214" t="s">
        <v>119</v>
      </c>
      <c r="AU197" s="214" t="s">
        <v>80</v>
      </c>
      <c r="AY197" s="16" t="s">
        <v>116</v>
      </c>
      <c r="BE197" s="215">
        <f>IF(N197="základní",J197,0)</f>
        <v>0</v>
      </c>
      <c r="BF197" s="215">
        <f>IF(N197="snížená",J197,0)</f>
        <v>0</v>
      </c>
      <c r="BG197" s="215">
        <f>IF(N197="zákl. přenesená",J197,0)</f>
        <v>0</v>
      </c>
      <c r="BH197" s="215">
        <f>IF(N197="sníž. přenesená",J197,0)</f>
        <v>0</v>
      </c>
      <c r="BI197" s="215">
        <f>IF(N197="nulová",J197,0)</f>
        <v>0</v>
      </c>
      <c r="BJ197" s="16" t="s">
        <v>78</v>
      </c>
      <c r="BK197" s="215">
        <f>ROUND(I197*H197,2)</f>
        <v>0</v>
      </c>
      <c r="BL197" s="16" t="s">
        <v>243</v>
      </c>
      <c r="BM197" s="214" t="s">
        <v>333</v>
      </c>
    </row>
    <row r="198" spans="1:47" s="2" customFormat="1" ht="12">
      <c r="A198" s="37"/>
      <c r="B198" s="38"/>
      <c r="C198" s="39"/>
      <c r="D198" s="216" t="s">
        <v>126</v>
      </c>
      <c r="E198" s="39"/>
      <c r="F198" s="217" t="s">
        <v>334</v>
      </c>
      <c r="G198" s="39"/>
      <c r="H198" s="39"/>
      <c r="I198" s="218"/>
      <c r="J198" s="39"/>
      <c r="K198" s="39"/>
      <c r="L198" s="43"/>
      <c r="M198" s="219"/>
      <c r="N198" s="220"/>
      <c r="O198" s="83"/>
      <c r="P198" s="83"/>
      <c r="Q198" s="83"/>
      <c r="R198" s="83"/>
      <c r="S198" s="83"/>
      <c r="T198" s="84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6" t="s">
        <v>126</v>
      </c>
      <c r="AU198" s="16" t="s">
        <v>80</v>
      </c>
    </row>
    <row r="199" spans="1:47" s="2" customFormat="1" ht="12">
      <c r="A199" s="37"/>
      <c r="B199" s="38"/>
      <c r="C199" s="39"/>
      <c r="D199" s="221" t="s">
        <v>128</v>
      </c>
      <c r="E199" s="39"/>
      <c r="F199" s="222" t="s">
        <v>335</v>
      </c>
      <c r="G199" s="39"/>
      <c r="H199" s="39"/>
      <c r="I199" s="218"/>
      <c r="J199" s="39"/>
      <c r="K199" s="39"/>
      <c r="L199" s="43"/>
      <c r="M199" s="219"/>
      <c r="N199" s="220"/>
      <c r="O199" s="83"/>
      <c r="P199" s="83"/>
      <c r="Q199" s="83"/>
      <c r="R199" s="83"/>
      <c r="S199" s="83"/>
      <c r="T199" s="84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6" t="s">
        <v>128</v>
      </c>
      <c r="AU199" s="16" t="s">
        <v>80</v>
      </c>
    </row>
    <row r="200" spans="1:65" s="2" customFormat="1" ht="16.5" customHeight="1">
      <c r="A200" s="37"/>
      <c r="B200" s="38"/>
      <c r="C200" s="203" t="s">
        <v>336</v>
      </c>
      <c r="D200" s="203" t="s">
        <v>119</v>
      </c>
      <c r="E200" s="204" t="s">
        <v>337</v>
      </c>
      <c r="F200" s="205" t="s">
        <v>338</v>
      </c>
      <c r="G200" s="206" t="s">
        <v>153</v>
      </c>
      <c r="H200" s="207">
        <v>5</v>
      </c>
      <c r="I200" s="208"/>
      <c r="J200" s="209">
        <f>ROUND(I200*H200,2)</f>
        <v>0</v>
      </c>
      <c r="K200" s="205" t="s">
        <v>123</v>
      </c>
      <c r="L200" s="43"/>
      <c r="M200" s="210" t="s">
        <v>19</v>
      </c>
      <c r="N200" s="211" t="s">
        <v>41</v>
      </c>
      <c r="O200" s="83"/>
      <c r="P200" s="212">
        <f>O200*H200</f>
        <v>0</v>
      </c>
      <c r="Q200" s="212">
        <v>0</v>
      </c>
      <c r="R200" s="212">
        <f>Q200*H200</f>
        <v>0</v>
      </c>
      <c r="S200" s="212">
        <v>0</v>
      </c>
      <c r="T200" s="213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14" t="s">
        <v>243</v>
      </c>
      <c r="AT200" s="214" t="s">
        <v>119</v>
      </c>
      <c r="AU200" s="214" t="s">
        <v>80</v>
      </c>
      <c r="AY200" s="16" t="s">
        <v>116</v>
      </c>
      <c r="BE200" s="215">
        <f>IF(N200="základní",J200,0)</f>
        <v>0</v>
      </c>
      <c r="BF200" s="215">
        <f>IF(N200="snížená",J200,0)</f>
        <v>0</v>
      </c>
      <c r="BG200" s="215">
        <f>IF(N200="zákl. přenesená",J200,0)</f>
        <v>0</v>
      </c>
      <c r="BH200" s="215">
        <f>IF(N200="sníž. přenesená",J200,0)</f>
        <v>0</v>
      </c>
      <c r="BI200" s="215">
        <f>IF(N200="nulová",J200,0)</f>
        <v>0</v>
      </c>
      <c r="BJ200" s="16" t="s">
        <v>78</v>
      </c>
      <c r="BK200" s="215">
        <f>ROUND(I200*H200,2)</f>
        <v>0</v>
      </c>
      <c r="BL200" s="16" t="s">
        <v>243</v>
      </c>
      <c r="BM200" s="214" t="s">
        <v>339</v>
      </c>
    </row>
    <row r="201" spans="1:47" s="2" customFormat="1" ht="12">
      <c r="A201" s="37"/>
      <c r="B201" s="38"/>
      <c r="C201" s="39"/>
      <c r="D201" s="216" t="s">
        <v>126</v>
      </c>
      <c r="E201" s="39"/>
      <c r="F201" s="217" t="s">
        <v>338</v>
      </c>
      <c r="G201" s="39"/>
      <c r="H201" s="39"/>
      <c r="I201" s="218"/>
      <c r="J201" s="39"/>
      <c r="K201" s="39"/>
      <c r="L201" s="43"/>
      <c r="M201" s="219"/>
      <c r="N201" s="220"/>
      <c r="O201" s="83"/>
      <c r="P201" s="83"/>
      <c r="Q201" s="83"/>
      <c r="R201" s="83"/>
      <c r="S201" s="83"/>
      <c r="T201" s="84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126</v>
      </c>
      <c r="AU201" s="16" t="s">
        <v>80</v>
      </c>
    </row>
    <row r="202" spans="1:47" s="2" customFormat="1" ht="12">
      <c r="A202" s="37"/>
      <c r="B202" s="38"/>
      <c r="C202" s="39"/>
      <c r="D202" s="221" t="s">
        <v>128</v>
      </c>
      <c r="E202" s="39"/>
      <c r="F202" s="222" t="s">
        <v>340</v>
      </c>
      <c r="G202" s="39"/>
      <c r="H202" s="39"/>
      <c r="I202" s="218"/>
      <c r="J202" s="39"/>
      <c r="K202" s="39"/>
      <c r="L202" s="43"/>
      <c r="M202" s="219"/>
      <c r="N202" s="220"/>
      <c r="O202" s="83"/>
      <c r="P202" s="83"/>
      <c r="Q202" s="83"/>
      <c r="R202" s="83"/>
      <c r="S202" s="83"/>
      <c r="T202" s="84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6" t="s">
        <v>128</v>
      </c>
      <c r="AU202" s="16" t="s">
        <v>80</v>
      </c>
    </row>
    <row r="203" spans="1:65" s="2" customFormat="1" ht="16.5" customHeight="1">
      <c r="A203" s="37"/>
      <c r="B203" s="38"/>
      <c r="C203" s="203" t="s">
        <v>341</v>
      </c>
      <c r="D203" s="203" t="s">
        <v>119</v>
      </c>
      <c r="E203" s="204" t="s">
        <v>342</v>
      </c>
      <c r="F203" s="205" t="s">
        <v>343</v>
      </c>
      <c r="G203" s="206" t="s">
        <v>153</v>
      </c>
      <c r="H203" s="207">
        <v>5</v>
      </c>
      <c r="I203" s="208"/>
      <c r="J203" s="209">
        <f>ROUND(I203*H203,2)</f>
        <v>0</v>
      </c>
      <c r="K203" s="205" t="s">
        <v>123</v>
      </c>
      <c r="L203" s="43"/>
      <c r="M203" s="210" t="s">
        <v>19</v>
      </c>
      <c r="N203" s="211" t="s">
        <v>41</v>
      </c>
      <c r="O203" s="83"/>
      <c r="P203" s="212">
        <f>O203*H203</f>
        <v>0</v>
      </c>
      <c r="Q203" s="212">
        <v>0</v>
      </c>
      <c r="R203" s="212">
        <f>Q203*H203</f>
        <v>0</v>
      </c>
      <c r="S203" s="212">
        <v>0</v>
      </c>
      <c r="T203" s="213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14" t="s">
        <v>243</v>
      </c>
      <c r="AT203" s="214" t="s">
        <v>119</v>
      </c>
      <c r="AU203" s="214" t="s">
        <v>80</v>
      </c>
      <c r="AY203" s="16" t="s">
        <v>116</v>
      </c>
      <c r="BE203" s="215">
        <f>IF(N203="základní",J203,0)</f>
        <v>0</v>
      </c>
      <c r="BF203" s="215">
        <f>IF(N203="snížená",J203,0)</f>
        <v>0</v>
      </c>
      <c r="BG203" s="215">
        <f>IF(N203="zákl. přenesená",J203,0)</f>
        <v>0</v>
      </c>
      <c r="BH203" s="215">
        <f>IF(N203="sníž. přenesená",J203,0)</f>
        <v>0</v>
      </c>
      <c r="BI203" s="215">
        <f>IF(N203="nulová",J203,0)</f>
        <v>0</v>
      </c>
      <c r="BJ203" s="16" t="s">
        <v>78</v>
      </c>
      <c r="BK203" s="215">
        <f>ROUND(I203*H203,2)</f>
        <v>0</v>
      </c>
      <c r="BL203" s="16" t="s">
        <v>243</v>
      </c>
      <c r="BM203" s="214" t="s">
        <v>344</v>
      </c>
    </row>
    <row r="204" spans="1:47" s="2" customFormat="1" ht="12">
      <c r="A204" s="37"/>
      <c r="B204" s="38"/>
      <c r="C204" s="39"/>
      <c r="D204" s="216" t="s">
        <v>126</v>
      </c>
      <c r="E204" s="39"/>
      <c r="F204" s="217" t="s">
        <v>343</v>
      </c>
      <c r="G204" s="39"/>
      <c r="H204" s="39"/>
      <c r="I204" s="218"/>
      <c r="J204" s="39"/>
      <c r="K204" s="39"/>
      <c r="L204" s="43"/>
      <c r="M204" s="219"/>
      <c r="N204" s="220"/>
      <c r="O204" s="83"/>
      <c r="P204" s="83"/>
      <c r="Q204" s="83"/>
      <c r="R204" s="83"/>
      <c r="S204" s="83"/>
      <c r="T204" s="84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126</v>
      </c>
      <c r="AU204" s="16" t="s">
        <v>80</v>
      </c>
    </row>
    <row r="205" spans="1:47" s="2" customFormat="1" ht="12">
      <c r="A205" s="37"/>
      <c r="B205" s="38"/>
      <c r="C205" s="39"/>
      <c r="D205" s="221" t="s">
        <v>128</v>
      </c>
      <c r="E205" s="39"/>
      <c r="F205" s="222" t="s">
        <v>345</v>
      </c>
      <c r="G205" s="39"/>
      <c r="H205" s="39"/>
      <c r="I205" s="218"/>
      <c r="J205" s="39"/>
      <c r="K205" s="39"/>
      <c r="L205" s="43"/>
      <c r="M205" s="219"/>
      <c r="N205" s="220"/>
      <c r="O205" s="83"/>
      <c r="P205" s="83"/>
      <c r="Q205" s="83"/>
      <c r="R205" s="83"/>
      <c r="S205" s="83"/>
      <c r="T205" s="84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6" t="s">
        <v>128</v>
      </c>
      <c r="AU205" s="16" t="s">
        <v>80</v>
      </c>
    </row>
    <row r="206" spans="1:63" s="12" customFormat="1" ht="22.8" customHeight="1">
      <c r="A206" s="12"/>
      <c r="B206" s="187"/>
      <c r="C206" s="188"/>
      <c r="D206" s="189" t="s">
        <v>69</v>
      </c>
      <c r="E206" s="201" t="s">
        <v>346</v>
      </c>
      <c r="F206" s="201" t="s">
        <v>347</v>
      </c>
      <c r="G206" s="188"/>
      <c r="H206" s="188"/>
      <c r="I206" s="191"/>
      <c r="J206" s="202">
        <f>BK206</f>
        <v>0</v>
      </c>
      <c r="K206" s="188"/>
      <c r="L206" s="193"/>
      <c r="M206" s="194"/>
      <c r="N206" s="195"/>
      <c r="O206" s="195"/>
      <c r="P206" s="196">
        <f>SUM(P207:P288)</f>
        <v>0</v>
      </c>
      <c r="Q206" s="195"/>
      <c r="R206" s="196">
        <f>SUM(R207:R288)</f>
        <v>0.13100599999999998</v>
      </c>
      <c r="S206" s="195"/>
      <c r="T206" s="197">
        <f>SUM(T207:T288)</f>
        <v>1.4749999999999999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198" t="s">
        <v>138</v>
      </c>
      <c r="AT206" s="199" t="s">
        <v>69</v>
      </c>
      <c r="AU206" s="199" t="s">
        <v>78</v>
      </c>
      <c r="AY206" s="198" t="s">
        <v>116</v>
      </c>
      <c r="BK206" s="200">
        <f>SUM(BK207:BK288)</f>
        <v>0</v>
      </c>
    </row>
    <row r="207" spans="1:65" s="2" customFormat="1" ht="16.5" customHeight="1">
      <c r="A207" s="37"/>
      <c r="B207" s="38"/>
      <c r="C207" s="203" t="s">
        <v>348</v>
      </c>
      <c r="D207" s="203" t="s">
        <v>119</v>
      </c>
      <c r="E207" s="204" t="s">
        <v>349</v>
      </c>
      <c r="F207" s="205" t="s">
        <v>350</v>
      </c>
      <c r="G207" s="206" t="s">
        <v>351</v>
      </c>
      <c r="H207" s="207">
        <v>0.2</v>
      </c>
      <c r="I207" s="208"/>
      <c r="J207" s="209">
        <f>ROUND(I207*H207,2)</f>
        <v>0</v>
      </c>
      <c r="K207" s="205" t="s">
        <v>123</v>
      </c>
      <c r="L207" s="43"/>
      <c r="M207" s="210" t="s">
        <v>19</v>
      </c>
      <c r="N207" s="211" t="s">
        <v>41</v>
      </c>
      <c r="O207" s="83"/>
      <c r="P207" s="212">
        <f>O207*H207</f>
        <v>0</v>
      </c>
      <c r="Q207" s="212">
        <v>0.00193</v>
      </c>
      <c r="R207" s="212">
        <f>Q207*H207</f>
        <v>0.00038600000000000006</v>
      </c>
      <c r="S207" s="212">
        <v>0</v>
      </c>
      <c r="T207" s="213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14" t="s">
        <v>243</v>
      </c>
      <c r="AT207" s="214" t="s">
        <v>119</v>
      </c>
      <c r="AU207" s="214" t="s">
        <v>80</v>
      </c>
      <c r="AY207" s="16" t="s">
        <v>116</v>
      </c>
      <c r="BE207" s="215">
        <f>IF(N207="základní",J207,0)</f>
        <v>0</v>
      </c>
      <c r="BF207" s="215">
        <f>IF(N207="snížená",J207,0)</f>
        <v>0</v>
      </c>
      <c r="BG207" s="215">
        <f>IF(N207="zákl. přenesená",J207,0)</f>
        <v>0</v>
      </c>
      <c r="BH207" s="215">
        <f>IF(N207="sníž. přenesená",J207,0)</f>
        <v>0</v>
      </c>
      <c r="BI207" s="215">
        <f>IF(N207="nulová",J207,0)</f>
        <v>0</v>
      </c>
      <c r="BJ207" s="16" t="s">
        <v>78</v>
      </c>
      <c r="BK207" s="215">
        <f>ROUND(I207*H207,2)</f>
        <v>0</v>
      </c>
      <c r="BL207" s="16" t="s">
        <v>243</v>
      </c>
      <c r="BM207" s="214" t="s">
        <v>352</v>
      </c>
    </row>
    <row r="208" spans="1:47" s="2" customFormat="1" ht="12">
      <c r="A208" s="37"/>
      <c r="B208" s="38"/>
      <c r="C208" s="39"/>
      <c r="D208" s="216" t="s">
        <v>126</v>
      </c>
      <c r="E208" s="39"/>
      <c r="F208" s="217" t="s">
        <v>353</v>
      </c>
      <c r="G208" s="39"/>
      <c r="H208" s="39"/>
      <c r="I208" s="218"/>
      <c r="J208" s="39"/>
      <c r="K208" s="39"/>
      <c r="L208" s="43"/>
      <c r="M208" s="219"/>
      <c r="N208" s="220"/>
      <c r="O208" s="83"/>
      <c r="P208" s="83"/>
      <c r="Q208" s="83"/>
      <c r="R208" s="83"/>
      <c r="S208" s="83"/>
      <c r="T208" s="84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6" t="s">
        <v>126</v>
      </c>
      <c r="AU208" s="16" t="s">
        <v>80</v>
      </c>
    </row>
    <row r="209" spans="1:47" s="2" customFormat="1" ht="12">
      <c r="A209" s="37"/>
      <c r="B209" s="38"/>
      <c r="C209" s="39"/>
      <c r="D209" s="221" t="s">
        <v>128</v>
      </c>
      <c r="E209" s="39"/>
      <c r="F209" s="222" t="s">
        <v>354</v>
      </c>
      <c r="G209" s="39"/>
      <c r="H209" s="39"/>
      <c r="I209" s="218"/>
      <c r="J209" s="39"/>
      <c r="K209" s="39"/>
      <c r="L209" s="43"/>
      <c r="M209" s="219"/>
      <c r="N209" s="220"/>
      <c r="O209" s="83"/>
      <c r="P209" s="83"/>
      <c r="Q209" s="83"/>
      <c r="R209" s="83"/>
      <c r="S209" s="83"/>
      <c r="T209" s="84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6" t="s">
        <v>128</v>
      </c>
      <c r="AU209" s="16" t="s">
        <v>80</v>
      </c>
    </row>
    <row r="210" spans="1:65" s="2" customFormat="1" ht="16.5" customHeight="1">
      <c r="A210" s="37"/>
      <c r="B210" s="38"/>
      <c r="C210" s="203" t="s">
        <v>355</v>
      </c>
      <c r="D210" s="203" t="s">
        <v>119</v>
      </c>
      <c r="E210" s="204" t="s">
        <v>356</v>
      </c>
      <c r="F210" s="205" t="s">
        <v>357</v>
      </c>
      <c r="G210" s="206" t="s">
        <v>358</v>
      </c>
      <c r="H210" s="207">
        <v>3.946</v>
      </c>
      <c r="I210" s="208"/>
      <c r="J210" s="209">
        <f>ROUND(I210*H210,2)</f>
        <v>0</v>
      </c>
      <c r="K210" s="205" t="s">
        <v>123</v>
      </c>
      <c r="L210" s="43"/>
      <c r="M210" s="210" t="s">
        <v>19</v>
      </c>
      <c r="N210" s="211" t="s">
        <v>41</v>
      </c>
      <c r="O210" s="83"/>
      <c r="P210" s="212">
        <f>O210*H210</f>
        <v>0</v>
      </c>
      <c r="Q210" s="212">
        <v>0</v>
      </c>
      <c r="R210" s="212">
        <f>Q210*H210</f>
        <v>0</v>
      </c>
      <c r="S210" s="212">
        <v>0</v>
      </c>
      <c r="T210" s="213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14" t="s">
        <v>243</v>
      </c>
      <c r="AT210" s="214" t="s">
        <v>119</v>
      </c>
      <c r="AU210" s="214" t="s">
        <v>80</v>
      </c>
      <c r="AY210" s="16" t="s">
        <v>116</v>
      </c>
      <c r="BE210" s="215">
        <f>IF(N210="základní",J210,0)</f>
        <v>0</v>
      </c>
      <c r="BF210" s="215">
        <f>IF(N210="snížená",J210,0)</f>
        <v>0</v>
      </c>
      <c r="BG210" s="215">
        <f>IF(N210="zákl. přenesená",J210,0)</f>
        <v>0</v>
      </c>
      <c r="BH210" s="215">
        <f>IF(N210="sníž. přenesená",J210,0)</f>
        <v>0</v>
      </c>
      <c r="BI210" s="215">
        <f>IF(N210="nulová",J210,0)</f>
        <v>0</v>
      </c>
      <c r="BJ210" s="16" t="s">
        <v>78</v>
      </c>
      <c r="BK210" s="215">
        <f>ROUND(I210*H210,2)</f>
        <v>0</v>
      </c>
      <c r="BL210" s="16" t="s">
        <v>243</v>
      </c>
      <c r="BM210" s="214" t="s">
        <v>359</v>
      </c>
    </row>
    <row r="211" spans="1:47" s="2" customFormat="1" ht="12">
      <c r="A211" s="37"/>
      <c r="B211" s="38"/>
      <c r="C211" s="39"/>
      <c r="D211" s="216" t="s">
        <v>126</v>
      </c>
      <c r="E211" s="39"/>
      <c r="F211" s="217" t="s">
        <v>360</v>
      </c>
      <c r="G211" s="39"/>
      <c r="H211" s="39"/>
      <c r="I211" s="218"/>
      <c r="J211" s="39"/>
      <c r="K211" s="39"/>
      <c r="L211" s="43"/>
      <c r="M211" s="219"/>
      <c r="N211" s="220"/>
      <c r="O211" s="83"/>
      <c r="P211" s="83"/>
      <c r="Q211" s="83"/>
      <c r="R211" s="83"/>
      <c r="S211" s="83"/>
      <c r="T211" s="84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6" t="s">
        <v>126</v>
      </c>
      <c r="AU211" s="16" t="s">
        <v>80</v>
      </c>
    </row>
    <row r="212" spans="1:47" s="2" customFormat="1" ht="12">
      <c r="A212" s="37"/>
      <c r="B212" s="38"/>
      <c r="C212" s="39"/>
      <c r="D212" s="221" t="s">
        <v>128</v>
      </c>
      <c r="E212" s="39"/>
      <c r="F212" s="222" t="s">
        <v>361</v>
      </c>
      <c r="G212" s="39"/>
      <c r="H212" s="39"/>
      <c r="I212" s="218"/>
      <c r="J212" s="39"/>
      <c r="K212" s="39"/>
      <c r="L212" s="43"/>
      <c r="M212" s="219"/>
      <c r="N212" s="220"/>
      <c r="O212" s="83"/>
      <c r="P212" s="83"/>
      <c r="Q212" s="83"/>
      <c r="R212" s="83"/>
      <c r="S212" s="83"/>
      <c r="T212" s="84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6" t="s">
        <v>128</v>
      </c>
      <c r="AU212" s="16" t="s">
        <v>80</v>
      </c>
    </row>
    <row r="213" spans="1:47" s="2" customFormat="1" ht="12">
      <c r="A213" s="37"/>
      <c r="B213" s="38"/>
      <c r="C213" s="39"/>
      <c r="D213" s="216" t="s">
        <v>168</v>
      </c>
      <c r="E213" s="39"/>
      <c r="F213" s="244" t="s">
        <v>362</v>
      </c>
      <c r="G213" s="39"/>
      <c r="H213" s="39"/>
      <c r="I213" s="218"/>
      <c r="J213" s="39"/>
      <c r="K213" s="39"/>
      <c r="L213" s="43"/>
      <c r="M213" s="219"/>
      <c r="N213" s="220"/>
      <c r="O213" s="83"/>
      <c r="P213" s="83"/>
      <c r="Q213" s="83"/>
      <c r="R213" s="83"/>
      <c r="S213" s="83"/>
      <c r="T213" s="84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6" t="s">
        <v>168</v>
      </c>
      <c r="AU213" s="16" t="s">
        <v>80</v>
      </c>
    </row>
    <row r="214" spans="1:51" s="13" customFormat="1" ht="12">
      <c r="A214" s="13"/>
      <c r="B214" s="223"/>
      <c r="C214" s="224"/>
      <c r="D214" s="216" t="s">
        <v>130</v>
      </c>
      <c r="E214" s="225" t="s">
        <v>19</v>
      </c>
      <c r="F214" s="226" t="s">
        <v>363</v>
      </c>
      <c r="G214" s="224"/>
      <c r="H214" s="227">
        <v>3.946</v>
      </c>
      <c r="I214" s="228"/>
      <c r="J214" s="224"/>
      <c r="K214" s="224"/>
      <c r="L214" s="229"/>
      <c r="M214" s="230"/>
      <c r="N214" s="231"/>
      <c r="O214" s="231"/>
      <c r="P214" s="231"/>
      <c r="Q214" s="231"/>
      <c r="R214" s="231"/>
      <c r="S214" s="231"/>
      <c r="T214" s="23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3" t="s">
        <v>130</v>
      </c>
      <c r="AU214" s="233" t="s">
        <v>80</v>
      </c>
      <c r="AV214" s="13" t="s">
        <v>80</v>
      </c>
      <c r="AW214" s="13" t="s">
        <v>32</v>
      </c>
      <c r="AX214" s="13" t="s">
        <v>78</v>
      </c>
      <c r="AY214" s="233" t="s">
        <v>116</v>
      </c>
    </row>
    <row r="215" spans="1:65" s="2" customFormat="1" ht="16.5" customHeight="1">
      <c r="A215" s="37"/>
      <c r="B215" s="38"/>
      <c r="C215" s="203" t="s">
        <v>364</v>
      </c>
      <c r="D215" s="203" t="s">
        <v>119</v>
      </c>
      <c r="E215" s="204" t="s">
        <v>365</v>
      </c>
      <c r="F215" s="205" t="s">
        <v>366</v>
      </c>
      <c r="G215" s="206" t="s">
        <v>122</v>
      </c>
      <c r="H215" s="207">
        <v>160</v>
      </c>
      <c r="I215" s="208"/>
      <c r="J215" s="209">
        <f>ROUND(I215*H215,2)</f>
        <v>0</v>
      </c>
      <c r="K215" s="205" t="s">
        <v>123</v>
      </c>
      <c r="L215" s="43"/>
      <c r="M215" s="210" t="s">
        <v>19</v>
      </c>
      <c r="N215" s="211" t="s">
        <v>41</v>
      </c>
      <c r="O215" s="83"/>
      <c r="P215" s="212">
        <f>O215*H215</f>
        <v>0</v>
      </c>
      <c r="Q215" s="212">
        <v>0</v>
      </c>
      <c r="R215" s="212">
        <f>Q215*H215</f>
        <v>0</v>
      </c>
      <c r="S215" s="212">
        <v>0</v>
      </c>
      <c r="T215" s="213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14" t="s">
        <v>243</v>
      </c>
      <c r="AT215" s="214" t="s">
        <v>119</v>
      </c>
      <c r="AU215" s="214" t="s">
        <v>80</v>
      </c>
      <c r="AY215" s="16" t="s">
        <v>116</v>
      </c>
      <c r="BE215" s="215">
        <f>IF(N215="základní",J215,0)</f>
        <v>0</v>
      </c>
      <c r="BF215" s="215">
        <f>IF(N215="snížená",J215,0)</f>
        <v>0</v>
      </c>
      <c r="BG215" s="215">
        <f>IF(N215="zákl. přenesená",J215,0)</f>
        <v>0</v>
      </c>
      <c r="BH215" s="215">
        <f>IF(N215="sníž. přenesená",J215,0)</f>
        <v>0</v>
      </c>
      <c r="BI215" s="215">
        <f>IF(N215="nulová",J215,0)</f>
        <v>0</v>
      </c>
      <c r="BJ215" s="16" t="s">
        <v>78</v>
      </c>
      <c r="BK215" s="215">
        <f>ROUND(I215*H215,2)</f>
        <v>0</v>
      </c>
      <c r="BL215" s="16" t="s">
        <v>243</v>
      </c>
      <c r="BM215" s="214" t="s">
        <v>367</v>
      </c>
    </row>
    <row r="216" spans="1:47" s="2" customFormat="1" ht="12">
      <c r="A216" s="37"/>
      <c r="B216" s="38"/>
      <c r="C216" s="39"/>
      <c r="D216" s="216" t="s">
        <v>126</v>
      </c>
      <c r="E216" s="39"/>
      <c r="F216" s="217" t="s">
        <v>368</v>
      </c>
      <c r="G216" s="39"/>
      <c r="H216" s="39"/>
      <c r="I216" s="218"/>
      <c r="J216" s="39"/>
      <c r="K216" s="39"/>
      <c r="L216" s="43"/>
      <c r="M216" s="219"/>
      <c r="N216" s="220"/>
      <c r="O216" s="83"/>
      <c r="P216" s="83"/>
      <c r="Q216" s="83"/>
      <c r="R216" s="83"/>
      <c r="S216" s="83"/>
      <c r="T216" s="84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6" t="s">
        <v>126</v>
      </c>
      <c r="AU216" s="16" t="s">
        <v>80</v>
      </c>
    </row>
    <row r="217" spans="1:47" s="2" customFormat="1" ht="12">
      <c r="A217" s="37"/>
      <c r="B217" s="38"/>
      <c r="C217" s="39"/>
      <c r="D217" s="221" t="s">
        <v>128</v>
      </c>
      <c r="E217" s="39"/>
      <c r="F217" s="222" t="s">
        <v>369</v>
      </c>
      <c r="G217" s="39"/>
      <c r="H217" s="39"/>
      <c r="I217" s="218"/>
      <c r="J217" s="39"/>
      <c r="K217" s="39"/>
      <c r="L217" s="43"/>
      <c r="M217" s="219"/>
      <c r="N217" s="220"/>
      <c r="O217" s="83"/>
      <c r="P217" s="83"/>
      <c r="Q217" s="83"/>
      <c r="R217" s="83"/>
      <c r="S217" s="83"/>
      <c r="T217" s="84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T217" s="16" t="s">
        <v>128</v>
      </c>
      <c r="AU217" s="16" t="s">
        <v>80</v>
      </c>
    </row>
    <row r="218" spans="1:47" s="2" customFormat="1" ht="12">
      <c r="A218" s="37"/>
      <c r="B218" s="38"/>
      <c r="C218" s="39"/>
      <c r="D218" s="216" t="s">
        <v>168</v>
      </c>
      <c r="E218" s="39"/>
      <c r="F218" s="244" t="s">
        <v>370</v>
      </c>
      <c r="G218" s="39"/>
      <c r="H218" s="39"/>
      <c r="I218" s="218"/>
      <c r="J218" s="39"/>
      <c r="K218" s="39"/>
      <c r="L218" s="43"/>
      <c r="M218" s="219"/>
      <c r="N218" s="220"/>
      <c r="O218" s="83"/>
      <c r="P218" s="83"/>
      <c r="Q218" s="83"/>
      <c r="R218" s="83"/>
      <c r="S218" s="83"/>
      <c r="T218" s="84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16" t="s">
        <v>168</v>
      </c>
      <c r="AU218" s="16" t="s">
        <v>80</v>
      </c>
    </row>
    <row r="219" spans="1:65" s="2" customFormat="1" ht="16.5" customHeight="1">
      <c r="A219" s="37"/>
      <c r="B219" s="38"/>
      <c r="C219" s="203" t="s">
        <v>371</v>
      </c>
      <c r="D219" s="203" t="s">
        <v>119</v>
      </c>
      <c r="E219" s="204" t="s">
        <v>372</v>
      </c>
      <c r="F219" s="205" t="s">
        <v>373</v>
      </c>
      <c r="G219" s="206" t="s">
        <v>122</v>
      </c>
      <c r="H219" s="207">
        <v>30</v>
      </c>
      <c r="I219" s="208"/>
      <c r="J219" s="209">
        <f>ROUND(I219*H219,2)</f>
        <v>0</v>
      </c>
      <c r="K219" s="205" t="s">
        <v>123</v>
      </c>
      <c r="L219" s="43"/>
      <c r="M219" s="210" t="s">
        <v>19</v>
      </c>
      <c r="N219" s="211" t="s">
        <v>41</v>
      </c>
      <c r="O219" s="83"/>
      <c r="P219" s="212">
        <f>O219*H219</f>
        <v>0</v>
      </c>
      <c r="Q219" s="212">
        <v>0</v>
      </c>
      <c r="R219" s="212">
        <f>Q219*H219</f>
        <v>0</v>
      </c>
      <c r="S219" s="212">
        <v>0</v>
      </c>
      <c r="T219" s="213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14" t="s">
        <v>243</v>
      </c>
      <c r="AT219" s="214" t="s">
        <v>119</v>
      </c>
      <c r="AU219" s="214" t="s">
        <v>80</v>
      </c>
      <c r="AY219" s="16" t="s">
        <v>116</v>
      </c>
      <c r="BE219" s="215">
        <f>IF(N219="základní",J219,0)</f>
        <v>0</v>
      </c>
      <c r="BF219" s="215">
        <f>IF(N219="snížená",J219,0)</f>
        <v>0</v>
      </c>
      <c r="BG219" s="215">
        <f>IF(N219="zákl. přenesená",J219,0)</f>
        <v>0</v>
      </c>
      <c r="BH219" s="215">
        <f>IF(N219="sníž. přenesená",J219,0)</f>
        <v>0</v>
      </c>
      <c r="BI219" s="215">
        <f>IF(N219="nulová",J219,0)</f>
        <v>0</v>
      </c>
      <c r="BJ219" s="16" t="s">
        <v>78</v>
      </c>
      <c r="BK219" s="215">
        <f>ROUND(I219*H219,2)</f>
        <v>0</v>
      </c>
      <c r="BL219" s="16" t="s">
        <v>243</v>
      </c>
      <c r="BM219" s="214" t="s">
        <v>374</v>
      </c>
    </row>
    <row r="220" spans="1:47" s="2" customFormat="1" ht="12">
      <c r="A220" s="37"/>
      <c r="B220" s="38"/>
      <c r="C220" s="39"/>
      <c r="D220" s="216" t="s">
        <v>126</v>
      </c>
      <c r="E220" s="39"/>
      <c r="F220" s="217" t="s">
        <v>375</v>
      </c>
      <c r="G220" s="39"/>
      <c r="H220" s="39"/>
      <c r="I220" s="218"/>
      <c r="J220" s="39"/>
      <c r="K220" s="39"/>
      <c r="L220" s="43"/>
      <c r="M220" s="219"/>
      <c r="N220" s="220"/>
      <c r="O220" s="83"/>
      <c r="P220" s="83"/>
      <c r="Q220" s="83"/>
      <c r="R220" s="83"/>
      <c r="S220" s="83"/>
      <c r="T220" s="84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16" t="s">
        <v>126</v>
      </c>
      <c r="AU220" s="16" t="s">
        <v>80</v>
      </c>
    </row>
    <row r="221" spans="1:47" s="2" customFormat="1" ht="12">
      <c r="A221" s="37"/>
      <c r="B221" s="38"/>
      <c r="C221" s="39"/>
      <c r="D221" s="221" t="s">
        <v>128</v>
      </c>
      <c r="E221" s="39"/>
      <c r="F221" s="222" t="s">
        <v>376</v>
      </c>
      <c r="G221" s="39"/>
      <c r="H221" s="39"/>
      <c r="I221" s="218"/>
      <c r="J221" s="39"/>
      <c r="K221" s="39"/>
      <c r="L221" s="43"/>
      <c r="M221" s="219"/>
      <c r="N221" s="220"/>
      <c r="O221" s="83"/>
      <c r="P221" s="83"/>
      <c r="Q221" s="83"/>
      <c r="R221" s="83"/>
      <c r="S221" s="83"/>
      <c r="T221" s="84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T221" s="16" t="s">
        <v>128</v>
      </c>
      <c r="AU221" s="16" t="s">
        <v>80</v>
      </c>
    </row>
    <row r="222" spans="1:47" s="2" customFormat="1" ht="12">
      <c r="A222" s="37"/>
      <c r="B222" s="38"/>
      <c r="C222" s="39"/>
      <c r="D222" s="216" t="s">
        <v>168</v>
      </c>
      <c r="E222" s="39"/>
      <c r="F222" s="244" t="s">
        <v>377</v>
      </c>
      <c r="G222" s="39"/>
      <c r="H222" s="39"/>
      <c r="I222" s="218"/>
      <c r="J222" s="39"/>
      <c r="K222" s="39"/>
      <c r="L222" s="43"/>
      <c r="M222" s="219"/>
      <c r="N222" s="220"/>
      <c r="O222" s="83"/>
      <c r="P222" s="83"/>
      <c r="Q222" s="83"/>
      <c r="R222" s="83"/>
      <c r="S222" s="83"/>
      <c r="T222" s="84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6" t="s">
        <v>168</v>
      </c>
      <c r="AU222" s="16" t="s">
        <v>80</v>
      </c>
    </row>
    <row r="223" spans="1:65" s="2" customFormat="1" ht="21.75" customHeight="1">
      <c r="A223" s="37"/>
      <c r="B223" s="38"/>
      <c r="C223" s="203" t="s">
        <v>378</v>
      </c>
      <c r="D223" s="203" t="s">
        <v>119</v>
      </c>
      <c r="E223" s="204" t="s">
        <v>379</v>
      </c>
      <c r="F223" s="205" t="s">
        <v>380</v>
      </c>
      <c r="G223" s="206" t="s">
        <v>358</v>
      </c>
      <c r="H223" s="207">
        <v>3.883</v>
      </c>
      <c r="I223" s="208"/>
      <c r="J223" s="209">
        <f>ROUND(I223*H223,2)</f>
        <v>0</v>
      </c>
      <c r="K223" s="205" t="s">
        <v>123</v>
      </c>
      <c r="L223" s="43"/>
      <c r="M223" s="210" t="s">
        <v>19</v>
      </c>
      <c r="N223" s="211" t="s">
        <v>41</v>
      </c>
      <c r="O223" s="83"/>
      <c r="P223" s="212">
        <f>O223*H223</f>
        <v>0</v>
      </c>
      <c r="Q223" s="212">
        <v>0</v>
      </c>
      <c r="R223" s="212">
        <f>Q223*H223</f>
        <v>0</v>
      </c>
      <c r="S223" s="212">
        <v>0</v>
      </c>
      <c r="T223" s="213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14" t="s">
        <v>243</v>
      </c>
      <c r="AT223" s="214" t="s">
        <v>119</v>
      </c>
      <c r="AU223" s="214" t="s">
        <v>80</v>
      </c>
      <c r="AY223" s="16" t="s">
        <v>116</v>
      </c>
      <c r="BE223" s="215">
        <f>IF(N223="základní",J223,0)</f>
        <v>0</v>
      </c>
      <c r="BF223" s="215">
        <f>IF(N223="snížená",J223,0)</f>
        <v>0</v>
      </c>
      <c r="BG223" s="215">
        <f>IF(N223="zákl. přenesená",J223,0)</f>
        <v>0</v>
      </c>
      <c r="BH223" s="215">
        <f>IF(N223="sníž. přenesená",J223,0)</f>
        <v>0</v>
      </c>
      <c r="BI223" s="215">
        <f>IF(N223="nulová",J223,0)</f>
        <v>0</v>
      </c>
      <c r="BJ223" s="16" t="s">
        <v>78</v>
      </c>
      <c r="BK223" s="215">
        <f>ROUND(I223*H223,2)</f>
        <v>0</v>
      </c>
      <c r="BL223" s="16" t="s">
        <v>243</v>
      </c>
      <c r="BM223" s="214" t="s">
        <v>381</v>
      </c>
    </row>
    <row r="224" spans="1:47" s="2" customFormat="1" ht="12">
      <c r="A224" s="37"/>
      <c r="B224" s="38"/>
      <c r="C224" s="39"/>
      <c r="D224" s="216" t="s">
        <v>126</v>
      </c>
      <c r="E224" s="39"/>
      <c r="F224" s="217" t="s">
        <v>382</v>
      </c>
      <c r="G224" s="39"/>
      <c r="H224" s="39"/>
      <c r="I224" s="218"/>
      <c r="J224" s="39"/>
      <c r="K224" s="39"/>
      <c r="L224" s="43"/>
      <c r="M224" s="219"/>
      <c r="N224" s="220"/>
      <c r="O224" s="83"/>
      <c r="P224" s="83"/>
      <c r="Q224" s="83"/>
      <c r="R224" s="83"/>
      <c r="S224" s="83"/>
      <c r="T224" s="84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6" t="s">
        <v>126</v>
      </c>
      <c r="AU224" s="16" t="s">
        <v>80</v>
      </c>
    </row>
    <row r="225" spans="1:47" s="2" customFormat="1" ht="12">
      <c r="A225" s="37"/>
      <c r="B225" s="38"/>
      <c r="C225" s="39"/>
      <c r="D225" s="221" t="s">
        <v>128</v>
      </c>
      <c r="E225" s="39"/>
      <c r="F225" s="222" t="s">
        <v>383</v>
      </c>
      <c r="G225" s="39"/>
      <c r="H225" s="39"/>
      <c r="I225" s="218"/>
      <c r="J225" s="39"/>
      <c r="K225" s="39"/>
      <c r="L225" s="43"/>
      <c r="M225" s="219"/>
      <c r="N225" s="220"/>
      <c r="O225" s="83"/>
      <c r="P225" s="83"/>
      <c r="Q225" s="83"/>
      <c r="R225" s="83"/>
      <c r="S225" s="83"/>
      <c r="T225" s="84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6" t="s">
        <v>128</v>
      </c>
      <c r="AU225" s="16" t="s">
        <v>80</v>
      </c>
    </row>
    <row r="226" spans="1:65" s="2" customFormat="1" ht="21.75" customHeight="1">
      <c r="A226" s="37"/>
      <c r="B226" s="38"/>
      <c r="C226" s="203" t="s">
        <v>384</v>
      </c>
      <c r="D226" s="203" t="s">
        <v>119</v>
      </c>
      <c r="E226" s="204" t="s">
        <v>385</v>
      </c>
      <c r="F226" s="205" t="s">
        <v>386</v>
      </c>
      <c r="G226" s="206" t="s">
        <v>358</v>
      </c>
      <c r="H226" s="207">
        <v>3.883</v>
      </c>
      <c r="I226" s="208"/>
      <c r="J226" s="209">
        <f>ROUND(I226*H226,2)</f>
        <v>0</v>
      </c>
      <c r="K226" s="205" t="s">
        <v>123</v>
      </c>
      <c r="L226" s="43"/>
      <c r="M226" s="210" t="s">
        <v>19</v>
      </c>
      <c r="N226" s="211" t="s">
        <v>41</v>
      </c>
      <c r="O226" s="83"/>
      <c r="P226" s="212">
        <f>O226*H226</f>
        <v>0</v>
      </c>
      <c r="Q226" s="212">
        <v>0</v>
      </c>
      <c r="R226" s="212">
        <f>Q226*H226</f>
        <v>0</v>
      </c>
      <c r="S226" s="212">
        <v>0</v>
      </c>
      <c r="T226" s="213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14" t="s">
        <v>243</v>
      </c>
      <c r="AT226" s="214" t="s">
        <v>119</v>
      </c>
      <c r="AU226" s="214" t="s">
        <v>80</v>
      </c>
      <c r="AY226" s="16" t="s">
        <v>116</v>
      </c>
      <c r="BE226" s="215">
        <f>IF(N226="základní",J226,0)</f>
        <v>0</v>
      </c>
      <c r="BF226" s="215">
        <f>IF(N226="snížená",J226,0)</f>
        <v>0</v>
      </c>
      <c r="BG226" s="215">
        <f>IF(N226="zákl. přenesená",J226,0)</f>
        <v>0</v>
      </c>
      <c r="BH226" s="215">
        <f>IF(N226="sníž. přenesená",J226,0)</f>
        <v>0</v>
      </c>
      <c r="BI226" s="215">
        <f>IF(N226="nulová",J226,0)</f>
        <v>0</v>
      </c>
      <c r="BJ226" s="16" t="s">
        <v>78</v>
      </c>
      <c r="BK226" s="215">
        <f>ROUND(I226*H226,2)</f>
        <v>0</v>
      </c>
      <c r="BL226" s="16" t="s">
        <v>243</v>
      </c>
      <c r="BM226" s="214" t="s">
        <v>387</v>
      </c>
    </row>
    <row r="227" spans="1:47" s="2" customFormat="1" ht="12">
      <c r="A227" s="37"/>
      <c r="B227" s="38"/>
      <c r="C227" s="39"/>
      <c r="D227" s="216" t="s">
        <v>126</v>
      </c>
      <c r="E227" s="39"/>
      <c r="F227" s="217" t="s">
        <v>388</v>
      </c>
      <c r="G227" s="39"/>
      <c r="H227" s="39"/>
      <c r="I227" s="218"/>
      <c r="J227" s="39"/>
      <c r="K227" s="39"/>
      <c r="L227" s="43"/>
      <c r="M227" s="219"/>
      <c r="N227" s="220"/>
      <c r="O227" s="83"/>
      <c r="P227" s="83"/>
      <c r="Q227" s="83"/>
      <c r="R227" s="83"/>
      <c r="S227" s="83"/>
      <c r="T227" s="84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6" t="s">
        <v>126</v>
      </c>
      <c r="AU227" s="16" t="s">
        <v>80</v>
      </c>
    </row>
    <row r="228" spans="1:47" s="2" customFormat="1" ht="12">
      <c r="A228" s="37"/>
      <c r="B228" s="38"/>
      <c r="C228" s="39"/>
      <c r="D228" s="221" t="s">
        <v>128</v>
      </c>
      <c r="E228" s="39"/>
      <c r="F228" s="222" t="s">
        <v>389</v>
      </c>
      <c r="G228" s="39"/>
      <c r="H228" s="39"/>
      <c r="I228" s="218"/>
      <c r="J228" s="39"/>
      <c r="K228" s="39"/>
      <c r="L228" s="43"/>
      <c r="M228" s="219"/>
      <c r="N228" s="220"/>
      <c r="O228" s="83"/>
      <c r="P228" s="83"/>
      <c r="Q228" s="83"/>
      <c r="R228" s="83"/>
      <c r="S228" s="83"/>
      <c r="T228" s="84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6" t="s">
        <v>128</v>
      </c>
      <c r="AU228" s="16" t="s">
        <v>80</v>
      </c>
    </row>
    <row r="229" spans="1:65" s="2" customFormat="1" ht="24.15" customHeight="1">
      <c r="A229" s="37"/>
      <c r="B229" s="38"/>
      <c r="C229" s="203" t="s">
        <v>390</v>
      </c>
      <c r="D229" s="203" t="s">
        <v>119</v>
      </c>
      <c r="E229" s="204" t="s">
        <v>391</v>
      </c>
      <c r="F229" s="205" t="s">
        <v>392</v>
      </c>
      <c r="G229" s="206" t="s">
        <v>358</v>
      </c>
      <c r="H229" s="207">
        <v>77.66</v>
      </c>
      <c r="I229" s="208"/>
      <c r="J229" s="209">
        <f>ROUND(I229*H229,2)</f>
        <v>0</v>
      </c>
      <c r="K229" s="205" t="s">
        <v>123</v>
      </c>
      <c r="L229" s="43"/>
      <c r="M229" s="210" t="s">
        <v>19</v>
      </c>
      <c r="N229" s="211" t="s">
        <v>41</v>
      </c>
      <c r="O229" s="83"/>
      <c r="P229" s="212">
        <f>O229*H229</f>
        <v>0</v>
      </c>
      <c r="Q229" s="212">
        <v>0</v>
      </c>
      <c r="R229" s="212">
        <f>Q229*H229</f>
        <v>0</v>
      </c>
      <c r="S229" s="212">
        <v>0</v>
      </c>
      <c r="T229" s="213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14" t="s">
        <v>243</v>
      </c>
      <c r="AT229" s="214" t="s">
        <v>119</v>
      </c>
      <c r="AU229" s="214" t="s">
        <v>80</v>
      </c>
      <c r="AY229" s="16" t="s">
        <v>116</v>
      </c>
      <c r="BE229" s="215">
        <f>IF(N229="základní",J229,0)</f>
        <v>0</v>
      </c>
      <c r="BF229" s="215">
        <f>IF(N229="snížená",J229,0)</f>
        <v>0</v>
      </c>
      <c r="BG229" s="215">
        <f>IF(N229="zákl. přenesená",J229,0)</f>
        <v>0</v>
      </c>
      <c r="BH229" s="215">
        <f>IF(N229="sníž. přenesená",J229,0)</f>
        <v>0</v>
      </c>
      <c r="BI229" s="215">
        <f>IF(N229="nulová",J229,0)</f>
        <v>0</v>
      </c>
      <c r="BJ229" s="16" t="s">
        <v>78</v>
      </c>
      <c r="BK229" s="215">
        <f>ROUND(I229*H229,2)</f>
        <v>0</v>
      </c>
      <c r="BL229" s="16" t="s">
        <v>243</v>
      </c>
      <c r="BM229" s="214" t="s">
        <v>393</v>
      </c>
    </row>
    <row r="230" spans="1:47" s="2" customFormat="1" ht="12">
      <c r="A230" s="37"/>
      <c r="B230" s="38"/>
      <c r="C230" s="39"/>
      <c r="D230" s="216" t="s">
        <v>126</v>
      </c>
      <c r="E230" s="39"/>
      <c r="F230" s="217" t="s">
        <v>394</v>
      </c>
      <c r="G230" s="39"/>
      <c r="H230" s="39"/>
      <c r="I230" s="218"/>
      <c r="J230" s="39"/>
      <c r="K230" s="39"/>
      <c r="L230" s="43"/>
      <c r="M230" s="219"/>
      <c r="N230" s="220"/>
      <c r="O230" s="83"/>
      <c r="P230" s="83"/>
      <c r="Q230" s="83"/>
      <c r="R230" s="83"/>
      <c r="S230" s="83"/>
      <c r="T230" s="84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6" t="s">
        <v>126</v>
      </c>
      <c r="AU230" s="16" t="s">
        <v>80</v>
      </c>
    </row>
    <row r="231" spans="1:47" s="2" customFormat="1" ht="12">
      <c r="A231" s="37"/>
      <c r="B231" s="38"/>
      <c r="C231" s="39"/>
      <c r="D231" s="221" t="s">
        <v>128</v>
      </c>
      <c r="E231" s="39"/>
      <c r="F231" s="222" t="s">
        <v>395</v>
      </c>
      <c r="G231" s="39"/>
      <c r="H231" s="39"/>
      <c r="I231" s="218"/>
      <c r="J231" s="39"/>
      <c r="K231" s="39"/>
      <c r="L231" s="43"/>
      <c r="M231" s="219"/>
      <c r="N231" s="220"/>
      <c r="O231" s="83"/>
      <c r="P231" s="83"/>
      <c r="Q231" s="83"/>
      <c r="R231" s="83"/>
      <c r="S231" s="83"/>
      <c r="T231" s="84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6" t="s">
        <v>128</v>
      </c>
      <c r="AU231" s="16" t="s">
        <v>80</v>
      </c>
    </row>
    <row r="232" spans="1:51" s="13" customFormat="1" ht="12">
      <c r="A232" s="13"/>
      <c r="B232" s="223"/>
      <c r="C232" s="224"/>
      <c r="D232" s="216" t="s">
        <v>130</v>
      </c>
      <c r="E232" s="225" t="s">
        <v>19</v>
      </c>
      <c r="F232" s="226" t="s">
        <v>396</v>
      </c>
      <c r="G232" s="224"/>
      <c r="H232" s="227">
        <v>77.66</v>
      </c>
      <c r="I232" s="228"/>
      <c r="J232" s="224"/>
      <c r="K232" s="224"/>
      <c r="L232" s="229"/>
      <c r="M232" s="230"/>
      <c r="N232" s="231"/>
      <c r="O232" s="231"/>
      <c r="P232" s="231"/>
      <c r="Q232" s="231"/>
      <c r="R232" s="231"/>
      <c r="S232" s="231"/>
      <c r="T232" s="23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3" t="s">
        <v>130</v>
      </c>
      <c r="AU232" s="233" t="s">
        <v>80</v>
      </c>
      <c r="AV232" s="13" t="s">
        <v>80</v>
      </c>
      <c r="AW232" s="13" t="s">
        <v>32</v>
      </c>
      <c r="AX232" s="13" t="s">
        <v>78</v>
      </c>
      <c r="AY232" s="233" t="s">
        <v>116</v>
      </c>
    </row>
    <row r="233" spans="1:65" s="2" customFormat="1" ht="16.5" customHeight="1">
      <c r="A233" s="37"/>
      <c r="B233" s="38"/>
      <c r="C233" s="203" t="s">
        <v>397</v>
      </c>
      <c r="D233" s="203" t="s">
        <v>119</v>
      </c>
      <c r="E233" s="204" t="s">
        <v>398</v>
      </c>
      <c r="F233" s="205" t="s">
        <v>399</v>
      </c>
      <c r="G233" s="206" t="s">
        <v>227</v>
      </c>
      <c r="H233" s="207">
        <v>8.543</v>
      </c>
      <c r="I233" s="208"/>
      <c r="J233" s="209">
        <f>ROUND(I233*H233,2)</f>
        <v>0</v>
      </c>
      <c r="K233" s="205" t="s">
        <v>123</v>
      </c>
      <c r="L233" s="43"/>
      <c r="M233" s="210" t="s">
        <v>19</v>
      </c>
      <c r="N233" s="211" t="s">
        <v>41</v>
      </c>
      <c r="O233" s="83"/>
      <c r="P233" s="212">
        <f>O233*H233</f>
        <v>0</v>
      </c>
      <c r="Q233" s="212">
        <v>0</v>
      </c>
      <c r="R233" s="212">
        <f>Q233*H233</f>
        <v>0</v>
      </c>
      <c r="S233" s="212">
        <v>0</v>
      </c>
      <c r="T233" s="213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14" t="s">
        <v>243</v>
      </c>
      <c r="AT233" s="214" t="s">
        <v>119</v>
      </c>
      <c r="AU233" s="214" t="s">
        <v>80</v>
      </c>
      <c r="AY233" s="16" t="s">
        <v>116</v>
      </c>
      <c r="BE233" s="215">
        <f>IF(N233="základní",J233,0)</f>
        <v>0</v>
      </c>
      <c r="BF233" s="215">
        <f>IF(N233="snížená",J233,0)</f>
        <v>0</v>
      </c>
      <c r="BG233" s="215">
        <f>IF(N233="zákl. přenesená",J233,0)</f>
        <v>0</v>
      </c>
      <c r="BH233" s="215">
        <f>IF(N233="sníž. přenesená",J233,0)</f>
        <v>0</v>
      </c>
      <c r="BI233" s="215">
        <f>IF(N233="nulová",J233,0)</f>
        <v>0</v>
      </c>
      <c r="BJ233" s="16" t="s">
        <v>78</v>
      </c>
      <c r="BK233" s="215">
        <f>ROUND(I233*H233,2)</f>
        <v>0</v>
      </c>
      <c r="BL233" s="16" t="s">
        <v>243</v>
      </c>
      <c r="BM233" s="214" t="s">
        <v>400</v>
      </c>
    </row>
    <row r="234" spans="1:47" s="2" customFormat="1" ht="12">
      <c r="A234" s="37"/>
      <c r="B234" s="38"/>
      <c r="C234" s="39"/>
      <c r="D234" s="216" t="s">
        <v>126</v>
      </c>
      <c r="E234" s="39"/>
      <c r="F234" s="217" t="s">
        <v>401</v>
      </c>
      <c r="G234" s="39"/>
      <c r="H234" s="39"/>
      <c r="I234" s="218"/>
      <c r="J234" s="39"/>
      <c r="K234" s="39"/>
      <c r="L234" s="43"/>
      <c r="M234" s="219"/>
      <c r="N234" s="220"/>
      <c r="O234" s="83"/>
      <c r="P234" s="83"/>
      <c r="Q234" s="83"/>
      <c r="R234" s="83"/>
      <c r="S234" s="83"/>
      <c r="T234" s="84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16" t="s">
        <v>126</v>
      </c>
      <c r="AU234" s="16" t="s">
        <v>80</v>
      </c>
    </row>
    <row r="235" spans="1:47" s="2" customFormat="1" ht="12">
      <c r="A235" s="37"/>
      <c r="B235" s="38"/>
      <c r="C235" s="39"/>
      <c r="D235" s="221" t="s">
        <v>128</v>
      </c>
      <c r="E235" s="39"/>
      <c r="F235" s="222" t="s">
        <v>402</v>
      </c>
      <c r="G235" s="39"/>
      <c r="H235" s="39"/>
      <c r="I235" s="218"/>
      <c r="J235" s="39"/>
      <c r="K235" s="39"/>
      <c r="L235" s="43"/>
      <c r="M235" s="219"/>
      <c r="N235" s="220"/>
      <c r="O235" s="83"/>
      <c r="P235" s="83"/>
      <c r="Q235" s="83"/>
      <c r="R235" s="83"/>
      <c r="S235" s="83"/>
      <c r="T235" s="84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16" t="s">
        <v>128</v>
      </c>
      <c r="AU235" s="16" t="s">
        <v>80</v>
      </c>
    </row>
    <row r="236" spans="1:51" s="13" customFormat="1" ht="12">
      <c r="A236" s="13"/>
      <c r="B236" s="223"/>
      <c r="C236" s="224"/>
      <c r="D236" s="216" t="s">
        <v>130</v>
      </c>
      <c r="E236" s="225" t="s">
        <v>19</v>
      </c>
      <c r="F236" s="226" t="s">
        <v>403</v>
      </c>
      <c r="G236" s="224"/>
      <c r="H236" s="227">
        <v>8.543</v>
      </c>
      <c r="I236" s="228"/>
      <c r="J236" s="224"/>
      <c r="K236" s="224"/>
      <c r="L236" s="229"/>
      <c r="M236" s="230"/>
      <c r="N236" s="231"/>
      <c r="O236" s="231"/>
      <c r="P236" s="231"/>
      <c r="Q236" s="231"/>
      <c r="R236" s="231"/>
      <c r="S236" s="231"/>
      <c r="T236" s="23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3" t="s">
        <v>130</v>
      </c>
      <c r="AU236" s="233" t="s">
        <v>80</v>
      </c>
      <c r="AV236" s="13" t="s">
        <v>80</v>
      </c>
      <c r="AW236" s="13" t="s">
        <v>32</v>
      </c>
      <c r="AX236" s="13" t="s">
        <v>78</v>
      </c>
      <c r="AY236" s="233" t="s">
        <v>116</v>
      </c>
    </row>
    <row r="237" spans="1:65" s="2" customFormat="1" ht="16.5" customHeight="1">
      <c r="A237" s="37"/>
      <c r="B237" s="38"/>
      <c r="C237" s="203" t="s">
        <v>404</v>
      </c>
      <c r="D237" s="203" t="s">
        <v>119</v>
      </c>
      <c r="E237" s="204" t="s">
        <v>405</v>
      </c>
      <c r="F237" s="205" t="s">
        <v>406</v>
      </c>
      <c r="G237" s="206" t="s">
        <v>358</v>
      </c>
      <c r="H237" s="207">
        <v>3.883</v>
      </c>
      <c r="I237" s="208"/>
      <c r="J237" s="209">
        <f>ROUND(I237*H237,2)</f>
        <v>0</v>
      </c>
      <c r="K237" s="205" t="s">
        <v>123</v>
      </c>
      <c r="L237" s="43"/>
      <c r="M237" s="210" t="s">
        <v>19</v>
      </c>
      <c r="N237" s="211" t="s">
        <v>41</v>
      </c>
      <c r="O237" s="83"/>
      <c r="P237" s="212">
        <f>O237*H237</f>
        <v>0</v>
      </c>
      <c r="Q237" s="212">
        <v>0</v>
      </c>
      <c r="R237" s="212">
        <f>Q237*H237</f>
        <v>0</v>
      </c>
      <c r="S237" s="212">
        <v>0</v>
      </c>
      <c r="T237" s="213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14" t="s">
        <v>243</v>
      </c>
      <c r="AT237" s="214" t="s">
        <v>119</v>
      </c>
      <c r="AU237" s="214" t="s">
        <v>80</v>
      </c>
      <c r="AY237" s="16" t="s">
        <v>116</v>
      </c>
      <c r="BE237" s="215">
        <f>IF(N237="základní",J237,0)</f>
        <v>0</v>
      </c>
      <c r="BF237" s="215">
        <f>IF(N237="snížená",J237,0)</f>
        <v>0</v>
      </c>
      <c r="BG237" s="215">
        <f>IF(N237="zákl. přenesená",J237,0)</f>
        <v>0</v>
      </c>
      <c r="BH237" s="215">
        <f>IF(N237="sníž. přenesená",J237,0)</f>
        <v>0</v>
      </c>
      <c r="BI237" s="215">
        <f>IF(N237="nulová",J237,0)</f>
        <v>0</v>
      </c>
      <c r="BJ237" s="16" t="s">
        <v>78</v>
      </c>
      <c r="BK237" s="215">
        <f>ROUND(I237*H237,2)</f>
        <v>0</v>
      </c>
      <c r="BL237" s="16" t="s">
        <v>243</v>
      </c>
      <c r="BM237" s="214" t="s">
        <v>407</v>
      </c>
    </row>
    <row r="238" spans="1:47" s="2" customFormat="1" ht="12">
      <c r="A238" s="37"/>
      <c r="B238" s="38"/>
      <c r="C238" s="39"/>
      <c r="D238" s="216" t="s">
        <v>126</v>
      </c>
      <c r="E238" s="39"/>
      <c r="F238" s="217" t="s">
        <v>408</v>
      </c>
      <c r="G238" s="39"/>
      <c r="H238" s="39"/>
      <c r="I238" s="218"/>
      <c r="J238" s="39"/>
      <c r="K238" s="39"/>
      <c r="L238" s="43"/>
      <c r="M238" s="219"/>
      <c r="N238" s="220"/>
      <c r="O238" s="83"/>
      <c r="P238" s="83"/>
      <c r="Q238" s="83"/>
      <c r="R238" s="83"/>
      <c r="S238" s="83"/>
      <c r="T238" s="84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16" t="s">
        <v>126</v>
      </c>
      <c r="AU238" s="16" t="s">
        <v>80</v>
      </c>
    </row>
    <row r="239" spans="1:47" s="2" customFormat="1" ht="12">
      <c r="A239" s="37"/>
      <c r="B239" s="38"/>
      <c r="C239" s="39"/>
      <c r="D239" s="221" t="s">
        <v>128</v>
      </c>
      <c r="E239" s="39"/>
      <c r="F239" s="222" t="s">
        <v>409</v>
      </c>
      <c r="G239" s="39"/>
      <c r="H239" s="39"/>
      <c r="I239" s="218"/>
      <c r="J239" s="39"/>
      <c r="K239" s="39"/>
      <c r="L239" s="43"/>
      <c r="M239" s="219"/>
      <c r="N239" s="220"/>
      <c r="O239" s="83"/>
      <c r="P239" s="83"/>
      <c r="Q239" s="83"/>
      <c r="R239" s="83"/>
      <c r="S239" s="83"/>
      <c r="T239" s="84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6" t="s">
        <v>128</v>
      </c>
      <c r="AU239" s="16" t="s">
        <v>80</v>
      </c>
    </row>
    <row r="240" spans="1:47" s="2" customFormat="1" ht="12">
      <c r="A240" s="37"/>
      <c r="B240" s="38"/>
      <c r="C240" s="39"/>
      <c r="D240" s="216" t="s">
        <v>168</v>
      </c>
      <c r="E240" s="39"/>
      <c r="F240" s="244" t="s">
        <v>410</v>
      </c>
      <c r="G240" s="39"/>
      <c r="H240" s="39"/>
      <c r="I240" s="218"/>
      <c r="J240" s="39"/>
      <c r="K240" s="39"/>
      <c r="L240" s="43"/>
      <c r="M240" s="219"/>
      <c r="N240" s="220"/>
      <c r="O240" s="83"/>
      <c r="P240" s="83"/>
      <c r="Q240" s="83"/>
      <c r="R240" s="83"/>
      <c r="S240" s="83"/>
      <c r="T240" s="84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6" t="s">
        <v>168</v>
      </c>
      <c r="AU240" s="16" t="s">
        <v>80</v>
      </c>
    </row>
    <row r="241" spans="1:51" s="13" customFormat="1" ht="12">
      <c r="A241" s="13"/>
      <c r="B241" s="223"/>
      <c r="C241" s="224"/>
      <c r="D241" s="216" t="s">
        <v>130</v>
      </c>
      <c r="E241" s="225" t="s">
        <v>19</v>
      </c>
      <c r="F241" s="226" t="s">
        <v>411</v>
      </c>
      <c r="G241" s="224"/>
      <c r="H241" s="227">
        <v>3.883</v>
      </c>
      <c r="I241" s="228"/>
      <c r="J241" s="224"/>
      <c r="K241" s="224"/>
      <c r="L241" s="229"/>
      <c r="M241" s="230"/>
      <c r="N241" s="231"/>
      <c r="O241" s="231"/>
      <c r="P241" s="231"/>
      <c r="Q241" s="231"/>
      <c r="R241" s="231"/>
      <c r="S241" s="231"/>
      <c r="T241" s="23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3" t="s">
        <v>130</v>
      </c>
      <c r="AU241" s="233" t="s">
        <v>80</v>
      </c>
      <c r="AV241" s="13" t="s">
        <v>80</v>
      </c>
      <c r="AW241" s="13" t="s">
        <v>32</v>
      </c>
      <c r="AX241" s="13" t="s">
        <v>78</v>
      </c>
      <c r="AY241" s="233" t="s">
        <v>116</v>
      </c>
    </row>
    <row r="242" spans="1:65" s="2" customFormat="1" ht="16.5" customHeight="1">
      <c r="A242" s="37"/>
      <c r="B242" s="38"/>
      <c r="C242" s="203" t="s">
        <v>412</v>
      </c>
      <c r="D242" s="203" t="s">
        <v>119</v>
      </c>
      <c r="E242" s="204" t="s">
        <v>413</v>
      </c>
      <c r="F242" s="205" t="s">
        <v>414</v>
      </c>
      <c r="G242" s="206" t="s">
        <v>358</v>
      </c>
      <c r="H242" s="207">
        <v>1.424</v>
      </c>
      <c r="I242" s="208"/>
      <c r="J242" s="209">
        <f>ROUND(I242*H242,2)</f>
        <v>0</v>
      </c>
      <c r="K242" s="205" t="s">
        <v>123</v>
      </c>
      <c r="L242" s="43"/>
      <c r="M242" s="210" t="s">
        <v>19</v>
      </c>
      <c r="N242" s="211" t="s">
        <v>41</v>
      </c>
      <c r="O242" s="83"/>
      <c r="P242" s="212">
        <f>O242*H242</f>
        <v>0</v>
      </c>
      <c r="Q242" s="212">
        <v>0</v>
      </c>
      <c r="R242" s="212">
        <f>Q242*H242</f>
        <v>0</v>
      </c>
      <c r="S242" s="212">
        <v>0</v>
      </c>
      <c r="T242" s="213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14" t="s">
        <v>243</v>
      </c>
      <c r="AT242" s="214" t="s">
        <v>119</v>
      </c>
      <c r="AU242" s="214" t="s">
        <v>80</v>
      </c>
      <c r="AY242" s="16" t="s">
        <v>116</v>
      </c>
      <c r="BE242" s="215">
        <f>IF(N242="základní",J242,0)</f>
        <v>0</v>
      </c>
      <c r="BF242" s="215">
        <f>IF(N242="snížená",J242,0)</f>
        <v>0</v>
      </c>
      <c r="BG242" s="215">
        <f>IF(N242="zákl. přenesená",J242,0)</f>
        <v>0</v>
      </c>
      <c r="BH242" s="215">
        <f>IF(N242="sníž. přenesená",J242,0)</f>
        <v>0</v>
      </c>
      <c r="BI242" s="215">
        <f>IF(N242="nulová",J242,0)</f>
        <v>0</v>
      </c>
      <c r="BJ242" s="16" t="s">
        <v>78</v>
      </c>
      <c r="BK242" s="215">
        <f>ROUND(I242*H242,2)</f>
        <v>0</v>
      </c>
      <c r="BL242" s="16" t="s">
        <v>243</v>
      </c>
      <c r="BM242" s="214" t="s">
        <v>415</v>
      </c>
    </row>
    <row r="243" spans="1:47" s="2" customFormat="1" ht="12">
      <c r="A243" s="37"/>
      <c r="B243" s="38"/>
      <c r="C243" s="39"/>
      <c r="D243" s="216" t="s">
        <v>126</v>
      </c>
      <c r="E243" s="39"/>
      <c r="F243" s="217" t="s">
        <v>416</v>
      </c>
      <c r="G243" s="39"/>
      <c r="H243" s="39"/>
      <c r="I243" s="218"/>
      <c r="J243" s="39"/>
      <c r="K243" s="39"/>
      <c r="L243" s="43"/>
      <c r="M243" s="219"/>
      <c r="N243" s="220"/>
      <c r="O243" s="83"/>
      <c r="P243" s="83"/>
      <c r="Q243" s="83"/>
      <c r="R243" s="83"/>
      <c r="S243" s="83"/>
      <c r="T243" s="84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6" t="s">
        <v>126</v>
      </c>
      <c r="AU243" s="16" t="s">
        <v>80</v>
      </c>
    </row>
    <row r="244" spans="1:47" s="2" customFormat="1" ht="12">
      <c r="A244" s="37"/>
      <c r="B244" s="38"/>
      <c r="C244" s="39"/>
      <c r="D244" s="221" t="s">
        <v>128</v>
      </c>
      <c r="E244" s="39"/>
      <c r="F244" s="222" t="s">
        <v>417</v>
      </c>
      <c r="G244" s="39"/>
      <c r="H244" s="39"/>
      <c r="I244" s="218"/>
      <c r="J244" s="39"/>
      <c r="K244" s="39"/>
      <c r="L244" s="43"/>
      <c r="M244" s="219"/>
      <c r="N244" s="220"/>
      <c r="O244" s="83"/>
      <c r="P244" s="83"/>
      <c r="Q244" s="83"/>
      <c r="R244" s="83"/>
      <c r="S244" s="83"/>
      <c r="T244" s="84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T244" s="16" t="s">
        <v>128</v>
      </c>
      <c r="AU244" s="16" t="s">
        <v>80</v>
      </c>
    </row>
    <row r="245" spans="1:51" s="13" customFormat="1" ht="12">
      <c r="A245" s="13"/>
      <c r="B245" s="223"/>
      <c r="C245" s="224"/>
      <c r="D245" s="216" t="s">
        <v>130</v>
      </c>
      <c r="E245" s="225" t="s">
        <v>19</v>
      </c>
      <c r="F245" s="226" t="s">
        <v>418</v>
      </c>
      <c r="G245" s="224"/>
      <c r="H245" s="227">
        <v>1.424</v>
      </c>
      <c r="I245" s="228"/>
      <c r="J245" s="224"/>
      <c r="K245" s="224"/>
      <c r="L245" s="229"/>
      <c r="M245" s="230"/>
      <c r="N245" s="231"/>
      <c r="O245" s="231"/>
      <c r="P245" s="231"/>
      <c r="Q245" s="231"/>
      <c r="R245" s="231"/>
      <c r="S245" s="231"/>
      <c r="T245" s="232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3" t="s">
        <v>130</v>
      </c>
      <c r="AU245" s="233" t="s">
        <v>80</v>
      </c>
      <c r="AV245" s="13" t="s">
        <v>80</v>
      </c>
      <c r="AW245" s="13" t="s">
        <v>32</v>
      </c>
      <c r="AX245" s="13" t="s">
        <v>78</v>
      </c>
      <c r="AY245" s="233" t="s">
        <v>116</v>
      </c>
    </row>
    <row r="246" spans="1:65" s="2" customFormat="1" ht="16.5" customHeight="1">
      <c r="A246" s="37"/>
      <c r="B246" s="38"/>
      <c r="C246" s="203" t="s">
        <v>419</v>
      </c>
      <c r="D246" s="203" t="s">
        <v>119</v>
      </c>
      <c r="E246" s="204" t="s">
        <v>420</v>
      </c>
      <c r="F246" s="205" t="s">
        <v>421</v>
      </c>
      <c r="G246" s="206" t="s">
        <v>122</v>
      </c>
      <c r="H246" s="207">
        <v>160</v>
      </c>
      <c r="I246" s="208"/>
      <c r="J246" s="209">
        <f>ROUND(I246*H246,2)</f>
        <v>0</v>
      </c>
      <c r="K246" s="205" t="s">
        <v>123</v>
      </c>
      <c r="L246" s="43"/>
      <c r="M246" s="210" t="s">
        <v>19</v>
      </c>
      <c r="N246" s="211" t="s">
        <v>41</v>
      </c>
      <c r="O246" s="83"/>
      <c r="P246" s="212">
        <f>O246*H246</f>
        <v>0</v>
      </c>
      <c r="Q246" s="212">
        <v>0</v>
      </c>
      <c r="R246" s="212">
        <f>Q246*H246</f>
        <v>0</v>
      </c>
      <c r="S246" s="212">
        <v>0</v>
      </c>
      <c r="T246" s="213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14" t="s">
        <v>243</v>
      </c>
      <c r="AT246" s="214" t="s">
        <v>119</v>
      </c>
      <c r="AU246" s="214" t="s">
        <v>80</v>
      </c>
      <c r="AY246" s="16" t="s">
        <v>116</v>
      </c>
      <c r="BE246" s="215">
        <f>IF(N246="základní",J246,0)</f>
        <v>0</v>
      </c>
      <c r="BF246" s="215">
        <f>IF(N246="snížená",J246,0)</f>
        <v>0</v>
      </c>
      <c r="BG246" s="215">
        <f>IF(N246="zákl. přenesená",J246,0)</f>
        <v>0</v>
      </c>
      <c r="BH246" s="215">
        <f>IF(N246="sníž. přenesená",J246,0)</f>
        <v>0</v>
      </c>
      <c r="BI246" s="215">
        <f>IF(N246="nulová",J246,0)</f>
        <v>0</v>
      </c>
      <c r="BJ246" s="16" t="s">
        <v>78</v>
      </c>
      <c r="BK246" s="215">
        <f>ROUND(I246*H246,2)</f>
        <v>0</v>
      </c>
      <c r="BL246" s="16" t="s">
        <v>243</v>
      </c>
      <c r="BM246" s="214" t="s">
        <v>422</v>
      </c>
    </row>
    <row r="247" spans="1:47" s="2" customFormat="1" ht="12">
      <c r="A247" s="37"/>
      <c r="B247" s="38"/>
      <c r="C247" s="39"/>
      <c r="D247" s="216" t="s">
        <v>126</v>
      </c>
      <c r="E247" s="39"/>
      <c r="F247" s="217" t="s">
        <v>423</v>
      </c>
      <c r="G247" s="39"/>
      <c r="H247" s="39"/>
      <c r="I247" s="218"/>
      <c r="J247" s="39"/>
      <c r="K247" s="39"/>
      <c r="L247" s="43"/>
      <c r="M247" s="219"/>
      <c r="N247" s="220"/>
      <c r="O247" s="83"/>
      <c r="P247" s="83"/>
      <c r="Q247" s="83"/>
      <c r="R247" s="83"/>
      <c r="S247" s="83"/>
      <c r="T247" s="84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T247" s="16" t="s">
        <v>126</v>
      </c>
      <c r="AU247" s="16" t="s">
        <v>80</v>
      </c>
    </row>
    <row r="248" spans="1:47" s="2" customFormat="1" ht="12">
      <c r="A248" s="37"/>
      <c r="B248" s="38"/>
      <c r="C248" s="39"/>
      <c r="D248" s="221" t="s">
        <v>128</v>
      </c>
      <c r="E248" s="39"/>
      <c r="F248" s="222" t="s">
        <v>424</v>
      </c>
      <c r="G248" s="39"/>
      <c r="H248" s="39"/>
      <c r="I248" s="218"/>
      <c r="J248" s="39"/>
      <c r="K248" s="39"/>
      <c r="L248" s="43"/>
      <c r="M248" s="219"/>
      <c r="N248" s="220"/>
      <c r="O248" s="83"/>
      <c r="P248" s="83"/>
      <c r="Q248" s="83"/>
      <c r="R248" s="83"/>
      <c r="S248" s="83"/>
      <c r="T248" s="84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6" t="s">
        <v>128</v>
      </c>
      <c r="AU248" s="16" t="s">
        <v>80</v>
      </c>
    </row>
    <row r="249" spans="1:65" s="2" customFormat="1" ht="16.5" customHeight="1">
      <c r="A249" s="37"/>
      <c r="B249" s="38"/>
      <c r="C249" s="203" t="s">
        <v>425</v>
      </c>
      <c r="D249" s="203" t="s">
        <v>119</v>
      </c>
      <c r="E249" s="204" t="s">
        <v>426</v>
      </c>
      <c r="F249" s="205" t="s">
        <v>427</v>
      </c>
      <c r="G249" s="206" t="s">
        <v>122</v>
      </c>
      <c r="H249" s="207">
        <v>30</v>
      </c>
      <c r="I249" s="208"/>
      <c r="J249" s="209">
        <f>ROUND(I249*H249,2)</f>
        <v>0</v>
      </c>
      <c r="K249" s="205" t="s">
        <v>123</v>
      </c>
      <c r="L249" s="43"/>
      <c r="M249" s="210" t="s">
        <v>19</v>
      </c>
      <c r="N249" s="211" t="s">
        <v>41</v>
      </c>
      <c r="O249" s="83"/>
      <c r="P249" s="212">
        <f>O249*H249</f>
        <v>0</v>
      </c>
      <c r="Q249" s="212">
        <v>0</v>
      </c>
      <c r="R249" s="212">
        <f>Q249*H249</f>
        <v>0</v>
      </c>
      <c r="S249" s="212">
        <v>0</v>
      </c>
      <c r="T249" s="213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14" t="s">
        <v>243</v>
      </c>
      <c r="AT249" s="214" t="s">
        <v>119</v>
      </c>
      <c r="AU249" s="214" t="s">
        <v>80</v>
      </c>
      <c r="AY249" s="16" t="s">
        <v>116</v>
      </c>
      <c r="BE249" s="215">
        <f>IF(N249="základní",J249,0)</f>
        <v>0</v>
      </c>
      <c r="BF249" s="215">
        <f>IF(N249="snížená",J249,0)</f>
        <v>0</v>
      </c>
      <c r="BG249" s="215">
        <f>IF(N249="zákl. přenesená",J249,0)</f>
        <v>0</v>
      </c>
      <c r="BH249" s="215">
        <f>IF(N249="sníž. přenesená",J249,0)</f>
        <v>0</v>
      </c>
      <c r="BI249" s="215">
        <f>IF(N249="nulová",J249,0)</f>
        <v>0</v>
      </c>
      <c r="BJ249" s="16" t="s">
        <v>78</v>
      </c>
      <c r="BK249" s="215">
        <f>ROUND(I249*H249,2)</f>
        <v>0</v>
      </c>
      <c r="BL249" s="16" t="s">
        <v>243</v>
      </c>
      <c r="BM249" s="214" t="s">
        <v>428</v>
      </c>
    </row>
    <row r="250" spans="1:47" s="2" customFormat="1" ht="12">
      <c r="A250" s="37"/>
      <c r="B250" s="38"/>
      <c r="C250" s="39"/>
      <c r="D250" s="216" t="s">
        <v>126</v>
      </c>
      <c r="E250" s="39"/>
      <c r="F250" s="217" t="s">
        <v>429</v>
      </c>
      <c r="G250" s="39"/>
      <c r="H250" s="39"/>
      <c r="I250" s="218"/>
      <c r="J250" s="39"/>
      <c r="K250" s="39"/>
      <c r="L250" s="43"/>
      <c r="M250" s="219"/>
      <c r="N250" s="220"/>
      <c r="O250" s="83"/>
      <c r="P250" s="83"/>
      <c r="Q250" s="83"/>
      <c r="R250" s="83"/>
      <c r="S250" s="83"/>
      <c r="T250" s="84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16" t="s">
        <v>126</v>
      </c>
      <c r="AU250" s="16" t="s">
        <v>80</v>
      </c>
    </row>
    <row r="251" spans="1:47" s="2" customFormat="1" ht="12">
      <c r="A251" s="37"/>
      <c r="B251" s="38"/>
      <c r="C251" s="39"/>
      <c r="D251" s="221" t="s">
        <v>128</v>
      </c>
      <c r="E251" s="39"/>
      <c r="F251" s="222" t="s">
        <v>430</v>
      </c>
      <c r="G251" s="39"/>
      <c r="H251" s="39"/>
      <c r="I251" s="218"/>
      <c r="J251" s="39"/>
      <c r="K251" s="39"/>
      <c r="L251" s="43"/>
      <c r="M251" s="219"/>
      <c r="N251" s="220"/>
      <c r="O251" s="83"/>
      <c r="P251" s="83"/>
      <c r="Q251" s="83"/>
      <c r="R251" s="83"/>
      <c r="S251" s="83"/>
      <c r="T251" s="84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16" t="s">
        <v>128</v>
      </c>
      <c r="AU251" s="16" t="s">
        <v>80</v>
      </c>
    </row>
    <row r="252" spans="1:65" s="2" customFormat="1" ht="16.5" customHeight="1">
      <c r="A252" s="37"/>
      <c r="B252" s="38"/>
      <c r="C252" s="203" t="s">
        <v>431</v>
      </c>
      <c r="D252" s="203" t="s">
        <v>119</v>
      </c>
      <c r="E252" s="204" t="s">
        <v>432</v>
      </c>
      <c r="F252" s="205" t="s">
        <v>433</v>
      </c>
      <c r="G252" s="206" t="s">
        <v>358</v>
      </c>
      <c r="H252" s="207">
        <v>3.448</v>
      </c>
      <c r="I252" s="208"/>
      <c r="J252" s="209">
        <f>ROUND(I252*H252,2)</f>
        <v>0</v>
      </c>
      <c r="K252" s="205" t="s">
        <v>123</v>
      </c>
      <c r="L252" s="43"/>
      <c r="M252" s="210" t="s">
        <v>19</v>
      </c>
      <c r="N252" s="211" t="s">
        <v>41</v>
      </c>
      <c r="O252" s="83"/>
      <c r="P252" s="212">
        <f>O252*H252</f>
        <v>0</v>
      </c>
      <c r="Q252" s="212">
        <v>0</v>
      </c>
      <c r="R252" s="212">
        <f>Q252*H252</f>
        <v>0</v>
      </c>
      <c r="S252" s="212">
        <v>0</v>
      </c>
      <c r="T252" s="213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14" t="s">
        <v>243</v>
      </c>
      <c r="AT252" s="214" t="s">
        <v>119</v>
      </c>
      <c r="AU252" s="214" t="s">
        <v>80</v>
      </c>
      <c r="AY252" s="16" t="s">
        <v>116</v>
      </c>
      <c r="BE252" s="215">
        <f>IF(N252="základní",J252,0)</f>
        <v>0</v>
      </c>
      <c r="BF252" s="215">
        <f>IF(N252="snížená",J252,0)</f>
        <v>0</v>
      </c>
      <c r="BG252" s="215">
        <f>IF(N252="zákl. přenesená",J252,0)</f>
        <v>0</v>
      </c>
      <c r="BH252" s="215">
        <f>IF(N252="sníž. přenesená",J252,0)</f>
        <v>0</v>
      </c>
      <c r="BI252" s="215">
        <f>IF(N252="nulová",J252,0)</f>
        <v>0</v>
      </c>
      <c r="BJ252" s="16" t="s">
        <v>78</v>
      </c>
      <c r="BK252" s="215">
        <f>ROUND(I252*H252,2)</f>
        <v>0</v>
      </c>
      <c r="BL252" s="16" t="s">
        <v>243</v>
      </c>
      <c r="BM252" s="214" t="s">
        <v>434</v>
      </c>
    </row>
    <row r="253" spans="1:47" s="2" customFormat="1" ht="12">
      <c r="A253" s="37"/>
      <c r="B253" s="38"/>
      <c r="C253" s="39"/>
      <c r="D253" s="216" t="s">
        <v>126</v>
      </c>
      <c r="E253" s="39"/>
      <c r="F253" s="217" t="s">
        <v>435</v>
      </c>
      <c r="G253" s="39"/>
      <c r="H253" s="39"/>
      <c r="I253" s="218"/>
      <c r="J253" s="39"/>
      <c r="K253" s="39"/>
      <c r="L253" s="43"/>
      <c r="M253" s="219"/>
      <c r="N253" s="220"/>
      <c r="O253" s="83"/>
      <c r="P253" s="83"/>
      <c r="Q253" s="83"/>
      <c r="R253" s="83"/>
      <c r="S253" s="83"/>
      <c r="T253" s="84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T253" s="16" t="s">
        <v>126</v>
      </c>
      <c r="AU253" s="16" t="s">
        <v>80</v>
      </c>
    </row>
    <row r="254" spans="1:47" s="2" customFormat="1" ht="12">
      <c r="A254" s="37"/>
      <c r="B254" s="38"/>
      <c r="C254" s="39"/>
      <c r="D254" s="221" t="s">
        <v>128</v>
      </c>
      <c r="E254" s="39"/>
      <c r="F254" s="222" t="s">
        <v>436</v>
      </c>
      <c r="G254" s="39"/>
      <c r="H254" s="39"/>
      <c r="I254" s="218"/>
      <c r="J254" s="39"/>
      <c r="K254" s="39"/>
      <c r="L254" s="43"/>
      <c r="M254" s="219"/>
      <c r="N254" s="220"/>
      <c r="O254" s="83"/>
      <c r="P254" s="83"/>
      <c r="Q254" s="83"/>
      <c r="R254" s="83"/>
      <c r="S254" s="83"/>
      <c r="T254" s="84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T254" s="16" t="s">
        <v>128</v>
      </c>
      <c r="AU254" s="16" t="s">
        <v>80</v>
      </c>
    </row>
    <row r="255" spans="1:47" s="2" customFormat="1" ht="12">
      <c r="A255" s="37"/>
      <c r="B255" s="38"/>
      <c r="C255" s="39"/>
      <c r="D255" s="216" t="s">
        <v>168</v>
      </c>
      <c r="E255" s="39"/>
      <c r="F255" s="244" t="s">
        <v>437</v>
      </c>
      <c r="G255" s="39"/>
      <c r="H255" s="39"/>
      <c r="I255" s="218"/>
      <c r="J255" s="39"/>
      <c r="K255" s="39"/>
      <c r="L255" s="43"/>
      <c r="M255" s="219"/>
      <c r="N255" s="220"/>
      <c r="O255" s="83"/>
      <c r="P255" s="83"/>
      <c r="Q255" s="83"/>
      <c r="R255" s="83"/>
      <c r="S255" s="83"/>
      <c r="T255" s="84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16" t="s">
        <v>168</v>
      </c>
      <c r="AU255" s="16" t="s">
        <v>80</v>
      </c>
    </row>
    <row r="256" spans="1:51" s="13" customFormat="1" ht="12">
      <c r="A256" s="13"/>
      <c r="B256" s="223"/>
      <c r="C256" s="224"/>
      <c r="D256" s="216" t="s">
        <v>130</v>
      </c>
      <c r="E256" s="225" t="s">
        <v>19</v>
      </c>
      <c r="F256" s="226" t="s">
        <v>438</v>
      </c>
      <c r="G256" s="224"/>
      <c r="H256" s="227">
        <v>3.448</v>
      </c>
      <c r="I256" s="228"/>
      <c r="J256" s="224"/>
      <c r="K256" s="224"/>
      <c r="L256" s="229"/>
      <c r="M256" s="230"/>
      <c r="N256" s="231"/>
      <c r="O256" s="231"/>
      <c r="P256" s="231"/>
      <c r="Q256" s="231"/>
      <c r="R256" s="231"/>
      <c r="S256" s="231"/>
      <c r="T256" s="23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3" t="s">
        <v>130</v>
      </c>
      <c r="AU256" s="233" t="s">
        <v>80</v>
      </c>
      <c r="AV256" s="13" t="s">
        <v>80</v>
      </c>
      <c r="AW256" s="13" t="s">
        <v>32</v>
      </c>
      <c r="AX256" s="13" t="s">
        <v>78</v>
      </c>
      <c r="AY256" s="233" t="s">
        <v>116</v>
      </c>
    </row>
    <row r="257" spans="1:65" s="2" customFormat="1" ht="16.5" customHeight="1">
      <c r="A257" s="37"/>
      <c r="B257" s="38"/>
      <c r="C257" s="234" t="s">
        <v>439</v>
      </c>
      <c r="D257" s="234" t="s">
        <v>132</v>
      </c>
      <c r="E257" s="235" t="s">
        <v>440</v>
      </c>
      <c r="F257" s="236" t="s">
        <v>441</v>
      </c>
      <c r="G257" s="237" t="s">
        <v>122</v>
      </c>
      <c r="H257" s="238">
        <v>6</v>
      </c>
      <c r="I257" s="239"/>
      <c r="J257" s="240">
        <f>ROUND(I257*H257,2)</f>
        <v>0</v>
      </c>
      <c r="K257" s="236" t="s">
        <v>123</v>
      </c>
      <c r="L257" s="241"/>
      <c r="M257" s="242" t="s">
        <v>19</v>
      </c>
      <c r="N257" s="243" t="s">
        <v>41</v>
      </c>
      <c r="O257" s="83"/>
      <c r="P257" s="212">
        <f>O257*H257</f>
        <v>0</v>
      </c>
      <c r="Q257" s="212">
        <v>0.00483</v>
      </c>
      <c r="R257" s="212">
        <f>Q257*H257</f>
        <v>0.02898</v>
      </c>
      <c r="S257" s="212">
        <v>0</v>
      </c>
      <c r="T257" s="213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14" t="s">
        <v>268</v>
      </c>
      <c r="AT257" s="214" t="s">
        <v>132</v>
      </c>
      <c r="AU257" s="214" t="s">
        <v>80</v>
      </c>
      <c r="AY257" s="16" t="s">
        <v>116</v>
      </c>
      <c r="BE257" s="215">
        <f>IF(N257="základní",J257,0)</f>
        <v>0</v>
      </c>
      <c r="BF257" s="215">
        <f>IF(N257="snížená",J257,0)</f>
        <v>0</v>
      </c>
      <c r="BG257" s="215">
        <f>IF(N257="zákl. přenesená",J257,0)</f>
        <v>0</v>
      </c>
      <c r="BH257" s="215">
        <f>IF(N257="sníž. přenesená",J257,0)</f>
        <v>0</v>
      </c>
      <c r="BI257" s="215">
        <f>IF(N257="nulová",J257,0)</f>
        <v>0</v>
      </c>
      <c r="BJ257" s="16" t="s">
        <v>78</v>
      </c>
      <c r="BK257" s="215">
        <f>ROUND(I257*H257,2)</f>
        <v>0</v>
      </c>
      <c r="BL257" s="16" t="s">
        <v>243</v>
      </c>
      <c r="BM257" s="214" t="s">
        <v>442</v>
      </c>
    </row>
    <row r="258" spans="1:47" s="2" customFormat="1" ht="12">
      <c r="A258" s="37"/>
      <c r="B258" s="38"/>
      <c r="C258" s="39"/>
      <c r="D258" s="216" t="s">
        <v>126</v>
      </c>
      <c r="E258" s="39"/>
      <c r="F258" s="217" t="s">
        <v>441</v>
      </c>
      <c r="G258" s="39"/>
      <c r="H258" s="39"/>
      <c r="I258" s="218"/>
      <c r="J258" s="39"/>
      <c r="K258" s="39"/>
      <c r="L258" s="43"/>
      <c r="M258" s="219"/>
      <c r="N258" s="220"/>
      <c r="O258" s="83"/>
      <c r="P258" s="83"/>
      <c r="Q258" s="83"/>
      <c r="R258" s="83"/>
      <c r="S258" s="83"/>
      <c r="T258" s="84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6" t="s">
        <v>126</v>
      </c>
      <c r="AU258" s="16" t="s">
        <v>80</v>
      </c>
    </row>
    <row r="259" spans="1:65" s="2" customFormat="1" ht="16.5" customHeight="1">
      <c r="A259" s="37"/>
      <c r="B259" s="38"/>
      <c r="C259" s="234" t="s">
        <v>443</v>
      </c>
      <c r="D259" s="234" t="s">
        <v>132</v>
      </c>
      <c r="E259" s="235" t="s">
        <v>444</v>
      </c>
      <c r="F259" s="236" t="s">
        <v>445</v>
      </c>
      <c r="G259" s="237" t="s">
        <v>122</v>
      </c>
      <c r="H259" s="238">
        <v>12</v>
      </c>
      <c r="I259" s="239"/>
      <c r="J259" s="240">
        <f>ROUND(I259*H259,2)</f>
        <v>0</v>
      </c>
      <c r="K259" s="236" t="s">
        <v>123</v>
      </c>
      <c r="L259" s="241"/>
      <c r="M259" s="242" t="s">
        <v>19</v>
      </c>
      <c r="N259" s="243" t="s">
        <v>41</v>
      </c>
      <c r="O259" s="83"/>
      <c r="P259" s="212">
        <f>O259*H259</f>
        <v>0</v>
      </c>
      <c r="Q259" s="212">
        <v>0.00366</v>
      </c>
      <c r="R259" s="212">
        <f>Q259*H259</f>
        <v>0.04392</v>
      </c>
      <c r="S259" s="212">
        <v>0</v>
      </c>
      <c r="T259" s="213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14" t="s">
        <v>268</v>
      </c>
      <c r="AT259" s="214" t="s">
        <v>132</v>
      </c>
      <c r="AU259" s="214" t="s">
        <v>80</v>
      </c>
      <c r="AY259" s="16" t="s">
        <v>116</v>
      </c>
      <c r="BE259" s="215">
        <f>IF(N259="základní",J259,0)</f>
        <v>0</v>
      </c>
      <c r="BF259" s="215">
        <f>IF(N259="snížená",J259,0)</f>
        <v>0</v>
      </c>
      <c r="BG259" s="215">
        <f>IF(N259="zákl. přenesená",J259,0)</f>
        <v>0</v>
      </c>
      <c r="BH259" s="215">
        <f>IF(N259="sníž. přenesená",J259,0)</f>
        <v>0</v>
      </c>
      <c r="BI259" s="215">
        <f>IF(N259="nulová",J259,0)</f>
        <v>0</v>
      </c>
      <c r="BJ259" s="16" t="s">
        <v>78</v>
      </c>
      <c r="BK259" s="215">
        <f>ROUND(I259*H259,2)</f>
        <v>0</v>
      </c>
      <c r="BL259" s="16" t="s">
        <v>243</v>
      </c>
      <c r="BM259" s="214" t="s">
        <v>446</v>
      </c>
    </row>
    <row r="260" spans="1:47" s="2" customFormat="1" ht="12">
      <c r="A260" s="37"/>
      <c r="B260" s="38"/>
      <c r="C260" s="39"/>
      <c r="D260" s="216" t="s">
        <v>126</v>
      </c>
      <c r="E260" s="39"/>
      <c r="F260" s="217" t="s">
        <v>445</v>
      </c>
      <c r="G260" s="39"/>
      <c r="H260" s="39"/>
      <c r="I260" s="218"/>
      <c r="J260" s="39"/>
      <c r="K260" s="39"/>
      <c r="L260" s="43"/>
      <c r="M260" s="219"/>
      <c r="N260" s="220"/>
      <c r="O260" s="83"/>
      <c r="P260" s="83"/>
      <c r="Q260" s="83"/>
      <c r="R260" s="83"/>
      <c r="S260" s="83"/>
      <c r="T260" s="84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T260" s="16" t="s">
        <v>126</v>
      </c>
      <c r="AU260" s="16" t="s">
        <v>80</v>
      </c>
    </row>
    <row r="261" spans="1:65" s="2" customFormat="1" ht="16.5" customHeight="1">
      <c r="A261" s="37"/>
      <c r="B261" s="38"/>
      <c r="C261" s="203" t="s">
        <v>447</v>
      </c>
      <c r="D261" s="203" t="s">
        <v>119</v>
      </c>
      <c r="E261" s="204" t="s">
        <v>448</v>
      </c>
      <c r="F261" s="205" t="s">
        <v>449</v>
      </c>
      <c r="G261" s="206" t="s">
        <v>122</v>
      </c>
      <c r="H261" s="207">
        <v>200</v>
      </c>
      <c r="I261" s="208"/>
      <c r="J261" s="209">
        <f>ROUND(I261*H261,2)</f>
        <v>0</v>
      </c>
      <c r="K261" s="205" t="s">
        <v>123</v>
      </c>
      <c r="L261" s="43"/>
      <c r="M261" s="210" t="s">
        <v>19</v>
      </c>
      <c r="N261" s="211" t="s">
        <v>41</v>
      </c>
      <c r="O261" s="83"/>
      <c r="P261" s="212">
        <f>O261*H261</f>
        <v>0</v>
      </c>
      <c r="Q261" s="212">
        <v>0</v>
      </c>
      <c r="R261" s="212">
        <f>Q261*H261</f>
        <v>0</v>
      </c>
      <c r="S261" s="212">
        <v>0</v>
      </c>
      <c r="T261" s="213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14" t="s">
        <v>243</v>
      </c>
      <c r="AT261" s="214" t="s">
        <v>119</v>
      </c>
      <c r="AU261" s="214" t="s">
        <v>80</v>
      </c>
      <c r="AY261" s="16" t="s">
        <v>116</v>
      </c>
      <c r="BE261" s="215">
        <f>IF(N261="základní",J261,0)</f>
        <v>0</v>
      </c>
      <c r="BF261" s="215">
        <f>IF(N261="snížená",J261,0)</f>
        <v>0</v>
      </c>
      <c r="BG261" s="215">
        <f>IF(N261="zákl. přenesená",J261,0)</f>
        <v>0</v>
      </c>
      <c r="BH261" s="215">
        <f>IF(N261="sníž. přenesená",J261,0)</f>
        <v>0</v>
      </c>
      <c r="BI261" s="215">
        <f>IF(N261="nulová",J261,0)</f>
        <v>0</v>
      </c>
      <c r="BJ261" s="16" t="s">
        <v>78</v>
      </c>
      <c r="BK261" s="215">
        <f>ROUND(I261*H261,2)</f>
        <v>0</v>
      </c>
      <c r="BL261" s="16" t="s">
        <v>243</v>
      </c>
      <c r="BM261" s="214" t="s">
        <v>450</v>
      </c>
    </row>
    <row r="262" spans="1:47" s="2" customFormat="1" ht="12">
      <c r="A262" s="37"/>
      <c r="B262" s="38"/>
      <c r="C262" s="39"/>
      <c r="D262" s="216" t="s">
        <v>126</v>
      </c>
      <c r="E262" s="39"/>
      <c r="F262" s="217" t="s">
        <v>451</v>
      </c>
      <c r="G262" s="39"/>
      <c r="H262" s="39"/>
      <c r="I262" s="218"/>
      <c r="J262" s="39"/>
      <c r="K262" s="39"/>
      <c r="L262" s="43"/>
      <c r="M262" s="219"/>
      <c r="N262" s="220"/>
      <c r="O262" s="83"/>
      <c r="P262" s="83"/>
      <c r="Q262" s="83"/>
      <c r="R262" s="83"/>
      <c r="S262" s="83"/>
      <c r="T262" s="84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T262" s="16" t="s">
        <v>126</v>
      </c>
      <c r="AU262" s="16" t="s">
        <v>80</v>
      </c>
    </row>
    <row r="263" spans="1:47" s="2" customFormat="1" ht="12">
      <c r="A263" s="37"/>
      <c r="B263" s="38"/>
      <c r="C263" s="39"/>
      <c r="D263" s="221" t="s">
        <v>128</v>
      </c>
      <c r="E263" s="39"/>
      <c r="F263" s="222" t="s">
        <v>452</v>
      </c>
      <c r="G263" s="39"/>
      <c r="H263" s="39"/>
      <c r="I263" s="218"/>
      <c r="J263" s="39"/>
      <c r="K263" s="39"/>
      <c r="L263" s="43"/>
      <c r="M263" s="219"/>
      <c r="N263" s="220"/>
      <c r="O263" s="83"/>
      <c r="P263" s="83"/>
      <c r="Q263" s="83"/>
      <c r="R263" s="83"/>
      <c r="S263" s="83"/>
      <c r="T263" s="84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T263" s="16" t="s">
        <v>128</v>
      </c>
      <c r="AU263" s="16" t="s">
        <v>80</v>
      </c>
    </row>
    <row r="264" spans="1:47" s="2" customFormat="1" ht="12">
      <c r="A264" s="37"/>
      <c r="B264" s="38"/>
      <c r="C264" s="39"/>
      <c r="D264" s="216" t="s">
        <v>168</v>
      </c>
      <c r="E264" s="39"/>
      <c r="F264" s="244" t="s">
        <v>453</v>
      </c>
      <c r="G264" s="39"/>
      <c r="H264" s="39"/>
      <c r="I264" s="218"/>
      <c r="J264" s="39"/>
      <c r="K264" s="39"/>
      <c r="L264" s="43"/>
      <c r="M264" s="219"/>
      <c r="N264" s="220"/>
      <c r="O264" s="83"/>
      <c r="P264" s="83"/>
      <c r="Q264" s="83"/>
      <c r="R264" s="83"/>
      <c r="S264" s="83"/>
      <c r="T264" s="84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T264" s="16" t="s">
        <v>168</v>
      </c>
      <c r="AU264" s="16" t="s">
        <v>80</v>
      </c>
    </row>
    <row r="265" spans="1:65" s="2" customFormat="1" ht="16.5" customHeight="1">
      <c r="A265" s="37"/>
      <c r="B265" s="38"/>
      <c r="C265" s="203" t="s">
        <v>454</v>
      </c>
      <c r="D265" s="203" t="s">
        <v>119</v>
      </c>
      <c r="E265" s="204" t="s">
        <v>455</v>
      </c>
      <c r="F265" s="205" t="s">
        <v>456</v>
      </c>
      <c r="G265" s="206" t="s">
        <v>122</v>
      </c>
      <c r="H265" s="207">
        <v>230</v>
      </c>
      <c r="I265" s="208"/>
      <c r="J265" s="209">
        <f>ROUND(I265*H265,2)</f>
        <v>0</v>
      </c>
      <c r="K265" s="205" t="s">
        <v>123</v>
      </c>
      <c r="L265" s="43"/>
      <c r="M265" s="210" t="s">
        <v>19</v>
      </c>
      <c r="N265" s="211" t="s">
        <v>41</v>
      </c>
      <c r="O265" s="83"/>
      <c r="P265" s="212">
        <f>O265*H265</f>
        <v>0</v>
      </c>
      <c r="Q265" s="212">
        <v>0</v>
      </c>
      <c r="R265" s="212">
        <f>Q265*H265</f>
        <v>0</v>
      </c>
      <c r="S265" s="212">
        <v>0</v>
      </c>
      <c r="T265" s="213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14" t="s">
        <v>243</v>
      </c>
      <c r="AT265" s="214" t="s">
        <v>119</v>
      </c>
      <c r="AU265" s="214" t="s">
        <v>80</v>
      </c>
      <c r="AY265" s="16" t="s">
        <v>116</v>
      </c>
      <c r="BE265" s="215">
        <f>IF(N265="základní",J265,0)</f>
        <v>0</v>
      </c>
      <c r="BF265" s="215">
        <f>IF(N265="snížená",J265,0)</f>
        <v>0</v>
      </c>
      <c r="BG265" s="215">
        <f>IF(N265="zákl. přenesená",J265,0)</f>
        <v>0</v>
      </c>
      <c r="BH265" s="215">
        <f>IF(N265="sníž. přenesená",J265,0)</f>
        <v>0</v>
      </c>
      <c r="BI265" s="215">
        <f>IF(N265="nulová",J265,0)</f>
        <v>0</v>
      </c>
      <c r="BJ265" s="16" t="s">
        <v>78</v>
      </c>
      <c r="BK265" s="215">
        <f>ROUND(I265*H265,2)</f>
        <v>0</v>
      </c>
      <c r="BL265" s="16" t="s">
        <v>243</v>
      </c>
      <c r="BM265" s="214" t="s">
        <v>457</v>
      </c>
    </row>
    <row r="266" spans="1:47" s="2" customFormat="1" ht="12">
      <c r="A266" s="37"/>
      <c r="B266" s="38"/>
      <c r="C266" s="39"/>
      <c r="D266" s="216" t="s">
        <v>126</v>
      </c>
      <c r="E266" s="39"/>
      <c r="F266" s="217" t="s">
        <v>458</v>
      </c>
      <c r="G266" s="39"/>
      <c r="H266" s="39"/>
      <c r="I266" s="218"/>
      <c r="J266" s="39"/>
      <c r="K266" s="39"/>
      <c r="L266" s="43"/>
      <c r="M266" s="219"/>
      <c r="N266" s="220"/>
      <c r="O266" s="83"/>
      <c r="P266" s="83"/>
      <c r="Q266" s="83"/>
      <c r="R266" s="83"/>
      <c r="S266" s="83"/>
      <c r="T266" s="84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T266" s="16" t="s">
        <v>126</v>
      </c>
      <c r="AU266" s="16" t="s">
        <v>80</v>
      </c>
    </row>
    <row r="267" spans="1:47" s="2" customFormat="1" ht="12">
      <c r="A267" s="37"/>
      <c r="B267" s="38"/>
      <c r="C267" s="39"/>
      <c r="D267" s="221" t="s">
        <v>128</v>
      </c>
      <c r="E267" s="39"/>
      <c r="F267" s="222" t="s">
        <v>459</v>
      </c>
      <c r="G267" s="39"/>
      <c r="H267" s="39"/>
      <c r="I267" s="218"/>
      <c r="J267" s="39"/>
      <c r="K267" s="39"/>
      <c r="L267" s="43"/>
      <c r="M267" s="219"/>
      <c r="N267" s="220"/>
      <c r="O267" s="83"/>
      <c r="P267" s="83"/>
      <c r="Q267" s="83"/>
      <c r="R267" s="83"/>
      <c r="S267" s="83"/>
      <c r="T267" s="84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T267" s="16" t="s">
        <v>128</v>
      </c>
      <c r="AU267" s="16" t="s">
        <v>80</v>
      </c>
    </row>
    <row r="268" spans="1:65" s="2" customFormat="1" ht="16.5" customHeight="1">
      <c r="A268" s="37"/>
      <c r="B268" s="38"/>
      <c r="C268" s="234" t="s">
        <v>460</v>
      </c>
      <c r="D268" s="234" t="s">
        <v>132</v>
      </c>
      <c r="E268" s="235" t="s">
        <v>461</v>
      </c>
      <c r="F268" s="236" t="s">
        <v>462</v>
      </c>
      <c r="G268" s="237" t="s">
        <v>122</v>
      </c>
      <c r="H268" s="238">
        <v>222</v>
      </c>
      <c r="I268" s="239"/>
      <c r="J268" s="240">
        <f>ROUND(I268*H268,2)</f>
        <v>0</v>
      </c>
      <c r="K268" s="236" t="s">
        <v>123</v>
      </c>
      <c r="L268" s="241"/>
      <c r="M268" s="242" t="s">
        <v>19</v>
      </c>
      <c r="N268" s="243" t="s">
        <v>41</v>
      </c>
      <c r="O268" s="83"/>
      <c r="P268" s="212">
        <f>O268*H268</f>
        <v>0</v>
      </c>
      <c r="Q268" s="212">
        <v>0.00026</v>
      </c>
      <c r="R268" s="212">
        <f>Q268*H268</f>
        <v>0.057719999999999994</v>
      </c>
      <c r="S268" s="212">
        <v>0</v>
      </c>
      <c r="T268" s="213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14" t="s">
        <v>254</v>
      </c>
      <c r="AT268" s="214" t="s">
        <v>132</v>
      </c>
      <c r="AU268" s="214" t="s">
        <v>80</v>
      </c>
      <c r="AY268" s="16" t="s">
        <v>116</v>
      </c>
      <c r="BE268" s="215">
        <f>IF(N268="základní",J268,0)</f>
        <v>0</v>
      </c>
      <c r="BF268" s="215">
        <f>IF(N268="snížená",J268,0)</f>
        <v>0</v>
      </c>
      <c r="BG268" s="215">
        <f>IF(N268="zákl. přenesená",J268,0)</f>
        <v>0</v>
      </c>
      <c r="BH268" s="215">
        <f>IF(N268="sníž. přenesená",J268,0)</f>
        <v>0</v>
      </c>
      <c r="BI268" s="215">
        <f>IF(N268="nulová",J268,0)</f>
        <v>0</v>
      </c>
      <c r="BJ268" s="16" t="s">
        <v>78</v>
      </c>
      <c r="BK268" s="215">
        <f>ROUND(I268*H268,2)</f>
        <v>0</v>
      </c>
      <c r="BL268" s="16" t="s">
        <v>254</v>
      </c>
      <c r="BM268" s="214" t="s">
        <v>463</v>
      </c>
    </row>
    <row r="269" spans="1:47" s="2" customFormat="1" ht="12">
      <c r="A269" s="37"/>
      <c r="B269" s="38"/>
      <c r="C269" s="39"/>
      <c r="D269" s="216" t="s">
        <v>126</v>
      </c>
      <c r="E269" s="39"/>
      <c r="F269" s="217" t="s">
        <v>462</v>
      </c>
      <c r="G269" s="39"/>
      <c r="H269" s="39"/>
      <c r="I269" s="218"/>
      <c r="J269" s="39"/>
      <c r="K269" s="39"/>
      <c r="L269" s="43"/>
      <c r="M269" s="219"/>
      <c r="N269" s="220"/>
      <c r="O269" s="83"/>
      <c r="P269" s="83"/>
      <c r="Q269" s="83"/>
      <c r="R269" s="83"/>
      <c r="S269" s="83"/>
      <c r="T269" s="84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16" t="s">
        <v>126</v>
      </c>
      <c r="AU269" s="16" t="s">
        <v>80</v>
      </c>
    </row>
    <row r="270" spans="1:51" s="13" customFormat="1" ht="12">
      <c r="A270" s="13"/>
      <c r="B270" s="223"/>
      <c r="C270" s="224"/>
      <c r="D270" s="216" t="s">
        <v>130</v>
      </c>
      <c r="E270" s="224"/>
      <c r="F270" s="226" t="s">
        <v>464</v>
      </c>
      <c r="G270" s="224"/>
      <c r="H270" s="227">
        <v>222</v>
      </c>
      <c r="I270" s="228"/>
      <c r="J270" s="224"/>
      <c r="K270" s="224"/>
      <c r="L270" s="229"/>
      <c r="M270" s="230"/>
      <c r="N270" s="231"/>
      <c r="O270" s="231"/>
      <c r="P270" s="231"/>
      <c r="Q270" s="231"/>
      <c r="R270" s="231"/>
      <c r="S270" s="231"/>
      <c r="T270" s="23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3" t="s">
        <v>130</v>
      </c>
      <c r="AU270" s="233" t="s">
        <v>80</v>
      </c>
      <c r="AV270" s="13" t="s">
        <v>80</v>
      </c>
      <c r="AW270" s="13" t="s">
        <v>4</v>
      </c>
      <c r="AX270" s="13" t="s">
        <v>78</v>
      </c>
      <c r="AY270" s="233" t="s">
        <v>116</v>
      </c>
    </row>
    <row r="271" spans="1:65" s="2" customFormat="1" ht="16.5" customHeight="1">
      <c r="A271" s="37"/>
      <c r="B271" s="38"/>
      <c r="C271" s="203" t="s">
        <v>465</v>
      </c>
      <c r="D271" s="203" t="s">
        <v>119</v>
      </c>
      <c r="E271" s="204" t="s">
        <v>466</v>
      </c>
      <c r="F271" s="205" t="s">
        <v>467</v>
      </c>
      <c r="G271" s="206" t="s">
        <v>468</v>
      </c>
      <c r="H271" s="207">
        <v>5</v>
      </c>
      <c r="I271" s="208"/>
      <c r="J271" s="209">
        <f>ROUND(I271*H271,2)</f>
        <v>0</v>
      </c>
      <c r="K271" s="205" t="s">
        <v>123</v>
      </c>
      <c r="L271" s="43"/>
      <c r="M271" s="210" t="s">
        <v>19</v>
      </c>
      <c r="N271" s="211" t="s">
        <v>41</v>
      </c>
      <c r="O271" s="83"/>
      <c r="P271" s="212">
        <f>O271*H271</f>
        <v>0</v>
      </c>
      <c r="Q271" s="212">
        <v>0</v>
      </c>
      <c r="R271" s="212">
        <f>Q271*H271</f>
        <v>0</v>
      </c>
      <c r="S271" s="212">
        <v>0</v>
      </c>
      <c r="T271" s="213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14" t="s">
        <v>243</v>
      </c>
      <c r="AT271" s="214" t="s">
        <v>119</v>
      </c>
      <c r="AU271" s="214" t="s">
        <v>80</v>
      </c>
      <c r="AY271" s="16" t="s">
        <v>116</v>
      </c>
      <c r="BE271" s="215">
        <f>IF(N271="základní",J271,0)</f>
        <v>0</v>
      </c>
      <c r="BF271" s="215">
        <f>IF(N271="snížená",J271,0)</f>
        <v>0</v>
      </c>
      <c r="BG271" s="215">
        <f>IF(N271="zákl. přenesená",J271,0)</f>
        <v>0</v>
      </c>
      <c r="BH271" s="215">
        <f>IF(N271="sníž. přenesená",J271,0)</f>
        <v>0</v>
      </c>
      <c r="BI271" s="215">
        <f>IF(N271="nulová",J271,0)</f>
        <v>0</v>
      </c>
      <c r="BJ271" s="16" t="s">
        <v>78</v>
      </c>
      <c r="BK271" s="215">
        <f>ROUND(I271*H271,2)</f>
        <v>0</v>
      </c>
      <c r="BL271" s="16" t="s">
        <v>243</v>
      </c>
      <c r="BM271" s="214" t="s">
        <v>469</v>
      </c>
    </row>
    <row r="272" spans="1:47" s="2" customFormat="1" ht="12">
      <c r="A272" s="37"/>
      <c r="B272" s="38"/>
      <c r="C272" s="39"/>
      <c r="D272" s="216" t="s">
        <v>126</v>
      </c>
      <c r="E272" s="39"/>
      <c r="F272" s="217" t="s">
        <v>470</v>
      </c>
      <c r="G272" s="39"/>
      <c r="H272" s="39"/>
      <c r="I272" s="218"/>
      <c r="J272" s="39"/>
      <c r="K272" s="39"/>
      <c r="L272" s="43"/>
      <c r="M272" s="219"/>
      <c r="N272" s="220"/>
      <c r="O272" s="83"/>
      <c r="P272" s="83"/>
      <c r="Q272" s="83"/>
      <c r="R272" s="83"/>
      <c r="S272" s="83"/>
      <c r="T272" s="84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T272" s="16" t="s">
        <v>126</v>
      </c>
      <c r="AU272" s="16" t="s">
        <v>80</v>
      </c>
    </row>
    <row r="273" spans="1:47" s="2" customFormat="1" ht="12">
      <c r="A273" s="37"/>
      <c r="B273" s="38"/>
      <c r="C273" s="39"/>
      <c r="D273" s="221" t="s">
        <v>128</v>
      </c>
      <c r="E273" s="39"/>
      <c r="F273" s="222" t="s">
        <v>471</v>
      </c>
      <c r="G273" s="39"/>
      <c r="H273" s="39"/>
      <c r="I273" s="218"/>
      <c r="J273" s="39"/>
      <c r="K273" s="39"/>
      <c r="L273" s="43"/>
      <c r="M273" s="219"/>
      <c r="N273" s="220"/>
      <c r="O273" s="83"/>
      <c r="P273" s="83"/>
      <c r="Q273" s="83"/>
      <c r="R273" s="83"/>
      <c r="S273" s="83"/>
      <c r="T273" s="84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T273" s="16" t="s">
        <v>128</v>
      </c>
      <c r="AU273" s="16" t="s">
        <v>80</v>
      </c>
    </row>
    <row r="274" spans="1:65" s="2" customFormat="1" ht="16.5" customHeight="1">
      <c r="A274" s="37"/>
      <c r="B274" s="38"/>
      <c r="C274" s="203" t="s">
        <v>472</v>
      </c>
      <c r="D274" s="203" t="s">
        <v>119</v>
      </c>
      <c r="E274" s="204" t="s">
        <v>473</v>
      </c>
      <c r="F274" s="205" t="s">
        <v>474</v>
      </c>
      <c r="G274" s="206" t="s">
        <v>468</v>
      </c>
      <c r="H274" s="207">
        <v>5</v>
      </c>
      <c r="I274" s="208"/>
      <c r="J274" s="209">
        <f>ROUND(I274*H274,2)</f>
        <v>0</v>
      </c>
      <c r="K274" s="205" t="s">
        <v>123</v>
      </c>
      <c r="L274" s="43"/>
      <c r="M274" s="210" t="s">
        <v>19</v>
      </c>
      <c r="N274" s="211" t="s">
        <v>41</v>
      </c>
      <c r="O274" s="83"/>
      <c r="P274" s="212">
        <f>O274*H274</f>
        <v>0</v>
      </c>
      <c r="Q274" s="212">
        <v>0</v>
      </c>
      <c r="R274" s="212">
        <f>Q274*H274</f>
        <v>0</v>
      </c>
      <c r="S274" s="212">
        <v>0.295</v>
      </c>
      <c r="T274" s="213">
        <f>S274*H274</f>
        <v>1.4749999999999999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14" t="s">
        <v>243</v>
      </c>
      <c r="AT274" s="214" t="s">
        <v>119</v>
      </c>
      <c r="AU274" s="214" t="s">
        <v>80</v>
      </c>
      <c r="AY274" s="16" t="s">
        <v>116</v>
      </c>
      <c r="BE274" s="215">
        <f>IF(N274="základní",J274,0)</f>
        <v>0</v>
      </c>
      <c r="BF274" s="215">
        <f>IF(N274="snížená",J274,0)</f>
        <v>0</v>
      </c>
      <c r="BG274" s="215">
        <f>IF(N274="zákl. přenesená",J274,0)</f>
        <v>0</v>
      </c>
      <c r="BH274" s="215">
        <f>IF(N274="sníž. přenesená",J274,0)</f>
        <v>0</v>
      </c>
      <c r="BI274" s="215">
        <f>IF(N274="nulová",J274,0)</f>
        <v>0</v>
      </c>
      <c r="BJ274" s="16" t="s">
        <v>78</v>
      </c>
      <c r="BK274" s="215">
        <f>ROUND(I274*H274,2)</f>
        <v>0</v>
      </c>
      <c r="BL274" s="16" t="s">
        <v>243</v>
      </c>
      <c r="BM274" s="214" t="s">
        <v>475</v>
      </c>
    </row>
    <row r="275" spans="1:47" s="2" customFormat="1" ht="12">
      <c r="A275" s="37"/>
      <c r="B275" s="38"/>
      <c r="C275" s="39"/>
      <c r="D275" s="216" t="s">
        <v>126</v>
      </c>
      <c r="E275" s="39"/>
      <c r="F275" s="217" t="s">
        <v>476</v>
      </c>
      <c r="G275" s="39"/>
      <c r="H275" s="39"/>
      <c r="I275" s="218"/>
      <c r="J275" s="39"/>
      <c r="K275" s="39"/>
      <c r="L275" s="43"/>
      <c r="M275" s="219"/>
      <c r="N275" s="220"/>
      <c r="O275" s="83"/>
      <c r="P275" s="83"/>
      <c r="Q275" s="83"/>
      <c r="R275" s="83"/>
      <c r="S275" s="83"/>
      <c r="T275" s="84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T275" s="16" t="s">
        <v>126</v>
      </c>
      <c r="AU275" s="16" t="s">
        <v>80</v>
      </c>
    </row>
    <row r="276" spans="1:47" s="2" customFormat="1" ht="12">
      <c r="A276" s="37"/>
      <c r="B276" s="38"/>
      <c r="C276" s="39"/>
      <c r="D276" s="221" t="s">
        <v>128</v>
      </c>
      <c r="E276" s="39"/>
      <c r="F276" s="222" t="s">
        <v>477</v>
      </c>
      <c r="G276" s="39"/>
      <c r="H276" s="39"/>
      <c r="I276" s="218"/>
      <c r="J276" s="39"/>
      <c r="K276" s="39"/>
      <c r="L276" s="43"/>
      <c r="M276" s="219"/>
      <c r="N276" s="220"/>
      <c r="O276" s="83"/>
      <c r="P276" s="83"/>
      <c r="Q276" s="83"/>
      <c r="R276" s="83"/>
      <c r="S276" s="83"/>
      <c r="T276" s="84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T276" s="16" t="s">
        <v>128</v>
      </c>
      <c r="AU276" s="16" t="s">
        <v>80</v>
      </c>
    </row>
    <row r="277" spans="1:47" s="2" customFormat="1" ht="12">
      <c r="A277" s="37"/>
      <c r="B277" s="38"/>
      <c r="C277" s="39"/>
      <c r="D277" s="216" t="s">
        <v>168</v>
      </c>
      <c r="E277" s="39"/>
      <c r="F277" s="244" t="s">
        <v>478</v>
      </c>
      <c r="G277" s="39"/>
      <c r="H277" s="39"/>
      <c r="I277" s="218"/>
      <c r="J277" s="39"/>
      <c r="K277" s="39"/>
      <c r="L277" s="43"/>
      <c r="M277" s="219"/>
      <c r="N277" s="220"/>
      <c r="O277" s="83"/>
      <c r="P277" s="83"/>
      <c r="Q277" s="83"/>
      <c r="R277" s="83"/>
      <c r="S277" s="83"/>
      <c r="T277" s="84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T277" s="16" t="s">
        <v>168</v>
      </c>
      <c r="AU277" s="16" t="s">
        <v>80</v>
      </c>
    </row>
    <row r="278" spans="1:65" s="2" customFormat="1" ht="16.5" customHeight="1">
      <c r="A278" s="37"/>
      <c r="B278" s="38"/>
      <c r="C278" s="203" t="s">
        <v>479</v>
      </c>
      <c r="D278" s="203" t="s">
        <v>119</v>
      </c>
      <c r="E278" s="204" t="s">
        <v>480</v>
      </c>
      <c r="F278" s="205" t="s">
        <v>481</v>
      </c>
      <c r="G278" s="206" t="s">
        <v>227</v>
      </c>
      <c r="H278" s="207">
        <v>18.795</v>
      </c>
      <c r="I278" s="208"/>
      <c r="J278" s="209">
        <f>ROUND(I278*H278,2)</f>
        <v>0</v>
      </c>
      <c r="K278" s="205" t="s">
        <v>123</v>
      </c>
      <c r="L278" s="43"/>
      <c r="M278" s="210" t="s">
        <v>19</v>
      </c>
      <c r="N278" s="211" t="s">
        <v>41</v>
      </c>
      <c r="O278" s="83"/>
      <c r="P278" s="212">
        <f>O278*H278</f>
        <v>0</v>
      </c>
      <c r="Q278" s="212">
        <v>0</v>
      </c>
      <c r="R278" s="212">
        <f>Q278*H278</f>
        <v>0</v>
      </c>
      <c r="S278" s="212">
        <v>0</v>
      </c>
      <c r="T278" s="213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14" t="s">
        <v>243</v>
      </c>
      <c r="AT278" s="214" t="s">
        <v>119</v>
      </c>
      <c r="AU278" s="214" t="s">
        <v>80</v>
      </c>
      <c r="AY278" s="16" t="s">
        <v>116</v>
      </c>
      <c r="BE278" s="215">
        <f>IF(N278="základní",J278,0)</f>
        <v>0</v>
      </c>
      <c r="BF278" s="215">
        <f>IF(N278="snížená",J278,0)</f>
        <v>0</v>
      </c>
      <c r="BG278" s="215">
        <f>IF(N278="zákl. přenesená",J278,0)</f>
        <v>0</v>
      </c>
      <c r="BH278" s="215">
        <f>IF(N278="sníž. přenesená",J278,0)</f>
        <v>0</v>
      </c>
      <c r="BI278" s="215">
        <f>IF(N278="nulová",J278,0)</f>
        <v>0</v>
      </c>
      <c r="BJ278" s="16" t="s">
        <v>78</v>
      </c>
      <c r="BK278" s="215">
        <f>ROUND(I278*H278,2)</f>
        <v>0</v>
      </c>
      <c r="BL278" s="16" t="s">
        <v>243</v>
      </c>
      <c r="BM278" s="214" t="s">
        <v>482</v>
      </c>
    </row>
    <row r="279" spans="1:47" s="2" customFormat="1" ht="12">
      <c r="A279" s="37"/>
      <c r="B279" s="38"/>
      <c r="C279" s="39"/>
      <c r="D279" s="216" t="s">
        <v>126</v>
      </c>
      <c r="E279" s="39"/>
      <c r="F279" s="217" t="s">
        <v>483</v>
      </c>
      <c r="G279" s="39"/>
      <c r="H279" s="39"/>
      <c r="I279" s="218"/>
      <c r="J279" s="39"/>
      <c r="K279" s="39"/>
      <c r="L279" s="43"/>
      <c r="M279" s="219"/>
      <c r="N279" s="220"/>
      <c r="O279" s="83"/>
      <c r="P279" s="83"/>
      <c r="Q279" s="83"/>
      <c r="R279" s="83"/>
      <c r="S279" s="83"/>
      <c r="T279" s="84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T279" s="16" t="s">
        <v>126</v>
      </c>
      <c r="AU279" s="16" t="s">
        <v>80</v>
      </c>
    </row>
    <row r="280" spans="1:47" s="2" customFormat="1" ht="12">
      <c r="A280" s="37"/>
      <c r="B280" s="38"/>
      <c r="C280" s="39"/>
      <c r="D280" s="221" t="s">
        <v>128</v>
      </c>
      <c r="E280" s="39"/>
      <c r="F280" s="222" t="s">
        <v>484</v>
      </c>
      <c r="G280" s="39"/>
      <c r="H280" s="39"/>
      <c r="I280" s="218"/>
      <c r="J280" s="39"/>
      <c r="K280" s="39"/>
      <c r="L280" s="43"/>
      <c r="M280" s="219"/>
      <c r="N280" s="220"/>
      <c r="O280" s="83"/>
      <c r="P280" s="83"/>
      <c r="Q280" s="83"/>
      <c r="R280" s="83"/>
      <c r="S280" s="83"/>
      <c r="T280" s="84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T280" s="16" t="s">
        <v>128</v>
      </c>
      <c r="AU280" s="16" t="s">
        <v>80</v>
      </c>
    </row>
    <row r="281" spans="1:51" s="13" customFormat="1" ht="12">
      <c r="A281" s="13"/>
      <c r="B281" s="223"/>
      <c r="C281" s="224"/>
      <c r="D281" s="216" t="s">
        <v>130</v>
      </c>
      <c r="E281" s="225" t="s">
        <v>19</v>
      </c>
      <c r="F281" s="226" t="s">
        <v>485</v>
      </c>
      <c r="G281" s="224"/>
      <c r="H281" s="227">
        <v>18.795</v>
      </c>
      <c r="I281" s="228"/>
      <c r="J281" s="224"/>
      <c r="K281" s="224"/>
      <c r="L281" s="229"/>
      <c r="M281" s="230"/>
      <c r="N281" s="231"/>
      <c r="O281" s="231"/>
      <c r="P281" s="231"/>
      <c r="Q281" s="231"/>
      <c r="R281" s="231"/>
      <c r="S281" s="231"/>
      <c r="T281" s="232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3" t="s">
        <v>130</v>
      </c>
      <c r="AU281" s="233" t="s">
        <v>80</v>
      </c>
      <c r="AV281" s="13" t="s">
        <v>80</v>
      </c>
      <c r="AW281" s="13" t="s">
        <v>32</v>
      </c>
      <c r="AX281" s="13" t="s">
        <v>78</v>
      </c>
      <c r="AY281" s="233" t="s">
        <v>116</v>
      </c>
    </row>
    <row r="282" spans="1:65" s="2" customFormat="1" ht="16.5" customHeight="1">
      <c r="A282" s="37"/>
      <c r="B282" s="38"/>
      <c r="C282" s="203" t="s">
        <v>486</v>
      </c>
      <c r="D282" s="203" t="s">
        <v>119</v>
      </c>
      <c r="E282" s="204" t="s">
        <v>487</v>
      </c>
      <c r="F282" s="205" t="s">
        <v>488</v>
      </c>
      <c r="G282" s="206" t="s">
        <v>227</v>
      </c>
      <c r="H282" s="207">
        <v>375.9</v>
      </c>
      <c r="I282" s="208"/>
      <c r="J282" s="209">
        <f>ROUND(I282*H282,2)</f>
        <v>0</v>
      </c>
      <c r="K282" s="205" t="s">
        <v>123</v>
      </c>
      <c r="L282" s="43"/>
      <c r="M282" s="210" t="s">
        <v>19</v>
      </c>
      <c r="N282" s="211" t="s">
        <v>41</v>
      </c>
      <c r="O282" s="83"/>
      <c r="P282" s="212">
        <f>O282*H282</f>
        <v>0</v>
      </c>
      <c r="Q282" s="212">
        <v>0</v>
      </c>
      <c r="R282" s="212">
        <f>Q282*H282</f>
        <v>0</v>
      </c>
      <c r="S282" s="212">
        <v>0</v>
      </c>
      <c r="T282" s="213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14" t="s">
        <v>243</v>
      </c>
      <c r="AT282" s="214" t="s">
        <v>119</v>
      </c>
      <c r="AU282" s="214" t="s">
        <v>80</v>
      </c>
      <c r="AY282" s="16" t="s">
        <v>116</v>
      </c>
      <c r="BE282" s="215">
        <f>IF(N282="základní",J282,0)</f>
        <v>0</v>
      </c>
      <c r="BF282" s="215">
        <f>IF(N282="snížená",J282,0)</f>
        <v>0</v>
      </c>
      <c r="BG282" s="215">
        <f>IF(N282="zákl. přenesená",J282,0)</f>
        <v>0</v>
      </c>
      <c r="BH282" s="215">
        <f>IF(N282="sníž. přenesená",J282,0)</f>
        <v>0</v>
      </c>
      <c r="BI282" s="215">
        <f>IF(N282="nulová",J282,0)</f>
        <v>0</v>
      </c>
      <c r="BJ282" s="16" t="s">
        <v>78</v>
      </c>
      <c r="BK282" s="215">
        <f>ROUND(I282*H282,2)</f>
        <v>0</v>
      </c>
      <c r="BL282" s="16" t="s">
        <v>243</v>
      </c>
      <c r="BM282" s="214" t="s">
        <v>489</v>
      </c>
    </row>
    <row r="283" spans="1:47" s="2" customFormat="1" ht="12">
      <c r="A283" s="37"/>
      <c r="B283" s="38"/>
      <c r="C283" s="39"/>
      <c r="D283" s="216" t="s">
        <v>126</v>
      </c>
      <c r="E283" s="39"/>
      <c r="F283" s="217" t="s">
        <v>490</v>
      </c>
      <c r="G283" s="39"/>
      <c r="H283" s="39"/>
      <c r="I283" s="218"/>
      <c r="J283" s="39"/>
      <c r="K283" s="39"/>
      <c r="L283" s="43"/>
      <c r="M283" s="219"/>
      <c r="N283" s="220"/>
      <c r="O283" s="83"/>
      <c r="P283" s="83"/>
      <c r="Q283" s="83"/>
      <c r="R283" s="83"/>
      <c r="S283" s="83"/>
      <c r="T283" s="84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T283" s="16" t="s">
        <v>126</v>
      </c>
      <c r="AU283" s="16" t="s">
        <v>80</v>
      </c>
    </row>
    <row r="284" spans="1:47" s="2" customFormat="1" ht="12">
      <c r="A284" s="37"/>
      <c r="B284" s="38"/>
      <c r="C284" s="39"/>
      <c r="D284" s="221" t="s">
        <v>128</v>
      </c>
      <c r="E284" s="39"/>
      <c r="F284" s="222" t="s">
        <v>491</v>
      </c>
      <c r="G284" s="39"/>
      <c r="H284" s="39"/>
      <c r="I284" s="218"/>
      <c r="J284" s="39"/>
      <c r="K284" s="39"/>
      <c r="L284" s="43"/>
      <c r="M284" s="219"/>
      <c r="N284" s="220"/>
      <c r="O284" s="83"/>
      <c r="P284" s="83"/>
      <c r="Q284" s="83"/>
      <c r="R284" s="83"/>
      <c r="S284" s="83"/>
      <c r="T284" s="84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T284" s="16" t="s">
        <v>128</v>
      </c>
      <c r="AU284" s="16" t="s">
        <v>80</v>
      </c>
    </row>
    <row r="285" spans="1:51" s="13" customFormat="1" ht="12">
      <c r="A285" s="13"/>
      <c r="B285" s="223"/>
      <c r="C285" s="224"/>
      <c r="D285" s="216" t="s">
        <v>130</v>
      </c>
      <c r="E285" s="225" t="s">
        <v>19</v>
      </c>
      <c r="F285" s="226" t="s">
        <v>492</v>
      </c>
      <c r="G285" s="224"/>
      <c r="H285" s="227">
        <v>375.9</v>
      </c>
      <c r="I285" s="228"/>
      <c r="J285" s="224"/>
      <c r="K285" s="224"/>
      <c r="L285" s="229"/>
      <c r="M285" s="230"/>
      <c r="N285" s="231"/>
      <c r="O285" s="231"/>
      <c r="P285" s="231"/>
      <c r="Q285" s="231"/>
      <c r="R285" s="231"/>
      <c r="S285" s="231"/>
      <c r="T285" s="23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3" t="s">
        <v>130</v>
      </c>
      <c r="AU285" s="233" t="s">
        <v>80</v>
      </c>
      <c r="AV285" s="13" t="s">
        <v>80</v>
      </c>
      <c r="AW285" s="13" t="s">
        <v>32</v>
      </c>
      <c r="AX285" s="13" t="s">
        <v>78</v>
      </c>
      <c r="AY285" s="233" t="s">
        <v>116</v>
      </c>
    </row>
    <row r="286" spans="1:65" s="2" customFormat="1" ht="16.5" customHeight="1">
      <c r="A286" s="37"/>
      <c r="B286" s="38"/>
      <c r="C286" s="203" t="s">
        <v>243</v>
      </c>
      <c r="D286" s="203" t="s">
        <v>119</v>
      </c>
      <c r="E286" s="204" t="s">
        <v>493</v>
      </c>
      <c r="F286" s="205" t="s">
        <v>494</v>
      </c>
      <c r="G286" s="206" t="s">
        <v>227</v>
      </c>
      <c r="H286" s="207">
        <v>0.131</v>
      </c>
      <c r="I286" s="208"/>
      <c r="J286" s="209">
        <f>ROUND(I286*H286,2)</f>
        <v>0</v>
      </c>
      <c r="K286" s="205" t="s">
        <v>123</v>
      </c>
      <c r="L286" s="43"/>
      <c r="M286" s="210" t="s">
        <v>19</v>
      </c>
      <c r="N286" s="211" t="s">
        <v>41</v>
      </c>
      <c r="O286" s="83"/>
      <c r="P286" s="212">
        <f>O286*H286</f>
        <v>0</v>
      </c>
      <c r="Q286" s="212">
        <v>0</v>
      </c>
      <c r="R286" s="212">
        <f>Q286*H286</f>
        <v>0</v>
      </c>
      <c r="S286" s="212">
        <v>0</v>
      </c>
      <c r="T286" s="213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14" t="s">
        <v>243</v>
      </c>
      <c r="AT286" s="214" t="s">
        <v>119</v>
      </c>
      <c r="AU286" s="214" t="s">
        <v>80</v>
      </c>
      <c r="AY286" s="16" t="s">
        <v>116</v>
      </c>
      <c r="BE286" s="215">
        <f>IF(N286="základní",J286,0)</f>
        <v>0</v>
      </c>
      <c r="BF286" s="215">
        <f>IF(N286="snížená",J286,0)</f>
        <v>0</v>
      </c>
      <c r="BG286" s="215">
        <f>IF(N286="zákl. přenesená",J286,0)</f>
        <v>0</v>
      </c>
      <c r="BH286" s="215">
        <f>IF(N286="sníž. přenesená",J286,0)</f>
        <v>0</v>
      </c>
      <c r="BI286" s="215">
        <f>IF(N286="nulová",J286,0)</f>
        <v>0</v>
      </c>
      <c r="BJ286" s="16" t="s">
        <v>78</v>
      </c>
      <c r="BK286" s="215">
        <f>ROUND(I286*H286,2)</f>
        <v>0</v>
      </c>
      <c r="BL286" s="16" t="s">
        <v>243</v>
      </c>
      <c r="BM286" s="214" t="s">
        <v>495</v>
      </c>
    </row>
    <row r="287" spans="1:47" s="2" customFormat="1" ht="12">
      <c r="A287" s="37"/>
      <c r="B287" s="38"/>
      <c r="C287" s="39"/>
      <c r="D287" s="216" t="s">
        <v>126</v>
      </c>
      <c r="E287" s="39"/>
      <c r="F287" s="217" t="s">
        <v>496</v>
      </c>
      <c r="G287" s="39"/>
      <c r="H287" s="39"/>
      <c r="I287" s="218"/>
      <c r="J287" s="39"/>
      <c r="K287" s="39"/>
      <c r="L287" s="43"/>
      <c r="M287" s="219"/>
      <c r="N287" s="220"/>
      <c r="O287" s="83"/>
      <c r="P287" s="83"/>
      <c r="Q287" s="83"/>
      <c r="R287" s="83"/>
      <c r="S287" s="83"/>
      <c r="T287" s="84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T287" s="16" t="s">
        <v>126</v>
      </c>
      <c r="AU287" s="16" t="s">
        <v>80</v>
      </c>
    </row>
    <row r="288" spans="1:47" s="2" customFormat="1" ht="12">
      <c r="A288" s="37"/>
      <c r="B288" s="38"/>
      <c r="C288" s="39"/>
      <c r="D288" s="221" t="s">
        <v>128</v>
      </c>
      <c r="E288" s="39"/>
      <c r="F288" s="222" t="s">
        <v>497</v>
      </c>
      <c r="G288" s="39"/>
      <c r="H288" s="39"/>
      <c r="I288" s="218"/>
      <c r="J288" s="39"/>
      <c r="K288" s="39"/>
      <c r="L288" s="43"/>
      <c r="M288" s="219"/>
      <c r="N288" s="220"/>
      <c r="O288" s="83"/>
      <c r="P288" s="83"/>
      <c r="Q288" s="83"/>
      <c r="R288" s="83"/>
      <c r="S288" s="83"/>
      <c r="T288" s="84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T288" s="16" t="s">
        <v>128</v>
      </c>
      <c r="AU288" s="16" t="s">
        <v>80</v>
      </c>
    </row>
    <row r="289" spans="1:63" s="12" customFormat="1" ht="25.9" customHeight="1">
      <c r="A289" s="12"/>
      <c r="B289" s="187"/>
      <c r="C289" s="188"/>
      <c r="D289" s="189" t="s">
        <v>69</v>
      </c>
      <c r="E289" s="190" t="s">
        <v>498</v>
      </c>
      <c r="F289" s="190" t="s">
        <v>499</v>
      </c>
      <c r="G289" s="188"/>
      <c r="H289" s="188"/>
      <c r="I289" s="191"/>
      <c r="J289" s="192">
        <f>BK289</f>
        <v>0</v>
      </c>
      <c r="K289" s="188"/>
      <c r="L289" s="193"/>
      <c r="M289" s="194"/>
      <c r="N289" s="195"/>
      <c r="O289" s="195"/>
      <c r="P289" s="196">
        <f>SUM(P290:P305)</f>
        <v>0</v>
      </c>
      <c r="Q289" s="195"/>
      <c r="R289" s="196">
        <f>SUM(R290:R305)</f>
        <v>0</v>
      </c>
      <c r="S289" s="195"/>
      <c r="T289" s="197">
        <f>SUM(T290:T305)</f>
        <v>0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198" t="s">
        <v>144</v>
      </c>
      <c r="AT289" s="199" t="s">
        <v>69</v>
      </c>
      <c r="AU289" s="199" t="s">
        <v>70</v>
      </c>
      <c r="AY289" s="198" t="s">
        <v>116</v>
      </c>
      <c r="BK289" s="200">
        <f>SUM(BK290:BK305)</f>
        <v>0</v>
      </c>
    </row>
    <row r="290" spans="1:65" s="2" customFormat="1" ht="16.5" customHeight="1">
      <c r="A290" s="37"/>
      <c r="B290" s="38"/>
      <c r="C290" s="203" t="s">
        <v>500</v>
      </c>
      <c r="D290" s="203" t="s">
        <v>119</v>
      </c>
      <c r="E290" s="204" t="s">
        <v>501</v>
      </c>
      <c r="F290" s="205" t="s">
        <v>502</v>
      </c>
      <c r="G290" s="206" t="s">
        <v>503</v>
      </c>
      <c r="H290" s="207">
        <v>10</v>
      </c>
      <c r="I290" s="208"/>
      <c r="J290" s="209">
        <f>ROUND(I290*H290,2)</f>
        <v>0</v>
      </c>
      <c r="K290" s="205" t="s">
        <v>123</v>
      </c>
      <c r="L290" s="43"/>
      <c r="M290" s="210" t="s">
        <v>19</v>
      </c>
      <c r="N290" s="211" t="s">
        <v>41</v>
      </c>
      <c r="O290" s="83"/>
      <c r="P290" s="212">
        <f>O290*H290</f>
        <v>0</v>
      </c>
      <c r="Q290" s="212">
        <v>0</v>
      </c>
      <c r="R290" s="212">
        <f>Q290*H290</f>
        <v>0</v>
      </c>
      <c r="S290" s="212">
        <v>0</v>
      </c>
      <c r="T290" s="213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14" t="s">
        <v>504</v>
      </c>
      <c r="AT290" s="214" t="s">
        <v>119</v>
      </c>
      <c r="AU290" s="214" t="s">
        <v>78</v>
      </c>
      <c r="AY290" s="16" t="s">
        <v>116</v>
      </c>
      <c r="BE290" s="215">
        <f>IF(N290="základní",J290,0)</f>
        <v>0</v>
      </c>
      <c r="BF290" s="215">
        <f>IF(N290="snížená",J290,0)</f>
        <v>0</v>
      </c>
      <c r="BG290" s="215">
        <f>IF(N290="zákl. přenesená",J290,0)</f>
        <v>0</v>
      </c>
      <c r="BH290" s="215">
        <f>IF(N290="sníž. přenesená",J290,0)</f>
        <v>0</v>
      </c>
      <c r="BI290" s="215">
        <f>IF(N290="nulová",J290,0)</f>
        <v>0</v>
      </c>
      <c r="BJ290" s="16" t="s">
        <v>78</v>
      </c>
      <c r="BK290" s="215">
        <f>ROUND(I290*H290,2)</f>
        <v>0</v>
      </c>
      <c r="BL290" s="16" t="s">
        <v>504</v>
      </c>
      <c r="BM290" s="214" t="s">
        <v>505</v>
      </c>
    </row>
    <row r="291" spans="1:47" s="2" customFormat="1" ht="12">
      <c r="A291" s="37"/>
      <c r="B291" s="38"/>
      <c r="C291" s="39"/>
      <c r="D291" s="216" t="s">
        <v>126</v>
      </c>
      <c r="E291" s="39"/>
      <c r="F291" s="217" t="s">
        <v>506</v>
      </c>
      <c r="G291" s="39"/>
      <c r="H291" s="39"/>
      <c r="I291" s="218"/>
      <c r="J291" s="39"/>
      <c r="K291" s="39"/>
      <c r="L291" s="43"/>
      <c r="M291" s="219"/>
      <c r="N291" s="220"/>
      <c r="O291" s="83"/>
      <c r="P291" s="83"/>
      <c r="Q291" s="83"/>
      <c r="R291" s="83"/>
      <c r="S291" s="83"/>
      <c r="T291" s="84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T291" s="16" t="s">
        <v>126</v>
      </c>
      <c r="AU291" s="16" t="s">
        <v>78</v>
      </c>
    </row>
    <row r="292" spans="1:47" s="2" customFormat="1" ht="12">
      <c r="A292" s="37"/>
      <c r="B292" s="38"/>
      <c r="C292" s="39"/>
      <c r="D292" s="221" t="s">
        <v>128</v>
      </c>
      <c r="E292" s="39"/>
      <c r="F292" s="222" t="s">
        <v>507</v>
      </c>
      <c r="G292" s="39"/>
      <c r="H292" s="39"/>
      <c r="I292" s="218"/>
      <c r="J292" s="39"/>
      <c r="K292" s="39"/>
      <c r="L292" s="43"/>
      <c r="M292" s="219"/>
      <c r="N292" s="220"/>
      <c r="O292" s="83"/>
      <c r="P292" s="83"/>
      <c r="Q292" s="83"/>
      <c r="R292" s="83"/>
      <c r="S292" s="83"/>
      <c r="T292" s="84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T292" s="16" t="s">
        <v>128</v>
      </c>
      <c r="AU292" s="16" t="s">
        <v>78</v>
      </c>
    </row>
    <row r="293" spans="1:47" s="2" customFormat="1" ht="12">
      <c r="A293" s="37"/>
      <c r="B293" s="38"/>
      <c r="C293" s="39"/>
      <c r="D293" s="216" t="s">
        <v>168</v>
      </c>
      <c r="E293" s="39"/>
      <c r="F293" s="244" t="s">
        <v>508</v>
      </c>
      <c r="G293" s="39"/>
      <c r="H293" s="39"/>
      <c r="I293" s="218"/>
      <c r="J293" s="39"/>
      <c r="K293" s="39"/>
      <c r="L293" s="43"/>
      <c r="M293" s="219"/>
      <c r="N293" s="220"/>
      <c r="O293" s="83"/>
      <c r="P293" s="83"/>
      <c r="Q293" s="83"/>
      <c r="R293" s="83"/>
      <c r="S293" s="83"/>
      <c r="T293" s="84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T293" s="16" t="s">
        <v>168</v>
      </c>
      <c r="AU293" s="16" t="s">
        <v>78</v>
      </c>
    </row>
    <row r="294" spans="1:65" s="2" customFormat="1" ht="16.5" customHeight="1">
      <c r="A294" s="37"/>
      <c r="B294" s="38"/>
      <c r="C294" s="203" t="s">
        <v>509</v>
      </c>
      <c r="D294" s="203" t="s">
        <v>119</v>
      </c>
      <c r="E294" s="204" t="s">
        <v>510</v>
      </c>
      <c r="F294" s="205" t="s">
        <v>511</v>
      </c>
      <c r="G294" s="206" t="s">
        <v>503</v>
      </c>
      <c r="H294" s="207">
        <v>5</v>
      </c>
      <c r="I294" s="208"/>
      <c r="J294" s="209">
        <f>ROUND(I294*H294,2)</f>
        <v>0</v>
      </c>
      <c r="K294" s="205" t="s">
        <v>123</v>
      </c>
      <c r="L294" s="43"/>
      <c r="M294" s="210" t="s">
        <v>19</v>
      </c>
      <c r="N294" s="211" t="s">
        <v>41</v>
      </c>
      <c r="O294" s="83"/>
      <c r="P294" s="212">
        <f>O294*H294</f>
        <v>0</v>
      </c>
      <c r="Q294" s="212">
        <v>0</v>
      </c>
      <c r="R294" s="212">
        <f>Q294*H294</f>
        <v>0</v>
      </c>
      <c r="S294" s="212">
        <v>0</v>
      </c>
      <c r="T294" s="213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14" t="s">
        <v>504</v>
      </c>
      <c r="AT294" s="214" t="s">
        <v>119</v>
      </c>
      <c r="AU294" s="214" t="s">
        <v>78</v>
      </c>
      <c r="AY294" s="16" t="s">
        <v>116</v>
      </c>
      <c r="BE294" s="215">
        <f>IF(N294="základní",J294,0)</f>
        <v>0</v>
      </c>
      <c r="BF294" s="215">
        <f>IF(N294="snížená",J294,0)</f>
        <v>0</v>
      </c>
      <c r="BG294" s="215">
        <f>IF(N294="zákl. přenesená",J294,0)</f>
        <v>0</v>
      </c>
      <c r="BH294" s="215">
        <f>IF(N294="sníž. přenesená",J294,0)</f>
        <v>0</v>
      </c>
      <c r="BI294" s="215">
        <f>IF(N294="nulová",J294,0)</f>
        <v>0</v>
      </c>
      <c r="BJ294" s="16" t="s">
        <v>78</v>
      </c>
      <c r="BK294" s="215">
        <f>ROUND(I294*H294,2)</f>
        <v>0</v>
      </c>
      <c r="BL294" s="16" t="s">
        <v>504</v>
      </c>
      <c r="BM294" s="214" t="s">
        <v>512</v>
      </c>
    </row>
    <row r="295" spans="1:47" s="2" customFormat="1" ht="12">
      <c r="A295" s="37"/>
      <c r="B295" s="38"/>
      <c r="C295" s="39"/>
      <c r="D295" s="216" t="s">
        <v>126</v>
      </c>
      <c r="E295" s="39"/>
      <c r="F295" s="217" t="s">
        <v>513</v>
      </c>
      <c r="G295" s="39"/>
      <c r="H295" s="39"/>
      <c r="I295" s="218"/>
      <c r="J295" s="39"/>
      <c r="K295" s="39"/>
      <c r="L295" s="43"/>
      <c r="M295" s="219"/>
      <c r="N295" s="220"/>
      <c r="O295" s="83"/>
      <c r="P295" s="83"/>
      <c r="Q295" s="83"/>
      <c r="R295" s="83"/>
      <c r="S295" s="83"/>
      <c r="T295" s="84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T295" s="16" t="s">
        <v>126</v>
      </c>
      <c r="AU295" s="16" t="s">
        <v>78</v>
      </c>
    </row>
    <row r="296" spans="1:47" s="2" customFormat="1" ht="12">
      <c r="A296" s="37"/>
      <c r="B296" s="38"/>
      <c r="C296" s="39"/>
      <c r="D296" s="221" t="s">
        <v>128</v>
      </c>
      <c r="E296" s="39"/>
      <c r="F296" s="222" t="s">
        <v>514</v>
      </c>
      <c r="G296" s="39"/>
      <c r="H296" s="39"/>
      <c r="I296" s="218"/>
      <c r="J296" s="39"/>
      <c r="K296" s="39"/>
      <c r="L296" s="43"/>
      <c r="M296" s="219"/>
      <c r="N296" s="220"/>
      <c r="O296" s="83"/>
      <c r="P296" s="83"/>
      <c r="Q296" s="83"/>
      <c r="R296" s="83"/>
      <c r="S296" s="83"/>
      <c r="T296" s="84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T296" s="16" t="s">
        <v>128</v>
      </c>
      <c r="AU296" s="16" t="s">
        <v>78</v>
      </c>
    </row>
    <row r="297" spans="1:47" s="2" customFormat="1" ht="12">
      <c r="A297" s="37"/>
      <c r="B297" s="38"/>
      <c r="C297" s="39"/>
      <c r="D297" s="216" t="s">
        <v>168</v>
      </c>
      <c r="E297" s="39"/>
      <c r="F297" s="244" t="s">
        <v>508</v>
      </c>
      <c r="G297" s="39"/>
      <c r="H297" s="39"/>
      <c r="I297" s="218"/>
      <c r="J297" s="39"/>
      <c r="K297" s="39"/>
      <c r="L297" s="43"/>
      <c r="M297" s="219"/>
      <c r="N297" s="220"/>
      <c r="O297" s="83"/>
      <c r="P297" s="83"/>
      <c r="Q297" s="83"/>
      <c r="R297" s="83"/>
      <c r="S297" s="83"/>
      <c r="T297" s="84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T297" s="16" t="s">
        <v>168</v>
      </c>
      <c r="AU297" s="16" t="s">
        <v>78</v>
      </c>
    </row>
    <row r="298" spans="1:65" s="2" customFormat="1" ht="16.5" customHeight="1">
      <c r="A298" s="37"/>
      <c r="B298" s="38"/>
      <c r="C298" s="203" t="s">
        <v>515</v>
      </c>
      <c r="D298" s="203" t="s">
        <v>119</v>
      </c>
      <c r="E298" s="204" t="s">
        <v>516</v>
      </c>
      <c r="F298" s="205" t="s">
        <v>517</v>
      </c>
      <c r="G298" s="206" t="s">
        <v>503</v>
      </c>
      <c r="H298" s="207">
        <v>15</v>
      </c>
      <c r="I298" s="208"/>
      <c r="J298" s="209">
        <f>ROUND(I298*H298,2)</f>
        <v>0</v>
      </c>
      <c r="K298" s="205" t="s">
        <v>123</v>
      </c>
      <c r="L298" s="43"/>
      <c r="M298" s="210" t="s">
        <v>19</v>
      </c>
      <c r="N298" s="211" t="s">
        <v>41</v>
      </c>
      <c r="O298" s="83"/>
      <c r="P298" s="212">
        <f>O298*H298</f>
        <v>0</v>
      </c>
      <c r="Q298" s="212">
        <v>0</v>
      </c>
      <c r="R298" s="212">
        <f>Q298*H298</f>
        <v>0</v>
      </c>
      <c r="S298" s="212">
        <v>0</v>
      </c>
      <c r="T298" s="213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214" t="s">
        <v>504</v>
      </c>
      <c r="AT298" s="214" t="s">
        <v>119</v>
      </c>
      <c r="AU298" s="214" t="s">
        <v>78</v>
      </c>
      <c r="AY298" s="16" t="s">
        <v>116</v>
      </c>
      <c r="BE298" s="215">
        <f>IF(N298="základní",J298,0)</f>
        <v>0</v>
      </c>
      <c r="BF298" s="215">
        <f>IF(N298="snížená",J298,0)</f>
        <v>0</v>
      </c>
      <c r="BG298" s="215">
        <f>IF(N298="zákl. přenesená",J298,0)</f>
        <v>0</v>
      </c>
      <c r="BH298" s="215">
        <f>IF(N298="sníž. přenesená",J298,0)</f>
        <v>0</v>
      </c>
      <c r="BI298" s="215">
        <f>IF(N298="nulová",J298,0)</f>
        <v>0</v>
      </c>
      <c r="BJ298" s="16" t="s">
        <v>78</v>
      </c>
      <c r="BK298" s="215">
        <f>ROUND(I298*H298,2)</f>
        <v>0</v>
      </c>
      <c r="BL298" s="16" t="s">
        <v>504</v>
      </c>
      <c r="BM298" s="214" t="s">
        <v>518</v>
      </c>
    </row>
    <row r="299" spans="1:47" s="2" customFormat="1" ht="12">
      <c r="A299" s="37"/>
      <c r="B299" s="38"/>
      <c r="C299" s="39"/>
      <c r="D299" s="216" t="s">
        <v>126</v>
      </c>
      <c r="E299" s="39"/>
      <c r="F299" s="217" t="s">
        <v>519</v>
      </c>
      <c r="G299" s="39"/>
      <c r="H299" s="39"/>
      <c r="I299" s="218"/>
      <c r="J299" s="39"/>
      <c r="K299" s="39"/>
      <c r="L299" s="43"/>
      <c r="M299" s="219"/>
      <c r="N299" s="220"/>
      <c r="O299" s="83"/>
      <c r="P299" s="83"/>
      <c r="Q299" s="83"/>
      <c r="R299" s="83"/>
      <c r="S299" s="83"/>
      <c r="T299" s="84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T299" s="16" t="s">
        <v>126</v>
      </c>
      <c r="AU299" s="16" t="s">
        <v>78</v>
      </c>
    </row>
    <row r="300" spans="1:47" s="2" customFormat="1" ht="12">
      <c r="A300" s="37"/>
      <c r="B300" s="38"/>
      <c r="C300" s="39"/>
      <c r="D300" s="221" t="s">
        <v>128</v>
      </c>
      <c r="E300" s="39"/>
      <c r="F300" s="222" t="s">
        <v>520</v>
      </c>
      <c r="G300" s="39"/>
      <c r="H300" s="39"/>
      <c r="I300" s="218"/>
      <c r="J300" s="39"/>
      <c r="K300" s="39"/>
      <c r="L300" s="43"/>
      <c r="M300" s="219"/>
      <c r="N300" s="220"/>
      <c r="O300" s="83"/>
      <c r="P300" s="83"/>
      <c r="Q300" s="83"/>
      <c r="R300" s="83"/>
      <c r="S300" s="83"/>
      <c r="T300" s="84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T300" s="16" t="s">
        <v>128</v>
      </c>
      <c r="AU300" s="16" t="s">
        <v>78</v>
      </c>
    </row>
    <row r="301" spans="1:47" s="2" customFormat="1" ht="12">
      <c r="A301" s="37"/>
      <c r="B301" s="38"/>
      <c r="C301" s="39"/>
      <c r="D301" s="216" t="s">
        <v>168</v>
      </c>
      <c r="E301" s="39"/>
      <c r="F301" s="244" t="s">
        <v>508</v>
      </c>
      <c r="G301" s="39"/>
      <c r="H301" s="39"/>
      <c r="I301" s="218"/>
      <c r="J301" s="39"/>
      <c r="K301" s="39"/>
      <c r="L301" s="43"/>
      <c r="M301" s="219"/>
      <c r="N301" s="220"/>
      <c r="O301" s="83"/>
      <c r="P301" s="83"/>
      <c r="Q301" s="83"/>
      <c r="R301" s="83"/>
      <c r="S301" s="83"/>
      <c r="T301" s="84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T301" s="16" t="s">
        <v>168</v>
      </c>
      <c r="AU301" s="16" t="s">
        <v>78</v>
      </c>
    </row>
    <row r="302" spans="1:65" s="2" customFormat="1" ht="16.5" customHeight="1">
      <c r="A302" s="37"/>
      <c r="B302" s="38"/>
      <c r="C302" s="203" t="s">
        <v>521</v>
      </c>
      <c r="D302" s="203" t="s">
        <v>119</v>
      </c>
      <c r="E302" s="204" t="s">
        <v>522</v>
      </c>
      <c r="F302" s="205" t="s">
        <v>523</v>
      </c>
      <c r="G302" s="206" t="s">
        <v>503</v>
      </c>
      <c r="H302" s="207">
        <v>13</v>
      </c>
      <c r="I302" s="208"/>
      <c r="J302" s="209">
        <f>ROUND(I302*H302,2)</f>
        <v>0</v>
      </c>
      <c r="K302" s="205" t="s">
        <v>123</v>
      </c>
      <c r="L302" s="43"/>
      <c r="M302" s="210" t="s">
        <v>19</v>
      </c>
      <c r="N302" s="211" t="s">
        <v>41</v>
      </c>
      <c r="O302" s="83"/>
      <c r="P302" s="212">
        <f>O302*H302</f>
        <v>0</v>
      </c>
      <c r="Q302" s="212">
        <v>0</v>
      </c>
      <c r="R302" s="212">
        <f>Q302*H302</f>
        <v>0</v>
      </c>
      <c r="S302" s="212">
        <v>0</v>
      </c>
      <c r="T302" s="213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14" t="s">
        <v>504</v>
      </c>
      <c r="AT302" s="214" t="s">
        <v>119</v>
      </c>
      <c r="AU302" s="214" t="s">
        <v>78</v>
      </c>
      <c r="AY302" s="16" t="s">
        <v>116</v>
      </c>
      <c r="BE302" s="215">
        <f>IF(N302="základní",J302,0)</f>
        <v>0</v>
      </c>
      <c r="BF302" s="215">
        <f>IF(N302="snížená",J302,0)</f>
        <v>0</v>
      </c>
      <c r="BG302" s="215">
        <f>IF(N302="zákl. přenesená",J302,0)</f>
        <v>0</v>
      </c>
      <c r="BH302" s="215">
        <f>IF(N302="sníž. přenesená",J302,0)</f>
        <v>0</v>
      </c>
      <c r="BI302" s="215">
        <f>IF(N302="nulová",J302,0)</f>
        <v>0</v>
      </c>
      <c r="BJ302" s="16" t="s">
        <v>78</v>
      </c>
      <c r="BK302" s="215">
        <f>ROUND(I302*H302,2)</f>
        <v>0</v>
      </c>
      <c r="BL302" s="16" t="s">
        <v>504</v>
      </c>
      <c r="BM302" s="214" t="s">
        <v>524</v>
      </c>
    </row>
    <row r="303" spans="1:47" s="2" customFormat="1" ht="12">
      <c r="A303" s="37"/>
      <c r="B303" s="38"/>
      <c r="C303" s="39"/>
      <c r="D303" s="216" t="s">
        <v>126</v>
      </c>
      <c r="E303" s="39"/>
      <c r="F303" s="217" t="s">
        <v>525</v>
      </c>
      <c r="G303" s="39"/>
      <c r="H303" s="39"/>
      <c r="I303" s="218"/>
      <c r="J303" s="39"/>
      <c r="K303" s="39"/>
      <c r="L303" s="43"/>
      <c r="M303" s="219"/>
      <c r="N303" s="220"/>
      <c r="O303" s="83"/>
      <c r="P303" s="83"/>
      <c r="Q303" s="83"/>
      <c r="R303" s="83"/>
      <c r="S303" s="83"/>
      <c r="T303" s="84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T303" s="16" t="s">
        <v>126</v>
      </c>
      <c r="AU303" s="16" t="s">
        <v>78</v>
      </c>
    </row>
    <row r="304" spans="1:47" s="2" customFormat="1" ht="12">
      <c r="A304" s="37"/>
      <c r="B304" s="38"/>
      <c r="C304" s="39"/>
      <c r="D304" s="221" t="s">
        <v>128</v>
      </c>
      <c r="E304" s="39"/>
      <c r="F304" s="222" t="s">
        <v>526</v>
      </c>
      <c r="G304" s="39"/>
      <c r="H304" s="39"/>
      <c r="I304" s="218"/>
      <c r="J304" s="39"/>
      <c r="K304" s="39"/>
      <c r="L304" s="43"/>
      <c r="M304" s="219"/>
      <c r="N304" s="220"/>
      <c r="O304" s="83"/>
      <c r="P304" s="83"/>
      <c r="Q304" s="83"/>
      <c r="R304" s="83"/>
      <c r="S304" s="83"/>
      <c r="T304" s="84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T304" s="16" t="s">
        <v>128</v>
      </c>
      <c r="AU304" s="16" t="s">
        <v>78</v>
      </c>
    </row>
    <row r="305" spans="1:47" s="2" customFormat="1" ht="12">
      <c r="A305" s="37"/>
      <c r="B305" s="38"/>
      <c r="C305" s="39"/>
      <c r="D305" s="216" t="s">
        <v>168</v>
      </c>
      <c r="E305" s="39"/>
      <c r="F305" s="244" t="s">
        <v>508</v>
      </c>
      <c r="G305" s="39"/>
      <c r="H305" s="39"/>
      <c r="I305" s="218"/>
      <c r="J305" s="39"/>
      <c r="K305" s="39"/>
      <c r="L305" s="43"/>
      <c r="M305" s="219"/>
      <c r="N305" s="220"/>
      <c r="O305" s="83"/>
      <c r="P305" s="83"/>
      <c r="Q305" s="83"/>
      <c r="R305" s="83"/>
      <c r="S305" s="83"/>
      <c r="T305" s="84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T305" s="16" t="s">
        <v>168</v>
      </c>
      <c r="AU305" s="16" t="s">
        <v>78</v>
      </c>
    </row>
    <row r="306" spans="1:63" s="12" customFormat="1" ht="25.9" customHeight="1">
      <c r="A306" s="12"/>
      <c r="B306" s="187"/>
      <c r="C306" s="188"/>
      <c r="D306" s="189" t="s">
        <v>69</v>
      </c>
      <c r="E306" s="190" t="s">
        <v>527</v>
      </c>
      <c r="F306" s="190" t="s">
        <v>528</v>
      </c>
      <c r="G306" s="188"/>
      <c r="H306" s="188"/>
      <c r="I306" s="191"/>
      <c r="J306" s="192">
        <f>BK306</f>
        <v>0</v>
      </c>
      <c r="K306" s="188"/>
      <c r="L306" s="193"/>
      <c r="M306" s="194"/>
      <c r="N306" s="195"/>
      <c r="O306" s="195"/>
      <c r="P306" s="196">
        <f>P307+P317</f>
        <v>0</v>
      </c>
      <c r="Q306" s="195"/>
      <c r="R306" s="196">
        <f>R307+R317</f>
        <v>0</v>
      </c>
      <c r="S306" s="195"/>
      <c r="T306" s="197">
        <f>T307+T317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198" t="s">
        <v>150</v>
      </c>
      <c r="AT306" s="199" t="s">
        <v>69</v>
      </c>
      <c r="AU306" s="199" t="s">
        <v>70</v>
      </c>
      <c r="AY306" s="198" t="s">
        <v>116</v>
      </c>
      <c r="BK306" s="200">
        <f>BK307+BK317</f>
        <v>0</v>
      </c>
    </row>
    <row r="307" spans="1:63" s="12" customFormat="1" ht="22.8" customHeight="1">
      <c r="A307" s="12"/>
      <c r="B307" s="187"/>
      <c r="C307" s="188"/>
      <c r="D307" s="189" t="s">
        <v>69</v>
      </c>
      <c r="E307" s="201" t="s">
        <v>529</v>
      </c>
      <c r="F307" s="201" t="s">
        <v>530</v>
      </c>
      <c r="G307" s="188"/>
      <c r="H307" s="188"/>
      <c r="I307" s="191"/>
      <c r="J307" s="202">
        <f>BK307</f>
        <v>0</v>
      </c>
      <c r="K307" s="188"/>
      <c r="L307" s="193"/>
      <c r="M307" s="194"/>
      <c r="N307" s="195"/>
      <c r="O307" s="195"/>
      <c r="P307" s="196">
        <f>SUM(P308:P316)</f>
        <v>0</v>
      </c>
      <c r="Q307" s="195"/>
      <c r="R307" s="196">
        <f>SUM(R308:R316)</f>
        <v>0</v>
      </c>
      <c r="S307" s="195"/>
      <c r="T307" s="197">
        <f>SUM(T308:T316)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198" t="s">
        <v>150</v>
      </c>
      <c r="AT307" s="199" t="s">
        <v>69</v>
      </c>
      <c r="AU307" s="199" t="s">
        <v>78</v>
      </c>
      <c r="AY307" s="198" t="s">
        <v>116</v>
      </c>
      <c r="BK307" s="200">
        <f>SUM(BK308:BK316)</f>
        <v>0</v>
      </c>
    </row>
    <row r="308" spans="1:65" s="2" customFormat="1" ht="16.5" customHeight="1">
      <c r="A308" s="37"/>
      <c r="B308" s="38"/>
      <c r="C308" s="203" t="s">
        <v>531</v>
      </c>
      <c r="D308" s="203" t="s">
        <v>119</v>
      </c>
      <c r="E308" s="204" t="s">
        <v>532</v>
      </c>
      <c r="F308" s="205" t="s">
        <v>533</v>
      </c>
      <c r="G308" s="206" t="s">
        <v>534</v>
      </c>
      <c r="H308" s="207">
        <v>1</v>
      </c>
      <c r="I308" s="208"/>
      <c r="J308" s="209">
        <f>ROUND(I308*H308,2)</f>
        <v>0</v>
      </c>
      <c r="K308" s="205" t="s">
        <v>123</v>
      </c>
      <c r="L308" s="43"/>
      <c r="M308" s="210" t="s">
        <v>19</v>
      </c>
      <c r="N308" s="211" t="s">
        <v>41</v>
      </c>
      <c r="O308" s="83"/>
      <c r="P308" s="212">
        <f>O308*H308</f>
        <v>0</v>
      </c>
      <c r="Q308" s="212">
        <v>0</v>
      </c>
      <c r="R308" s="212">
        <f>Q308*H308</f>
        <v>0</v>
      </c>
      <c r="S308" s="212">
        <v>0</v>
      </c>
      <c r="T308" s="213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214" t="s">
        <v>535</v>
      </c>
      <c r="AT308" s="214" t="s">
        <v>119</v>
      </c>
      <c r="AU308" s="214" t="s">
        <v>80</v>
      </c>
      <c r="AY308" s="16" t="s">
        <v>116</v>
      </c>
      <c r="BE308" s="215">
        <f>IF(N308="základní",J308,0)</f>
        <v>0</v>
      </c>
      <c r="BF308" s="215">
        <f>IF(N308="snížená",J308,0)</f>
        <v>0</v>
      </c>
      <c r="BG308" s="215">
        <f>IF(N308="zákl. přenesená",J308,0)</f>
        <v>0</v>
      </c>
      <c r="BH308" s="215">
        <f>IF(N308="sníž. přenesená",J308,0)</f>
        <v>0</v>
      </c>
      <c r="BI308" s="215">
        <f>IF(N308="nulová",J308,0)</f>
        <v>0</v>
      </c>
      <c r="BJ308" s="16" t="s">
        <v>78</v>
      </c>
      <c r="BK308" s="215">
        <f>ROUND(I308*H308,2)</f>
        <v>0</v>
      </c>
      <c r="BL308" s="16" t="s">
        <v>535</v>
      </c>
      <c r="BM308" s="214" t="s">
        <v>536</v>
      </c>
    </row>
    <row r="309" spans="1:47" s="2" customFormat="1" ht="12">
      <c r="A309" s="37"/>
      <c r="B309" s="38"/>
      <c r="C309" s="39"/>
      <c r="D309" s="216" t="s">
        <v>126</v>
      </c>
      <c r="E309" s="39"/>
      <c r="F309" s="217" t="s">
        <v>533</v>
      </c>
      <c r="G309" s="39"/>
      <c r="H309" s="39"/>
      <c r="I309" s="218"/>
      <c r="J309" s="39"/>
      <c r="K309" s="39"/>
      <c r="L309" s="43"/>
      <c r="M309" s="219"/>
      <c r="N309" s="220"/>
      <c r="O309" s="83"/>
      <c r="P309" s="83"/>
      <c r="Q309" s="83"/>
      <c r="R309" s="83"/>
      <c r="S309" s="83"/>
      <c r="T309" s="84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T309" s="16" t="s">
        <v>126</v>
      </c>
      <c r="AU309" s="16" t="s">
        <v>80</v>
      </c>
    </row>
    <row r="310" spans="1:47" s="2" customFormat="1" ht="12">
      <c r="A310" s="37"/>
      <c r="B310" s="38"/>
      <c r="C310" s="39"/>
      <c r="D310" s="221" t="s">
        <v>128</v>
      </c>
      <c r="E310" s="39"/>
      <c r="F310" s="222" t="s">
        <v>537</v>
      </c>
      <c r="G310" s="39"/>
      <c r="H310" s="39"/>
      <c r="I310" s="218"/>
      <c r="J310" s="39"/>
      <c r="K310" s="39"/>
      <c r="L310" s="43"/>
      <c r="M310" s="219"/>
      <c r="N310" s="220"/>
      <c r="O310" s="83"/>
      <c r="P310" s="83"/>
      <c r="Q310" s="83"/>
      <c r="R310" s="83"/>
      <c r="S310" s="83"/>
      <c r="T310" s="84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T310" s="16" t="s">
        <v>128</v>
      </c>
      <c r="AU310" s="16" t="s">
        <v>80</v>
      </c>
    </row>
    <row r="311" spans="1:65" s="2" customFormat="1" ht="16.5" customHeight="1">
      <c r="A311" s="37"/>
      <c r="B311" s="38"/>
      <c r="C311" s="203" t="s">
        <v>538</v>
      </c>
      <c r="D311" s="203" t="s">
        <v>119</v>
      </c>
      <c r="E311" s="204" t="s">
        <v>539</v>
      </c>
      <c r="F311" s="205" t="s">
        <v>540</v>
      </c>
      <c r="G311" s="206" t="s">
        <v>534</v>
      </c>
      <c r="H311" s="207">
        <v>1</v>
      </c>
      <c r="I311" s="208"/>
      <c r="J311" s="209">
        <f>ROUND(I311*H311,2)</f>
        <v>0</v>
      </c>
      <c r="K311" s="205" t="s">
        <v>123</v>
      </c>
      <c r="L311" s="43"/>
      <c r="M311" s="210" t="s">
        <v>19</v>
      </c>
      <c r="N311" s="211" t="s">
        <v>41</v>
      </c>
      <c r="O311" s="83"/>
      <c r="P311" s="212">
        <f>O311*H311</f>
        <v>0</v>
      </c>
      <c r="Q311" s="212">
        <v>0</v>
      </c>
      <c r="R311" s="212">
        <f>Q311*H311</f>
        <v>0</v>
      </c>
      <c r="S311" s="212">
        <v>0</v>
      </c>
      <c r="T311" s="213">
        <f>S311*H311</f>
        <v>0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214" t="s">
        <v>535</v>
      </c>
      <c r="AT311" s="214" t="s">
        <v>119</v>
      </c>
      <c r="AU311" s="214" t="s">
        <v>80</v>
      </c>
      <c r="AY311" s="16" t="s">
        <v>116</v>
      </c>
      <c r="BE311" s="215">
        <f>IF(N311="základní",J311,0)</f>
        <v>0</v>
      </c>
      <c r="BF311" s="215">
        <f>IF(N311="snížená",J311,0)</f>
        <v>0</v>
      </c>
      <c r="BG311" s="215">
        <f>IF(N311="zákl. přenesená",J311,0)</f>
        <v>0</v>
      </c>
      <c r="BH311" s="215">
        <f>IF(N311="sníž. přenesená",J311,0)</f>
        <v>0</v>
      </c>
      <c r="BI311" s="215">
        <f>IF(N311="nulová",J311,0)</f>
        <v>0</v>
      </c>
      <c r="BJ311" s="16" t="s">
        <v>78</v>
      </c>
      <c r="BK311" s="215">
        <f>ROUND(I311*H311,2)</f>
        <v>0</v>
      </c>
      <c r="BL311" s="16" t="s">
        <v>535</v>
      </c>
      <c r="BM311" s="214" t="s">
        <v>541</v>
      </c>
    </row>
    <row r="312" spans="1:47" s="2" customFormat="1" ht="12">
      <c r="A312" s="37"/>
      <c r="B312" s="38"/>
      <c r="C312" s="39"/>
      <c r="D312" s="216" t="s">
        <v>126</v>
      </c>
      <c r="E312" s="39"/>
      <c r="F312" s="217" t="s">
        <v>540</v>
      </c>
      <c r="G312" s="39"/>
      <c r="H312" s="39"/>
      <c r="I312" s="218"/>
      <c r="J312" s="39"/>
      <c r="K312" s="39"/>
      <c r="L312" s="43"/>
      <c r="M312" s="219"/>
      <c r="N312" s="220"/>
      <c r="O312" s="83"/>
      <c r="P312" s="83"/>
      <c r="Q312" s="83"/>
      <c r="R312" s="83"/>
      <c r="S312" s="83"/>
      <c r="T312" s="84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T312" s="16" t="s">
        <v>126</v>
      </c>
      <c r="AU312" s="16" t="s">
        <v>80</v>
      </c>
    </row>
    <row r="313" spans="1:47" s="2" customFormat="1" ht="12">
      <c r="A313" s="37"/>
      <c r="B313" s="38"/>
      <c r="C313" s="39"/>
      <c r="D313" s="221" t="s">
        <v>128</v>
      </c>
      <c r="E313" s="39"/>
      <c r="F313" s="222" t="s">
        <v>542</v>
      </c>
      <c r="G313" s="39"/>
      <c r="H313" s="39"/>
      <c r="I313" s="218"/>
      <c r="J313" s="39"/>
      <c r="K313" s="39"/>
      <c r="L313" s="43"/>
      <c r="M313" s="219"/>
      <c r="N313" s="220"/>
      <c r="O313" s="83"/>
      <c r="P313" s="83"/>
      <c r="Q313" s="83"/>
      <c r="R313" s="83"/>
      <c r="S313" s="83"/>
      <c r="T313" s="84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T313" s="16" t="s">
        <v>128</v>
      </c>
      <c r="AU313" s="16" t="s">
        <v>80</v>
      </c>
    </row>
    <row r="314" spans="1:65" s="2" customFormat="1" ht="16.5" customHeight="1">
      <c r="A314" s="37"/>
      <c r="B314" s="38"/>
      <c r="C314" s="203" t="s">
        <v>543</v>
      </c>
      <c r="D314" s="203" t="s">
        <v>119</v>
      </c>
      <c r="E314" s="204" t="s">
        <v>544</v>
      </c>
      <c r="F314" s="205" t="s">
        <v>545</v>
      </c>
      <c r="G314" s="206" t="s">
        <v>534</v>
      </c>
      <c r="H314" s="207">
        <v>1</v>
      </c>
      <c r="I314" s="208"/>
      <c r="J314" s="209">
        <f>ROUND(I314*H314,2)</f>
        <v>0</v>
      </c>
      <c r="K314" s="205" t="s">
        <v>123</v>
      </c>
      <c r="L314" s="43"/>
      <c r="M314" s="210" t="s">
        <v>19</v>
      </c>
      <c r="N314" s="211" t="s">
        <v>41</v>
      </c>
      <c r="O314" s="83"/>
      <c r="P314" s="212">
        <f>O314*H314</f>
        <v>0</v>
      </c>
      <c r="Q314" s="212">
        <v>0</v>
      </c>
      <c r="R314" s="212">
        <f>Q314*H314</f>
        <v>0</v>
      </c>
      <c r="S314" s="212">
        <v>0</v>
      </c>
      <c r="T314" s="213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214" t="s">
        <v>535</v>
      </c>
      <c r="AT314" s="214" t="s">
        <v>119</v>
      </c>
      <c r="AU314" s="214" t="s">
        <v>80</v>
      </c>
      <c r="AY314" s="16" t="s">
        <v>116</v>
      </c>
      <c r="BE314" s="215">
        <f>IF(N314="základní",J314,0)</f>
        <v>0</v>
      </c>
      <c r="BF314" s="215">
        <f>IF(N314="snížená",J314,0)</f>
        <v>0</v>
      </c>
      <c r="BG314" s="215">
        <f>IF(N314="zákl. přenesená",J314,0)</f>
        <v>0</v>
      </c>
      <c r="BH314" s="215">
        <f>IF(N314="sníž. přenesená",J314,0)</f>
        <v>0</v>
      </c>
      <c r="BI314" s="215">
        <f>IF(N314="nulová",J314,0)</f>
        <v>0</v>
      </c>
      <c r="BJ314" s="16" t="s">
        <v>78</v>
      </c>
      <c r="BK314" s="215">
        <f>ROUND(I314*H314,2)</f>
        <v>0</v>
      </c>
      <c r="BL314" s="16" t="s">
        <v>535</v>
      </c>
      <c r="BM314" s="214" t="s">
        <v>546</v>
      </c>
    </row>
    <row r="315" spans="1:47" s="2" customFormat="1" ht="12">
      <c r="A315" s="37"/>
      <c r="B315" s="38"/>
      <c r="C315" s="39"/>
      <c r="D315" s="216" t="s">
        <v>126</v>
      </c>
      <c r="E315" s="39"/>
      <c r="F315" s="217" t="s">
        <v>545</v>
      </c>
      <c r="G315" s="39"/>
      <c r="H315" s="39"/>
      <c r="I315" s="218"/>
      <c r="J315" s="39"/>
      <c r="K315" s="39"/>
      <c r="L315" s="43"/>
      <c r="M315" s="219"/>
      <c r="N315" s="220"/>
      <c r="O315" s="83"/>
      <c r="P315" s="83"/>
      <c r="Q315" s="83"/>
      <c r="R315" s="83"/>
      <c r="S315" s="83"/>
      <c r="T315" s="84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T315" s="16" t="s">
        <v>126</v>
      </c>
      <c r="AU315" s="16" t="s">
        <v>80</v>
      </c>
    </row>
    <row r="316" spans="1:47" s="2" customFormat="1" ht="12">
      <c r="A316" s="37"/>
      <c r="B316" s="38"/>
      <c r="C316" s="39"/>
      <c r="D316" s="221" t="s">
        <v>128</v>
      </c>
      <c r="E316" s="39"/>
      <c r="F316" s="222" t="s">
        <v>547</v>
      </c>
      <c r="G316" s="39"/>
      <c r="H316" s="39"/>
      <c r="I316" s="218"/>
      <c r="J316" s="39"/>
      <c r="K316" s="39"/>
      <c r="L316" s="43"/>
      <c r="M316" s="219"/>
      <c r="N316" s="220"/>
      <c r="O316" s="83"/>
      <c r="P316" s="83"/>
      <c r="Q316" s="83"/>
      <c r="R316" s="83"/>
      <c r="S316" s="83"/>
      <c r="T316" s="84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T316" s="16" t="s">
        <v>128</v>
      </c>
      <c r="AU316" s="16" t="s">
        <v>80</v>
      </c>
    </row>
    <row r="317" spans="1:63" s="12" customFormat="1" ht="22.8" customHeight="1">
      <c r="A317" s="12"/>
      <c r="B317" s="187"/>
      <c r="C317" s="188"/>
      <c r="D317" s="189" t="s">
        <v>69</v>
      </c>
      <c r="E317" s="201" t="s">
        <v>548</v>
      </c>
      <c r="F317" s="201" t="s">
        <v>549</v>
      </c>
      <c r="G317" s="188"/>
      <c r="H317" s="188"/>
      <c r="I317" s="191"/>
      <c r="J317" s="202">
        <f>BK317</f>
        <v>0</v>
      </c>
      <c r="K317" s="188"/>
      <c r="L317" s="193"/>
      <c r="M317" s="194"/>
      <c r="N317" s="195"/>
      <c r="O317" s="195"/>
      <c r="P317" s="196">
        <f>SUM(P318:P332)</f>
        <v>0</v>
      </c>
      <c r="Q317" s="195"/>
      <c r="R317" s="196">
        <f>SUM(R318:R332)</f>
        <v>0</v>
      </c>
      <c r="S317" s="195"/>
      <c r="T317" s="197">
        <f>SUM(T318:T332)</f>
        <v>0</v>
      </c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R317" s="198" t="s">
        <v>150</v>
      </c>
      <c r="AT317" s="199" t="s">
        <v>69</v>
      </c>
      <c r="AU317" s="199" t="s">
        <v>78</v>
      </c>
      <c r="AY317" s="198" t="s">
        <v>116</v>
      </c>
      <c r="BK317" s="200">
        <f>SUM(BK318:BK332)</f>
        <v>0</v>
      </c>
    </row>
    <row r="318" spans="1:65" s="2" customFormat="1" ht="16.5" customHeight="1">
      <c r="A318" s="37"/>
      <c r="B318" s="38"/>
      <c r="C318" s="203" t="s">
        <v>550</v>
      </c>
      <c r="D318" s="203" t="s">
        <v>119</v>
      </c>
      <c r="E318" s="204" t="s">
        <v>551</v>
      </c>
      <c r="F318" s="205" t="s">
        <v>552</v>
      </c>
      <c r="G318" s="206" t="s">
        <v>534</v>
      </c>
      <c r="H318" s="207">
        <v>1</v>
      </c>
      <c r="I318" s="208"/>
      <c r="J318" s="209">
        <f>ROUND(I318*H318,2)</f>
        <v>0</v>
      </c>
      <c r="K318" s="205" t="s">
        <v>123</v>
      </c>
      <c r="L318" s="43"/>
      <c r="M318" s="210" t="s">
        <v>19</v>
      </c>
      <c r="N318" s="211" t="s">
        <v>41</v>
      </c>
      <c r="O318" s="83"/>
      <c r="P318" s="212">
        <f>O318*H318</f>
        <v>0</v>
      </c>
      <c r="Q318" s="212">
        <v>0</v>
      </c>
      <c r="R318" s="212">
        <f>Q318*H318</f>
        <v>0</v>
      </c>
      <c r="S318" s="212">
        <v>0</v>
      </c>
      <c r="T318" s="213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14" t="s">
        <v>535</v>
      </c>
      <c r="AT318" s="214" t="s">
        <v>119</v>
      </c>
      <c r="AU318" s="214" t="s">
        <v>80</v>
      </c>
      <c r="AY318" s="16" t="s">
        <v>116</v>
      </c>
      <c r="BE318" s="215">
        <f>IF(N318="základní",J318,0)</f>
        <v>0</v>
      </c>
      <c r="BF318" s="215">
        <f>IF(N318="snížená",J318,0)</f>
        <v>0</v>
      </c>
      <c r="BG318" s="215">
        <f>IF(N318="zákl. přenesená",J318,0)</f>
        <v>0</v>
      </c>
      <c r="BH318" s="215">
        <f>IF(N318="sníž. přenesená",J318,0)</f>
        <v>0</v>
      </c>
      <c r="BI318" s="215">
        <f>IF(N318="nulová",J318,0)</f>
        <v>0</v>
      </c>
      <c r="BJ318" s="16" t="s">
        <v>78</v>
      </c>
      <c r="BK318" s="215">
        <f>ROUND(I318*H318,2)</f>
        <v>0</v>
      </c>
      <c r="BL318" s="16" t="s">
        <v>535</v>
      </c>
      <c r="BM318" s="214" t="s">
        <v>553</v>
      </c>
    </row>
    <row r="319" spans="1:47" s="2" customFormat="1" ht="12">
      <c r="A319" s="37"/>
      <c r="B319" s="38"/>
      <c r="C319" s="39"/>
      <c r="D319" s="216" t="s">
        <v>126</v>
      </c>
      <c r="E319" s="39"/>
      <c r="F319" s="217" t="s">
        <v>552</v>
      </c>
      <c r="G319" s="39"/>
      <c r="H319" s="39"/>
      <c r="I319" s="218"/>
      <c r="J319" s="39"/>
      <c r="K319" s="39"/>
      <c r="L319" s="43"/>
      <c r="M319" s="219"/>
      <c r="N319" s="220"/>
      <c r="O319" s="83"/>
      <c r="P319" s="83"/>
      <c r="Q319" s="83"/>
      <c r="R319" s="83"/>
      <c r="S319" s="83"/>
      <c r="T319" s="84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T319" s="16" t="s">
        <v>126</v>
      </c>
      <c r="AU319" s="16" t="s">
        <v>80</v>
      </c>
    </row>
    <row r="320" spans="1:47" s="2" customFormat="1" ht="12">
      <c r="A320" s="37"/>
      <c r="B320" s="38"/>
      <c r="C320" s="39"/>
      <c r="D320" s="221" t="s">
        <v>128</v>
      </c>
      <c r="E320" s="39"/>
      <c r="F320" s="222" t="s">
        <v>554</v>
      </c>
      <c r="G320" s="39"/>
      <c r="H320" s="39"/>
      <c r="I320" s="218"/>
      <c r="J320" s="39"/>
      <c r="K320" s="39"/>
      <c r="L320" s="43"/>
      <c r="M320" s="219"/>
      <c r="N320" s="220"/>
      <c r="O320" s="83"/>
      <c r="P320" s="83"/>
      <c r="Q320" s="83"/>
      <c r="R320" s="83"/>
      <c r="S320" s="83"/>
      <c r="T320" s="84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T320" s="16" t="s">
        <v>128</v>
      </c>
      <c r="AU320" s="16" t="s">
        <v>80</v>
      </c>
    </row>
    <row r="321" spans="1:65" s="2" customFormat="1" ht="16.5" customHeight="1">
      <c r="A321" s="37"/>
      <c r="B321" s="38"/>
      <c r="C321" s="203" t="s">
        <v>555</v>
      </c>
      <c r="D321" s="203" t="s">
        <v>119</v>
      </c>
      <c r="E321" s="204" t="s">
        <v>556</v>
      </c>
      <c r="F321" s="205" t="s">
        <v>557</v>
      </c>
      <c r="G321" s="206" t="s">
        <v>534</v>
      </c>
      <c r="H321" s="207">
        <v>1</v>
      </c>
      <c r="I321" s="208"/>
      <c r="J321" s="209">
        <f>ROUND(I321*H321,2)</f>
        <v>0</v>
      </c>
      <c r="K321" s="205" t="s">
        <v>123</v>
      </c>
      <c r="L321" s="43"/>
      <c r="M321" s="210" t="s">
        <v>19</v>
      </c>
      <c r="N321" s="211" t="s">
        <v>41</v>
      </c>
      <c r="O321" s="83"/>
      <c r="P321" s="212">
        <f>O321*H321</f>
        <v>0</v>
      </c>
      <c r="Q321" s="212">
        <v>0</v>
      </c>
      <c r="R321" s="212">
        <f>Q321*H321</f>
        <v>0</v>
      </c>
      <c r="S321" s="212">
        <v>0</v>
      </c>
      <c r="T321" s="213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214" t="s">
        <v>535</v>
      </c>
      <c r="AT321" s="214" t="s">
        <v>119</v>
      </c>
      <c r="AU321" s="214" t="s">
        <v>80</v>
      </c>
      <c r="AY321" s="16" t="s">
        <v>116</v>
      </c>
      <c r="BE321" s="215">
        <f>IF(N321="základní",J321,0)</f>
        <v>0</v>
      </c>
      <c r="BF321" s="215">
        <f>IF(N321="snížená",J321,0)</f>
        <v>0</v>
      </c>
      <c r="BG321" s="215">
        <f>IF(N321="zákl. přenesená",J321,0)</f>
        <v>0</v>
      </c>
      <c r="BH321" s="215">
        <f>IF(N321="sníž. přenesená",J321,0)</f>
        <v>0</v>
      </c>
      <c r="BI321" s="215">
        <f>IF(N321="nulová",J321,0)</f>
        <v>0</v>
      </c>
      <c r="BJ321" s="16" t="s">
        <v>78</v>
      </c>
      <c r="BK321" s="215">
        <f>ROUND(I321*H321,2)</f>
        <v>0</v>
      </c>
      <c r="BL321" s="16" t="s">
        <v>535</v>
      </c>
      <c r="BM321" s="214" t="s">
        <v>558</v>
      </c>
    </row>
    <row r="322" spans="1:47" s="2" customFormat="1" ht="12">
      <c r="A322" s="37"/>
      <c r="B322" s="38"/>
      <c r="C322" s="39"/>
      <c r="D322" s="216" t="s">
        <v>126</v>
      </c>
      <c r="E322" s="39"/>
      <c r="F322" s="217" t="s">
        <v>557</v>
      </c>
      <c r="G322" s="39"/>
      <c r="H322" s="39"/>
      <c r="I322" s="218"/>
      <c r="J322" s="39"/>
      <c r="K322" s="39"/>
      <c r="L322" s="43"/>
      <c r="M322" s="219"/>
      <c r="N322" s="220"/>
      <c r="O322" s="83"/>
      <c r="P322" s="83"/>
      <c r="Q322" s="83"/>
      <c r="R322" s="83"/>
      <c r="S322" s="83"/>
      <c r="T322" s="84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T322" s="16" t="s">
        <v>126</v>
      </c>
      <c r="AU322" s="16" t="s">
        <v>80</v>
      </c>
    </row>
    <row r="323" spans="1:47" s="2" customFormat="1" ht="12">
      <c r="A323" s="37"/>
      <c r="B323" s="38"/>
      <c r="C323" s="39"/>
      <c r="D323" s="221" t="s">
        <v>128</v>
      </c>
      <c r="E323" s="39"/>
      <c r="F323" s="222" t="s">
        <v>559</v>
      </c>
      <c r="G323" s="39"/>
      <c r="H323" s="39"/>
      <c r="I323" s="218"/>
      <c r="J323" s="39"/>
      <c r="K323" s="39"/>
      <c r="L323" s="43"/>
      <c r="M323" s="219"/>
      <c r="N323" s="220"/>
      <c r="O323" s="83"/>
      <c r="P323" s="83"/>
      <c r="Q323" s="83"/>
      <c r="R323" s="83"/>
      <c r="S323" s="83"/>
      <c r="T323" s="84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T323" s="16" t="s">
        <v>128</v>
      </c>
      <c r="AU323" s="16" t="s">
        <v>80</v>
      </c>
    </row>
    <row r="324" spans="1:65" s="2" customFormat="1" ht="16.5" customHeight="1">
      <c r="A324" s="37"/>
      <c r="B324" s="38"/>
      <c r="C324" s="203" t="s">
        <v>560</v>
      </c>
      <c r="D324" s="203" t="s">
        <v>119</v>
      </c>
      <c r="E324" s="204" t="s">
        <v>561</v>
      </c>
      <c r="F324" s="205" t="s">
        <v>562</v>
      </c>
      <c r="G324" s="206" t="s">
        <v>534</v>
      </c>
      <c r="H324" s="207">
        <v>1</v>
      </c>
      <c r="I324" s="208"/>
      <c r="J324" s="209">
        <f>ROUND(I324*H324,2)</f>
        <v>0</v>
      </c>
      <c r="K324" s="205" t="s">
        <v>123</v>
      </c>
      <c r="L324" s="43"/>
      <c r="M324" s="210" t="s">
        <v>19</v>
      </c>
      <c r="N324" s="211" t="s">
        <v>41</v>
      </c>
      <c r="O324" s="83"/>
      <c r="P324" s="212">
        <f>O324*H324</f>
        <v>0</v>
      </c>
      <c r="Q324" s="212">
        <v>0</v>
      </c>
      <c r="R324" s="212">
        <f>Q324*H324</f>
        <v>0</v>
      </c>
      <c r="S324" s="212">
        <v>0</v>
      </c>
      <c r="T324" s="213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214" t="s">
        <v>535</v>
      </c>
      <c r="AT324" s="214" t="s">
        <v>119</v>
      </c>
      <c r="AU324" s="214" t="s">
        <v>80</v>
      </c>
      <c r="AY324" s="16" t="s">
        <v>116</v>
      </c>
      <c r="BE324" s="215">
        <f>IF(N324="základní",J324,0)</f>
        <v>0</v>
      </c>
      <c r="BF324" s="215">
        <f>IF(N324="snížená",J324,0)</f>
        <v>0</v>
      </c>
      <c r="BG324" s="215">
        <f>IF(N324="zákl. přenesená",J324,0)</f>
        <v>0</v>
      </c>
      <c r="BH324" s="215">
        <f>IF(N324="sníž. přenesená",J324,0)</f>
        <v>0</v>
      </c>
      <c r="BI324" s="215">
        <f>IF(N324="nulová",J324,0)</f>
        <v>0</v>
      </c>
      <c r="BJ324" s="16" t="s">
        <v>78</v>
      </c>
      <c r="BK324" s="215">
        <f>ROUND(I324*H324,2)</f>
        <v>0</v>
      </c>
      <c r="BL324" s="16" t="s">
        <v>535</v>
      </c>
      <c r="BM324" s="214" t="s">
        <v>563</v>
      </c>
    </row>
    <row r="325" spans="1:47" s="2" customFormat="1" ht="12">
      <c r="A325" s="37"/>
      <c r="B325" s="38"/>
      <c r="C325" s="39"/>
      <c r="D325" s="216" t="s">
        <v>126</v>
      </c>
      <c r="E325" s="39"/>
      <c r="F325" s="217" t="s">
        <v>562</v>
      </c>
      <c r="G325" s="39"/>
      <c r="H325" s="39"/>
      <c r="I325" s="218"/>
      <c r="J325" s="39"/>
      <c r="K325" s="39"/>
      <c r="L325" s="43"/>
      <c r="M325" s="219"/>
      <c r="N325" s="220"/>
      <c r="O325" s="83"/>
      <c r="P325" s="83"/>
      <c r="Q325" s="83"/>
      <c r="R325" s="83"/>
      <c r="S325" s="83"/>
      <c r="T325" s="84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T325" s="16" t="s">
        <v>126</v>
      </c>
      <c r="AU325" s="16" t="s">
        <v>80</v>
      </c>
    </row>
    <row r="326" spans="1:47" s="2" customFormat="1" ht="12">
      <c r="A326" s="37"/>
      <c r="B326" s="38"/>
      <c r="C326" s="39"/>
      <c r="D326" s="221" t="s">
        <v>128</v>
      </c>
      <c r="E326" s="39"/>
      <c r="F326" s="222" t="s">
        <v>564</v>
      </c>
      <c r="G326" s="39"/>
      <c r="H326" s="39"/>
      <c r="I326" s="218"/>
      <c r="J326" s="39"/>
      <c r="K326" s="39"/>
      <c r="L326" s="43"/>
      <c r="M326" s="219"/>
      <c r="N326" s="220"/>
      <c r="O326" s="83"/>
      <c r="P326" s="83"/>
      <c r="Q326" s="83"/>
      <c r="R326" s="83"/>
      <c r="S326" s="83"/>
      <c r="T326" s="84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T326" s="16" t="s">
        <v>128</v>
      </c>
      <c r="AU326" s="16" t="s">
        <v>80</v>
      </c>
    </row>
    <row r="327" spans="1:65" s="2" customFormat="1" ht="16.5" customHeight="1">
      <c r="A327" s="37"/>
      <c r="B327" s="38"/>
      <c r="C327" s="203" t="s">
        <v>565</v>
      </c>
      <c r="D327" s="203" t="s">
        <v>119</v>
      </c>
      <c r="E327" s="204" t="s">
        <v>566</v>
      </c>
      <c r="F327" s="205" t="s">
        <v>567</v>
      </c>
      <c r="G327" s="206" t="s">
        <v>534</v>
      </c>
      <c r="H327" s="207">
        <v>1</v>
      </c>
      <c r="I327" s="208"/>
      <c r="J327" s="209">
        <f>ROUND(I327*H327,2)</f>
        <v>0</v>
      </c>
      <c r="K327" s="205" t="s">
        <v>123</v>
      </c>
      <c r="L327" s="43"/>
      <c r="M327" s="210" t="s">
        <v>19</v>
      </c>
      <c r="N327" s="211" t="s">
        <v>41</v>
      </c>
      <c r="O327" s="83"/>
      <c r="P327" s="212">
        <f>O327*H327</f>
        <v>0</v>
      </c>
      <c r="Q327" s="212">
        <v>0</v>
      </c>
      <c r="R327" s="212">
        <f>Q327*H327</f>
        <v>0</v>
      </c>
      <c r="S327" s="212">
        <v>0</v>
      </c>
      <c r="T327" s="213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214" t="s">
        <v>535</v>
      </c>
      <c r="AT327" s="214" t="s">
        <v>119</v>
      </c>
      <c r="AU327" s="214" t="s">
        <v>80</v>
      </c>
      <c r="AY327" s="16" t="s">
        <v>116</v>
      </c>
      <c r="BE327" s="215">
        <f>IF(N327="základní",J327,0)</f>
        <v>0</v>
      </c>
      <c r="BF327" s="215">
        <f>IF(N327="snížená",J327,0)</f>
        <v>0</v>
      </c>
      <c r="BG327" s="215">
        <f>IF(N327="zákl. přenesená",J327,0)</f>
        <v>0</v>
      </c>
      <c r="BH327" s="215">
        <f>IF(N327="sníž. přenesená",J327,0)</f>
        <v>0</v>
      </c>
      <c r="BI327" s="215">
        <f>IF(N327="nulová",J327,0)</f>
        <v>0</v>
      </c>
      <c r="BJ327" s="16" t="s">
        <v>78</v>
      </c>
      <c r="BK327" s="215">
        <f>ROUND(I327*H327,2)</f>
        <v>0</v>
      </c>
      <c r="BL327" s="16" t="s">
        <v>535</v>
      </c>
      <c r="BM327" s="214" t="s">
        <v>568</v>
      </c>
    </row>
    <row r="328" spans="1:47" s="2" customFormat="1" ht="12">
      <c r="A328" s="37"/>
      <c r="B328" s="38"/>
      <c r="C328" s="39"/>
      <c r="D328" s="216" t="s">
        <v>126</v>
      </c>
      <c r="E328" s="39"/>
      <c r="F328" s="217" t="s">
        <v>567</v>
      </c>
      <c r="G328" s="39"/>
      <c r="H328" s="39"/>
      <c r="I328" s="218"/>
      <c r="J328" s="39"/>
      <c r="K328" s="39"/>
      <c r="L328" s="43"/>
      <c r="M328" s="219"/>
      <c r="N328" s="220"/>
      <c r="O328" s="83"/>
      <c r="P328" s="83"/>
      <c r="Q328" s="83"/>
      <c r="R328" s="83"/>
      <c r="S328" s="83"/>
      <c r="T328" s="84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T328" s="16" t="s">
        <v>126</v>
      </c>
      <c r="AU328" s="16" t="s">
        <v>80</v>
      </c>
    </row>
    <row r="329" spans="1:47" s="2" customFormat="1" ht="12">
      <c r="A329" s="37"/>
      <c r="B329" s="38"/>
      <c r="C329" s="39"/>
      <c r="D329" s="221" t="s">
        <v>128</v>
      </c>
      <c r="E329" s="39"/>
      <c r="F329" s="222" t="s">
        <v>569</v>
      </c>
      <c r="G329" s="39"/>
      <c r="H329" s="39"/>
      <c r="I329" s="218"/>
      <c r="J329" s="39"/>
      <c r="K329" s="39"/>
      <c r="L329" s="43"/>
      <c r="M329" s="219"/>
      <c r="N329" s="220"/>
      <c r="O329" s="83"/>
      <c r="P329" s="83"/>
      <c r="Q329" s="83"/>
      <c r="R329" s="83"/>
      <c r="S329" s="83"/>
      <c r="T329" s="84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T329" s="16" t="s">
        <v>128</v>
      </c>
      <c r="AU329" s="16" t="s">
        <v>80</v>
      </c>
    </row>
    <row r="330" spans="1:65" s="2" customFormat="1" ht="16.5" customHeight="1">
      <c r="A330" s="37"/>
      <c r="B330" s="38"/>
      <c r="C330" s="203" t="s">
        <v>570</v>
      </c>
      <c r="D330" s="203" t="s">
        <v>119</v>
      </c>
      <c r="E330" s="204" t="s">
        <v>571</v>
      </c>
      <c r="F330" s="205" t="s">
        <v>572</v>
      </c>
      <c r="G330" s="206" t="s">
        <v>534</v>
      </c>
      <c r="H330" s="207">
        <v>1</v>
      </c>
      <c r="I330" s="208"/>
      <c r="J330" s="209">
        <f>ROUND(I330*H330,2)</f>
        <v>0</v>
      </c>
      <c r="K330" s="205" t="s">
        <v>123</v>
      </c>
      <c r="L330" s="43"/>
      <c r="M330" s="210" t="s">
        <v>19</v>
      </c>
      <c r="N330" s="211" t="s">
        <v>41</v>
      </c>
      <c r="O330" s="83"/>
      <c r="P330" s="212">
        <f>O330*H330</f>
        <v>0</v>
      </c>
      <c r="Q330" s="212">
        <v>0</v>
      </c>
      <c r="R330" s="212">
        <f>Q330*H330</f>
        <v>0</v>
      </c>
      <c r="S330" s="212">
        <v>0</v>
      </c>
      <c r="T330" s="213">
        <f>S330*H330</f>
        <v>0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214" t="s">
        <v>535</v>
      </c>
      <c r="AT330" s="214" t="s">
        <v>119</v>
      </c>
      <c r="AU330" s="214" t="s">
        <v>80</v>
      </c>
      <c r="AY330" s="16" t="s">
        <v>116</v>
      </c>
      <c r="BE330" s="215">
        <f>IF(N330="základní",J330,0)</f>
        <v>0</v>
      </c>
      <c r="BF330" s="215">
        <f>IF(N330="snížená",J330,0)</f>
        <v>0</v>
      </c>
      <c r="BG330" s="215">
        <f>IF(N330="zákl. přenesená",J330,0)</f>
        <v>0</v>
      </c>
      <c r="BH330" s="215">
        <f>IF(N330="sníž. přenesená",J330,0)</f>
        <v>0</v>
      </c>
      <c r="BI330" s="215">
        <f>IF(N330="nulová",J330,0)</f>
        <v>0</v>
      </c>
      <c r="BJ330" s="16" t="s">
        <v>78</v>
      </c>
      <c r="BK330" s="215">
        <f>ROUND(I330*H330,2)</f>
        <v>0</v>
      </c>
      <c r="BL330" s="16" t="s">
        <v>535</v>
      </c>
      <c r="BM330" s="214" t="s">
        <v>573</v>
      </c>
    </row>
    <row r="331" spans="1:47" s="2" customFormat="1" ht="12">
      <c r="A331" s="37"/>
      <c r="B331" s="38"/>
      <c r="C331" s="39"/>
      <c r="D331" s="216" t="s">
        <v>126</v>
      </c>
      <c r="E331" s="39"/>
      <c r="F331" s="217" t="s">
        <v>572</v>
      </c>
      <c r="G331" s="39"/>
      <c r="H331" s="39"/>
      <c r="I331" s="218"/>
      <c r="J331" s="39"/>
      <c r="K331" s="39"/>
      <c r="L331" s="43"/>
      <c r="M331" s="219"/>
      <c r="N331" s="220"/>
      <c r="O331" s="83"/>
      <c r="P331" s="83"/>
      <c r="Q331" s="83"/>
      <c r="R331" s="83"/>
      <c r="S331" s="83"/>
      <c r="T331" s="84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T331" s="16" t="s">
        <v>126</v>
      </c>
      <c r="AU331" s="16" t="s">
        <v>80</v>
      </c>
    </row>
    <row r="332" spans="1:47" s="2" customFormat="1" ht="12">
      <c r="A332" s="37"/>
      <c r="B332" s="38"/>
      <c r="C332" s="39"/>
      <c r="D332" s="221" t="s">
        <v>128</v>
      </c>
      <c r="E332" s="39"/>
      <c r="F332" s="222" t="s">
        <v>574</v>
      </c>
      <c r="G332" s="39"/>
      <c r="H332" s="39"/>
      <c r="I332" s="218"/>
      <c r="J332" s="39"/>
      <c r="K332" s="39"/>
      <c r="L332" s="43"/>
      <c r="M332" s="245"/>
      <c r="N332" s="246"/>
      <c r="O332" s="247"/>
      <c r="P332" s="247"/>
      <c r="Q332" s="247"/>
      <c r="R332" s="247"/>
      <c r="S332" s="247"/>
      <c r="T332" s="248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T332" s="16" t="s">
        <v>128</v>
      </c>
      <c r="AU332" s="16" t="s">
        <v>80</v>
      </c>
    </row>
    <row r="333" spans="1:31" s="2" customFormat="1" ht="6.95" customHeight="1">
      <c r="A333" s="37"/>
      <c r="B333" s="58"/>
      <c r="C333" s="59"/>
      <c r="D333" s="59"/>
      <c r="E333" s="59"/>
      <c r="F333" s="59"/>
      <c r="G333" s="59"/>
      <c r="H333" s="59"/>
      <c r="I333" s="59"/>
      <c r="J333" s="59"/>
      <c r="K333" s="59"/>
      <c r="L333" s="43"/>
      <c r="M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</row>
  </sheetData>
  <sheetProtection password="C7B2" sheet="1" objects="1" scenarios="1" formatColumns="0" formatRows="0" autoFilter="0"/>
  <autoFilter ref="C87:K332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3" r:id="rId1" display="https://podminky.urs.cz/item/CS_URS_2023_01/741122122"/>
    <hyperlink ref="F100" r:id="rId2" display="https://podminky.urs.cz/item/CS_URS_2023_01/741122134"/>
    <hyperlink ref="F107" r:id="rId3" display="https://podminky.urs.cz/item/CS_URS_2023_01/741132133"/>
    <hyperlink ref="F112" r:id="rId4" display="https://podminky.urs.cz/item/CS_URS_2023_01/741211813"/>
    <hyperlink ref="F116" r:id="rId5" display="https://podminky.urs.cz/item/CS_URS_2023_01/741373002"/>
    <hyperlink ref="F125" r:id="rId6" display="https://podminky.urs.cz/item/CS_URS_2023_01/741410041"/>
    <hyperlink ref="F133" r:id="rId7" display="https://podminky.urs.cz/item/CS_URS_2023_01/741420020"/>
    <hyperlink ref="F140" r:id="rId8" display="https://podminky.urs.cz/item/CS_URS_2023_01/741810003"/>
    <hyperlink ref="F143" r:id="rId9" display="https://podminky.urs.cz/item/CS_URS_2023_01/998741101"/>
    <hyperlink ref="F146" r:id="rId10" display="https://podminky.urs.cz/item/CS_URS_2023_01/998741193"/>
    <hyperlink ref="F151" r:id="rId11" display="https://podminky.urs.cz/item/CS_URS_2023_01/210204002"/>
    <hyperlink ref="F154" r:id="rId12" display="https://podminky.urs.cz/item/CS_URS_2023_01/210204011"/>
    <hyperlink ref="F174" r:id="rId13" display="https://podminky.urs.cz/item/CS_URS_2023_01/210204103"/>
    <hyperlink ref="F187" r:id="rId14" display="https://podminky.urs.cz/item/CS_URS_2023_01/210204201"/>
    <hyperlink ref="F196" r:id="rId15" display="https://podminky.urs.cz/item/CS_URS_2023_01/218202013"/>
    <hyperlink ref="F199" r:id="rId16" display="https://podminky.urs.cz/item/CS_URS_2023_01/218204011"/>
    <hyperlink ref="F202" r:id="rId17" display="https://podminky.urs.cz/item/CS_URS_2023_01/218204123"/>
    <hyperlink ref="F205" r:id="rId18" display="https://podminky.urs.cz/item/CS_URS_2023_01/218204201"/>
    <hyperlink ref="F209" r:id="rId19" display="https://podminky.urs.cz/item/CS_URS_2023_01/460010022"/>
    <hyperlink ref="F212" r:id="rId20" display="https://podminky.urs.cz/item/CS_URS_2023_01/460131114"/>
    <hyperlink ref="F217" r:id="rId21" display="https://podminky.urs.cz/item/CS_URS_2023_01/460161123"/>
    <hyperlink ref="F221" r:id="rId22" display="https://podminky.urs.cz/item/CS_URS_2023_01/460161173"/>
    <hyperlink ref="F225" r:id="rId23" display="https://podminky.urs.cz/item/CS_URS_2023_01/460341112"/>
    <hyperlink ref="F228" r:id="rId24" display="https://podminky.urs.cz/item/CS_URS_2023_01/460341113"/>
    <hyperlink ref="F231" r:id="rId25" display="https://podminky.urs.cz/item/CS_URS_2023_01/460341121"/>
    <hyperlink ref="F235" r:id="rId26" display="https://podminky.urs.cz/item/CS_URS_2023_01/460361111"/>
    <hyperlink ref="F239" r:id="rId27" display="https://podminky.urs.cz/item/CS_URS_2023_01/460371113"/>
    <hyperlink ref="F244" r:id="rId28" display="https://podminky.urs.cz/item/CS_URS_2023_01/460391124"/>
    <hyperlink ref="F248" r:id="rId29" display="https://podminky.urs.cz/item/CS_URS_2023_01/460431133"/>
    <hyperlink ref="F251" r:id="rId30" display="https://podminky.urs.cz/item/CS_URS_2023_01/460431163"/>
    <hyperlink ref="F254" r:id="rId31" display="https://podminky.urs.cz/item/CS_URS_2023_01/460641111"/>
    <hyperlink ref="F263" r:id="rId32" display="https://podminky.urs.cz/item/CS_URS_2023_01/460661511"/>
    <hyperlink ref="F267" r:id="rId33" display="https://podminky.urs.cz/item/CS_URS_2023_01/460791212"/>
    <hyperlink ref="F273" r:id="rId34" display="https://podminky.urs.cz/item/CS_URS_2023_01/460911122"/>
    <hyperlink ref="F276" r:id="rId35" display="https://podminky.urs.cz/item/CS_URS_2023_01/468021221"/>
    <hyperlink ref="F280" r:id="rId36" display="https://podminky.urs.cz/item/CS_URS_2023_01/469972111"/>
    <hyperlink ref="F284" r:id="rId37" display="https://podminky.urs.cz/item/CS_URS_2023_01/469972121"/>
    <hyperlink ref="F288" r:id="rId38" display="https://podminky.urs.cz/item/CS_URS_2023_01/469981111"/>
    <hyperlink ref="F292" r:id="rId39" display="https://podminky.urs.cz/item/CS_URS_2023_01/HZS1212"/>
    <hyperlink ref="F296" r:id="rId40" display="https://podminky.urs.cz/item/CS_URS_2023_01/HZS2231"/>
    <hyperlink ref="F300" r:id="rId41" display="https://podminky.urs.cz/item/CS_URS_2023_01/HZS2232"/>
    <hyperlink ref="F304" r:id="rId42" display="https://podminky.urs.cz/item/CS_URS_2023_01/HZS4131"/>
    <hyperlink ref="F310" r:id="rId43" display="https://podminky.urs.cz/item/CS_URS_2023_01/011002000"/>
    <hyperlink ref="F313" r:id="rId44" display="https://podminky.urs.cz/item/CS_URS_2023_01/012203000"/>
    <hyperlink ref="F316" r:id="rId45" display="https://podminky.urs.cz/item/CS_URS_2023_01/013254000"/>
    <hyperlink ref="F320" r:id="rId46" display="https://podminky.urs.cz/item/CS_URS_2023_01/071002000"/>
    <hyperlink ref="F323" r:id="rId47" display="https://podminky.urs.cz/item/CS_URS_2023_01/072002000"/>
    <hyperlink ref="F326" r:id="rId48" display="https://podminky.urs.cz/item/CS_URS_2023_01/072103001"/>
    <hyperlink ref="F329" r:id="rId49" display="https://podminky.urs.cz/item/CS_URS_2023_01/075103000"/>
    <hyperlink ref="F332" r:id="rId50" display="https://podminky.urs.cz/item/CS_URS_2023_01/0752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83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80</v>
      </c>
    </row>
    <row r="4" spans="2:46" s="1" customFormat="1" ht="24.95" customHeight="1">
      <c r="B4" s="19"/>
      <c r="D4" s="129" t="s">
        <v>84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6.5" customHeight="1">
      <c r="B7" s="19"/>
      <c r="E7" s="132" t="str">
        <f>'Rekapitulace stavby'!K6</f>
        <v>Rekonstrukce komunikací ulice Hálkova, Chomutov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85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4" t="s">
        <v>575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22</v>
      </c>
      <c r="G12" s="37"/>
      <c r="H12" s="37"/>
      <c r="I12" s="131" t="s">
        <v>23</v>
      </c>
      <c r="J12" s="136" t="str">
        <f>'Rekapitulace stavby'!AN8</f>
        <v>16. 3. 2023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tr">
        <f>IF('Rekapitulace stavby'!AN10="","",'Rekapitulace stavby'!AN10)</f>
        <v/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tr">
        <f>IF('Rekapitulace stavby'!E11="","",'Rekapitulace stavby'!E11)</f>
        <v xml:space="preserve"> </v>
      </c>
      <c r="F15" s="37"/>
      <c r="G15" s="37"/>
      <c r="H15" s="37"/>
      <c r="I15" s="131" t="s">
        <v>28</v>
      </c>
      <c r="J15" s="135" t="str">
        <f>IF('Rekapitulace stavby'!AN11="","",'Rekapitulace stavby'!AN11)</f>
        <v/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tr">
        <f>IF('Rekapitulace stavby'!AN16="","",'Rekapitulace stavby'!AN16)</f>
        <v/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tr">
        <f>IF('Rekapitulace stavby'!E17="","",'Rekapitulace stavby'!E17)</f>
        <v xml:space="preserve"> </v>
      </c>
      <c r="F21" s="37"/>
      <c r="G21" s="37"/>
      <c r="H21" s="37"/>
      <c r="I21" s="131" t="s">
        <v>28</v>
      </c>
      <c r="J21" s="135" t="str">
        <f>IF('Rekapitulace stavby'!AN17="","",'Rekapitulace stavby'!AN17)</f>
        <v/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33</v>
      </c>
      <c r="E23" s="37"/>
      <c r="F23" s="37"/>
      <c r="G23" s="37"/>
      <c r="H23" s="37"/>
      <c r="I23" s="131" t="s">
        <v>26</v>
      </c>
      <c r="J23" s="135" t="s">
        <v>19</v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">
        <v>87</v>
      </c>
      <c r="F24" s="37"/>
      <c r="G24" s="37"/>
      <c r="H24" s="37"/>
      <c r="I24" s="131" t="s">
        <v>28</v>
      </c>
      <c r="J24" s="135" t="s">
        <v>19</v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34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36</v>
      </c>
      <c r="E30" s="37"/>
      <c r="F30" s="37"/>
      <c r="G30" s="37"/>
      <c r="H30" s="37"/>
      <c r="I30" s="37"/>
      <c r="J30" s="143">
        <f>ROUND(J88,2)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38</v>
      </c>
      <c r="G32" s="37"/>
      <c r="H32" s="37"/>
      <c r="I32" s="144" t="s">
        <v>37</v>
      </c>
      <c r="J32" s="144" t="s">
        <v>39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40</v>
      </c>
      <c r="E33" s="131" t="s">
        <v>41</v>
      </c>
      <c r="F33" s="146">
        <f>ROUND((SUM(BE88:BE277)),2)</f>
        <v>0</v>
      </c>
      <c r="G33" s="37"/>
      <c r="H33" s="37"/>
      <c r="I33" s="147">
        <v>0.21</v>
      </c>
      <c r="J33" s="146">
        <f>ROUND(((SUM(BE88:BE277))*I33),2)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42</v>
      </c>
      <c r="F34" s="146">
        <f>ROUND((SUM(BF88:BF277)),2)</f>
        <v>0</v>
      </c>
      <c r="G34" s="37"/>
      <c r="H34" s="37"/>
      <c r="I34" s="147">
        <v>0.15</v>
      </c>
      <c r="J34" s="146">
        <f>ROUND(((SUM(BF88:BF277))*I34),2)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43</v>
      </c>
      <c r="F35" s="146">
        <f>ROUND((SUM(BG88:BG277)),2)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44</v>
      </c>
      <c r="F36" s="146">
        <f>ROUND((SUM(BH88:BH277)),2)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45</v>
      </c>
      <c r="F37" s="146">
        <f>ROUND((SUM(BI88:BI277)),2)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46</v>
      </c>
      <c r="E39" s="150"/>
      <c r="F39" s="150"/>
      <c r="G39" s="151" t="s">
        <v>47</v>
      </c>
      <c r="H39" s="152" t="s">
        <v>48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88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59" t="str">
        <f>E7</f>
        <v>Rekonstrukce komunikací ulice Hálkova, Chomutov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85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23013-MAN - Metropolitní datová síť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Chomutov</v>
      </c>
      <c r="G52" s="39"/>
      <c r="H52" s="39"/>
      <c r="I52" s="31" t="s">
        <v>23</v>
      </c>
      <c r="J52" s="71" t="str">
        <f>IF(J12="","",J12)</f>
        <v>16. 3. 2023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25</v>
      </c>
      <c r="D54" s="39"/>
      <c r="E54" s="39"/>
      <c r="F54" s="26" t="str">
        <f>E15</f>
        <v xml:space="preserve"> </v>
      </c>
      <c r="G54" s="39"/>
      <c r="H54" s="39"/>
      <c r="I54" s="31" t="s">
        <v>31</v>
      </c>
      <c r="J54" s="35" t="str">
        <f>E21</f>
        <v xml:space="preserve"> 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33</v>
      </c>
      <c r="J55" s="35" t="str">
        <f>E24</f>
        <v>Ing. Ivan Menhard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89</v>
      </c>
      <c r="D57" s="161"/>
      <c r="E57" s="161"/>
      <c r="F57" s="161"/>
      <c r="G57" s="161"/>
      <c r="H57" s="161"/>
      <c r="I57" s="161"/>
      <c r="J57" s="162" t="s">
        <v>90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68</v>
      </c>
      <c r="D59" s="39"/>
      <c r="E59" s="39"/>
      <c r="F59" s="39"/>
      <c r="G59" s="39"/>
      <c r="H59" s="39"/>
      <c r="I59" s="39"/>
      <c r="J59" s="101">
        <f>J88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91</v>
      </c>
    </row>
    <row r="60" spans="1:31" s="9" customFormat="1" ht="24.95" customHeight="1">
      <c r="A60" s="9"/>
      <c r="B60" s="164"/>
      <c r="C60" s="165"/>
      <c r="D60" s="166" t="s">
        <v>92</v>
      </c>
      <c r="E60" s="167"/>
      <c r="F60" s="167"/>
      <c r="G60" s="167"/>
      <c r="H60" s="167"/>
      <c r="I60" s="167"/>
      <c r="J60" s="168">
        <f>J89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4"/>
      <c r="C61" s="165"/>
      <c r="D61" s="166" t="s">
        <v>94</v>
      </c>
      <c r="E61" s="167"/>
      <c r="F61" s="167"/>
      <c r="G61" s="167"/>
      <c r="H61" s="167"/>
      <c r="I61" s="167"/>
      <c r="J61" s="168">
        <f>J90</f>
        <v>0</v>
      </c>
      <c r="K61" s="165"/>
      <c r="L61" s="16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10" customFormat="1" ht="19.9" customHeight="1">
      <c r="A62" s="10"/>
      <c r="B62" s="170"/>
      <c r="C62" s="171"/>
      <c r="D62" s="172" t="s">
        <v>576</v>
      </c>
      <c r="E62" s="173"/>
      <c r="F62" s="173"/>
      <c r="G62" s="173"/>
      <c r="H62" s="173"/>
      <c r="I62" s="173"/>
      <c r="J62" s="174">
        <f>J91</f>
        <v>0</v>
      </c>
      <c r="K62" s="171"/>
      <c r="L62" s="175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0"/>
      <c r="C63" s="171"/>
      <c r="D63" s="172" t="s">
        <v>96</v>
      </c>
      <c r="E63" s="173"/>
      <c r="F63" s="173"/>
      <c r="G63" s="173"/>
      <c r="H63" s="173"/>
      <c r="I63" s="173"/>
      <c r="J63" s="174">
        <f>J111</f>
        <v>0</v>
      </c>
      <c r="K63" s="171"/>
      <c r="L63" s="17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4"/>
      <c r="C64" s="165"/>
      <c r="D64" s="166" t="s">
        <v>97</v>
      </c>
      <c r="E64" s="167"/>
      <c r="F64" s="167"/>
      <c r="G64" s="167"/>
      <c r="H64" s="167"/>
      <c r="I64" s="167"/>
      <c r="J64" s="168">
        <f>J238</f>
        <v>0</v>
      </c>
      <c r="K64" s="165"/>
      <c r="L64" s="16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64"/>
      <c r="C65" s="165"/>
      <c r="D65" s="166" t="s">
        <v>98</v>
      </c>
      <c r="E65" s="167"/>
      <c r="F65" s="167"/>
      <c r="G65" s="167"/>
      <c r="H65" s="167"/>
      <c r="I65" s="167"/>
      <c r="J65" s="168">
        <f>J247</f>
        <v>0</v>
      </c>
      <c r="K65" s="165"/>
      <c r="L65" s="16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0"/>
      <c r="C66" s="171"/>
      <c r="D66" s="172" t="s">
        <v>99</v>
      </c>
      <c r="E66" s="173"/>
      <c r="F66" s="173"/>
      <c r="G66" s="173"/>
      <c r="H66" s="173"/>
      <c r="I66" s="173"/>
      <c r="J66" s="174">
        <f>J248</f>
        <v>0</v>
      </c>
      <c r="K66" s="171"/>
      <c r="L66" s="17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0"/>
      <c r="C67" s="171"/>
      <c r="D67" s="172" t="s">
        <v>577</v>
      </c>
      <c r="E67" s="173"/>
      <c r="F67" s="173"/>
      <c r="G67" s="173"/>
      <c r="H67" s="173"/>
      <c r="I67" s="173"/>
      <c r="J67" s="174">
        <f>J258</f>
        <v>0</v>
      </c>
      <c r="K67" s="171"/>
      <c r="L67" s="17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0"/>
      <c r="C68" s="171"/>
      <c r="D68" s="172" t="s">
        <v>100</v>
      </c>
      <c r="E68" s="173"/>
      <c r="F68" s="173"/>
      <c r="G68" s="173"/>
      <c r="H68" s="173"/>
      <c r="I68" s="173"/>
      <c r="J68" s="174">
        <f>J262</f>
        <v>0</v>
      </c>
      <c r="K68" s="171"/>
      <c r="L68" s="17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6.95" customHeight="1">
      <c r="A70" s="37"/>
      <c r="B70" s="58"/>
      <c r="C70" s="59"/>
      <c r="D70" s="59"/>
      <c r="E70" s="59"/>
      <c r="F70" s="59"/>
      <c r="G70" s="59"/>
      <c r="H70" s="59"/>
      <c r="I70" s="59"/>
      <c r="J70" s="59"/>
      <c r="K70" s="5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4" spans="1:31" s="2" customFormat="1" ht="6.95" customHeight="1">
      <c r="A74" s="37"/>
      <c r="B74" s="60"/>
      <c r="C74" s="61"/>
      <c r="D74" s="61"/>
      <c r="E74" s="61"/>
      <c r="F74" s="61"/>
      <c r="G74" s="61"/>
      <c r="H74" s="61"/>
      <c r="I74" s="61"/>
      <c r="J74" s="61"/>
      <c r="K74" s="61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24.95" customHeight="1">
      <c r="A75" s="37"/>
      <c r="B75" s="38"/>
      <c r="C75" s="22" t="s">
        <v>101</v>
      </c>
      <c r="D75" s="39"/>
      <c r="E75" s="39"/>
      <c r="F75" s="39"/>
      <c r="G75" s="39"/>
      <c r="H75" s="39"/>
      <c r="I75" s="39"/>
      <c r="J75" s="39"/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16</v>
      </c>
      <c r="D77" s="39"/>
      <c r="E77" s="39"/>
      <c r="F77" s="39"/>
      <c r="G77" s="39"/>
      <c r="H77" s="39"/>
      <c r="I77" s="39"/>
      <c r="J77" s="39"/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6.5" customHeight="1">
      <c r="A78" s="37"/>
      <c r="B78" s="38"/>
      <c r="C78" s="39"/>
      <c r="D78" s="39"/>
      <c r="E78" s="159" t="str">
        <f>E7</f>
        <v>Rekonstrukce komunikací ulice Hálkova, Chomutov</v>
      </c>
      <c r="F78" s="31"/>
      <c r="G78" s="31"/>
      <c r="H78" s="31"/>
      <c r="I78" s="39"/>
      <c r="J78" s="39"/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2" customHeight="1">
      <c r="A79" s="37"/>
      <c r="B79" s="38"/>
      <c r="C79" s="31" t="s">
        <v>85</v>
      </c>
      <c r="D79" s="39"/>
      <c r="E79" s="39"/>
      <c r="F79" s="39"/>
      <c r="G79" s="39"/>
      <c r="H79" s="39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6.5" customHeight="1">
      <c r="A80" s="37"/>
      <c r="B80" s="38"/>
      <c r="C80" s="39"/>
      <c r="D80" s="39"/>
      <c r="E80" s="68" t="str">
        <f>E9</f>
        <v>23013-MAN - Metropolitní datová síť</v>
      </c>
      <c r="F80" s="39"/>
      <c r="G80" s="39"/>
      <c r="H80" s="39"/>
      <c r="I80" s="39"/>
      <c r="J80" s="39"/>
      <c r="K80" s="39"/>
      <c r="L80" s="133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6.95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133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2" customHeight="1">
      <c r="A82" s="37"/>
      <c r="B82" s="38"/>
      <c r="C82" s="31" t="s">
        <v>21</v>
      </c>
      <c r="D82" s="39"/>
      <c r="E82" s="39"/>
      <c r="F82" s="26" t="str">
        <f>F12</f>
        <v>Chomutov</v>
      </c>
      <c r="G82" s="39"/>
      <c r="H82" s="39"/>
      <c r="I82" s="31" t="s">
        <v>23</v>
      </c>
      <c r="J82" s="71" t="str">
        <f>IF(J12="","",J12)</f>
        <v>16. 3. 2023</v>
      </c>
      <c r="K82" s="39"/>
      <c r="L82" s="133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133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5.15" customHeight="1">
      <c r="A84" s="37"/>
      <c r="B84" s="38"/>
      <c r="C84" s="31" t="s">
        <v>25</v>
      </c>
      <c r="D84" s="39"/>
      <c r="E84" s="39"/>
      <c r="F84" s="26" t="str">
        <f>E15</f>
        <v xml:space="preserve"> </v>
      </c>
      <c r="G84" s="39"/>
      <c r="H84" s="39"/>
      <c r="I84" s="31" t="s">
        <v>31</v>
      </c>
      <c r="J84" s="35" t="str">
        <f>E21</f>
        <v xml:space="preserve"> </v>
      </c>
      <c r="K84" s="39"/>
      <c r="L84" s="133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5.15" customHeight="1">
      <c r="A85" s="37"/>
      <c r="B85" s="38"/>
      <c r="C85" s="31" t="s">
        <v>29</v>
      </c>
      <c r="D85" s="39"/>
      <c r="E85" s="39"/>
      <c r="F85" s="26" t="str">
        <f>IF(E18="","",E18)</f>
        <v>Vyplň údaj</v>
      </c>
      <c r="G85" s="39"/>
      <c r="H85" s="39"/>
      <c r="I85" s="31" t="s">
        <v>33</v>
      </c>
      <c r="J85" s="35" t="str">
        <f>E24</f>
        <v>Ing. Ivan Menhard</v>
      </c>
      <c r="K85" s="39"/>
      <c r="L85" s="133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0.3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133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11" customFormat="1" ht="29.25" customHeight="1">
      <c r="A87" s="176"/>
      <c r="B87" s="177"/>
      <c r="C87" s="178" t="s">
        <v>102</v>
      </c>
      <c r="D87" s="179" t="s">
        <v>55</v>
      </c>
      <c r="E87" s="179" t="s">
        <v>51</v>
      </c>
      <c r="F87" s="179" t="s">
        <v>52</v>
      </c>
      <c r="G87" s="179" t="s">
        <v>103</v>
      </c>
      <c r="H87" s="179" t="s">
        <v>104</v>
      </c>
      <c r="I87" s="179" t="s">
        <v>105</v>
      </c>
      <c r="J87" s="179" t="s">
        <v>90</v>
      </c>
      <c r="K87" s="180" t="s">
        <v>106</v>
      </c>
      <c r="L87" s="181"/>
      <c r="M87" s="91" t="s">
        <v>19</v>
      </c>
      <c r="N87" s="92" t="s">
        <v>40</v>
      </c>
      <c r="O87" s="92" t="s">
        <v>107</v>
      </c>
      <c r="P87" s="92" t="s">
        <v>108</v>
      </c>
      <c r="Q87" s="92" t="s">
        <v>109</v>
      </c>
      <c r="R87" s="92" t="s">
        <v>110</v>
      </c>
      <c r="S87" s="92" t="s">
        <v>111</v>
      </c>
      <c r="T87" s="93" t="s">
        <v>112</v>
      </c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</row>
    <row r="88" spans="1:63" s="2" customFormat="1" ht="22.8" customHeight="1">
      <c r="A88" s="37"/>
      <c r="B88" s="38"/>
      <c r="C88" s="98" t="s">
        <v>113</v>
      </c>
      <c r="D88" s="39"/>
      <c r="E88" s="39"/>
      <c r="F88" s="39"/>
      <c r="G88" s="39"/>
      <c r="H88" s="39"/>
      <c r="I88" s="39"/>
      <c r="J88" s="182">
        <f>BK88</f>
        <v>0</v>
      </c>
      <c r="K88" s="39"/>
      <c r="L88" s="43"/>
      <c r="M88" s="94"/>
      <c r="N88" s="183"/>
      <c r="O88" s="95"/>
      <c r="P88" s="184">
        <f>P89+P90+P238+P247</f>
        <v>0</v>
      </c>
      <c r="Q88" s="95"/>
      <c r="R88" s="184">
        <f>R89+R90+R238+R247</f>
        <v>0.065733</v>
      </c>
      <c r="S88" s="95"/>
      <c r="T88" s="185">
        <f>T89+T90+T238+T247</f>
        <v>5.81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16" t="s">
        <v>69</v>
      </c>
      <c r="AU88" s="16" t="s">
        <v>91</v>
      </c>
      <c r="BK88" s="186">
        <f>BK89+BK90+BK238+BK247</f>
        <v>0</v>
      </c>
    </row>
    <row r="89" spans="1:63" s="12" customFormat="1" ht="25.9" customHeight="1">
      <c r="A89" s="12"/>
      <c r="B89" s="187"/>
      <c r="C89" s="188"/>
      <c r="D89" s="189" t="s">
        <v>69</v>
      </c>
      <c r="E89" s="190" t="s">
        <v>114</v>
      </c>
      <c r="F89" s="190" t="s">
        <v>115</v>
      </c>
      <c r="G89" s="188"/>
      <c r="H89" s="188"/>
      <c r="I89" s="191"/>
      <c r="J89" s="192">
        <f>BK89</f>
        <v>0</v>
      </c>
      <c r="K89" s="188"/>
      <c r="L89" s="193"/>
      <c r="M89" s="194"/>
      <c r="N89" s="195"/>
      <c r="O89" s="195"/>
      <c r="P89" s="196">
        <v>0</v>
      </c>
      <c r="Q89" s="195"/>
      <c r="R89" s="196">
        <v>0</v>
      </c>
      <c r="S89" s="195"/>
      <c r="T89" s="197"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98" t="s">
        <v>80</v>
      </c>
      <c r="AT89" s="199" t="s">
        <v>69</v>
      </c>
      <c r="AU89" s="199" t="s">
        <v>70</v>
      </c>
      <c r="AY89" s="198" t="s">
        <v>116</v>
      </c>
      <c r="BK89" s="200">
        <v>0</v>
      </c>
    </row>
    <row r="90" spans="1:63" s="12" customFormat="1" ht="25.9" customHeight="1">
      <c r="A90" s="12"/>
      <c r="B90" s="187"/>
      <c r="C90" s="188"/>
      <c r="D90" s="189" t="s">
        <v>69</v>
      </c>
      <c r="E90" s="190" t="s">
        <v>132</v>
      </c>
      <c r="F90" s="190" t="s">
        <v>237</v>
      </c>
      <c r="G90" s="188"/>
      <c r="H90" s="188"/>
      <c r="I90" s="191"/>
      <c r="J90" s="192">
        <f>BK90</f>
        <v>0</v>
      </c>
      <c r="K90" s="188"/>
      <c r="L90" s="193"/>
      <c r="M90" s="194"/>
      <c r="N90" s="195"/>
      <c r="O90" s="195"/>
      <c r="P90" s="196">
        <f>P91+P111</f>
        <v>0</v>
      </c>
      <c r="Q90" s="195"/>
      <c r="R90" s="196">
        <f>R91+R111</f>
        <v>0.065733</v>
      </c>
      <c r="S90" s="195"/>
      <c r="T90" s="197">
        <f>T91+T111</f>
        <v>5.81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98" t="s">
        <v>138</v>
      </c>
      <c r="AT90" s="199" t="s">
        <v>69</v>
      </c>
      <c r="AU90" s="199" t="s">
        <v>70</v>
      </c>
      <c r="AY90" s="198" t="s">
        <v>116</v>
      </c>
      <c r="BK90" s="200">
        <f>BK91+BK111</f>
        <v>0</v>
      </c>
    </row>
    <row r="91" spans="1:63" s="12" customFormat="1" ht="22.8" customHeight="1">
      <c r="A91" s="12"/>
      <c r="B91" s="187"/>
      <c r="C91" s="188"/>
      <c r="D91" s="189" t="s">
        <v>69</v>
      </c>
      <c r="E91" s="201" t="s">
        <v>578</v>
      </c>
      <c r="F91" s="201" t="s">
        <v>579</v>
      </c>
      <c r="G91" s="188"/>
      <c r="H91" s="188"/>
      <c r="I91" s="191"/>
      <c r="J91" s="202">
        <f>BK91</f>
        <v>0</v>
      </c>
      <c r="K91" s="188"/>
      <c r="L91" s="193"/>
      <c r="M91" s="194"/>
      <c r="N91" s="195"/>
      <c r="O91" s="195"/>
      <c r="P91" s="196">
        <f>SUM(P92:P110)</f>
        <v>0</v>
      </c>
      <c r="Q91" s="195"/>
      <c r="R91" s="196">
        <f>SUM(R92:R110)</f>
        <v>0.0017900000000000001</v>
      </c>
      <c r="S91" s="195"/>
      <c r="T91" s="197">
        <f>SUM(T92:T110)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198" t="s">
        <v>138</v>
      </c>
      <c r="AT91" s="199" t="s">
        <v>69</v>
      </c>
      <c r="AU91" s="199" t="s">
        <v>78</v>
      </c>
      <c r="AY91" s="198" t="s">
        <v>116</v>
      </c>
      <c r="BK91" s="200">
        <f>SUM(BK92:BK110)</f>
        <v>0</v>
      </c>
    </row>
    <row r="92" spans="1:65" s="2" customFormat="1" ht="16.5" customHeight="1">
      <c r="A92" s="37"/>
      <c r="B92" s="38"/>
      <c r="C92" s="203" t="s">
        <v>78</v>
      </c>
      <c r="D92" s="203" t="s">
        <v>119</v>
      </c>
      <c r="E92" s="204" t="s">
        <v>580</v>
      </c>
      <c r="F92" s="205" t="s">
        <v>581</v>
      </c>
      <c r="G92" s="206" t="s">
        <v>122</v>
      </c>
      <c r="H92" s="207">
        <v>80</v>
      </c>
      <c r="I92" s="208"/>
      <c r="J92" s="209">
        <f>ROUND(I92*H92,2)</f>
        <v>0</v>
      </c>
      <c r="K92" s="205" t="s">
        <v>123</v>
      </c>
      <c r="L92" s="43"/>
      <c r="M92" s="210" t="s">
        <v>19</v>
      </c>
      <c r="N92" s="211" t="s">
        <v>41</v>
      </c>
      <c r="O92" s="83"/>
      <c r="P92" s="212">
        <f>O92*H92</f>
        <v>0</v>
      </c>
      <c r="Q92" s="212">
        <v>0</v>
      </c>
      <c r="R92" s="212">
        <f>Q92*H92</f>
        <v>0</v>
      </c>
      <c r="S92" s="212">
        <v>0</v>
      </c>
      <c r="T92" s="213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214" t="s">
        <v>243</v>
      </c>
      <c r="AT92" s="214" t="s">
        <v>119</v>
      </c>
      <c r="AU92" s="214" t="s">
        <v>80</v>
      </c>
      <c r="AY92" s="16" t="s">
        <v>116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16" t="s">
        <v>78</v>
      </c>
      <c r="BK92" s="215">
        <f>ROUND(I92*H92,2)</f>
        <v>0</v>
      </c>
      <c r="BL92" s="16" t="s">
        <v>243</v>
      </c>
      <c r="BM92" s="214" t="s">
        <v>582</v>
      </c>
    </row>
    <row r="93" spans="1:47" s="2" customFormat="1" ht="12">
      <c r="A93" s="37"/>
      <c r="B93" s="38"/>
      <c r="C93" s="39"/>
      <c r="D93" s="216" t="s">
        <v>126</v>
      </c>
      <c r="E93" s="39"/>
      <c r="F93" s="217" t="s">
        <v>583</v>
      </c>
      <c r="G93" s="39"/>
      <c r="H93" s="39"/>
      <c r="I93" s="218"/>
      <c r="J93" s="39"/>
      <c r="K93" s="39"/>
      <c r="L93" s="43"/>
      <c r="M93" s="219"/>
      <c r="N93" s="220"/>
      <c r="O93" s="83"/>
      <c r="P93" s="83"/>
      <c r="Q93" s="83"/>
      <c r="R93" s="83"/>
      <c r="S93" s="83"/>
      <c r="T93" s="84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6" t="s">
        <v>126</v>
      </c>
      <c r="AU93" s="16" t="s">
        <v>80</v>
      </c>
    </row>
    <row r="94" spans="1:47" s="2" customFormat="1" ht="12">
      <c r="A94" s="37"/>
      <c r="B94" s="38"/>
      <c r="C94" s="39"/>
      <c r="D94" s="221" t="s">
        <v>128</v>
      </c>
      <c r="E94" s="39"/>
      <c r="F94" s="222" t="s">
        <v>584</v>
      </c>
      <c r="G94" s="39"/>
      <c r="H94" s="39"/>
      <c r="I94" s="218"/>
      <c r="J94" s="39"/>
      <c r="K94" s="39"/>
      <c r="L94" s="43"/>
      <c r="M94" s="219"/>
      <c r="N94" s="220"/>
      <c r="O94" s="83"/>
      <c r="P94" s="83"/>
      <c r="Q94" s="83"/>
      <c r="R94" s="83"/>
      <c r="S94" s="83"/>
      <c r="T94" s="84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6" t="s">
        <v>128</v>
      </c>
      <c r="AU94" s="16" t="s">
        <v>80</v>
      </c>
    </row>
    <row r="95" spans="1:51" s="13" customFormat="1" ht="12">
      <c r="A95" s="13"/>
      <c r="B95" s="223"/>
      <c r="C95" s="224"/>
      <c r="D95" s="216" t="s">
        <v>130</v>
      </c>
      <c r="E95" s="225" t="s">
        <v>19</v>
      </c>
      <c r="F95" s="226" t="s">
        <v>585</v>
      </c>
      <c r="G95" s="224"/>
      <c r="H95" s="227">
        <v>80</v>
      </c>
      <c r="I95" s="228"/>
      <c r="J95" s="224"/>
      <c r="K95" s="224"/>
      <c r="L95" s="229"/>
      <c r="M95" s="230"/>
      <c r="N95" s="231"/>
      <c r="O95" s="231"/>
      <c r="P95" s="231"/>
      <c r="Q95" s="231"/>
      <c r="R95" s="231"/>
      <c r="S95" s="231"/>
      <c r="T95" s="23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3" t="s">
        <v>130</v>
      </c>
      <c r="AU95" s="233" t="s">
        <v>80</v>
      </c>
      <c r="AV95" s="13" t="s">
        <v>80</v>
      </c>
      <c r="AW95" s="13" t="s">
        <v>32</v>
      </c>
      <c r="AX95" s="13" t="s">
        <v>78</v>
      </c>
      <c r="AY95" s="233" t="s">
        <v>116</v>
      </c>
    </row>
    <row r="96" spans="1:65" s="2" customFormat="1" ht="16.5" customHeight="1">
      <c r="A96" s="37"/>
      <c r="B96" s="38"/>
      <c r="C96" s="203" t="s">
        <v>80</v>
      </c>
      <c r="D96" s="203" t="s">
        <v>119</v>
      </c>
      <c r="E96" s="204" t="s">
        <v>586</v>
      </c>
      <c r="F96" s="205" t="s">
        <v>587</v>
      </c>
      <c r="G96" s="206" t="s">
        <v>153</v>
      </c>
      <c r="H96" s="207">
        <v>1</v>
      </c>
      <c r="I96" s="208"/>
      <c r="J96" s="209">
        <f>ROUND(I96*H96,2)</f>
        <v>0</v>
      </c>
      <c r="K96" s="205" t="s">
        <v>123</v>
      </c>
      <c r="L96" s="43"/>
      <c r="M96" s="210" t="s">
        <v>19</v>
      </c>
      <c r="N96" s="211" t="s">
        <v>41</v>
      </c>
      <c r="O96" s="83"/>
      <c r="P96" s="212">
        <f>O96*H96</f>
        <v>0</v>
      </c>
      <c r="Q96" s="212">
        <v>0</v>
      </c>
      <c r="R96" s="212">
        <f>Q96*H96</f>
        <v>0</v>
      </c>
      <c r="S96" s="212">
        <v>0</v>
      </c>
      <c r="T96" s="213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214" t="s">
        <v>243</v>
      </c>
      <c r="AT96" s="214" t="s">
        <v>119</v>
      </c>
      <c r="AU96" s="214" t="s">
        <v>80</v>
      </c>
      <c r="AY96" s="16" t="s">
        <v>116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16" t="s">
        <v>78</v>
      </c>
      <c r="BK96" s="215">
        <f>ROUND(I96*H96,2)</f>
        <v>0</v>
      </c>
      <c r="BL96" s="16" t="s">
        <v>243</v>
      </c>
      <c r="BM96" s="214" t="s">
        <v>588</v>
      </c>
    </row>
    <row r="97" spans="1:47" s="2" customFormat="1" ht="12">
      <c r="A97" s="37"/>
      <c r="B97" s="38"/>
      <c r="C97" s="39"/>
      <c r="D97" s="216" t="s">
        <v>126</v>
      </c>
      <c r="E97" s="39"/>
      <c r="F97" s="217" t="s">
        <v>587</v>
      </c>
      <c r="G97" s="39"/>
      <c r="H97" s="39"/>
      <c r="I97" s="218"/>
      <c r="J97" s="39"/>
      <c r="K97" s="39"/>
      <c r="L97" s="43"/>
      <c r="M97" s="219"/>
      <c r="N97" s="220"/>
      <c r="O97" s="83"/>
      <c r="P97" s="83"/>
      <c r="Q97" s="83"/>
      <c r="R97" s="83"/>
      <c r="S97" s="83"/>
      <c r="T97" s="84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16" t="s">
        <v>126</v>
      </c>
      <c r="AU97" s="16" t="s">
        <v>80</v>
      </c>
    </row>
    <row r="98" spans="1:47" s="2" customFormat="1" ht="12">
      <c r="A98" s="37"/>
      <c r="B98" s="38"/>
      <c r="C98" s="39"/>
      <c r="D98" s="221" t="s">
        <v>128</v>
      </c>
      <c r="E98" s="39"/>
      <c r="F98" s="222" t="s">
        <v>589</v>
      </c>
      <c r="G98" s="39"/>
      <c r="H98" s="39"/>
      <c r="I98" s="218"/>
      <c r="J98" s="39"/>
      <c r="K98" s="39"/>
      <c r="L98" s="43"/>
      <c r="M98" s="219"/>
      <c r="N98" s="220"/>
      <c r="O98" s="83"/>
      <c r="P98" s="83"/>
      <c r="Q98" s="83"/>
      <c r="R98" s="83"/>
      <c r="S98" s="83"/>
      <c r="T98" s="84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6" t="s">
        <v>128</v>
      </c>
      <c r="AU98" s="16" t="s">
        <v>80</v>
      </c>
    </row>
    <row r="99" spans="1:65" s="2" customFormat="1" ht="16.5" customHeight="1">
      <c r="A99" s="37"/>
      <c r="B99" s="38"/>
      <c r="C99" s="234" t="s">
        <v>138</v>
      </c>
      <c r="D99" s="234" t="s">
        <v>132</v>
      </c>
      <c r="E99" s="235" t="s">
        <v>590</v>
      </c>
      <c r="F99" s="236" t="s">
        <v>591</v>
      </c>
      <c r="G99" s="237" t="s">
        <v>153</v>
      </c>
      <c r="H99" s="238">
        <v>1</v>
      </c>
      <c r="I99" s="239"/>
      <c r="J99" s="240">
        <f>ROUND(I99*H99,2)</f>
        <v>0</v>
      </c>
      <c r="K99" s="236" t="s">
        <v>123</v>
      </c>
      <c r="L99" s="241"/>
      <c r="M99" s="242" t="s">
        <v>19</v>
      </c>
      <c r="N99" s="243" t="s">
        <v>41</v>
      </c>
      <c r="O99" s="83"/>
      <c r="P99" s="212">
        <f>O99*H99</f>
        <v>0</v>
      </c>
      <c r="Q99" s="212">
        <v>0.00049</v>
      </c>
      <c r="R99" s="212">
        <f>Q99*H99</f>
        <v>0.00049</v>
      </c>
      <c r="S99" s="212">
        <v>0</v>
      </c>
      <c r="T99" s="213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214" t="s">
        <v>268</v>
      </c>
      <c r="AT99" s="214" t="s">
        <v>132</v>
      </c>
      <c r="AU99" s="214" t="s">
        <v>80</v>
      </c>
      <c r="AY99" s="16" t="s">
        <v>116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16" t="s">
        <v>78</v>
      </c>
      <c r="BK99" s="215">
        <f>ROUND(I99*H99,2)</f>
        <v>0</v>
      </c>
      <c r="BL99" s="16" t="s">
        <v>243</v>
      </c>
      <c r="BM99" s="214" t="s">
        <v>592</v>
      </c>
    </row>
    <row r="100" spans="1:47" s="2" customFormat="1" ht="12">
      <c r="A100" s="37"/>
      <c r="B100" s="38"/>
      <c r="C100" s="39"/>
      <c r="D100" s="216" t="s">
        <v>126</v>
      </c>
      <c r="E100" s="39"/>
      <c r="F100" s="217" t="s">
        <v>591</v>
      </c>
      <c r="G100" s="39"/>
      <c r="H100" s="39"/>
      <c r="I100" s="218"/>
      <c r="J100" s="39"/>
      <c r="K100" s="39"/>
      <c r="L100" s="43"/>
      <c r="M100" s="219"/>
      <c r="N100" s="220"/>
      <c r="O100" s="83"/>
      <c r="P100" s="83"/>
      <c r="Q100" s="83"/>
      <c r="R100" s="83"/>
      <c r="S100" s="83"/>
      <c r="T100" s="84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16" t="s">
        <v>126</v>
      </c>
      <c r="AU100" s="16" t="s">
        <v>80</v>
      </c>
    </row>
    <row r="101" spans="1:65" s="2" customFormat="1" ht="16.5" customHeight="1">
      <c r="A101" s="37"/>
      <c r="B101" s="38"/>
      <c r="C101" s="203" t="s">
        <v>144</v>
      </c>
      <c r="D101" s="203" t="s">
        <v>119</v>
      </c>
      <c r="E101" s="204" t="s">
        <v>593</v>
      </c>
      <c r="F101" s="205" t="s">
        <v>594</v>
      </c>
      <c r="G101" s="206" t="s">
        <v>153</v>
      </c>
      <c r="H101" s="207">
        <v>13</v>
      </c>
      <c r="I101" s="208"/>
      <c r="J101" s="209">
        <f>ROUND(I101*H101,2)</f>
        <v>0</v>
      </c>
      <c r="K101" s="205" t="s">
        <v>123</v>
      </c>
      <c r="L101" s="43"/>
      <c r="M101" s="210" t="s">
        <v>19</v>
      </c>
      <c r="N101" s="211" t="s">
        <v>41</v>
      </c>
      <c r="O101" s="83"/>
      <c r="P101" s="212">
        <f>O101*H101</f>
        <v>0</v>
      </c>
      <c r="Q101" s="212">
        <v>0</v>
      </c>
      <c r="R101" s="212">
        <f>Q101*H101</f>
        <v>0</v>
      </c>
      <c r="S101" s="212">
        <v>0</v>
      </c>
      <c r="T101" s="213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214" t="s">
        <v>243</v>
      </c>
      <c r="AT101" s="214" t="s">
        <v>119</v>
      </c>
      <c r="AU101" s="214" t="s">
        <v>80</v>
      </c>
      <c r="AY101" s="16" t="s">
        <v>116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16" t="s">
        <v>78</v>
      </c>
      <c r="BK101" s="215">
        <f>ROUND(I101*H101,2)</f>
        <v>0</v>
      </c>
      <c r="BL101" s="16" t="s">
        <v>243</v>
      </c>
      <c r="BM101" s="214" t="s">
        <v>595</v>
      </c>
    </row>
    <row r="102" spans="1:47" s="2" customFormat="1" ht="12">
      <c r="A102" s="37"/>
      <c r="B102" s="38"/>
      <c r="C102" s="39"/>
      <c r="D102" s="216" t="s">
        <v>126</v>
      </c>
      <c r="E102" s="39"/>
      <c r="F102" s="217" t="s">
        <v>594</v>
      </c>
      <c r="G102" s="39"/>
      <c r="H102" s="39"/>
      <c r="I102" s="218"/>
      <c r="J102" s="39"/>
      <c r="K102" s="39"/>
      <c r="L102" s="43"/>
      <c r="M102" s="219"/>
      <c r="N102" s="220"/>
      <c r="O102" s="83"/>
      <c r="P102" s="83"/>
      <c r="Q102" s="83"/>
      <c r="R102" s="83"/>
      <c r="S102" s="83"/>
      <c r="T102" s="84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6" t="s">
        <v>126</v>
      </c>
      <c r="AU102" s="16" t="s">
        <v>80</v>
      </c>
    </row>
    <row r="103" spans="1:47" s="2" customFormat="1" ht="12">
      <c r="A103" s="37"/>
      <c r="B103" s="38"/>
      <c r="C103" s="39"/>
      <c r="D103" s="221" t="s">
        <v>128</v>
      </c>
      <c r="E103" s="39"/>
      <c r="F103" s="222" t="s">
        <v>596</v>
      </c>
      <c r="G103" s="39"/>
      <c r="H103" s="39"/>
      <c r="I103" s="218"/>
      <c r="J103" s="39"/>
      <c r="K103" s="39"/>
      <c r="L103" s="43"/>
      <c r="M103" s="219"/>
      <c r="N103" s="220"/>
      <c r="O103" s="83"/>
      <c r="P103" s="83"/>
      <c r="Q103" s="83"/>
      <c r="R103" s="83"/>
      <c r="S103" s="83"/>
      <c r="T103" s="84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16" t="s">
        <v>128</v>
      </c>
      <c r="AU103" s="16" t="s">
        <v>80</v>
      </c>
    </row>
    <row r="104" spans="1:65" s="2" customFormat="1" ht="16.5" customHeight="1">
      <c r="A104" s="37"/>
      <c r="B104" s="38"/>
      <c r="C104" s="234" t="s">
        <v>150</v>
      </c>
      <c r="D104" s="234" t="s">
        <v>132</v>
      </c>
      <c r="E104" s="235" t="s">
        <v>597</v>
      </c>
      <c r="F104" s="236" t="s">
        <v>598</v>
      </c>
      <c r="G104" s="237" t="s">
        <v>153</v>
      </c>
      <c r="H104" s="238">
        <v>12</v>
      </c>
      <c r="I104" s="239"/>
      <c r="J104" s="240">
        <f>ROUND(I104*H104,2)</f>
        <v>0</v>
      </c>
      <c r="K104" s="236" t="s">
        <v>123</v>
      </c>
      <c r="L104" s="241"/>
      <c r="M104" s="242" t="s">
        <v>19</v>
      </c>
      <c r="N104" s="243" t="s">
        <v>41</v>
      </c>
      <c r="O104" s="83"/>
      <c r="P104" s="212">
        <f>O104*H104</f>
        <v>0</v>
      </c>
      <c r="Q104" s="212">
        <v>0.0001</v>
      </c>
      <c r="R104" s="212">
        <f>Q104*H104</f>
        <v>0.0012000000000000001</v>
      </c>
      <c r="S104" s="212">
        <v>0</v>
      </c>
      <c r="T104" s="213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214" t="s">
        <v>268</v>
      </c>
      <c r="AT104" s="214" t="s">
        <v>132</v>
      </c>
      <c r="AU104" s="214" t="s">
        <v>80</v>
      </c>
      <c r="AY104" s="16" t="s">
        <v>116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16" t="s">
        <v>78</v>
      </c>
      <c r="BK104" s="215">
        <f>ROUND(I104*H104,2)</f>
        <v>0</v>
      </c>
      <c r="BL104" s="16" t="s">
        <v>243</v>
      </c>
      <c r="BM104" s="214" t="s">
        <v>599</v>
      </c>
    </row>
    <row r="105" spans="1:47" s="2" customFormat="1" ht="12">
      <c r="A105" s="37"/>
      <c r="B105" s="38"/>
      <c r="C105" s="39"/>
      <c r="D105" s="216" t="s">
        <v>126</v>
      </c>
      <c r="E105" s="39"/>
      <c r="F105" s="217" t="s">
        <v>598</v>
      </c>
      <c r="G105" s="39"/>
      <c r="H105" s="39"/>
      <c r="I105" s="218"/>
      <c r="J105" s="39"/>
      <c r="K105" s="39"/>
      <c r="L105" s="43"/>
      <c r="M105" s="219"/>
      <c r="N105" s="220"/>
      <c r="O105" s="83"/>
      <c r="P105" s="83"/>
      <c r="Q105" s="83"/>
      <c r="R105" s="83"/>
      <c r="S105" s="83"/>
      <c r="T105" s="84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T105" s="16" t="s">
        <v>126</v>
      </c>
      <c r="AU105" s="16" t="s">
        <v>80</v>
      </c>
    </row>
    <row r="106" spans="1:65" s="2" customFormat="1" ht="21.75" customHeight="1">
      <c r="A106" s="37"/>
      <c r="B106" s="38"/>
      <c r="C106" s="234" t="s">
        <v>157</v>
      </c>
      <c r="D106" s="234" t="s">
        <v>132</v>
      </c>
      <c r="E106" s="235" t="s">
        <v>600</v>
      </c>
      <c r="F106" s="236" t="s">
        <v>601</v>
      </c>
      <c r="G106" s="237" t="s">
        <v>153</v>
      </c>
      <c r="H106" s="238">
        <v>1</v>
      </c>
      <c r="I106" s="239"/>
      <c r="J106" s="240">
        <f>ROUND(I106*H106,2)</f>
        <v>0</v>
      </c>
      <c r="K106" s="236" t="s">
        <v>123</v>
      </c>
      <c r="L106" s="241"/>
      <c r="M106" s="242" t="s">
        <v>19</v>
      </c>
      <c r="N106" s="243" t="s">
        <v>41</v>
      </c>
      <c r="O106" s="83"/>
      <c r="P106" s="212">
        <f>O106*H106</f>
        <v>0</v>
      </c>
      <c r="Q106" s="212">
        <v>0.0001</v>
      </c>
      <c r="R106" s="212">
        <f>Q106*H106</f>
        <v>0.0001</v>
      </c>
      <c r="S106" s="212">
        <v>0</v>
      </c>
      <c r="T106" s="213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214" t="s">
        <v>268</v>
      </c>
      <c r="AT106" s="214" t="s">
        <v>132</v>
      </c>
      <c r="AU106" s="214" t="s">
        <v>80</v>
      </c>
      <c r="AY106" s="16" t="s">
        <v>116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16" t="s">
        <v>78</v>
      </c>
      <c r="BK106" s="215">
        <f>ROUND(I106*H106,2)</f>
        <v>0</v>
      </c>
      <c r="BL106" s="16" t="s">
        <v>243</v>
      </c>
      <c r="BM106" s="214" t="s">
        <v>602</v>
      </c>
    </row>
    <row r="107" spans="1:47" s="2" customFormat="1" ht="12">
      <c r="A107" s="37"/>
      <c r="B107" s="38"/>
      <c r="C107" s="39"/>
      <c r="D107" s="216" t="s">
        <v>126</v>
      </c>
      <c r="E107" s="39"/>
      <c r="F107" s="217" t="s">
        <v>601</v>
      </c>
      <c r="G107" s="39"/>
      <c r="H107" s="39"/>
      <c r="I107" s="218"/>
      <c r="J107" s="39"/>
      <c r="K107" s="39"/>
      <c r="L107" s="43"/>
      <c r="M107" s="219"/>
      <c r="N107" s="220"/>
      <c r="O107" s="83"/>
      <c r="P107" s="83"/>
      <c r="Q107" s="83"/>
      <c r="R107" s="83"/>
      <c r="S107" s="83"/>
      <c r="T107" s="84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T107" s="16" t="s">
        <v>126</v>
      </c>
      <c r="AU107" s="16" t="s">
        <v>80</v>
      </c>
    </row>
    <row r="108" spans="1:65" s="2" customFormat="1" ht="16.5" customHeight="1">
      <c r="A108" s="37"/>
      <c r="B108" s="38"/>
      <c r="C108" s="203" t="s">
        <v>162</v>
      </c>
      <c r="D108" s="203" t="s">
        <v>119</v>
      </c>
      <c r="E108" s="204" t="s">
        <v>603</v>
      </c>
      <c r="F108" s="205" t="s">
        <v>604</v>
      </c>
      <c r="G108" s="206" t="s">
        <v>153</v>
      </c>
      <c r="H108" s="207">
        <v>1</v>
      </c>
      <c r="I108" s="208"/>
      <c r="J108" s="209">
        <f>ROUND(I108*H108,2)</f>
        <v>0</v>
      </c>
      <c r="K108" s="205" t="s">
        <v>123</v>
      </c>
      <c r="L108" s="43"/>
      <c r="M108" s="210" t="s">
        <v>19</v>
      </c>
      <c r="N108" s="211" t="s">
        <v>41</v>
      </c>
      <c r="O108" s="83"/>
      <c r="P108" s="212">
        <f>O108*H108</f>
        <v>0</v>
      </c>
      <c r="Q108" s="212">
        <v>0</v>
      </c>
      <c r="R108" s="212">
        <f>Q108*H108</f>
        <v>0</v>
      </c>
      <c r="S108" s="212">
        <v>0</v>
      </c>
      <c r="T108" s="213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214" t="s">
        <v>243</v>
      </c>
      <c r="AT108" s="214" t="s">
        <v>119</v>
      </c>
      <c r="AU108" s="214" t="s">
        <v>80</v>
      </c>
      <c r="AY108" s="16" t="s">
        <v>116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16" t="s">
        <v>78</v>
      </c>
      <c r="BK108" s="215">
        <f>ROUND(I108*H108,2)</f>
        <v>0</v>
      </c>
      <c r="BL108" s="16" t="s">
        <v>243</v>
      </c>
      <c r="BM108" s="214" t="s">
        <v>605</v>
      </c>
    </row>
    <row r="109" spans="1:47" s="2" customFormat="1" ht="12">
      <c r="A109" s="37"/>
      <c r="B109" s="38"/>
      <c r="C109" s="39"/>
      <c r="D109" s="216" t="s">
        <v>126</v>
      </c>
      <c r="E109" s="39"/>
      <c r="F109" s="217" t="s">
        <v>606</v>
      </c>
      <c r="G109" s="39"/>
      <c r="H109" s="39"/>
      <c r="I109" s="218"/>
      <c r="J109" s="39"/>
      <c r="K109" s="39"/>
      <c r="L109" s="43"/>
      <c r="M109" s="219"/>
      <c r="N109" s="220"/>
      <c r="O109" s="83"/>
      <c r="P109" s="83"/>
      <c r="Q109" s="83"/>
      <c r="R109" s="83"/>
      <c r="S109" s="83"/>
      <c r="T109" s="84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T109" s="16" t="s">
        <v>126</v>
      </c>
      <c r="AU109" s="16" t="s">
        <v>80</v>
      </c>
    </row>
    <row r="110" spans="1:47" s="2" customFormat="1" ht="12">
      <c r="A110" s="37"/>
      <c r="B110" s="38"/>
      <c r="C110" s="39"/>
      <c r="D110" s="221" t="s">
        <v>128</v>
      </c>
      <c r="E110" s="39"/>
      <c r="F110" s="222" t="s">
        <v>607</v>
      </c>
      <c r="G110" s="39"/>
      <c r="H110" s="39"/>
      <c r="I110" s="218"/>
      <c r="J110" s="39"/>
      <c r="K110" s="39"/>
      <c r="L110" s="43"/>
      <c r="M110" s="219"/>
      <c r="N110" s="220"/>
      <c r="O110" s="83"/>
      <c r="P110" s="83"/>
      <c r="Q110" s="83"/>
      <c r="R110" s="83"/>
      <c r="S110" s="83"/>
      <c r="T110" s="84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T110" s="16" t="s">
        <v>128</v>
      </c>
      <c r="AU110" s="16" t="s">
        <v>80</v>
      </c>
    </row>
    <row r="111" spans="1:63" s="12" customFormat="1" ht="22.8" customHeight="1">
      <c r="A111" s="12"/>
      <c r="B111" s="187"/>
      <c r="C111" s="188"/>
      <c r="D111" s="189" t="s">
        <v>69</v>
      </c>
      <c r="E111" s="201" t="s">
        <v>346</v>
      </c>
      <c r="F111" s="201" t="s">
        <v>347</v>
      </c>
      <c r="G111" s="188"/>
      <c r="H111" s="188"/>
      <c r="I111" s="191"/>
      <c r="J111" s="202">
        <f>BK111</f>
        <v>0</v>
      </c>
      <c r="K111" s="188"/>
      <c r="L111" s="193"/>
      <c r="M111" s="194"/>
      <c r="N111" s="195"/>
      <c r="O111" s="195"/>
      <c r="P111" s="196">
        <f>SUM(P112:P237)</f>
        <v>0</v>
      </c>
      <c r="Q111" s="195"/>
      <c r="R111" s="196">
        <f>SUM(R112:R237)</f>
        <v>0.063943</v>
      </c>
      <c r="S111" s="195"/>
      <c r="T111" s="197">
        <f>SUM(T112:T237)</f>
        <v>5.81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198" t="s">
        <v>138</v>
      </c>
      <c r="AT111" s="199" t="s">
        <v>69</v>
      </c>
      <c r="AU111" s="199" t="s">
        <v>78</v>
      </c>
      <c r="AY111" s="198" t="s">
        <v>116</v>
      </c>
      <c r="BK111" s="200">
        <f>SUM(BK112:BK237)</f>
        <v>0</v>
      </c>
    </row>
    <row r="112" spans="1:65" s="2" customFormat="1" ht="16.5" customHeight="1">
      <c r="A112" s="37"/>
      <c r="B112" s="38"/>
      <c r="C112" s="203" t="s">
        <v>170</v>
      </c>
      <c r="D112" s="203" t="s">
        <v>119</v>
      </c>
      <c r="E112" s="204" t="s">
        <v>349</v>
      </c>
      <c r="F112" s="205" t="s">
        <v>350</v>
      </c>
      <c r="G112" s="206" t="s">
        <v>351</v>
      </c>
      <c r="H112" s="207">
        <v>0.1</v>
      </c>
      <c r="I112" s="208"/>
      <c r="J112" s="209">
        <f>ROUND(I112*H112,2)</f>
        <v>0</v>
      </c>
      <c r="K112" s="205" t="s">
        <v>123</v>
      </c>
      <c r="L112" s="43"/>
      <c r="M112" s="210" t="s">
        <v>19</v>
      </c>
      <c r="N112" s="211" t="s">
        <v>41</v>
      </c>
      <c r="O112" s="83"/>
      <c r="P112" s="212">
        <f>O112*H112</f>
        <v>0</v>
      </c>
      <c r="Q112" s="212">
        <v>0.00193</v>
      </c>
      <c r="R112" s="212">
        <f>Q112*H112</f>
        <v>0.00019300000000000003</v>
      </c>
      <c r="S112" s="212">
        <v>0</v>
      </c>
      <c r="T112" s="213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214" t="s">
        <v>243</v>
      </c>
      <c r="AT112" s="214" t="s">
        <v>119</v>
      </c>
      <c r="AU112" s="214" t="s">
        <v>80</v>
      </c>
      <c r="AY112" s="16" t="s">
        <v>116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16" t="s">
        <v>78</v>
      </c>
      <c r="BK112" s="215">
        <f>ROUND(I112*H112,2)</f>
        <v>0</v>
      </c>
      <c r="BL112" s="16" t="s">
        <v>243</v>
      </c>
      <c r="BM112" s="214" t="s">
        <v>352</v>
      </c>
    </row>
    <row r="113" spans="1:47" s="2" customFormat="1" ht="12">
      <c r="A113" s="37"/>
      <c r="B113" s="38"/>
      <c r="C113" s="39"/>
      <c r="D113" s="216" t="s">
        <v>126</v>
      </c>
      <c r="E113" s="39"/>
      <c r="F113" s="217" t="s">
        <v>353</v>
      </c>
      <c r="G113" s="39"/>
      <c r="H113" s="39"/>
      <c r="I113" s="218"/>
      <c r="J113" s="39"/>
      <c r="K113" s="39"/>
      <c r="L113" s="43"/>
      <c r="M113" s="219"/>
      <c r="N113" s="220"/>
      <c r="O113" s="83"/>
      <c r="P113" s="83"/>
      <c r="Q113" s="83"/>
      <c r="R113" s="83"/>
      <c r="S113" s="83"/>
      <c r="T113" s="84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T113" s="16" t="s">
        <v>126</v>
      </c>
      <c r="AU113" s="16" t="s">
        <v>80</v>
      </c>
    </row>
    <row r="114" spans="1:47" s="2" customFormat="1" ht="12">
      <c r="A114" s="37"/>
      <c r="B114" s="38"/>
      <c r="C114" s="39"/>
      <c r="D114" s="221" t="s">
        <v>128</v>
      </c>
      <c r="E114" s="39"/>
      <c r="F114" s="222" t="s">
        <v>354</v>
      </c>
      <c r="G114" s="39"/>
      <c r="H114" s="39"/>
      <c r="I114" s="218"/>
      <c r="J114" s="39"/>
      <c r="K114" s="39"/>
      <c r="L114" s="43"/>
      <c r="M114" s="219"/>
      <c r="N114" s="220"/>
      <c r="O114" s="83"/>
      <c r="P114" s="83"/>
      <c r="Q114" s="83"/>
      <c r="R114" s="83"/>
      <c r="S114" s="83"/>
      <c r="T114" s="84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T114" s="16" t="s">
        <v>128</v>
      </c>
      <c r="AU114" s="16" t="s">
        <v>80</v>
      </c>
    </row>
    <row r="115" spans="1:65" s="2" customFormat="1" ht="16.5" customHeight="1">
      <c r="A115" s="37"/>
      <c r="B115" s="38"/>
      <c r="C115" s="203" t="s">
        <v>176</v>
      </c>
      <c r="D115" s="203" t="s">
        <v>119</v>
      </c>
      <c r="E115" s="204" t="s">
        <v>365</v>
      </c>
      <c r="F115" s="205" t="s">
        <v>366</v>
      </c>
      <c r="G115" s="206" t="s">
        <v>122</v>
      </c>
      <c r="H115" s="207">
        <v>20</v>
      </c>
      <c r="I115" s="208"/>
      <c r="J115" s="209">
        <f>ROUND(I115*H115,2)</f>
        <v>0</v>
      </c>
      <c r="K115" s="205" t="s">
        <v>123</v>
      </c>
      <c r="L115" s="43"/>
      <c r="M115" s="210" t="s">
        <v>19</v>
      </c>
      <c r="N115" s="211" t="s">
        <v>41</v>
      </c>
      <c r="O115" s="83"/>
      <c r="P115" s="212">
        <f>O115*H115</f>
        <v>0</v>
      </c>
      <c r="Q115" s="212">
        <v>0</v>
      </c>
      <c r="R115" s="212">
        <f>Q115*H115</f>
        <v>0</v>
      </c>
      <c r="S115" s="212">
        <v>0</v>
      </c>
      <c r="T115" s="213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214" t="s">
        <v>243</v>
      </c>
      <c r="AT115" s="214" t="s">
        <v>119</v>
      </c>
      <c r="AU115" s="214" t="s">
        <v>80</v>
      </c>
      <c r="AY115" s="16" t="s">
        <v>116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16" t="s">
        <v>78</v>
      </c>
      <c r="BK115" s="215">
        <f>ROUND(I115*H115,2)</f>
        <v>0</v>
      </c>
      <c r="BL115" s="16" t="s">
        <v>243</v>
      </c>
      <c r="BM115" s="214" t="s">
        <v>367</v>
      </c>
    </row>
    <row r="116" spans="1:47" s="2" customFormat="1" ht="12">
      <c r="A116" s="37"/>
      <c r="B116" s="38"/>
      <c r="C116" s="39"/>
      <c r="D116" s="216" t="s">
        <v>126</v>
      </c>
      <c r="E116" s="39"/>
      <c r="F116" s="217" t="s">
        <v>368</v>
      </c>
      <c r="G116" s="39"/>
      <c r="H116" s="39"/>
      <c r="I116" s="218"/>
      <c r="J116" s="39"/>
      <c r="K116" s="39"/>
      <c r="L116" s="43"/>
      <c r="M116" s="219"/>
      <c r="N116" s="220"/>
      <c r="O116" s="83"/>
      <c r="P116" s="83"/>
      <c r="Q116" s="83"/>
      <c r="R116" s="83"/>
      <c r="S116" s="83"/>
      <c r="T116" s="84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T116" s="16" t="s">
        <v>126</v>
      </c>
      <c r="AU116" s="16" t="s">
        <v>80</v>
      </c>
    </row>
    <row r="117" spans="1:47" s="2" customFormat="1" ht="12">
      <c r="A117" s="37"/>
      <c r="B117" s="38"/>
      <c r="C117" s="39"/>
      <c r="D117" s="221" t="s">
        <v>128</v>
      </c>
      <c r="E117" s="39"/>
      <c r="F117" s="222" t="s">
        <v>369</v>
      </c>
      <c r="G117" s="39"/>
      <c r="H117" s="39"/>
      <c r="I117" s="218"/>
      <c r="J117" s="39"/>
      <c r="K117" s="39"/>
      <c r="L117" s="43"/>
      <c r="M117" s="219"/>
      <c r="N117" s="220"/>
      <c r="O117" s="83"/>
      <c r="P117" s="83"/>
      <c r="Q117" s="83"/>
      <c r="R117" s="83"/>
      <c r="S117" s="83"/>
      <c r="T117" s="84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16" t="s">
        <v>128</v>
      </c>
      <c r="AU117" s="16" t="s">
        <v>80</v>
      </c>
    </row>
    <row r="118" spans="1:47" s="2" customFormat="1" ht="12">
      <c r="A118" s="37"/>
      <c r="B118" s="38"/>
      <c r="C118" s="39"/>
      <c r="D118" s="216" t="s">
        <v>168</v>
      </c>
      <c r="E118" s="39"/>
      <c r="F118" s="244" t="s">
        <v>608</v>
      </c>
      <c r="G118" s="39"/>
      <c r="H118" s="39"/>
      <c r="I118" s="218"/>
      <c r="J118" s="39"/>
      <c r="K118" s="39"/>
      <c r="L118" s="43"/>
      <c r="M118" s="219"/>
      <c r="N118" s="220"/>
      <c r="O118" s="83"/>
      <c r="P118" s="83"/>
      <c r="Q118" s="83"/>
      <c r="R118" s="83"/>
      <c r="S118" s="83"/>
      <c r="T118" s="84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168</v>
      </c>
      <c r="AU118" s="16" t="s">
        <v>80</v>
      </c>
    </row>
    <row r="119" spans="1:65" s="2" customFormat="1" ht="16.5" customHeight="1">
      <c r="A119" s="37"/>
      <c r="B119" s="38"/>
      <c r="C119" s="203" t="s">
        <v>181</v>
      </c>
      <c r="D119" s="203" t="s">
        <v>119</v>
      </c>
      <c r="E119" s="204" t="s">
        <v>609</v>
      </c>
      <c r="F119" s="205" t="s">
        <v>610</v>
      </c>
      <c r="G119" s="206" t="s">
        <v>122</v>
      </c>
      <c r="H119" s="207">
        <v>60</v>
      </c>
      <c r="I119" s="208"/>
      <c r="J119" s="209">
        <f>ROUND(I119*H119,2)</f>
        <v>0</v>
      </c>
      <c r="K119" s="205" t="s">
        <v>123</v>
      </c>
      <c r="L119" s="43"/>
      <c r="M119" s="210" t="s">
        <v>19</v>
      </c>
      <c r="N119" s="211" t="s">
        <v>41</v>
      </c>
      <c r="O119" s="83"/>
      <c r="P119" s="212">
        <f>O119*H119</f>
        <v>0</v>
      </c>
      <c r="Q119" s="212">
        <v>0</v>
      </c>
      <c r="R119" s="212">
        <f>Q119*H119</f>
        <v>0</v>
      </c>
      <c r="S119" s="212">
        <v>0</v>
      </c>
      <c r="T119" s="213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214" t="s">
        <v>243</v>
      </c>
      <c r="AT119" s="214" t="s">
        <v>119</v>
      </c>
      <c r="AU119" s="214" t="s">
        <v>80</v>
      </c>
      <c r="AY119" s="16" t="s">
        <v>116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16" t="s">
        <v>78</v>
      </c>
      <c r="BK119" s="215">
        <f>ROUND(I119*H119,2)</f>
        <v>0</v>
      </c>
      <c r="BL119" s="16" t="s">
        <v>243</v>
      </c>
      <c r="BM119" s="214" t="s">
        <v>611</v>
      </c>
    </row>
    <row r="120" spans="1:47" s="2" customFormat="1" ht="12">
      <c r="A120" s="37"/>
      <c r="B120" s="38"/>
      <c r="C120" s="39"/>
      <c r="D120" s="216" t="s">
        <v>126</v>
      </c>
      <c r="E120" s="39"/>
      <c r="F120" s="217" t="s">
        <v>612</v>
      </c>
      <c r="G120" s="39"/>
      <c r="H120" s="39"/>
      <c r="I120" s="218"/>
      <c r="J120" s="39"/>
      <c r="K120" s="39"/>
      <c r="L120" s="43"/>
      <c r="M120" s="219"/>
      <c r="N120" s="220"/>
      <c r="O120" s="83"/>
      <c r="P120" s="83"/>
      <c r="Q120" s="83"/>
      <c r="R120" s="83"/>
      <c r="S120" s="83"/>
      <c r="T120" s="84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126</v>
      </c>
      <c r="AU120" s="16" t="s">
        <v>80</v>
      </c>
    </row>
    <row r="121" spans="1:47" s="2" customFormat="1" ht="12">
      <c r="A121" s="37"/>
      <c r="B121" s="38"/>
      <c r="C121" s="39"/>
      <c r="D121" s="221" t="s">
        <v>128</v>
      </c>
      <c r="E121" s="39"/>
      <c r="F121" s="222" t="s">
        <v>613</v>
      </c>
      <c r="G121" s="39"/>
      <c r="H121" s="39"/>
      <c r="I121" s="218"/>
      <c r="J121" s="39"/>
      <c r="K121" s="39"/>
      <c r="L121" s="43"/>
      <c r="M121" s="219"/>
      <c r="N121" s="220"/>
      <c r="O121" s="83"/>
      <c r="P121" s="83"/>
      <c r="Q121" s="83"/>
      <c r="R121" s="83"/>
      <c r="S121" s="83"/>
      <c r="T121" s="84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128</v>
      </c>
      <c r="AU121" s="16" t="s">
        <v>80</v>
      </c>
    </row>
    <row r="122" spans="1:47" s="2" customFormat="1" ht="12">
      <c r="A122" s="37"/>
      <c r="B122" s="38"/>
      <c r="C122" s="39"/>
      <c r="D122" s="216" t="s">
        <v>168</v>
      </c>
      <c r="E122" s="39"/>
      <c r="F122" s="244" t="s">
        <v>614</v>
      </c>
      <c r="G122" s="39"/>
      <c r="H122" s="39"/>
      <c r="I122" s="218"/>
      <c r="J122" s="39"/>
      <c r="K122" s="39"/>
      <c r="L122" s="43"/>
      <c r="M122" s="219"/>
      <c r="N122" s="220"/>
      <c r="O122" s="83"/>
      <c r="P122" s="83"/>
      <c r="Q122" s="83"/>
      <c r="R122" s="83"/>
      <c r="S122" s="83"/>
      <c r="T122" s="84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168</v>
      </c>
      <c r="AU122" s="16" t="s">
        <v>80</v>
      </c>
    </row>
    <row r="123" spans="1:65" s="2" customFormat="1" ht="16.5" customHeight="1">
      <c r="A123" s="37"/>
      <c r="B123" s="38"/>
      <c r="C123" s="203" t="s">
        <v>186</v>
      </c>
      <c r="D123" s="203" t="s">
        <v>119</v>
      </c>
      <c r="E123" s="204" t="s">
        <v>372</v>
      </c>
      <c r="F123" s="205" t="s">
        <v>373</v>
      </c>
      <c r="G123" s="206" t="s">
        <v>122</v>
      </c>
      <c r="H123" s="207">
        <v>40</v>
      </c>
      <c r="I123" s="208"/>
      <c r="J123" s="209">
        <f>ROUND(I123*H123,2)</f>
        <v>0</v>
      </c>
      <c r="K123" s="205" t="s">
        <v>123</v>
      </c>
      <c r="L123" s="43"/>
      <c r="M123" s="210" t="s">
        <v>19</v>
      </c>
      <c r="N123" s="211" t="s">
        <v>41</v>
      </c>
      <c r="O123" s="83"/>
      <c r="P123" s="212">
        <f>O123*H123</f>
        <v>0</v>
      </c>
      <c r="Q123" s="212">
        <v>0</v>
      </c>
      <c r="R123" s="212">
        <f>Q123*H123</f>
        <v>0</v>
      </c>
      <c r="S123" s="212">
        <v>0</v>
      </c>
      <c r="T123" s="213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14" t="s">
        <v>243</v>
      </c>
      <c r="AT123" s="214" t="s">
        <v>119</v>
      </c>
      <c r="AU123" s="214" t="s">
        <v>80</v>
      </c>
      <c r="AY123" s="16" t="s">
        <v>116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16" t="s">
        <v>78</v>
      </c>
      <c r="BK123" s="215">
        <f>ROUND(I123*H123,2)</f>
        <v>0</v>
      </c>
      <c r="BL123" s="16" t="s">
        <v>243</v>
      </c>
      <c r="BM123" s="214" t="s">
        <v>374</v>
      </c>
    </row>
    <row r="124" spans="1:47" s="2" customFormat="1" ht="12">
      <c r="A124" s="37"/>
      <c r="B124" s="38"/>
      <c r="C124" s="39"/>
      <c r="D124" s="216" t="s">
        <v>126</v>
      </c>
      <c r="E124" s="39"/>
      <c r="F124" s="217" t="s">
        <v>375</v>
      </c>
      <c r="G124" s="39"/>
      <c r="H124" s="39"/>
      <c r="I124" s="218"/>
      <c r="J124" s="39"/>
      <c r="K124" s="39"/>
      <c r="L124" s="43"/>
      <c r="M124" s="219"/>
      <c r="N124" s="220"/>
      <c r="O124" s="83"/>
      <c r="P124" s="83"/>
      <c r="Q124" s="83"/>
      <c r="R124" s="83"/>
      <c r="S124" s="83"/>
      <c r="T124" s="84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126</v>
      </c>
      <c r="AU124" s="16" t="s">
        <v>80</v>
      </c>
    </row>
    <row r="125" spans="1:47" s="2" customFormat="1" ht="12">
      <c r="A125" s="37"/>
      <c r="B125" s="38"/>
      <c r="C125" s="39"/>
      <c r="D125" s="221" t="s">
        <v>128</v>
      </c>
      <c r="E125" s="39"/>
      <c r="F125" s="222" t="s">
        <v>376</v>
      </c>
      <c r="G125" s="39"/>
      <c r="H125" s="39"/>
      <c r="I125" s="218"/>
      <c r="J125" s="39"/>
      <c r="K125" s="39"/>
      <c r="L125" s="43"/>
      <c r="M125" s="219"/>
      <c r="N125" s="220"/>
      <c r="O125" s="83"/>
      <c r="P125" s="83"/>
      <c r="Q125" s="83"/>
      <c r="R125" s="83"/>
      <c r="S125" s="83"/>
      <c r="T125" s="84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128</v>
      </c>
      <c r="AU125" s="16" t="s">
        <v>80</v>
      </c>
    </row>
    <row r="126" spans="1:47" s="2" customFormat="1" ht="12">
      <c r="A126" s="37"/>
      <c r="B126" s="38"/>
      <c r="C126" s="39"/>
      <c r="D126" s="216" t="s">
        <v>168</v>
      </c>
      <c r="E126" s="39"/>
      <c r="F126" s="244" t="s">
        <v>615</v>
      </c>
      <c r="G126" s="39"/>
      <c r="H126" s="39"/>
      <c r="I126" s="218"/>
      <c r="J126" s="39"/>
      <c r="K126" s="39"/>
      <c r="L126" s="43"/>
      <c r="M126" s="219"/>
      <c r="N126" s="220"/>
      <c r="O126" s="83"/>
      <c r="P126" s="83"/>
      <c r="Q126" s="83"/>
      <c r="R126" s="83"/>
      <c r="S126" s="83"/>
      <c r="T126" s="84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168</v>
      </c>
      <c r="AU126" s="16" t="s">
        <v>80</v>
      </c>
    </row>
    <row r="127" spans="1:65" s="2" customFormat="1" ht="21.75" customHeight="1">
      <c r="A127" s="37"/>
      <c r="B127" s="38"/>
      <c r="C127" s="203" t="s">
        <v>191</v>
      </c>
      <c r="D127" s="203" t="s">
        <v>119</v>
      </c>
      <c r="E127" s="204" t="s">
        <v>379</v>
      </c>
      <c r="F127" s="205" t="s">
        <v>380</v>
      </c>
      <c r="G127" s="206" t="s">
        <v>358</v>
      </c>
      <c r="H127" s="207">
        <v>2.4</v>
      </c>
      <c r="I127" s="208"/>
      <c r="J127" s="209">
        <f>ROUND(I127*H127,2)</f>
        <v>0</v>
      </c>
      <c r="K127" s="205" t="s">
        <v>123</v>
      </c>
      <c r="L127" s="43"/>
      <c r="M127" s="210" t="s">
        <v>19</v>
      </c>
      <c r="N127" s="211" t="s">
        <v>41</v>
      </c>
      <c r="O127" s="83"/>
      <c r="P127" s="212">
        <f>O127*H127</f>
        <v>0</v>
      </c>
      <c r="Q127" s="212">
        <v>0</v>
      </c>
      <c r="R127" s="212">
        <f>Q127*H127</f>
        <v>0</v>
      </c>
      <c r="S127" s="212">
        <v>0</v>
      </c>
      <c r="T127" s="213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14" t="s">
        <v>243</v>
      </c>
      <c r="AT127" s="214" t="s">
        <v>119</v>
      </c>
      <c r="AU127" s="214" t="s">
        <v>80</v>
      </c>
      <c r="AY127" s="16" t="s">
        <v>116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16" t="s">
        <v>78</v>
      </c>
      <c r="BK127" s="215">
        <f>ROUND(I127*H127,2)</f>
        <v>0</v>
      </c>
      <c r="BL127" s="16" t="s">
        <v>243</v>
      </c>
      <c r="BM127" s="214" t="s">
        <v>381</v>
      </c>
    </row>
    <row r="128" spans="1:47" s="2" customFormat="1" ht="12">
      <c r="A128" s="37"/>
      <c r="B128" s="38"/>
      <c r="C128" s="39"/>
      <c r="D128" s="216" t="s">
        <v>126</v>
      </c>
      <c r="E128" s="39"/>
      <c r="F128" s="217" t="s">
        <v>382</v>
      </c>
      <c r="G128" s="39"/>
      <c r="H128" s="39"/>
      <c r="I128" s="218"/>
      <c r="J128" s="39"/>
      <c r="K128" s="39"/>
      <c r="L128" s="43"/>
      <c r="M128" s="219"/>
      <c r="N128" s="220"/>
      <c r="O128" s="83"/>
      <c r="P128" s="83"/>
      <c r="Q128" s="83"/>
      <c r="R128" s="83"/>
      <c r="S128" s="83"/>
      <c r="T128" s="84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126</v>
      </c>
      <c r="AU128" s="16" t="s">
        <v>80</v>
      </c>
    </row>
    <row r="129" spans="1:47" s="2" customFormat="1" ht="12">
      <c r="A129" s="37"/>
      <c r="B129" s="38"/>
      <c r="C129" s="39"/>
      <c r="D129" s="221" t="s">
        <v>128</v>
      </c>
      <c r="E129" s="39"/>
      <c r="F129" s="222" t="s">
        <v>383</v>
      </c>
      <c r="G129" s="39"/>
      <c r="H129" s="39"/>
      <c r="I129" s="218"/>
      <c r="J129" s="39"/>
      <c r="K129" s="39"/>
      <c r="L129" s="43"/>
      <c r="M129" s="219"/>
      <c r="N129" s="220"/>
      <c r="O129" s="83"/>
      <c r="P129" s="83"/>
      <c r="Q129" s="83"/>
      <c r="R129" s="83"/>
      <c r="S129" s="83"/>
      <c r="T129" s="84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128</v>
      </c>
      <c r="AU129" s="16" t="s">
        <v>80</v>
      </c>
    </row>
    <row r="130" spans="1:65" s="2" customFormat="1" ht="21.75" customHeight="1">
      <c r="A130" s="37"/>
      <c r="B130" s="38"/>
      <c r="C130" s="203" t="s">
        <v>198</v>
      </c>
      <c r="D130" s="203" t="s">
        <v>119</v>
      </c>
      <c r="E130" s="204" t="s">
        <v>385</v>
      </c>
      <c r="F130" s="205" t="s">
        <v>386</v>
      </c>
      <c r="G130" s="206" t="s">
        <v>358</v>
      </c>
      <c r="H130" s="207">
        <v>2.4</v>
      </c>
      <c r="I130" s="208"/>
      <c r="J130" s="209">
        <f>ROUND(I130*H130,2)</f>
        <v>0</v>
      </c>
      <c r="K130" s="205" t="s">
        <v>123</v>
      </c>
      <c r="L130" s="43"/>
      <c r="M130" s="210" t="s">
        <v>19</v>
      </c>
      <c r="N130" s="211" t="s">
        <v>41</v>
      </c>
      <c r="O130" s="83"/>
      <c r="P130" s="212">
        <f>O130*H130</f>
        <v>0</v>
      </c>
      <c r="Q130" s="212">
        <v>0</v>
      </c>
      <c r="R130" s="212">
        <f>Q130*H130</f>
        <v>0</v>
      </c>
      <c r="S130" s="212">
        <v>0</v>
      </c>
      <c r="T130" s="213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14" t="s">
        <v>243</v>
      </c>
      <c r="AT130" s="214" t="s">
        <v>119</v>
      </c>
      <c r="AU130" s="214" t="s">
        <v>80</v>
      </c>
      <c r="AY130" s="16" t="s">
        <v>116</v>
      </c>
      <c r="BE130" s="215">
        <f>IF(N130="základní",J130,0)</f>
        <v>0</v>
      </c>
      <c r="BF130" s="215">
        <f>IF(N130="snížená",J130,0)</f>
        <v>0</v>
      </c>
      <c r="BG130" s="215">
        <f>IF(N130="zákl. přenesená",J130,0)</f>
        <v>0</v>
      </c>
      <c r="BH130" s="215">
        <f>IF(N130="sníž. přenesená",J130,0)</f>
        <v>0</v>
      </c>
      <c r="BI130" s="215">
        <f>IF(N130="nulová",J130,0)</f>
        <v>0</v>
      </c>
      <c r="BJ130" s="16" t="s">
        <v>78</v>
      </c>
      <c r="BK130" s="215">
        <f>ROUND(I130*H130,2)</f>
        <v>0</v>
      </c>
      <c r="BL130" s="16" t="s">
        <v>243</v>
      </c>
      <c r="BM130" s="214" t="s">
        <v>387</v>
      </c>
    </row>
    <row r="131" spans="1:47" s="2" customFormat="1" ht="12">
      <c r="A131" s="37"/>
      <c r="B131" s="38"/>
      <c r="C131" s="39"/>
      <c r="D131" s="216" t="s">
        <v>126</v>
      </c>
      <c r="E131" s="39"/>
      <c r="F131" s="217" t="s">
        <v>388</v>
      </c>
      <c r="G131" s="39"/>
      <c r="H131" s="39"/>
      <c r="I131" s="218"/>
      <c r="J131" s="39"/>
      <c r="K131" s="39"/>
      <c r="L131" s="43"/>
      <c r="M131" s="219"/>
      <c r="N131" s="220"/>
      <c r="O131" s="83"/>
      <c r="P131" s="83"/>
      <c r="Q131" s="83"/>
      <c r="R131" s="83"/>
      <c r="S131" s="83"/>
      <c r="T131" s="84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126</v>
      </c>
      <c r="AU131" s="16" t="s">
        <v>80</v>
      </c>
    </row>
    <row r="132" spans="1:47" s="2" customFormat="1" ht="12">
      <c r="A132" s="37"/>
      <c r="B132" s="38"/>
      <c r="C132" s="39"/>
      <c r="D132" s="221" t="s">
        <v>128</v>
      </c>
      <c r="E132" s="39"/>
      <c r="F132" s="222" t="s">
        <v>389</v>
      </c>
      <c r="G132" s="39"/>
      <c r="H132" s="39"/>
      <c r="I132" s="218"/>
      <c r="J132" s="39"/>
      <c r="K132" s="39"/>
      <c r="L132" s="43"/>
      <c r="M132" s="219"/>
      <c r="N132" s="220"/>
      <c r="O132" s="83"/>
      <c r="P132" s="83"/>
      <c r="Q132" s="83"/>
      <c r="R132" s="83"/>
      <c r="S132" s="83"/>
      <c r="T132" s="84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128</v>
      </c>
      <c r="AU132" s="16" t="s">
        <v>80</v>
      </c>
    </row>
    <row r="133" spans="1:65" s="2" customFormat="1" ht="24.15" customHeight="1">
      <c r="A133" s="37"/>
      <c r="B133" s="38"/>
      <c r="C133" s="203" t="s">
        <v>206</v>
      </c>
      <c r="D133" s="203" t="s">
        <v>119</v>
      </c>
      <c r="E133" s="204" t="s">
        <v>391</v>
      </c>
      <c r="F133" s="205" t="s">
        <v>392</v>
      </c>
      <c r="G133" s="206" t="s">
        <v>358</v>
      </c>
      <c r="H133" s="207">
        <v>48</v>
      </c>
      <c r="I133" s="208"/>
      <c r="J133" s="209">
        <f>ROUND(I133*H133,2)</f>
        <v>0</v>
      </c>
      <c r="K133" s="205" t="s">
        <v>123</v>
      </c>
      <c r="L133" s="43"/>
      <c r="M133" s="210" t="s">
        <v>19</v>
      </c>
      <c r="N133" s="211" t="s">
        <v>41</v>
      </c>
      <c r="O133" s="83"/>
      <c r="P133" s="212">
        <f>O133*H133</f>
        <v>0</v>
      </c>
      <c r="Q133" s="212">
        <v>0</v>
      </c>
      <c r="R133" s="212">
        <f>Q133*H133</f>
        <v>0</v>
      </c>
      <c r="S133" s="212">
        <v>0</v>
      </c>
      <c r="T133" s="213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14" t="s">
        <v>243</v>
      </c>
      <c r="AT133" s="214" t="s">
        <v>119</v>
      </c>
      <c r="AU133" s="214" t="s">
        <v>80</v>
      </c>
      <c r="AY133" s="16" t="s">
        <v>116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16" t="s">
        <v>78</v>
      </c>
      <c r="BK133" s="215">
        <f>ROUND(I133*H133,2)</f>
        <v>0</v>
      </c>
      <c r="BL133" s="16" t="s">
        <v>243</v>
      </c>
      <c r="BM133" s="214" t="s">
        <v>393</v>
      </c>
    </row>
    <row r="134" spans="1:47" s="2" customFormat="1" ht="12">
      <c r="A134" s="37"/>
      <c r="B134" s="38"/>
      <c r="C134" s="39"/>
      <c r="D134" s="216" t="s">
        <v>126</v>
      </c>
      <c r="E134" s="39"/>
      <c r="F134" s="217" t="s">
        <v>394</v>
      </c>
      <c r="G134" s="39"/>
      <c r="H134" s="39"/>
      <c r="I134" s="218"/>
      <c r="J134" s="39"/>
      <c r="K134" s="39"/>
      <c r="L134" s="43"/>
      <c r="M134" s="219"/>
      <c r="N134" s="220"/>
      <c r="O134" s="83"/>
      <c r="P134" s="83"/>
      <c r="Q134" s="83"/>
      <c r="R134" s="83"/>
      <c r="S134" s="83"/>
      <c r="T134" s="84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126</v>
      </c>
      <c r="AU134" s="16" t="s">
        <v>80</v>
      </c>
    </row>
    <row r="135" spans="1:47" s="2" customFormat="1" ht="12">
      <c r="A135" s="37"/>
      <c r="B135" s="38"/>
      <c r="C135" s="39"/>
      <c r="D135" s="221" t="s">
        <v>128</v>
      </c>
      <c r="E135" s="39"/>
      <c r="F135" s="222" t="s">
        <v>395</v>
      </c>
      <c r="G135" s="39"/>
      <c r="H135" s="39"/>
      <c r="I135" s="218"/>
      <c r="J135" s="39"/>
      <c r="K135" s="39"/>
      <c r="L135" s="43"/>
      <c r="M135" s="219"/>
      <c r="N135" s="220"/>
      <c r="O135" s="83"/>
      <c r="P135" s="83"/>
      <c r="Q135" s="83"/>
      <c r="R135" s="83"/>
      <c r="S135" s="83"/>
      <c r="T135" s="84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128</v>
      </c>
      <c r="AU135" s="16" t="s">
        <v>80</v>
      </c>
    </row>
    <row r="136" spans="1:51" s="13" customFormat="1" ht="12">
      <c r="A136" s="13"/>
      <c r="B136" s="223"/>
      <c r="C136" s="224"/>
      <c r="D136" s="216" t="s">
        <v>130</v>
      </c>
      <c r="E136" s="225" t="s">
        <v>19</v>
      </c>
      <c r="F136" s="226" t="s">
        <v>616</v>
      </c>
      <c r="G136" s="224"/>
      <c r="H136" s="227">
        <v>48</v>
      </c>
      <c r="I136" s="228"/>
      <c r="J136" s="224"/>
      <c r="K136" s="224"/>
      <c r="L136" s="229"/>
      <c r="M136" s="230"/>
      <c r="N136" s="231"/>
      <c r="O136" s="231"/>
      <c r="P136" s="231"/>
      <c r="Q136" s="231"/>
      <c r="R136" s="231"/>
      <c r="S136" s="231"/>
      <c r="T136" s="23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3" t="s">
        <v>130</v>
      </c>
      <c r="AU136" s="233" t="s">
        <v>80</v>
      </c>
      <c r="AV136" s="13" t="s">
        <v>80</v>
      </c>
      <c r="AW136" s="13" t="s">
        <v>32</v>
      </c>
      <c r="AX136" s="13" t="s">
        <v>78</v>
      </c>
      <c r="AY136" s="233" t="s">
        <v>116</v>
      </c>
    </row>
    <row r="137" spans="1:65" s="2" customFormat="1" ht="16.5" customHeight="1">
      <c r="A137" s="37"/>
      <c r="B137" s="38"/>
      <c r="C137" s="203" t="s">
        <v>8</v>
      </c>
      <c r="D137" s="203" t="s">
        <v>119</v>
      </c>
      <c r="E137" s="204" t="s">
        <v>398</v>
      </c>
      <c r="F137" s="205" t="s">
        <v>399</v>
      </c>
      <c r="G137" s="206" t="s">
        <v>227</v>
      </c>
      <c r="H137" s="207">
        <v>5.28</v>
      </c>
      <c r="I137" s="208"/>
      <c r="J137" s="209">
        <f>ROUND(I137*H137,2)</f>
        <v>0</v>
      </c>
      <c r="K137" s="205" t="s">
        <v>123</v>
      </c>
      <c r="L137" s="43"/>
      <c r="M137" s="210" t="s">
        <v>19</v>
      </c>
      <c r="N137" s="211" t="s">
        <v>41</v>
      </c>
      <c r="O137" s="83"/>
      <c r="P137" s="212">
        <f>O137*H137</f>
        <v>0</v>
      </c>
      <c r="Q137" s="212">
        <v>0</v>
      </c>
      <c r="R137" s="212">
        <f>Q137*H137</f>
        <v>0</v>
      </c>
      <c r="S137" s="212">
        <v>0</v>
      </c>
      <c r="T137" s="213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14" t="s">
        <v>243</v>
      </c>
      <c r="AT137" s="214" t="s">
        <v>119</v>
      </c>
      <c r="AU137" s="214" t="s">
        <v>80</v>
      </c>
      <c r="AY137" s="16" t="s">
        <v>116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16" t="s">
        <v>78</v>
      </c>
      <c r="BK137" s="215">
        <f>ROUND(I137*H137,2)</f>
        <v>0</v>
      </c>
      <c r="BL137" s="16" t="s">
        <v>243</v>
      </c>
      <c r="BM137" s="214" t="s">
        <v>400</v>
      </c>
    </row>
    <row r="138" spans="1:47" s="2" customFormat="1" ht="12">
      <c r="A138" s="37"/>
      <c r="B138" s="38"/>
      <c r="C138" s="39"/>
      <c r="D138" s="216" t="s">
        <v>126</v>
      </c>
      <c r="E138" s="39"/>
      <c r="F138" s="217" t="s">
        <v>401</v>
      </c>
      <c r="G138" s="39"/>
      <c r="H138" s="39"/>
      <c r="I138" s="218"/>
      <c r="J138" s="39"/>
      <c r="K138" s="39"/>
      <c r="L138" s="43"/>
      <c r="M138" s="219"/>
      <c r="N138" s="220"/>
      <c r="O138" s="83"/>
      <c r="P138" s="83"/>
      <c r="Q138" s="83"/>
      <c r="R138" s="83"/>
      <c r="S138" s="83"/>
      <c r="T138" s="84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126</v>
      </c>
      <c r="AU138" s="16" t="s">
        <v>80</v>
      </c>
    </row>
    <row r="139" spans="1:47" s="2" customFormat="1" ht="12">
      <c r="A139" s="37"/>
      <c r="B139" s="38"/>
      <c r="C139" s="39"/>
      <c r="D139" s="221" t="s">
        <v>128</v>
      </c>
      <c r="E139" s="39"/>
      <c r="F139" s="222" t="s">
        <v>402</v>
      </c>
      <c r="G139" s="39"/>
      <c r="H139" s="39"/>
      <c r="I139" s="218"/>
      <c r="J139" s="39"/>
      <c r="K139" s="39"/>
      <c r="L139" s="43"/>
      <c r="M139" s="219"/>
      <c r="N139" s="220"/>
      <c r="O139" s="83"/>
      <c r="P139" s="83"/>
      <c r="Q139" s="83"/>
      <c r="R139" s="83"/>
      <c r="S139" s="83"/>
      <c r="T139" s="84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128</v>
      </c>
      <c r="AU139" s="16" t="s">
        <v>80</v>
      </c>
    </row>
    <row r="140" spans="1:51" s="13" customFormat="1" ht="12">
      <c r="A140" s="13"/>
      <c r="B140" s="223"/>
      <c r="C140" s="224"/>
      <c r="D140" s="216" t="s">
        <v>130</v>
      </c>
      <c r="E140" s="225" t="s">
        <v>19</v>
      </c>
      <c r="F140" s="226" t="s">
        <v>617</v>
      </c>
      <c r="G140" s="224"/>
      <c r="H140" s="227">
        <v>5.28</v>
      </c>
      <c r="I140" s="228"/>
      <c r="J140" s="224"/>
      <c r="K140" s="224"/>
      <c r="L140" s="229"/>
      <c r="M140" s="230"/>
      <c r="N140" s="231"/>
      <c r="O140" s="231"/>
      <c r="P140" s="231"/>
      <c r="Q140" s="231"/>
      <c r="R140" s="231"/>
      <c r="S140" s="231"/>
      <c r="T140" s="23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3" t="s">
        <v>130</v>
      </c>
      <c r="AU140" s="233" t="s">
        <v>80</v>
      </c>
      <c r="AV140" s="13" t="s">
        <v>80</v>
      </c>
      <c r="AW140" s="13" t="s">
        <v>32</v>
      </c>
      <c r="AX140" s="13" t="s">
        <v>78</v>
      </c>
      <c r="AY140" s="233" t="s">
        <v>116</v>
      </c>
    </row>
    <row r="141" spans="1:65" s="2" customFormat="1" ht="16.5" customHeight="1">
      <c r="A141" s="37"/>
      <c r="B141" s="38"/>
      <c r="C141" s="203" t="s">
        <v>124</v>
      </c>
      <c r="D141" s="203" t="s">
        <v>119</v>
      </c>
      <c r="E141" s="204" t="s">
        <v>405</v>
      </c>
      <c r="F141" s="205" t="s">
        <v>406</v>
      </c>
      <c r="G141" s="206" t="s">
        <v>358</v>
      </c>
      <c r="H141" s="207">
        <v>2.4</v>
      </c>
      <c r="I141" s="208"/>
      <c r="J141" s="209">
        <f>ROUND(I141*H141,2)</f>
        <v>0</v>
      </c>
      <c r="K141" s="205" t="s">
        <v>123</v>
      </c>
      <c r="L141" s="43"/>
      <c r="M141" s="210" t="s">
        <v>19</v>
      </c>
      <c r="N141" s="211" t="s">
        <v>41</v>
      </c>
      <c r="O141" s="83"/>
      <c r="P141" s="212">
        <f>O141*H141</f>
        <v>0</v>
      </c>
      <c r="Q141" s="212">
        <v>0</v>
      </c>
      <c r="R141" s="212">
        <f>Q141*H141</f>
        <v>0</v>
      </c>
      <c r="S141" s="212">
        <v>0</v>
      </c>
      <c r="T141" s="213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14" t="s">
        <v>243</v>
      </c>
      <c r="AT141" s="214" t="s">
        <v>119</v>
      </c>
      <c r="AU141" s="214" t="s">
        <v>80</v>
      </c>
      <c r="AY141" s="16" t="s">
        <v>116</v>
      </c>
      <c r="BE141" s="215">
        <f>IF(N141="základní",J141,0)</f>
        <v>0</v>
      </c>
      <c r="BF141" s="215">
        <f>IF(N141="snížená",J141,0)</f>
        <v>0</v>
      </c>
      <c r="BG141" s="215">
        <f>IF(N141="zákl. přenesená",J141,0)</f>
        <v>0</v>
      </c>
      <c r="BH141" s="215">
        <f>IF(N141="sníž. přenesená",J141,0)</f>
        <v>0</v>
      </c>
      <c r="BI141" s="215">
        <f>IF(N141="nulová",J141,0)</f>
        <v>0</v>
      </c>
      <c r="BJ141" s="16" t="s">
        <v>78</v>
      </c>
      <c r="BK141" s="215">
        <f>ROUND(I141*H141,2)</f>
        <v>0</v>
      </c>
      <c r="BL141" s="16" t="s">
        <v>243</v>
      </c>
      <c r="BM141" s="214" t="s">
        <v>407</v>
      </c>
    </row>
    <row r="142" spans="1:47" s="2" customFormat="1" ht="12">
      <c r="A142" s="37"/>
      <c r="B142" s="38"/>
      <c r="C142" s="39"/>
      <c r="D142" s="216" t="s">
        <v>126</v>
      </c>
      <c r="E142" s="39"/>
      <c r="F142" s="217" t="s">
        <v>408</v>
      </c>
      <c r="G142" s="39"/>
      <c r="H142" s="39"/>
      <c r="I142" s="218"/>
      <c r="J142" s="39"/>
      <c r="K142" s="39"/>
      <c r="L142" s="43"/>
      <c r="M142" s="219"/>
      <c r="N142" s="220"/>
      <c r="O142" s="83"/>
      <c r="P142" s="83"/>
      <c r="Q142" s="83"/>
      <c r="R142" s="83"/>
      <c r="S142" s="83"/>
      <c r="T142" s="84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126</v>
      </c>
      <c r="AU142" s="16" t="s">
        <v>80</v>
      </c>
    </row>
    <row r="143" spans="1:47" s="2" customFormat="1" ht="12">
      <c r="A143" s="37"/>
      <c r="B143" s="38"/>
      <c r="C143" s="39"/>
      <c r="D143" s="221" t="s">
        <v>128</v>
      </c>
      <c r="E143" s="39"/>
      <c r="F143" s="222" t="s">
        <v>409</v>
      </c>
      <c r="G143" s="39"/>
      <c r="H143" s="39"/>
      <c r="I143" s="218"/>
      <c r="J143" s="39"/>
      <c r="K143" s="39"/>
      <c r="L143" s="43"/>
      <c r="M143" s="219"/>
      <c r="N143" s="220"/>
      <c r="O143" s="83"/>
      <c r="P143" s="83"/>
      <c r="Q143" s="83"/>
      <c r="R143" s="83"/>
      <c r="S143" s="83"/>
      <c r="T143" s="84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128</v>
      </c>
      <c r="AU143" s="16" t="s">
        <v>80</v>
      </c>
    </row>
    <row r="144" spans="1:47" s="2" customFormat="1" ht="12">
      <c r="A144" s="37"/>
      <c r="B144" s="38"/>
      <c r="C144" s="39"/>
      <c r="D144" s="216" t="s">
        <v>168</v>
      </c>
      <c r="E144" s="39"/>
      <c r="F144" s="244" t="s">
        <v>410</v>
      </c>
      <c r="G144" s="39"/>
      <c r="H144" s="39"/>
      <c r="I144" s="218"/>
      <c r="J144" s="39"/>
      <c r="K144" s="39"/>
      <c r="L144" s="43"/>
      <c r="M144" s="219"/>
      <c r="N144" s="220"/>
      <c r="O144" s="83"/>
      <c r="P144" s="83"/>
      <c r="Q144" s="83"/>
      <c r="R144" s="83"/>
      <c r="S144" s="83"/>
      <c r="T144" s="84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168</v>
      </c>
      <c r="AU144" s="16" t="s">
        <v>80</v>
      </c>
    </row>
    <row r="145" spans="1:51" s="13" customFormat="1" ht="12">
      <c r="A145" s="13"/>
      <c r="B145" s="223"/>
      <c r="C145" s="224"/>
      <c r="D145" s="216" t="s">
        <v>130</v>
      </c>
      <c r="E145" s="225" t="s">
        <v>19</v>
      </c>
      <c r="F145" s="226" t="s">
        <v>618</v>
      </c>
      <c r="G145" s="224"/>
      <c r="H145" s="227">
        <v>2.4</v>
      </c>
      <c r="I145" s="228"/>
      <c r="J145" s="224"/>
      <c r="K145" s="224"/>
      <c r="L145" s="229"/>
      <c r="M145" s="230"/>
      <c r="N145" s="231"/>
      <c r="O145" s="231"/>
      <c r="P145" s="231"/>
      <c r="Q145" s="231"/>
      <c r="R145" s="231"/>
      <c r="S145" s="231"/>
      <c r="T145" s="23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3" t="s">
        <v>130</v>
      </c>
      <c r="AU145" s="233" t="s">
        <v>80</v>
      </c>
      <c r="AV145" s="13" t="s">
        <v>80</v>
      </c>
      <c r="AW145" s="13" t="s">
        <v>32</v>
      </c>
      <c r="AX145" s="13" t="s">
        <v>78</v>
      </c>
      <c r="AY145" s="233" t="s">
        <v>116</v>
      </c>
    </row>
    <row r="146" spans="1:65" s="2" customFormat="1" ht="16.5" customHeight="1">
      <c r="A146" s="37"/>
      <c r="B146" s="38"/>
      <c r="C146" s="203" t="s">
        <v>218</v>
      </c>
      <c r="D146" s="203" t="s">
        <v>119</v>
      </c>
      <c r="E146" s="204" t="s">
        <v>413</v>
      </c>
      <c r="F146" s="205" t="s">
        <v>414</v>
      </c>
      <c r="G146" s="206" t="s">
        <v>358</v>
      </c>
      <c r="H146" s="207">
        <v>1.424</v>
      </c>
      <c r="I146" s="208"/>
      <c r="J146" s="209">
        <f>ROUND(I146*H146,2)</f>
        <v>0</v>
      </c>
      <c r="K146" s="205" t="s">
        <v>123</v>
      </c>
      <c r="L146" s="43"/>
      <c r="M146" s="210" t="s">
        <v>19</v>
      </c>
      <c r="N146" s="211" t="s">
        <v>41</v>
      </c>
      <c r="O146" s="83"/>
      <c r="P146" s="212">
        <f>O146*H146</f>
        <v>0</v>
      </c>
      <c r="Q146" s="212">
        <v>0</v>
      </c>
      <c r="R146" s="212">
        <f>Q146*H146</f>
        <v>0</v>
      </c>
      <c r="S146" s="212">
        <v>0</v>
      </c>
      <c r="T146" s="213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14" t="s">
        <v>243</v>
      </c>
      <c r="AT146" s="214" t="s">
        <v>119</v>
      </c>
      <c r="AU146" s="214" t="s">
        <v>80</v>
      </c>
      <c r="AY146" s="16" t="s">
        <v>116</v>
      </c>
      <c r="BE146" s="215">
        <f>IF(N146="základní",J146,0)</f>
        <v>0</v>
      </c>
      <c r="BF146" s="215">
        <f>IF(N146="snížená",J146,0)</f>
        <v>0</v>
      </c>
      <c r="BG146" s="215">
        <f>IF(N146="zákl. přenesená",J146,0)</f>
        <v>0</v>
      </c>
      <c r="BH146" s="215">
        <f>IF(N146="sníž. přenesená",J146,0)</f>
        <v>0</v>
      </c>
      <c r="BI146" s="215">
        <f>IF(N146="nulová",J146,0)</f>
        <v>0</v>
      </c>
      <c r="BJ146" s="16" t="s">
        <v>78</v>
      </c>
      <c r="BK146" s="215">
        <f>ROUND(I146*H146,2)</f>
        <v>0</v>
      </c>
      <c r="BL146" s="16" t="s">
        <v>243</v>
      </c>
      <c r="BM146" s="214" t="s">
        <v>415</v>
      </c>
    </row>
    <row r="147" spans="1:47" s="2" customFormat="1" ht="12">
      <c r="A147" s="37"/>
      <c r="B147" s="38"/>
      <c r="C147" s="39"/>
      <c r="D147" s="216" t="s">
        <v>126</v>
      </c>
      <c r="E147" s="39"/>
      <c r="F147" s="217" t="s">
        <v>416</v>
      </c>
      <c r="G147" s="39"/>
      <c r="H147" s="39"/>
      <c r="I147" s="218"/>
      <c r="J147" s="39"/>
      <c r="K147" s="39"/>
      <c r="L147" s="43"/>
      <c r="M147" s="219"/>
      <c r="N147" s="220"/>
      <c r="O147" s="83"/>
      <c r="P147" s="83"/>
      <c r="Q147" s="83"/>
      <c r="R147" s="83"/>
      <c r="S147" s="83"/>
      <c r="T147" s="84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126</v>
      </c>
      <c r="AU147" s="16" t="s">
        <v>80</v>
      </c>
    </row>
    <row r="148" spans="1:47" s="2" customFormat="1" ht="12">
      <c r="A148" s="37"/>
      <c r="B148" s="38"/>
      <c r="C148" s="39"/>
      <c r="D148" s="221" t="s">
        <v>128</v>
      </c>
      <c r="E148" s="39"/>
      <c r="F148" s="222" t="s">
        <v>417</v>
      </c>
      <c r="G148" s="39"/>
      <c r="H148" s="39"/>
      <c r="I148" s="218"/>
      <c r="J148" s="39"/>
      <c r="K148" s="39"/>
      <c r="L148" s="43"/>
      <c r="M148" s="219"/>
      <c r="N148" s="220"/>
      <c r="O148" s="83"/>
      <c r="P148" s="83"/>
      <c r="Q148" s="83"/>
      <c r="R148" s="83"/>
      <c r="S148" s="83"/>
      <c r="T148" s="84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128</v>
      </c>
      <c r="AU148" s="16" t="s">
        <v>80</v>
      </c>
    </row>
    <row r="149" spans="1:51" s="13" customFormat="1" ht="12">
      <c r="A149" s="13"/>
      <c r="B149" s="223"/>
      <c r="C149" s="224"/>
      <c r="D149" s="216" t="s">
        <v>130</v>
      </c>
      <c r="E149" s="225" t="s">
        <v>19</v>
      </c>
      <c r="F149" s="226" t="s">
        <v>418</v>
      </c>
      <c r="G149" s="224"/>
      <c r="H149" s="227">
        <v>1.424</v>
      </c>
      <c r="I149" s="228"/>
      <c r="J149" s="224"/>
      <c r="K149" s="224"/>
      <c r="L149" s="229"/>
      <c r="M149" s="230"/>
      <c r="N149" s="231"/>
      <c r="O149" s="231"/>
      <c r="P149" s="231"/>
      <c r="Q149" s="231"/>
      <c r="R149" s="231"/>
      <c r="S149" s="231"/>
      <c r="T149" s="23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3" t="s">
        <v>130</v>
      </c>
      <c r="AU149" s="233" t="s">
        <v>80</v>
      </c>
      <c r="AV149" s="13" t="s">
        <v>80</v>
      </c>
      <c r="AW149" s="13" t="s">
        <v>32</v>
      </c>
      <c r="AX149" s="13" t="s">
        <v>78</v>
      </c>
      <c r="AY149" s="233" t="s">
        <v>116</v>
      </c>
    </row>
    <row r="150" spans="1:65" s="2" customFormat="1" ht="16.5" customHeight="1">
      <c r="A150" s="37"/>
      <c r="B150" s="38"/>
      <c r="C150" s="203" t="s">
        <v>224</v>
      </c>
      <c r="D150" s="203" t="s">
        <v>119</v>
      </c>
      <c r="E150" s="204" t="s">
        <v>420</v>
      </c>
      <c r="F150" s="205" t="s">
        <v>421</v>
      </c>
      <c r="G150" s="206" t="s">
        <v>122</v>
      </c>
      <c r="H150" s="207">
        <v>20</v>
      </c>
      <c r="I150" s="208"/>
      <c r="J150" s="209">
        <f>ROUND(I150*H150,2)</f>
        <v>0</v>
      </c>
      <c r="K150" s="205" t="s">
        <v>123</v>
      </c>
      <c r="L150" s="43"/>
      <c r="M150" s="210" t="s">
        <v>19</v>
      </c>
      <c r="N150" s="211" t="s">
        <v>41</v>
      </c>
      <c r="O150" s="83"/>
      <c r="P150" s="212">
        <f>O150*H150</f>
        <v>0</v>
      </c>
      <c r="Q150" s="212">
        <v>0</v>
      </c>
      <c r="R150" s="212">
        <f>Q150*H150</f>
        <v>0</v>
      </c>
      <c r="S150" s="212">
        <v>0</v>
      </c>
      <c r="T150" s="213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14" t="s">
        <v>243</v>
      </c>
      <c r="AT150" s="214" t="s">
        <v>119</v>
      </c>
      <c r="AU150" s="214" t="s">
        <v>80</v>
      </c>
      <c r="AY150" s="16" t="s">
        <v>116</v>
      </c>
      <c r="BE150" s="215">
        <f>IF(N150="základní",J150,0)</f>
        <v>0</v>
      </c>
      <c r="BF150" s="215">
        <f>IF(N150="snížená",J150,0)</f>
        <v>0</v>
      </c>
      <c r="BG150" s="215">
        <f>IF(N150="zákl. přenesená",J150,0)</f>
        <v>0</v>
      </c>
      <c r="BH150" s="215">
        <f>IF(N150="sníž. přenesená",J150,0)</f>
        <v>0</v>
      </c>
      <c r="BI150" s="215">
        <f>IF(N150="nulová",J150,0)</f>
        <v>0</v>
      </c>
      <c r="BJ150" s="16" t="s">
        <v>78</v>
      </c>
      <c r="BK150" s="215">
        <f>ROUND(I150*H150,2)</f>
        <v>0</v>
      </c>
      <c r="BL150" s="16" t="s">
        <v>243</v>
      </c>
      <c r="BM150" s="214" t="s">
        <v>422</v>
      </c>
    </row>
    <row r="151" spans="1:47" s="2" customFormat="1" ht="12">
      <c r="A151" s="37"/>
      <c r="B151" s="38"/>
      <c r="C151" s="39"/>
      <c r="D151" s="216" t="s">
        <v>126</v>
      </c>
      <c r="E151" s="39"/>
      <c r="F151" s="217" t="s">
        <v>423</v>
      </c>
      <c r="G151" s="39"/>
      <c r="H151" s="39"/>
      <c r="I151" s="218"/>
      <c r="J151" s="39"/>
      <c r="K151" s="39"/>
      <c r="L151" s="43"/>
      <c r="M151" s="219"/>
      <c r="N151" s="220"/>
      <c r="O151" s="83"/>
      <c r="P151" s="83"/>
      <c r="Q151" s="83"/>
      <c r="R151" s="83"/>
      <c r="S151" s="83"/>
      <c r="T151" s="84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126</v>
      </c>
      <c r="AU151" s="16" t="s">
        <v>80</v>
      </c>
    </row>
    <row r="152" spans="1:47" s="2" customFormat="1" ht="12">
      <c r="A152" s="37"/>
      <c r="B152" s="38"/>
      <c r="C152" s="39"/>
      <c r="D152" s="221" t="s">
        <v>128</v>
      </c>
      <c r="E152" s="39"/>
      <c r="F152" s="222" t="s">
        <v>424</v>
      </c>
      <c r="G152" s="39"/>
      <c r="H152" s="39"/>
      <c r="I152" s="218"/>
      <c r="J152" s="39"/>
      <c r="K152" s="39"/>
      <c r="L152" s="43"/>
      <c r="M152" s="219"/>
      <c r="N152" s="220"/>
      <c r="O152" s="83"/>
      <c r="P152" s="83"/>
      <c r="Q152" s="83"/>
      <c r="R152" s="83"/>
      <c r="S152" s="83"/>
      <c r="T152" s="84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128</v>
      </c>
      <c r="AU152" s="16" t="s">
        <v>80</v>
      </c>
    </row>
    <row r="153" spans="1:65" s="2" customFormat="1" ht="16.5" customHeight="1">
      <c r="A153" s="37"/>
      <c r="B153" s="38"/>
      <c r="C153" s="203" t="s">
        <v>231</v>
      </c>
      <c r="D153" s="203" t="s">
        <v>119</v>
      </c>
      <c r="E153" s="204" t="s">
        <v>619</v>
      </c>
      <c r="F153" s="205" t="s">
        <v>620</v>
      </c>
      <c r="G153" s="206" t="s">
        <v>122</v>
      </c>
      <c r="H153" s="207">
        <v>60</v>
      </c>
      <c r="I153" s="208"/>
      <c r="J153" s="209">
        <f>ROUND(I153*H153,2)</f>
        <v>0</v>
      </c>
      <c r="K153" s="205" t="s">
        <v>123</v>
      </c>
      <c r="L153" s="43"/>
      <c r="M153" s="210" t="s">
        <v>19</v>
      </c>
      <c r="N153" s="211" t="s">
        <v>41</v>
      </c>
      <c r="O153" s="83"/>
      <c r="P153" s="212">
        <f>O153*H153</f>
        <v>0</v>
      </c>
      <c r="Q153" s="212">
        <v>0</v>
      </c>
      <c r="R153" s="212">
        <f>Q153*H153</f>
        <v>0</v>
      </c>
      <c r="S153" s="212">
        <v>0</v>
      </c>
      <c r="T153" s="213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14" t="s">
        <v>243</v>
      </c>
      <c r="AT153" s="214" t="s">
        <v>119</v>
      </c>
      <c r="AU153" s="214" t="s">
        <v>80</v>
      </c>
      <c r="AY153" s="16" t="s">
        <v>116</v>
      </c>
      <c r="BE153" s="215">
        <f>IF(N153="základní",J153,0)</f>
        <v>0</v>
      </c>
      <c r="BF153" s="215">
        <f>IF(N153="snížená",J153,0)</f>
        <v>0</v>
      </c>
      <c r="BG153" s="215">
        <f>IF(N153="zákl. přenesená",J153,0)</f>
        <v>0</v>
      </c>
      <c r="BH153" s="215">
        <f>IF(N153="sníž. přenesená",J153,0)</f>
        <v>0</v>
      </c>
      <c r="BI153" s="215">
        <f>IF(N153="nulová",J153,0)</f>
        <v>0</v>
      </c>
      <c r="BJ153" s="16" t="s">
        <v>78</v>
      </c>
      <c r="BK153" s="215">
        <f>ROUND(I153*H153,2)</f>
        <v>0</v>
      </c>
      <c r="BL153" s="16" t="s">
        <v>243</v>
      </c>
      <c r="BM153" s="214" t="s">
        <v>621</v>
      </c>
    </row>
    <row r="154" spans="1:47" s="2" customFormat="1" ht="12">
      <c r="A154" s="37"/>
      <c r="B154" s="38"/>
      <c r="C154" s="39"/>
      <c r="D154" s="216" t="s">
        <v>126</v>
      </c>
      <c r="E154" s="39"/>
      <c r="F154" s="217" t="s">
        <v>622</v>
      </c>
      <c r="G154" s="39"/>
      <c r="H154" s="39"/>
      <c r="I154" s="218"/>
      <c r="J154" s="39"/>
      <c r="K154" s="39"/>
      <c r="L154" s="43"/>
      <c r="M154" s="219"/>
      <c r="N154" s="220"/>
      <c r="O154" s="83"/>
      <c r="P154" s="83"/>
      <c r="Q154" s="83"/>
      <c r="R154" s="83"/>
      <c r="S154" s="83"/>
      <c r="T154" s="84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126</v>
      </c>
      <c r="AU154" s="16" t="s">
        <v>80</v>
      </c>
    </row>
    <row r="155" spans="1:47" s="2" customFormat="1" ht="12">
      <c r="A155" s="37"/>
      <c r="B155" s="38"/>
      <c r="C155" s="39"/>
      <c r="D155" s="221" t="s">
        <v>128</v>
      </c>
      <c r="E155" s="39"/>
      <c r="F155" s="222" t="s">
        <v>623</v>
      </c>
      <c r="G155" s="39"/>
      <c r="H155" s="39"/>
      <c r="I155" s="218"/>
      <c r="J155" s="39"/>
      <c r="K155" s="39"/>
      <c r="L155" s="43"/>
      <c r="M155" s="219"/>
      <c r="N155" s="220"/>
      <c r="O155" s="83"/>
      <c r="P155" s="83"/>
      <c r="Q155" s="83"/>
      <c r="R155" s="83"/>
      <c r="S155" s="83"/>
      <c r="T155" s="84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128</v>
      </c>
      <c r="AU155" s="16" t="s">
        <v>80</v>
      </c>
    </row>
    <row r="156" spans="1:65" s="2" customFormat="1" ht="16.5" customHeight="1">
      <c r="A156" s="37"/>
      <c r="B156" s="38"/>
      <c r="C156" s="203" t="s">
        <v>240</v>
      </c>
      <c r="D156" s="203" t="s">
        <v>119</v>
      </c>
      <c r="E156" s="204" t="s">
        <v>426</v>
      </c>
      <c r="F156" s="205" t="s">
        <v>427</v>
      </c>
      <c r="G156" s="206" t="s">
        <v>122</v>
      </c>
      <c r="H156" s="207">
        <v>40</v>
      </c>
      <c r="I156" s="208"/>
      <c r="J156" s="209">
        <f>ROUND(I156*H156,2)</f>
        <v>0</v>
      </c>
      <c r="K156" s="205" t="s">
        <v>123</v>
      </c>
      <c r="L156" s="43"/>
      <c r="M156" s="210" t="s">
        <v>19</v>
      </c>
      <c r="N156" s="211" t="s">
        <v>41</v>
      </c>
      <c r="O156" s="83"/>
      <c r="P156" s="212">
        <f>O156*H156</f>
        <v>0</v>
      </c>
      <c r="Q156" s="212">
        <v>0</v>
      </c>
      <c r="R156" s="212">
        <f>Q156*H156</f>
        <v>0</v>
      </c>
      <c r="S156" s="212">
        <v>0</v>
      </c>
      <c r="T156" s="213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14" t="s">
        <v>243</v>
      </c>
      <c r="AT156" s="214" t="s">
        <v>119</v>
      </c>
      <c r="AU156" s="214" t="s">
        <v>80</v>
      </c>
      <c r="AY156" s="16" t="s">
        <v>116</v>
      </c>
      <c r="BE156" s="215">
        <f>IF(N156="základní",J156,0)</f>
        <v>0</v>
      </c>
      <c r="BF156" s="215">
        <f>IF(N156="snížená",J156,0)</f>
        <v>0</v>
      </c>
      <c r="BG156" s="215">
        <f>IF(N156="zákl. přenesená",J156,0)</f>
        <v>0</v>
      </c>
      <c r="BH156" s="215">
        <f>IF(N156="sníž. přenesená",J156,0)</f>
        <v>0</v>
      </c>
      <c r="BI156" s="215">
        <f>IF(N156="nulová",J156,0)</f>
        <v>0</v>
      </c>
      <c r="BJ156" s="16" t="s">
        <v>78</v>
      </c>
      <c r="BK156" s="215">
        <f>ROUND(I156*H156,2)</f>
        <v>0</v>
      </c>
      <c r="BL156" s="16" t="s">
        <v>243</v>
      </c>
      <c r="BM156" s="214" t="s">
        <v>428</v>
      </c>
    </row>
    <row r="157" spans="1:47" s="2" customFormat="1" ht="12">
      <c r="A157" s="37"/>
      <c r="B157" s="38"/>
      <c r="C157" s="39"/>
      <c r="D157" s="216" t="s">
        <v>126</v>
      </c>
      <c r="E157" s="39"/>
      <c r="F157" s="217" t="s">
        <v>429</v>
      </c>
      <c r="G157" s="39"/>
      <c r="H157" s="39"/>
      <c r="I157" s="218"/>
      <c r="J157" s="39"/>
      <c r="K157" s="39"/>
      <c r="L157" s="43"/>
      <c r="M157" s="219"/>
      <c r="N157" s="220"/>
      <c r="O157" s="83"/>
      <c r="P157" s="83"/>
      <c r="Q157" s="83"/>
      <c r="R157" s="83"/>
      <c r="S157" s="83"/>
      <c r="T157" s="84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126</v>
      </c>
      <c r="AU157" s="16" t="s">
        <v>80</v>
      </c>
    </row>
    <row r="158" spans="1:47" s="2" customFormat="1" ht="12">
      <c r="A158" s="37"/>
      <c r="B158" s="38"/>
      <c r="C158" s="39"/>
      <c r="D158" s="221" t="s">
        <v>128</v>
      </c>
      <c r="E158" s="39"/>
      <c r="F158" s="222" t="s">
        <v>430</v>
      </c>
      <c r="G158" s="39"/>
      <c r="H158" s="39"/>
      <c r="I158" s="218"/>
      <c r="J158" s="39"/>
      <c r="K158" s="39"/>
      <c r="L158" s="43"/>
      <c r="M158" s="219"/>
      <c r="N158" s="220"/>
      <c r="O158" s="83"/>
      <c r="P158" s="83"/>
      <c r="Q158" s="83"/>
      <c r="R158" s="83"/>
      <c r="S158" s="83"/>
      <c r="T158" s="84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128</v>
      </c>
      <c r="AU158" s="16" t="s">
        <v>80</v>
      </c>
    </row>
    <row r="159" spans="1:65" s="2" customFormat="1" ht="16.5" customHeight="1">
      <c r="A159" s="37"/>
      <c r="B159" s="38"/>
      <c r="C159" s="203" t="s">
        <v>7</v>
      </c>
      <c r="D159" s="203" t="s">
        <v>119</v>
      </c>
      <c r="E159" s="204" t="s">
        <v>432</v>
      </c>
      <c r="F159" s="205" t="s">
        <v>433</v>
      </c>
      <c r="G159" s="206" t="s">
        <v>358</v>
      </c>
      <c r="H159" s="207">
        <v>2.4</v>
      </c>
      <c r="I159" s="208"/>
      <c r="J159" s="209">
        <f>ROUND(I159*H159,2)</f>
        <v>0</v>
      </c>
      <c r="K159" s="205" t="s">
        <v>123</v>
      </c>
      <c r="L159" s="43"/>
      <c r="M159" s="210" t="s">
        <v>19</v>
      </c>
      <c r="N159" s="211" t="s">
        <v>41</v>
      </c>
      <c r="O159" s="83"/>
      <c r="P159" s="212">
        <f>O159*H159</f>
        <v>0</v>
      </c>
      <c r="Q159" s="212">
        <v>0</v>
      </c>
      <c r="R159" s="212">
        <f>Q159*H159</f>
        <v>0</v>
      </c>
      <c r="S159" s="212">
        <v>0</v>
      </c>
      <c r="T159" s="213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14" t="s">
        <v>243</v>
      </c>
      <c r="AT159" s="214" t="s">
        <v>119</v>
      </c>
      <c r="AU159" s="214" t="s">
        <v>80</v>
      </c>
      <c r="AY159" s="16" t="s">
        <v>116</v>
      </c>
      <c r="BE159" s="215">
        <f>IF(N159="základní",J159,0)</f>
        <v>0</v>
      </c>
      <c r="BF159" s="215">
        <f>IF(N159="snížená",J159,0)</f>
        <v>0</v>
      </c>
      <c r="BG159" s="215">
        <f>IF(N159="zákl. přenesená",J159,0)</f>
        <v>0</v>
      </c>
      <c r="BH159" s="215">
        <f>IF(N159="sníž. přenesená",J159,0)</f>
        <v>0</v>
      </c>
      <c r="BI159" s="215">
        <f>IF(N159="nulová",J159,0)</f>
        <v>0</v>
      </c>
      <c r="BJ159" s="16" t="s">
        <v>78</v>
      </c>
      <c r="BK159" s="215">
        <f>ROUND(I159*H159,2)</f>
        <v>0</v>
      </c>
      <c r="BL159" s="16" t="s">
        <v>243</v>
      </c>
      <c r="BM159" s="214" t="s">
        <v>434</v>
      </c>
    </row>
    <row r="160" spans="1:47" s="2" customFormat="1" ht="12">
      <c r="A160" s="37"/>
      <c r="B160" s="38"/>
      <c r="C160" s="39"/>
      <c r="D160" s="216" t="s">
        <v>126</v>
      </c>
      <c r="E160" s="39"/>
      <c r="F160" s="217" t="s">
        <v>435</v>
      </c>
      <c r="G160" s="39"/>
      <c r="H160" s="39"/>
      <c r="I160" s="218"/>
      <c r="J160" s="39"/>
      <c r="K160" s="39"/>
      <c r="L160" s="43"/>
      <c r="M160" s="219"/>
      <c r="N160" s="220"/>
      <c r="O160" s="83"/>
      <c r="P160" s="83"/>
      <c r="Q160" s="83"/>
      <c r="R160" s="83"/>
      <c r="S160" s="83"/>
      <c r="T160" s="84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126</v>
      </c>
      <c r="AU160" s="16" t="s">
        <v>80</v>
      </c>
    </row>
    <row r="161" spans="1:47" s="2" customFormat="1" ht="12">
      <c r="A161" s="37"/>
      <c r="B161" s="38"/>
      <c r="C161" s="39"/>
      <c r="D161" s="221" t="s">
        <v>128</v>
      </c>
      <c r="E161" s="39"/>
      <c r="F161" s="222" t="s">
        <v>436</v>
      </c>
      <c r="G161" s="39"/>
      <c r="H161" s="39"/>
      <c r="I161" s="218"/>
      <c r="J161" s="39"/>
      <c r="K161" s="39"/>
      <c r="L161" s="43"/>
      <c r="M161" s="219"/>
      <c r="N161" s="220"/>
      <c r="O161" s="83"/>
      <c r="P161" s="83"/>
      <c r="Q161" s="83"/>
      <c r="R161" s="83"/>
      <c r="S161" s="83"/>
      <c r="T161" s="84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128</v>
      </c>
      <c r="AU161" s="16" t="s">
        <v>80</v>
      </c>
    </row>
    <row r="162" spans="1:47" s="2" customFormat="1" ht="12">
      <c r="A162" s="37"/>
      <c r="B162" s="38"/>
      <c r="C162" s="39"/>
      <c r="D162" s="216" t="s">
        <v>168</v>
      </c>
      <c r="E162" s="39"/>
      <c r="F162" s="244" t="s">
        <v>624</v>
      </c>
      <c r="G162" s="39"/>
      <c r="H162" s="39"/>
      <c r="I162" s="218"/>
      <c r="J162" s="39"/>
      <c r="K162" s="39"/>
      <c r="L162" s="43"/>
      <c r="M162" s="219"/>
      <c r="N162" s="220"/>
      <c r="O162" s="83"/>
      <c r="P162" s="83"/>
      <c r="Q162" s="83"/>
      <c r="R162" s="83"/>
      <c r="S162" s="83"/>
      <c r="T162" s="84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168</v>
      </c>
      <c r="AU162" s="16" t="s">
        <v>80</v>
      </c>
    </row>
    <row r="163" spans="1:51" s="13" customFormat="1" ht="12">
      <c r="A163" s="13"/>
      <c r="B163" s="223"/>
      <c r="C163" s="224"/>
      <c r="D163" s="216" t="s">
        <v>130</v>
      </c>
      <c r="E163" s="225" t="s">
        <v>19</v>
      </c>
      <c r="F163" s="226" t="s">
        <v>618</v>
      </c>
      <c r="G163" s="224"/>
      <c r="H163" s="227">
        <v>2.4</v>
      </c>
      <c r="I163" s="228"/>
      <c r="J163" s="224"/>
      <c r="K163" s="224"/>
      <c r="L163" s="229"/>
      <c r="M163" s="230"/>
      <c r="N163" s="231"/>
      <c r="O163" s="231"/>
      <c r="P163" s="231"/>
      <c r="Q163" s="231"/>
      <c r="R163" s="231"/>
      <c r="S163" s="231"/>
      <c r="T163" s="23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3" t="s">
        <v>130</v>
      </c>
      <c r="AU163" s="233" t="s">
        <v>80</v>
      </c>
      <c r="AV163" s="13" t="s">
        <v>80</v>
      </c>
      <c r="AW163" s="13" t="s">
        <v>32</v>
      </c>
      <c r="AX163" s="13" t="s">
        <v>78</v>
      </c>
      <c r="AY163" s="233" t="s">
        <v>116</v>
      </c>
    </row>
    <row r="164" spans="1:65" s="2" customFormat="1" ht="16.5" customHeight="1">
      <c r="A164" s="37"/>
      <c r="B164" s="38"/>
      <c r="C164" s="203" t="s">
        <v>251</v>
      </c>
      <c r="D164" s="203" t="s">
        <v>119</v>
      </c>
      <c r="E164" s="204" t="s">
        <v>448</v>
      </c>
      <c r="F164" s="205" t="s">
        <v>449</v>
      </c>
      <c r="G164" s="206" t="s">
        <v>122</v>
      </c>
      <c r="H164" s="207">
        <v>250</v>
      </c>
      <c r="I164" s="208"/>
      <c r="J164" s="209">
        <f>ROUND(I164*H164,2)</f>
        <v>0</v>
      </c>
      <c r="K164" s="205" t="s">
        <v>123</v>
      </c>
      <c r="L164" s="43"/>
      <c r="M164" s="210" t="s">
        <v>19</v>
      </c>
      <c r="N164" s="211" t="s">
        <v>41</v>
      </c>
      <c r="O164" s="83"/>
      <c r="P164" s="212">
        <f>O164*H164</f>
        <v>0</v>
      </c>
      <c r="Q164" s="212">
        <v>0</v>
      </c>
      <c r="R164" s="212">
        <f>Q164*H164</f>
        <v>0</v>
      </c>
      <c r="S164" s="212">
        <v>0</v>
      </c>
      <c r="T164" s="213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14" t="s">
        <v>243</v>
      </c>
      <c r="AT164" s="214" t="s">
        <v>119</v>
      </c>
      <c r="AU164" s="214" t="s">
        <v>80</v>
      </c>
      <c r="AY164" s="16" t="s">
        <v>116</v>
      </c>
      <c r="BE164" s="215">
        <f>IF(N164="základní",J164,0)</f>
        <v>0</v>
      </c>
      <c r="BF164" s="215">
        <f>IF(N164="snížená",J164,0)</f>
        <v>0</v>
      </c>
      <c r="BG164" s="215">
        <f>IF(N164="zákl. přenesená",J164,0)</f>
        <v>0</v>
      </c>
      <c r="BH164" s="215">
        <f>IF(N164="sníž. přenesená",J164,0)</f>
        <v>0</v>
      </c>
      <c r="BI164" s="215">
        <f>IF(N164="nulová",J164,0)</f>
        <v>0</v>
      </c>
      <c r="BJ164" s="16" t="s">
        <v>78</v>
      </c>
      <c r="BK164" s="215">
        <f>ROUND(I164*H164,2)</f>
        <v>0</v>
      </c>
      <c r="BL164" s="16" t="s">
        <v>243</v>
      </c>
      <c r="BM164" s="214" t="s">
        <v>450</v>
      </c>
    </row>
    <row r="165" spans="1:47" s="2" customFormat="1" ht="12">
      <c r="A165" s="37"/>
      <c r="B165" s="38"/>
      <c r="C165" s="39"/>
      <c r="D165" s="216" t="s">
        <v>126</v>
      </c>
      <c r="E165" s="39"/>
      <c r="F165" s="217" t="s">
        <v>451</v>
      </c>
      <c r="G165" s="39"/>
      <c r="H165" s="39"/>
      <c r="I165" s="218"/>
      <c r="J165" s="39"/>
      <c r="K165" s="39"/>
      <c r="L165" s="43"/>
      <c r="M165" s="219"/>
      <c r="N165" s="220"/>
      <c r="O165" s="83"/>
      <c r="P165" s="83"/>
      <c r="Q165" s="83"/>
      <c r="R165" s="83"/>
      <c r="S165" s="83"/>
      <c r="T165" s="84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126</v>
      </c>
      <c r="AU165" s="16" t="s">
        <v>80</v>
      </c>
    </row>
    <row r="166" spans="1:47" s="2" customFormat="1" ht="12">
      <c r="A166" s="37"/>
      <c r="B166" s="38"/>
      <c r="C166" s="39"/>
      <c r="D166" s="221" t="s">
        <v>128</v>
      </c>
      <c r="E166" s="39"/>
      <c r="F166" s="222" t="s">
        <v>452</v>
      </c>
      <c r="G166" s="39"/>
      <c r="H166" s="39"/>
      <c r="I166" s="218"/>
      <c r="J166" s="39"/>
      <c r="K166" s="39"/>
      <c r="L166" s="43"/>
      <c r="M166" s="219"/>
      <c r="N166" s="220"/>
      <c r="O166" s="83"/>
      <c r="P166" s="83"/>
      <c r="Q166" s="83"/>
      <c r="R166" s="83"/>
      <c r="S166" s="83"/>
      <c r="T166" s="84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128</v>
      </c>
      <c r="AU166" s="16" t="s">
        <v>80</v>
      </c>
    </row>
    <row r="167" spans="1:47" s="2" customFormat="1" ht="12">
      <c r="A167" s="37"/>
      <c r="B167" s="38"/>
      <c r="C167" s="39"/>
      <c r="D167" s="216" t="s">
        <v>168</v>
      </c>
      <c r="E167" s="39"/>
      <c r="F167" s="244" t="s">
        <v>453</v>
      </c>
      <c r="G167" s="39"/>
      <c r="H167" s="39"/>
      <c r="I167" s="218"/>
      <c r="J167" s="39"/>
      <c r="K167" s="39"/>
      <c r="L167" s="43"/>
      <c r="M167" s="219"/>
      <c r="N167" s="220"/>
      <c r="O167" s="83"/>
      <c r="P167" s="83"/>
      <c r="Q167" s="83"/>
      <c r="R167" s="83"/>
      <c r="S167" s="83"/>
      <c r="T167" s="84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168</v>
      </c>
      <c r="AU167" s="16" t="s">
        <v>80</v>
      </c>
    </row>
    <row r="168" spans="1:65" s="2" customFormat="1" ht="16.5" customHeight="1">
      <c r="A168" s="37"/>
      <c r="B168" s="38"/>
      <c r="C168" s="203" t="s">
        <v>257</v>
      </c>
      <c r="D168" s="203" t="s">
        <v>119</v>
      </c>
      <c r="E168" s="204" t="s">
        <v>625</v>
      </c>
      <c r="F168" s="205" t="s">
        <v>626</v>
      </c>
      <c r="G168" s="206" t="s">
        <v>122</v>
      </c>
      <c r="H168" s="207">
        <v>1</v>
      </c>
      <c r="I168" s="208"/>
      <c r="J168" s="209">
        <f>ROUND(I168*H168,2)</f>
        <v>0</v>
      </c>
      <c r="K168" s="205" t="s">
        <v>123</v>
      </c>
      <c r="L168" s="43"/>
      <c r="M168" s="210" t="s">
        <v>19</v>
      </c>
      <c r="N168" s="211" t="s">
        <v>41</v>
      </c>
      <c r="O168" s="83"/>
      <c r="P168" s="212">
        <f>O168*H168</f>
        <v>0</v>
      </c>
      <c r="Q168" s="212">
        <v>0</v>
      </c>
      <c r="R168" s="212">
        <f>Q168*H168</f>
        <v>0</v>
      </c>
      <c r="S168" s="212">
        <v>0</v>
      </c>
      <c r="T168" s="213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14" t="s">
        <v>243</v>
      </c>
      <c r="AT168" s="214" t="s">
        <v>119</v>
      </c>
      <c r="AU168" s="214" t="s">
        <v>80</v>
      </c>
      <c r="AY168" s="16" t="s">
        <v>116</v>
      </c>
      <c r="BE168" s="215">
        <f>IF(N168="základní",J168,0)</f>
        <v>0</v>
      </c>
      <c r="BF168" s="215">
        <f>IF(N168="snížená",J168,0)</f>
        <v>0</v>
      </c>
      <c r="BG168" s="215">
        <f>IF(N168="zákl. přenesená",J168,0)</f>
        <v>0</v>
      </c>
      <c r="BH168" s="215">
        <f>IF(N168="sníž. přenesená",J168,0)</f>
        <v>0</v>
      </c>
      <c r="BI168" s="215">
        <f>IF(N168="nulová",J168,0)</f>
        <v>0</v>
      </c>
      <c r="BJ168" s="16" t="s">
        <v>78</v>
      </c>
      <c r="BK168" s="215">
        <f>ROUND(I168*H168,2)</f>
        <v>0</v>
      </c>
      <c r="BL168" s="16" t="s">
        <v>243</v>
      </c>
      <c r="BM168" s="214" t="s">
        <v>627</v>
      </c>
    </row>
    <row r="169" spans="1:47" s="2" customFormat="1" ht="12">
      <c r="A169" s="37"/>
      <c r="B169" s="38"/>
      <c r="C169" s="39"/>
      <c r="D169" s="216" t="s">
        <v>126</v>
      </c>
      <c r="E169" s="39"/>
      <c r="F169" s="217" t="s">
        <v>628</v>
      </c>
      <c r="G169" s="39"/>
      <c r="H169" s="39"/>
      <c r="I169" s="218"/>
      <c r="J169" s="39"/>
      <c r="K169" s="39"/>
      <c r="L169" s="43"/>
      <c r="M169" s="219"/>
      <c r="N169" s="220"/>
      <c r="O169" s="83"/>
      <c r="P169" s="83"/>
      <c r="Q169" s="83"/>
      <c r="R169" s="83"/>
      <c r="S169" s="83"/>
      <c r="T169" s="84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6" t="s">
        <v>126</v>
      </c>
      <c r="AU169" s="16" t="s">
        <v>80</v>
      </c>
    </row>
    <row r="170" spans="1:47" s="2" customFormat="1" ht="12">
      <c r="A170" s="37"/>
      <c r="B170" s="38"/>
      <c r="C170" s="39"/>
      <c r="D170" s="221" t="s">
        <v>128</v>
      </c>
      <c r="E170" s="39"/>
      <c r="F170" s="222" t="s">
        <v>629</v>
      </c>
      <c r="G170" s="39"/>
      <c r="H170" s="39"/>
      <c r="I170" s="218"/>
      <c r="J170" s="39"/>
      <c r="K170" s="39"/>
      <c r="L170" s="43"/>
      <c r="M170" s="219"/>
      <c r="N170" s="220"/>
      <c r="O170" s="83"/>
      <c r="P170" s="83"/>
      <c r="Q170" s="83"/>
      <c r="R170" s="83"/>
      <c r="S170" s="83"/>
      <c r="T170" s="84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128</v>
      </c>
      <c r="AU170" s="16" t="s">
        <v>80</v>
      </c>
    </row>
    <row r="171" spans="1:65" s="2" customFormat="1" ht="16.5" customHeight="1">
      <c r="A171" s="37"/>
      <c r="B171" s="38"/>
      <c r="C171" s="203" t="s">
        <v>261</v>
      </c>
      <c r="D171" s="203" t="s">
        <v>119</v>
      </c>
      <c r="E171" s="204" t="s">
        <v>630</v>
      </c>
      <c r="F171" s="205" t="s">
        <v>631</v>
      </c>
      <c r="G171" s="206" t="s">
        <v>122</v>
      </c>
      <c r="H171" s="207">
        <v>400</v>
      </c>
      <c r="I171" s="208"/>
      <c r="J171" s="209">
        <f>ROUND(I171*H171,2)</f>
        <v>0</v>
      </c>
      <c r="K171" s="205" t="s">
        <v>123</v>
      </c>
      <c r="L171" s="43"/>
      <c r="M171" s="210" t="s">
        <v>19</v>
      </c>
      <c r="N171" s="211" t="s">
        <v>41</v>
      </c>
      <c r="O171" s="83"/>
      <c r="P171" s="212">
        <f>O171*H171</f>
        <v>0</v>
      </c>
      <c r="Q171" s="212">
        <v>0</v>
      </c>
      <c r="R171" s="212">
        <f>Q171*H171</f>
        <v>0</v>
      </c>
      <c r="S171" s="212">
        <v>0</v>
      </c>
      <c r="T171" s="213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14" t="s">
        <v>243</v>
      </c>
      <c r="AT171" s="214" t="s">
        <v>119</v>
      </c>
      <c r="AU171" s="214" t="s">
        <v>80</v>
      </c>
      <c r="AY171" s="16" t="s">
        <v>116</v>
      </c>
      <c r="BE171" s="215">
        <f>IF(N171="základní",J171,0)</f>
        <v>0</v>
      </c>
      <c r="BF171" s="215">
        <f>IF(N171="snížená",J171,0)</f>
        <v>0</v>
      </c>
      <c r="BG171" s="215">
        <f>IF(N171="zákl. přenesená",J171,0)</f>
        <v>0</v>
      </c>
      <c r="BH171" s="215">
        <f>IF(N171="sníž. přenesená",J171,0)</f>
        <v>0</v>
      </c>
      <c r="BI171" s="215">
        <f>IF(N171="nulová",J171,0)</f>
        <v>0</v>
      </c>
      <c r="BJ171" s="16" t="s">
        <v>78</v>
      </c>
      <c r="BK171" s="215">
        <f>ROUND(I171*H171,2)</f>
        <v>0</v>
      </c>
      <c r="BL171" s="16" t="s">
        <v>243</v>
      </c>
      <c r="BM171" s="214" t="s">
        <v>632</v>
      </c>
    </row>
    <row r="172" spans="1:47" s="2" customFormat="1" ht="12">
      <c r="A172" s="37"/>
      <c r="B172" s="38"/>
      <c r="C172" s="39"/>
      <c r="D172" s="216" t="s">
        <v>126</v>
      </c>
      <c r="E172" s="39"/>
      <c r="F172" s="217" t="s">
        <v>633</v>
      </c>
      <c r="G172" s="39"/>
      <c r="H172" s="39"/>
      <c r="I172" s="218"/>
      <c r="J172" s="39"/>
      <c r="K172" s="39"/>
      <c r="L172" s="43"/>
      <c r="M172" s="219"/>
      <c r="N172" s="220"/>
      <c r="O172" s="83"/>
      <c r="P172" s="83"/>
      <c r="Q172" s="83"/>
      <c r="R172" s="83"/>
      <c r="S172" s="83"/>
      <c r="T172" s="84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126</v>
      </c>
      <c r="AU172" s="16" t="s">
        <v>80</v>
      </c>
    </row>
    <row r="173" spans="1:47" s="2" customFormat="1" ht="12">
      <c r="A173" s="37"/>
      <c r="B173" s="38"/>
      <c r="C173" s="39"/>
      <c r="D173" s="221" t="s">
        <v>128</v>
      </c>
      <c r="E173" s="39"/>
      <c r="F173" s="222" t="s">
        <v>634</v>
      </c>
      <c r="G173" s="39"/>
      <c r="H173" s="39"/>
      <c r="I173" s="218"/>
      <c r="J173" s="39"/>
      <c r="K173" s="39"/>
      <c r="L173" s="43"/>
      <c r="M173" s="219"/>
      <c r="N173" s="220"/>
      <c r="O173" s="83"/>
      <c r="P173" s="83"/>
      <c r="Q173" s="83"/>
      <c r="R173" s="83"/>
      <c r="S173" s="83"/>
      <c r="T173" s="84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6" t="s">
        <v>128</v>
      </c>
      <c r="AU173" s="16" t="s">
        <v>80</v>
      </c>
    </row>
    <row r="174" spans="1:65" s="2" customFormat="1" ht="16.5" customHeight="1">
      <c r="A174" s="37"/>
      <c r="B174" s="38"/>
      <c r="C174" s="234" t="s">
        <v>265</v>
      </c>
      <c r="D174" s="234" t="s">
        <v>132</v>
      </c>
      <c r="E174" s="235" t="s">
        <v>635</v>
      </c>
      <c r="F174" s="236" t="s">
        <v>636</v>
      </c>
      <c r="G174" s="237" t="s">
        <v>122</v>
      </c>
      <c r="H174" s="238">
        <v>400</v>
      </c>
      <c r="I174" s="239"/>
      <c r="J174" s="240">
        <f>ROUND(I174*H174,2)</f>
        <v>0</v>
      </c>
      <c r="K174" s="236" t="s">
        <v>19</v>
      </c>
      <c r="L174" s="241"/>
      <c r="M174" s="242" t="s">
        <v>19</v>
      </c>
      <c r="N174" s="243" t="s">
        <v>41</v>
      </c>
      <c r="O174" s="83"/>
      <c r="P174" s="212">
        <f>O174*H174</f>
        <v>0</v>
      </c>
      <c r="Q174" s="212">
        <v>0.0001</v>
      </c>
      <c r="R174" s="212">
        <f>Q174*H174</f>
        <v>0.04</v>
      </c>
      <c r="S174" s="212">
        <v>0</v>
      </c>
      <c r="T174" s="213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14" t="s">
        <v>254</v>
      </c>
      <c r="AT174" s="214" t="s">
        <v>132</v>
      </c>
      <c r="AU174" s="214" t="s">
        <v>80</v>
      </c>
      <c r="AY174" s="16" t="s">
        <v>116</v>
      </c>
      <c r="BE174" s="215">
        <f>IF(N174="základní",J174,0)</f>
        <v>0</v>
      </c>
      <c r="BF174" s="215">
        <f>IF(N174="snížená",J174,0)</f>
        <v>0</v>
      </c>
      <c r="BG174" s="215">
        <f>IF(N174="zákl. přenesená",J174,0)</f>
        <v>0</v>
      </c>
      <c r="BH174" s="215">
        <f>IF(N174="sníž. přenesená",J174,0)</f>
        <v>0</v>
      </c>
      <c r="BI174" s="215">
        <f>IF(N174="nulová",J174,0)</f>
        <v>0</v>
      </c>
      <c r="BJ174" s="16" t="s">
        <v>78</v>
      </c>
      <c r="BK174" s="215">
        <f>ROUND(I174*H174,2)</f>
        <v>0</v>
      </c>
      <c r="BL174" s="16" t="s">
        <v>254</v>
      </c>
      <c r="BM174" s="214" t="s">
        <v>637</v>
      </c>
    </row>
    <row r="175" spans="1:47" s="2" customFormat="1" ht="12">
      <c r="A175" s="37"/>
      <c r="B175" s="38"/>
      <c r="C175" s="39"/>
      <c r="D175" s="216" t="s">
        <v>126</v>
      </c>
      <c r="E175" s="39"/>
      <c r="F175" s="217" t="s">
        <v>636</v>
      </c>
      <c r="G175" s="39"/>
      <c r="H175" s="39"/>
      <c r="I175" s="218"/>
      <c r="J175" s="39"/>
      <c r="K175" s="39"/>
      <c r="L175" s="43"/>
      <c r="M175" s="219"/>
      <c r="N175" s="220"/>
      <c r="O175" s="83"/>
      <c r="P175" s="83"/>
      <c r="Q175" s="83"/>
      <c r="R175" s="83"/>
      <c r="S175" s="83"/>
      <c r="T175" s="84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126</v>
      </c>
      <c r="AU175" s="16" t="s">
        <v>80</v>
      </c>
    </row>
    <row r="176" spans="1:47" s="2" customFormat="1" ht="12">
      <c r="A176" s="37"/>
      <c r="B176" s="38"/>
      <c r="C176" s="39"/>
      <c r="D176" s="216" t="s">
        <v>168</v>
      </c>
      <c r="E176" s="39"/>
      <c r="F176" s="244" t="s">
        <v>638</v>
      </c>
      <c r="G176" s="39"/>
      <c r="H176" s="39"/>
      <c r="I176" s="218"/>
      <c r="J176" s="39"/>
      <c r="K176" s="39"/>
      <c r="L176" s="43"/>
      <c r="M176" s="219"/>
      <c r="N176" s="220"/>
      <c r="O176" s="83"/>
      <c r="P176" s="83"/>
      <c r="Q176" s="83"/>
      <c r="R176" s="83"/>
      <c r="S176" s="83"/>
      <c r="T176" s="84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168</v>
      </c>
      <c r="AU176" s="16" t="s">
        <v>80</v>
      </c>
    </row>
    <row r="177" spans="1:65" s="2" customFormat="1" ht="16.5" customHeight="1">
      <c r="A177" s="37"/>
      <c r="B177" s="38"/>
      <c r="C177" s="203" t="s">
        <v>270</v>
      </c>
      <c r="D177" s="203" t="s">
        <v>119</v>
      </c>
      <c r="E177" s="204" t="s">
        <v>455</v>
      </c>
      <c r="F177" s="205" t="s">
        <v>456</v>
      </c>
      <c r="G177" s="206" t="s">
        <v>122</v>
      </c>
      <c r="H177" s="207">
        <v>15</v>
      </c>
      <c r="I177" s="208"/>
      <c r="J177" s="209">
        <f>ROUND(I177*H177,2)</f>
        <v>0</v>
      </c>
      <c r="K177" s="205" t="s">
        <v>123</v>
      </c>
      <c r="L177" s="43"/>
      <c r="M177" s="210" t="s">
        <v>19</v>
      </c>
      <c r="N177" s="211" t="s">
        <v>41</v>
      </c>
      <c r="O177" s="83"/>
      <c r="P177" s="212">
        <f>O177*H177</f>
        <v>0</v>
      </c>
      <c r="Q177" s="212">
        <v>0</v>
      </c>
      <c r="R177" s="212">
        <f>Q177*H177</f>
        <v>0</v>
      </c>
      <c r="S177" s="212">
        <v>0</v>
      </c>
      <c r="T177" s="213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14" t="s">
        <v>243</v>
      </c>
      <c r="AT177" s="214" t="s">
        <v>119</v>
      </c>
      <c r="AU177" s="214" t="s">
        <v>80</v>
      </c>
      <c r="AY177" s="16" t="s">
        <v>116</v>
      </c>
      <c r="BE177" s="215">
        <f>IF(N177="základní",J177,0)</f>
        <v>0</v>
      </c>
      <c r="BF177" s="215">
        <f>IF(N177="snížená",J177,0)</f>
        <v>0</v>
      </c>
      <c r="BG177" s="215">
        <f>IF(N177="zákl. přenesená",J177,0)</f>
        <v>0</v>
      </c>
      <c r="BH177" s="215">
        <f>IF(N177="sníž. přenesená",J177,0)</f>
        <v>0</v>
      </c>
      <c r="BI177" s="215">
        <f>IF(N177="nulová",J177,0)</f>
        <v>0</v>
      </c>
      <c r="BJ177" s="16" t="s">
        <v>78</v>
      </c>
      <c r="BK177" s="215">
        <f>ROUND(I177*H177,2)</f>
        <v>0</v>
      </c>
      <c r="BL177" s="16" t="s">
        <v>243</v>
      </c>
      <c r="BM177" s="214" t="s">
        <v>457</v>
      </c>
    </row>
    <row r="178" spans="1:47" s="2" customFormat="1" ht="12">
      <c r="A178" s="37"/>
      <c r="B178" s="38"/>
      <c r="C178" s="39"/>
      <c r="D178" s="216" t="s">
        <v>126</v>
      </c>
      <c r="E178" s="39"/>
      <c r="F178" s="217" t="s">
        <v>458</v>
      </c>
      <c r="G178" s="39"/>
      <c r="H178" s="39"/>
      <c r="I178" s="218"/>
      <c r="J178" s="39"/>
      <c r="K178" s="39"/>
      <c r="L178" s="43"/>
      <c r="M178" s="219"/>
      <c r="N178" s="220"/>
      <c r="O178" s="83"/>
      <c r="P178" s="83"/>
      <c r="Q178" s="83"/>
      <c r="R178" s="83"/>
      <c r="S178" s="83"/>
      <c r="T178" s="84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126</v>
      </c>
      <c r="AU178" s="16" t="s">
        <v>80</v>
      </c>
    </row>
    <row r="179" spans="1:47" s="2" customFormat="1" ht="12">
      <c r="A179" s="37"/>
      <c r="B179" s="38"/>
      <c r="C179" s="39"/>
      <c r="D179" s="221" t="s">
        <v>128</v>
      </c>
      <c r="E179" s="39"/>
      <c r="F179" s="222" t="s">
        <v>459</v>
      </c>
      <c r="G179" s="39"/>
      <c r="H179" s="39"/>
      <c r="I179" s="218"/>
      <c r="J179" s="39"/>
      <c r="K179" s="39"/>
      <c r="L179" s="43"/>
      <c r="M179" s="219"/>
      <c r="N179" s="220"/>
      <c r="O179" s="83"/>
      <c r="P179" s="83"/>
      <c r="Q179" s="83"/>
      <c r="R179" s="83"/>
      <c r="S179" s="83"/>
      <c r="T179" s="84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128</v>
      </c>
      <c r="AU179" s="16" t="s">
        <v>80</v>
      </c>
    </row>
    <row r="180" spans="1:65" s="2" customFormat="1" ht="16.5" customHeight="1">
      <c r="A180" s="37"/>
      <c r="B180" s="38"/>
      <c r="C180" s="234" t="s">
        <v>274</v>
      </c>
      <c r="D180" s="234" t="s">
        <v>132</v>
      </c>
      <c r="E180" s="235" t="s">
        <v>639</v>
      </c>
      <c r="F180" s="236" t="s">
        <v>640</v>
      </c>
      <c r="G180" s="237" t="s">
        <v>122</v>
      </c>
      <c r="H180" s="238">
        <v>15</v>
      </c>
      <c r="I180" s="239"/>
      <c r="J180" s="240">
        <f>ROUND(I180*H180,2)</f>
        <v>0</v>
      </c>
      <c r="K180" s="236" t="s">
        <v>123</v>
      </c>
      <c r="L180" s="241"/>
      <c r="M180" s="242" t="s">
        <v>19</v>
      </c>
      <c r="N180" s="243" t="s">
        <v>41</v>
      </c>
      <c r="O180" s="83"/>
      <c r="P180" s="212">
        <f>O180*H180</f>
        <v>0</v>
      </c>
      <c r="Q180" s="212">
        <v>0.0004</v>
      </c>
      <c r="R180" s="212">
        <f>Q180*H180</f>
        <v>0.006</v>
      </c>
      <c r="S180" s="212">
        <v>0</v>
      </c>
      <c r="T180" s="213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14" t="s">
        <v>254</v>
      </c>
      <c r="AT180" s="214" t="s">
        <v>132</v>
      </c>
      <c r="AU180" s="214" t="s">
        <v>80</v>
      </c>
      <c r="AY180" s="16" t="s">
        <v>116</v>
      </c>
      <c r="BE180" s="215">
        <f>IF(N180="základní",J180,0)</f>
        <v>0</v>
      </c>
      <c r="BF180" s="215">
        <f>IF(N180="snížená",J180,0)</f>
        <v>0</v>
      </c>
      <c r="BG180" s="215">
        <f>IF(N180="zákl. přenesená",J180,0)</f>
        <v>0</v>
      </c>
      <c r="BH180" s="215">
        <f>IF(N180="sníž. přenesená",J180,0)</f>
        <v>0</v>
      </c>
      <c r="BI180" s="215">
        <f>IF(N180="nulová",J180,0)</f>
        <v>0</v>
      </c>
      <c r="BJ180" s="16" t="s">
        <v>78</v>
      </c>
      <c r="BK180" s="215">
        <f>ROUND(I180*H180,2)</f>
        <v>0</v>
      </c>
      <c r="BL180" s="16" t="s">
        <v>254</v>
      </c>
      <c r="BM180" s="214" t="s">
        <v>641</v>
      </c>
    </row>
    <row r="181" spans="1:47" s="2" customFormat="1" ht="12">
      <c r="A181" s="37"/>
      <c r="B181" s="38"/>
      <c r="C181" s="39"/>
      <c r="D181" s="216" t="s">
        <v>126</v>
      </c>
      <c r="E181" s="39"/>
      <c r="F181" s="217" t="s">
        <v>640</v>
      </c>
      <c r="G181" s="39"/>
      <c r="H181" s="39"/>
      <c r="I181" s="218"/>
      <c r="J181" s="39"/>
      <c r="K181" s="39"/>
      <c r="L181" s="43"/>
      <c r="M181" s="219"/>
      <c r="N181" s="220"/>
      <c r="O181" s="83"/>
      <c r="P181" s="83"/>
      <c r="Q181" s="83"/>
      <c r="R181" s="83"/>
      <c r="S181" s="83"/>
      <c r="T181" s="84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126</v>
      </c>
      <c r="AU181" s="16" t="s">
        <v>80</v>
      </c>
    </row>
    <row r="182" spans="1:47" s="2" customFormat="1" ht="12">
      <c r="A182" s="37"/>
      <c r="B182" s="38"/>
      <c r="C182" s="39"/>
      <c r="D182" s="216" t="s">
        <v>168</v>
      </c>
      <c r="E182" s="39"/>
      <c r="F182" s="244" t="s">
        <v>642</v>
      </c>
      <c r="G182" s="39"/>
      <c r="H182" s="39"/>
      <c r="I182" s="218"/>
      <c r="J182" s="39"/>
      <c r="K182" s="39"/>
      <c r="L182" s="43"/>
      <c r="M182" s="219"/>
      <c r="N182" s="220"/>
      <c r="O182" s="83"/>
      <c r="P182" s="83"/>
      <c r="Q182" s="83"/>
      <c r="R182" s="83"/>
      <c r="S182" s="83"/>
      <c r="T182" s="84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6" t="s">
        <v>168</v>
      </c>
      <c r="AU182" s="16" t="s">
        <v>80</v>
      </c>
    </row>
    <row r="183" spans="1:65" s="2" customFormat="1" ht="16.5" customHeight="1">
      <c r="A183" s="37"/>
      <c r="B183" s="38"/>
      <c r="C183" s="203" t="s">
        <v>278</v>
      </c>
      <c r="D183" s="203" t="s">
        <v>119</v>
      </c>
      <c r="E183" s="204" t="s">
        <v>643</v>
      </c>
      <c r="F183" s="205" t="s">
        <v>644</v>
      </c>
      <c r="G183" s="206" t="s">
        <v>122</v>
      </c>
      <c r="H183" s="207">
        <v>10</v>
      </c>
      <c r="I183" s="208"/>
      <c r="J183" s="209">
        <f>ROUND(I183*H183,2)</f>
        <v>0</v>
      </c>
      <c r="K183" s="205" t="s">
        <v>123</v>
      </c>
      <c r="L183" s="43"/>
      <c r="M183" s="210" t="s">
        <v>19</v>
      </c>
      <c r="N183" s="211" t="s">
        <v>41</v>
      </c>
      <c r="O183" s="83"/>
      <c r="P183" s="212">
        <f>O183*H183</f>
        <v>0</v>
      </c>
      <c r="Q183" s="212">
        <v>0</v>
      </c>
      <c r="R183" s="212">
        <f>Q183*H183</f>
        <v>0</v>
      </c>
      <c r="S183" s="212">
        <v>0</v>
      </c>
      <c r="T183" s="213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14" t="s">
        <v>243</v>
      </c>
      <c r="AT183" s="214" t="s">
        <v>119</v>
      </c>
      <c r="AU183" s="214" t="s">
        <v>80</v>
      </c>
      <c r="AY183" s="16" t="s">
        <v>116</v>
      </c>
      <c r="BE183" s="215">
        <f>IF(N183="základní",J183,0)</f>
        <v>0</v>
      </c>
      <c r="BF183" s="215">
        <f>IF(N183="snížená",J183,0)</f>
        <v>0</v>
      </c>
      <c r="BG183" s="215">
        <f>IF(N183="zákl. přenesená",J183,0)</f>
        <v>0</v>
      </c>
      <c r="BH183" s="215">
        <f>IF(N183="sníž. přenesená",J183,0)</f>
        <v>0</v>
      </c>
      <c r="BI183" s="215">
        <f>IF(N183="nulová",J183,0)</f>
        <v>0</v>
      </c>
      <c r="BJ183" s="16" t="s">
        <v>78</v>
      </c>
      <c r="BK183" s="215">
        <f>ROUND(I183*H183,2)</f>
        <v>0</v>
      </c>
      <c r="BL183" s="16" t="s">
        <v>243</v>
      </c>
      <c r="BM183" s="214" t="s">
        <v>645</v>
      </c>
    </row>
    <row r="184" spans="1:47" s="2" customFormat="1" ht="12">
      <c r="A184" s="37"/>
      <c r="B184" s="38"/>
      <c r="C184" s="39"/>
      <c r="D184" s="216" t="s">
        <v>126</v>
      </c>
      <c r="E184" s="39"/>
      <c r="F184" s="217" t="s">
        <v>646</v>
      </c>
      <c r="G184" s="39"/>
      <c r="H184" s="39"/>
      <c r="I184" s="218"/>
      <c r="J184" s="39"/>
      <c r="K184" s="39"/>
      <c r="L184" s="43"/>
      <c r="M184" s="219"/>
      <c r="N184" s="220"/>
      <c r="O184" s="83"/>
      <c r="P184" s="83"/>
      <c r="Q184" s="83"/>
      <c r="R184" s="83"/>
      <c r="S184" s="83"/>
      <c r="T184" s="84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126</v>
      </c>
      <c r="AU184" s="16" t="s">
        <v>80</v>
      </c>
    </row>
    <row r="185" spans="1:47" s="2" customFormat="1" ht="12">
      <c r="A185" s="37"/>
      <c r="B185" s="38"/>
      <c r="C185" s="39"/>
      <c r="D185" s="221" t="s">
        <v>128</v>
      </c>
      <c r="E185" s="39"/>
      <c r="F185" s="222" t="s">
        <v>647</v>
      </c>
      <c r="G185" s="39"/>
      <c r="H185" s="39"/>
      <c r="I185" s="218"/>
      <c r="J185" s="39"/>
      <c r="K185" s="39"/>
      <c r="L185" s="43"/>
      <c r="M185" s="219"/>
      <c r="N185" s="220"/>
      <c r="O185" s="83"/>
      <c r="P185" s="83"/>
      <c r="Q185" s="83"/>
      <c r="R185" s="83"/>
      <c r="S185" s="83"/>
      <c r="T185" s="84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128</v>
      </c>
      <c r="AU185" s="16" t="s">
        <v>80</v>
      </c>
    </row>
    <row r="186" spans="1:65" s="2" customFormat="1" ht="16.5" customHeight="1">
      <c r="A186" s="37"/>
      <c r="B186" s="38"/>
      <c r="C186" s="234" t="s">
        <v>283</v>
      </c>
      <c r="D186" s="234" t="s">
        <v>132</v>
      </c>
      <c r="E186" s="235" t="s">
        <v>648</v>
      </c>
      <c r="F186" s="236" t="s">
        <v>649</v>
      </c>
      <c r="G186" s="237" t="s">
        <v>122</v>
      </c>
      <c r="H186" s="238">
        <v>10</v>
      </c>
      <c r="I186" s="239"/>
      <c r="J186" s="240">
        <f>ROUND(I186*H186,2)</f>
        <v>0</v>
      </c>
      <c r="K186" s="236" t="s">
        <v>123</v>
      </c>
      <c r="L186" s="241"/>
      <c r="M186" s="242" t="s">
        <v>19</v>
      </c>
      <c r="N186" s="243" t="s">
        <v>41</v>
      </c>
      <c r="O186" s="83"/>
      <c r="P186" s="212">
        <f>O186*H186</f>
        <v>0</v>
      </c>
      <c r="Q186" s="212">
        <v>0.00035</v>
      </c>
      <c r="R186" s="212">
        <f>Q186*H186</f>
        <v>0.0035</v>
      </c>
      <c r="S186" s="212">
        <v>0</v>
      </c>
      <c r="T186" s="213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14" t="s">
        <v>254</v>
      </c>
      <c r="AT186" s="214" t="s">
        <v>132</v>
      </c>
      <c r="AU186" s="214" t="s">
        <v>80</v>
      </c>
      <c r="AY186" s="16" t="s">
        <v>116</v>
      </c>
      <c r="BE186" s="215">
        <f>IF(N186="základní",J186,0)</f>
        <v>0</v>
      </c>
      <c r="BF186" s="215">
        <f>IF(N186="snížená",J186,0)</f>
        <v>0</v>
      </c>
      <c r="BG186" s="215">
        <f>IF(N186="zákl. přenesená",J186,0)</f>
        <v>0</v>
      </c>
      <c r="BH186" s="215">
        <f>IF(N186="sníž. přenesená",J186,0)</f>
        <v>0</v>
      </c>
      <c r="BI186" s="215">
        <f>IF(N186="nulová",J186,0)</f>
        <v>0</v>
      </c>
      <c r="BJ186" s="16" t="s">
        <v>78</v>
      </c>
      <c r="BK186" s="215">
        <f>ROUND(I186*H186,2)</f>
        <v>0</v>
      </c>
      <c r="BL186" s="16" t="s">
        <v>254</v>
      </c>
      <c r="BM186" s="214" t="s">
        <v>650</v>
      </c>
    </row>
    <row r="187" spans="1:47" s="2" customFormat="1" ht="12">
      <c r="A187" s="37"/>
      <c r="B187" s="38"/>
      <c r="C187" s="39"/>
      <c r="D187" s="216" t="s">
        <v>126</v>
      </c>
      <c r="E187" s="39"/>
      <c r="F187" s="217" t="s">
        <v>649</v>
      </c>
      <c r="G187" s="39"/>
      <c r="H187" s="39"/>
      <c r="I187" s="218"/>
      <c r="J187" s="39"/>
      <c r="K187" s="39"/>
      <c r="L187" s="43"/>
      <c r="M187" s="219"/>
      <c r="N187" s="220"/>
      <c r="O187" s="83"/>
      <c r="P187" s="83"/>
      <c r="Q187" s="83"/>
      <c r="R187" s="83"/>
      <c r="S187" s="83"/>
      <c r="T187" s="84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126</v>
      </c>
      <c r="AU187" s="16" t="s">
        <v>80</v>
      </c>
    </row>
    <row r="188" spans="1:47" s="2" customFormat="1" ht="12">
      <c r="A188" s="37"/>
      <c r="B188" s="38"/>
      <c r="C188" s="39"/>
      <c r="D188" s="216" t="s">
        <v>168</v>
      </c>
      <c r="E188" s="39"/>
      <c r="F188" s="244" t="s">
        <v>651</v>
      </c>
      <c r="G188" s="39"/>
      <c r="H188" s="39"/>
      <c r="I188" s="218"/>
      <c r="J188" s="39"/>
      <c r="K188" s="39"/>
      <c r="L188" s="43"/>
      <c r="M188" s="219"/>
      <c r="N188" s="220"/>
      <c r="O188" s="83"/>
      <c r="P188" s="83"/>
      <c r="Q188" s="83"/>
      <c r="R188" s="83"/>
      <c r="S188" s="83"/>
      <c r="T188" s="84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6" t="s">
        <v>168</v>
      </c>
      <c r="AU188" s="16" t="s">
        <v>80</v>
      </c>
    </row>
    <row r="189" spans="1:65" s="2" customFormat="1" ht="16.5" customHeight="1">
      <c r="A189" s="37"/>
      <c r="B189" s="38"/>
      <c r="C189" s="203" t="s">
        <v>289</v>
      </c>
      <c r="D189" s="203" t="s">
        <v>119</v>
      </c>
      <c r="E189" s="204" t="s">
        <v>652</v>
      </c>
      <c r="F189" s="205" t="s">
        <v>653</v>
      </c>
      <c r="G189" s="206" t="s">
        <v>122</v>
      </c>
      <c r="H189" s="207">
        <v>20</v>
      </c>
      <c r="I189" s="208"/>
      <c r="J189" s="209">
        <f>ROUND(I189*H189,2)</f>
        <v>0</v>
      </c>
      <c r="K189" s="205" t="s">
        <v>123</v>
      </c>
      <c r="L189" s="43"/>
      <c r="M189" s="210" t="s">
        <v>19</v>
      </c>
      <c r="N189" s="211" t="s">
        <v>41</v>
      </c>
      <c r="O189" s="83"/>
      <c r="P189" s="212">
        <f>O189*H189</f>
        <v>0</v>
      </c>
      <c r="Q189" s="212">
        <v>0</v>
      </c>
      <c r="R189" s="212">
        <f>Q189*H189</f>
        <v>0</v>
      </c>
      <c r="S189" s="212">
        <v>0</v>
      </c>
      <c r="T189" s="213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14" t="s">
        <v>243</v>
      </c>
      <c r="AT189" s="214" t="s">
        <v>119</v>
      </c>
      <c r="AU189" s="214" t="s">
        <v>80</v>
      </c>
      <c r="AY189" s="16" t="s">
        <v>116</v>
      </c>
      <c r="BE189" s="215">
        <f>IF(N189="základní",J189,0)</f>
        <v>0</v>
      </c>
      <c r="BF189" s="215">
        <f>IF(N189="snížená",J189,0)</f>
        <v>0</v>
      </c>
      <c r="BG189" s="215">
        <f>IF(N189="zákl. přenesená",J189,0)</f>
        <v>0</v>
      </c>
      <c r="BH189" s="215">
        <f>IF(N189="sníž. přenesená",J189,0)</f>
        <v>0</v>
      </c>
      <c r="BI189" s="215">
        <f>IF(N189="nulová",J189,0)</f>
        <v>0</v>
      </c>
      <c r="BJ189" s="16" t="s">
        <v>78</v>
      </c>
      <c r="BK189" s="215">
        <f>ROUND(I189*H189,2)</f>
        <v>0</v>
      </c>
      <c r="BL189" s="16" t="s">
        <v>243</v>
      </c>
      <c r="BM189" s="214" t="s">
        <v>654</v>
      </c>
    </row>
    <row r="190" spans="1:47" s="2" customFormat="1" ht="12">
      <c r="A190" s="37"/>
      <c r="B190" s="38"/>
      <c r="C190" s="39"/>
      <c r="D190" s="216" t="s">
        <v>126</v>
      </c>
      <c r="E190" s="39"/>
      <c r="F190" s="217" t="s">
        <v>655</v>
      </c>
      <c r="G190" s="39"/>
      <c r="H190" s="39"/>
      <c r="I190" s="218"/>
      <c r="J190" s="39"/>
      <c r="K190" s="39"/>
      <c r="L190" s="43"/>
      <c r="M190" s="219"/>
      <c r="N190" s="220"/>
      <c r="O190" s="83"/>
      <c r="P190" s="83"/>
      <c r="Q190" s="83"/>
      <c r="R190" s="83"/>
      <c r="S190" s="83"/>
      <c r="T190" s="84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126</v>
      </c>
      <c r="AU190" s="16" t="s">
        <v>80</v>
      </c>
    </row>
    <row r="191" spans="1:47" s="2" customFormat="1" ht="12">
      <c r="A191" s="37"/>
      <c r="B191" s="38"/>
      <c r="C191" s="39"/>
      <c r="D191" s="221" t="s">
        <v>128</v>
      </c>
      <c r="E191" s="39"/>
      <c r="F191" s="222" t="s">
        <v>656</v>
      </c>
      <c r="G191" s="39"/>
      <c r="H191" s="39"/>
      <c r="I191" s="218"/>
      <c r="J191" s="39"/>
      <c r="K191" s="39"/>
      <c r="L191" s="43"/>
      <c r="M191" s="219"/>
      <c r="N191" s="220"/>
      <c r="O191" s="83"/>
      <c r="P191" s="83"/>
      <c r="Q191" s="83"/>
      <c r="R191" s="83"/>
      <c r="S191" s="83"/>
      <c r="T191" s="84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6" t="s">
        <v>128</v>
      </c>
      <c r="AU191" s="16" t="s">
        <v>80</v>
      </c>
    </row>
    <row r="192" spans="1:65" s="2" customFormat="1" ht="16.5" customHeight="1">
      <c r="A192" s="37"/>
      <c r="B192" s="38"/>
      <c r="C192" s="234" t="s">
        <v>295</v>
      </c>
      <c r="D192" s="234" t="s">
        <v>132</v>
      </c>
      <c r="E192" s="235" t="s">
        <v>657</v>
      </c>
      <c r="F192" s="236" t="s">
        <v>658</v>
      </c>
      <c r="G192" s="237" t="s">
        <v>122</v>
      </c>
      <c r="H192" s="238">
        <v>20</v>
      </c>
      <c r="I192" s="239"/>
      <c r="J192" s="240">
        <f>ROUND(I192*H192,2)</f>
        <v>0</v>
      </c>
      <c r="K192" s="236" t="s">
        <v>123</v>
      </c>
      <c r="L192" s="241"/>
      <c r="M192" s="242" t="s">
        <v>19</v>
      </c>
      <c r="N192" s="243" t="s">
        <v>41</v>
      </c>
      <c r="O192" s="83"/>
      <c r="P192" s="212">
        <f>O192*H192</f>
        <v>0</v>
      </c>
      <c r="Q192" s="212">
        <v>0.00069</v>
      </c>
      <c r="R192" s="212">
        <f>Q192*H192</f>
        <v>0.0138</v>
      </c>
      <c r="S192" s="212">
        <v>0</v>
      </c>
      <c r="T192" s="213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14" t="s">
        <v>254</v>
      </c>
      <c r="AT192" s="214" t="s">
        <v>132</v>
      </c>
      <c r="AU192" s="214" t="s">
        <v>80</v>
      </c>
      <c r="AY192" s="16" t="s">
        <v>116</v>
      </c>
      <c r="BE192" s="215">
        <f>IF(N192="základní",J192,0)</f>
        <v>0</v>
      </c>
      <c r="BF192" s="215">
        <f>IF(N192="snížená",J192,0)</f>
        <v>0</v>
      </c>
      <c r="BG192" s="215">
        <f>IF(N192="zákl. přenesená",J192,0)</f>
        <v>0</v>
      </c>
      <c r="BH192" s="215">
        <f>IF(N192="sníž. přenesená",J192,0)</f>
        <v>0</v>
      </c>
      <c r="BI192" s="215">
        <f>IF(N192="nulová",J192,0)</f>
        <v>0</v>
      </c>
      <c r="BJ192" s="16" t="s">
        <v>78</v>
      </c>
      <c r="BK192" s="215">
        <f>ROUND(I192*H192,2)</f>
        <v>0</v>
      </c>
      <c r="BL192" s="16" t="s">
        <v>254</v>
      </c>
      <c r="BM192" s="214" t="s">
        <v>659</v>
      </c>
    </row>
    <row r="193" spans="1:47" s="2" customFormat="1" ht="12">
      <c r="A193" s="37"/>
      <c r="B193" s="38"/>
      <c r="C193" s="39"/>
      <c r="D193" s="216" t="s">
        <v>126</v>
      </c>
      <c r="E193" s="39"/>
      <c r="F193" s="217" t="s">
        <v>658</v>
      </c>
      <c r="G193" s="39"/>
      <c r="H193" s="39"/>
      <c r="I193" s="218"/>
      <c r="J193" s="39"/>
      <c r="K193" s="39"/>
      <c r="L193" s="43"/>
      <c r="M193" s="219"/>
      <c r="N193" s="220"/>
      <c r="O193" s="83"/>
      <c r="P193" s="83"/>
      <c r="Q193" s="83"/>
      <c r="R193" s="83"/>
      <c r="S193" s="83"/>
      <c r="T193" s="84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6" t="s">
        <v>126</v>
      </c>
      <c r="AU193" s="16" t="s">
        <v>80</v>
      </c>
    </row>
    <row r="194" spans="1:47" s="2" customFormat="1" ht="12">
      <c r="A194" s="37"/>
      <c r="B194" s="38"/>
      <c r="C194" s="39"/>
      <c r="D194" s="216" t="s">
        <v>168</v>
      </c>
      <c r="E194" s="39"/>
      <c r="F194" s="244" t="s">
        <v>651</v>
      </c>
      <c r="G194" s="39"/>
      <c r="H194" s="39"/>
      <c r="I194" s="218"/>
      <c r="J194" s="39"/>
      <c r="K194" s="39"/>
      <c r="L194" s="43"/>
      <c r="M194" s="219"/>
      <c r="N194" s="220"/>
      <c r="O194" s="83"/>
      <c r="P194" s="83"/>
      <c r="Q194" s="83"/>
      <c r="R194" s="83"/>
      <c r="S194" s="83"/>
      <c r="T194" s="84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6" t="s">
        <v>168</v>
      </c>
      <c r="AU194" s="16" t="s">
        <v>80</v>
      </c>
    </row>
    <row r="195" spans="1:65" s="2" customFormat="1" ht="21.75" customHeight="1">
      <c r="A195" s="37"/>
      <c r="B195" s="38"/>
      <c r="C195" s="203" t="s">
        <v>135</v>
      </c>
      <c r="D195" s="203" t="s">
        <v>119</v>
      </c>
      <c r="E195" s="204" t="s">
        <v>660</v>
      </c>
      <c r="F195" s="205" t="s">
        <v>661</v>
      </c>
      <c r="G195" s="206" t="s">
        <v>468</v>
      </c>
      <c r="H195" s="207">
        <v>10</v>
      </c>
      <c r="I195" s="208"/>
      <c r="J195" s="209">
        <f>ROUND(I195*H195,2)</f>
        <v>0</v>
      </c>
      <c r="K195" s="205" t="s">
        <v>123</v>
      </c>
      <c r="L195" s="43"/>
      <c r="M195" s="210" t="s">
        <v>19</v>
      </c>
      <c r="N195" s="211" t="s">
        <v>41</v>
      </c>
      <c r="O195" s="83"/>
      <c r="P195" s="212">
        <f>O195*H195</f>
        <v>0</v>
      </c>
      <c r="Q195" s="212">
        <v>0</v>
      </c>
      <c r="R195" s="212">
        <f>Q195*H195</f>
        <v>0</v>
      </c>
      <c r="S195" s="212">
        <v>0</v>
      </c>
      <c r="T195" s="213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14" t="s">
        <v>243</v>
      </c>
      <c r="AT195" s="214" t="s">
        <v>119</v>
      </c>
      <c r="AU195" s="214" t="s">
        <v>80</v>
      </c>
      <c r="AY195" s="16" t="s">
        <v>116</v>
      </c>
      <c r="BE195" s="215">
        <f>IF(N195="základní",J195,0)</f>
        <v>0</v>
      </c>
      <c r="BF195" s="215">
        <f>IF(N195="snížená",J195,0)</f>
        <v>0</v>
      </c>
      <c r="BG195" s="215">
        <f>IF(N195="zákl. přenesená",J195,0)</f>
        <v>0</v>
      </c>
      <c r="BH195" s="215">
        <f>IF(N195="sníž. přenesená",J195,0)</f>
        <v>0</v>
      </c>
      <c r="BI195" s="215">
        <f>IF(N195="nulová",J195,0)</f>
        <v>0</v>
      </c>
      <c r="BJ195" s="16" t="s">
        <v>78</v>
      </c>
      <c r="BK195" s="215">
        <f>ROUND(I195*H195,2)</f>
        <v>0</v>
      </c>
      <c r="BL195" s="16" t="s">
        <v>243</v>
      </c>
      <c r="BM195" s="214" t="s">
        <v>662</v>
      </c>
    </row>
    <row r="196" spans="1:47" s="2" customFormat="1" ht="12">
      <c r="A196" s="37"/>
      <c r="B196" s="38"/>
      <c r="C196" s="39"/>
      <c r="D196" s="216" t="s">
        <v>126</v>
      </c>
      <c r="E196" s="39"/>
      <c r="F196" s="217" t="s">
        <v>663</v>
      </c>
      <c r="G196" s="39"/>
      <c r="H196" s="39"/>
      <c r="I196" s="218"/>
      <c r="J196" s="39"/>
      <c r="K196" s="39"/>
      <c r="L196" s="43"/>
      <c r="M196" s="219"/>
      <c r="N196" s="220"/>
      <c r="O196" s="83"/>
      <c r="P196" s="83"/>
      <c r="Q196" s="83"/>
      <c r="R196" s="83"/>
      <c r="S196" s="83"/>
      <c r="T196" s="84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6" t="s">
        <v>126</v>
      </c>
      <c r="AU196" s="16" t="s">
        <v>80</v>
      </c>
    </row>
    <row r="197" spans="1:47" s="2" customFormat="1" ht="12">
      <c r="A197" s="37"/>
      <c r="B197" s="38"/>
      <c r="C197" s="39"/>
      <c r="D197" s="221" t="s">
        <v>128</v>
      </c>
      <c r="E197" s="39"/>
      <c r="F197" s="222" t="s">
        <v>664</v>
      </c>
      <c r="G197" s="39"/>
      <c r="H197" s="39"/>
      <c r="I197" s="218"/>
      <c r="J197" s="39"/>
      <c r="K197" s="39"/>
      <c r="L197" s="43"/>
      <c r="M197" s="219"/>
      <c r="N197" s="220"/>
      <c r="O197" s="83"/>
      <c r="P197" s="83"/>
      <c r="Q197" s="83"/>
      <c r="R197" s="83"/>
      <c r="S197" s="83"/>
      <c r="T197" s="84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6" t="s">
        <v>128</v>
      </c>
      <c r="AU197" s="16" t="s">
        <v>80</v>
      </c>
    </row>
    <row r="198" spans="1:65" s="2" customFormat="1" ht="21.75" customHeight="1">
      <c r="A198" s="37"/>
      <c r="B198" s="38"/>
      <c r="C198" s="203" t="s">
        <v>303</v>
      </c>
      <c r="D198" s="203" t="s">
        <v>119</v>
      </c>
      <c r="E198" s="204" t="s">
        <v>665</v>
      </c>
      <c r="F198" s="205" t="s">
        <v>666</v>
      </c>
      <c r="G198" s="206" t="s">
        <v>468</v>
      </c>
      <c r="H198" s="207">
        <v>3</v>
      </c>
      <c r="I198" s="208"/>
      <c r="J198" s="209">
        <f>ROUND(I198*H198,2)</f>
        <v>0</v>
      </c>
      <c r="K198" s="205" t="s">
        <v>123</v>
      </c>
      <c r="L198" s="43"/>
      <c r="M198" s="210" t="s">
        <v>19</v>
      </c>
      <c r="N198" s="211" t="s">
        <v>41</v>
      </c>
      <c r="O198" s="83"/>
      <c r="P198" s="212">
        <f>O198*H198</f>
        <v>0</v>
      </c>
      <c r="Q198" s="212">
        <v>0</v>
      </c>
      <c r="R198" s="212">
        <f>Q198*H198</f>
        <v>0</v>
      </c>
      <c r="S198" s="212">
        <v>0</v>
      </c>
      <c r="T198" s="213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14" t="s">
        <v>243</v>
      </c>
      <c r="AT198" s="214" t="s">
        <v>119</v>
      </c>
      <c r="AU198" s="214" t="s">
        <v>80</v>
      </c>
      <c r="AY198" s="16" t="s">
        <v>116</v>
      </c>
      <c r="BE198" s="215">
        <f>IF(N198="základní",J198,0)</f>
        <v>0</v>
      </c>
      <c r="BF198" s="215">
        <f>IF(N198="snížená",J198,0)</f>
        <v>0</v>
      </c>
      <c r="BG198" s="215">
        <f>IF(N198="zákl. přenesená",J198,0)</f>
        <v>0</v>
      </c>
      <c r="BH198" s="215">
        <f>IF(N198="sníž. přenesená",J198,0)</f>
        <v>0</v>
      </c>
      <c r="BI198" s="215">
        <f>IF(N198="nulová",J198,0)</f>
        <v>0</v>
      </c>
      <c r="BJ198" s="16" t="s">
        <v>78</v>
      </c>
      <c r="BK198" s="215">
        <f>ROUND(I198*H198,2)</f>
        <v>0</v>
      </c>
      <c r="BL198" s="16" t="s">
        <v>243</v>
      </c>
      <c r="BM198" s="214" t="s">
        <v>667</v>
      </c>
    </row>
    <row r="199" spans="1:47" s="2" customFormat="1" ht="12">
      <c r="A199" s="37"/>
      <c r="B199" s="38"/>
      <c r="C199" s="39"/>
      <c r="D199" s="216" t="s">
        <v>126</v>
      </c>
      <c r="E199" s="39"/>
      <c r="F199" s="217" t="s">
        <v>668</v>
      </c>
      <c r="G199" s="39"/>
      <c r="H199" s="39"/>
      <c r="I199" s="218"/>
      <c r="J199" s="39"/>
      <c r="K199" s="39"/>
      <c r="L199" s="43"/>
      <c r="M199" s="219"/>
      <c r="N199" s="220"/>
      <c r="O199" s="83"/>
      <c r="P199" s="83"/>
      <c r="Q199" s="83"/>
      <c r="R199" s="83"/>
      <c r="S199" s="83"/>
      <c r="T199" s="84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6" t="s">
        <v>126</v>
      </c>
      <c r="AU199" s="16" t="s">
        <v>80</v>
      </c>
    </row>
    <row r="200" spans="1:47" s="2" customFormat="1" ht="12">
      <c r="A200" s="37"/>
      <c r="B200" s="38"/>
      <c r="C200" s="39"/>
      <c r="D200" s="221" t="s">
        <v>128</v>
      </c>
      <c r="E200" s="39"/>
      <c r="F200" s="222" t="s">
        <v>669</v>
      </c>
      <c r="G200" s="39"/>
      <c r="H200" s="39"/>
      <c r="I200" s="218"/>
      <c r="J200" s="39"/>
      <c r="K200" s="39"/>
      <c r="L200" s="43"/>
      <c r="M200" s="219"/>
      <c r="N200" s="220"/>
      <c r="O200" s="83"/>
      <c r="P200" s="83"/>
      <c r="Q200" s="83"/>
      <c r="R200" s="83"/>
      <c r="S200" s="83"/>
      <c r="T200" s="84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128</v>
      </c>
      <c r="AU200" s="16" t="s">
        <v>80</v>
      </c>
    </row>
    <row r="201" spans="1:65" s="2" customFormat="1" ht="16.5" customHeight="1">
      <c r="A201" s="37"/>
      <c r="B201" s="38"/>
      <c r="C201" s="203" t="s">
        <v>307</v>
      </c>
      <c r="D201" s="203" t="s">
        <v>119</v>
      </c>
      <c r="E201" s="204" t="s">
        <v>670</v>
      </c>
      <c r="F201" s="205" t="s">
        <v>671</v>
      </c>
      <c r="G201" s="206" t="s">
        <v>468</v>
      </c>
      <c r="H201" s="207">
        <v>3</v>
      </c>
      <c r="I201" s="208"/>
      <c r="J201" s="209">
        <f>ROUND(I201*H201,2)</f>
        <v>0</v>
      </c>
      <c r="K201" s="205" t="s">
        <v>123</v>
      </c>
      <c r="L201" s="43"/>
      <c r="M201" s="210" t="s">
        <v>19</v>
      </c>
      <c r="N201" s="211" t="s">
        <v>41</v>
      </c>
      <c r="O201" s="83"/>
      <c r="P201" s="212">
        <f>O201*H201</f>
        <v>0</v>
      </c>
      <c r="Q201" s="212">
        <v>0</v>
      </c>
      <c r="R201" s="212">
        <f>Q201*H201</f>
        <v>0</v>
      </c>
      <c r="S201" s="212">
        <v>0</v>
      </c>
      <c r="T201" s="213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14" t="s">
        <v>243</v>
      </c>
      <c r="AT201" s="214" t="s">
        <v>119</v>
      </c>
      <c r="AU201" s="214" t="s">
        <v>80</v>
      </c>
      <c r="AY201" s="16" t="s">
        <v>116</v>
      </c>
      <c r="BE201" s="215">
        <f>IF(N201="základní",J201,0)</f>
        <v>0</v>
      </c>
      <c r="BF201" s="215">
        <f>IF(N201="snížená",J201,0)</f>
        <v>0</v>
      </c>
      <c r="BG201" s="215">
        <f>IF(N201="zákl. přenesená",J201,0)</f>
        <v>0</v>
      </c>
      <c r="BH201" s="215">
        <f>IF(N201="sníž. přenesená",J201,0)</f>
        <v>0</v>
      </c>
      <c r="BI201" s="215">
        <f>IF(N201="nulová",J201,0)</f>
        <v>0</v>
      </c>
      <c r="BJ201" s="16" t="s">
        <v>78</v>
      </c>
      <c r="BK201" s="215">
        <f>ROUND(I201*H201,2)</f>
        <v>0</v>
      </c>
      <c r="BL201" s="16" t="s">
        <v>243</v>
      </c>
      <c r="BM201" s="214" t="s">
        <v>672</v>
      </c>
    </row>
    <row r="202" spans="1:47" s="2" customFormat="1" ht="12">
      <c r="A202" s="37"/>
      <c r="B202" s="38"/>
      <c r="C202" s="39"/>
      <c r="D202" s="216" t="s">
        <v>126</v>
      </c>
      <c r="E202" s="39"/>
      <c r="F202" s="217" t="s">
        <v>673</v>
      </c>
      <c r="G202" s="39"/>
      <c r="H202" s="39"/>
      <c r="I202" s="218"/>
      <c r="J202" s="39"/>
      <c r="K202" s="39"/>
      <c r="L202" s="43"/>
      <c r="M202" s="219"/>
      <c r="N202" s="220"/>
      <c r="O202" s="83"/>
      <c r="P202" s="83"/>
      <c r="Q202" s="83"/>
      <c r="R202" s="83"/>
      <c r="S202" s="83"/>
      <c r="T202" s="84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6" t="s">
        <v>126</v>
      </c>
      <c r="AU202" s="16" t="s">
        <v>80</v>
      </c>
    </row>
    <row r="203" spans="1:47" s="2" customFormat="1" ht="12">
      <c r="A203" s="37"/>
      <c r="B203" s="38"/>
      <c r="C203" s="39"/>
      <c r="D203" s="221" t="s">
        <v>128</v>
      </c>
      <c r="E203" s="39"/>
      <c r="F203" s="222" t="s">
        <v>674</v>
      </c>
      <c r="G203" s="39"/>
      <c r="H203" s="39"/>
      <c r="I203" s="218"/>
      <c r="J203" s="39"/>
      <c r="K203" s="39"/>
      <c r="L203" s="43"/>
      <c r="M203" s="219"/>
      <c r="N203" s="220"/>
      <c r="O203" s="83"/>
      <c r="P203" s="83"/>
      <c r="Q203" s="83"/>
      <c r="R203" s="83"/>
      <c r="S203" s="83"/>
      <c r="T203" s="84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6" t="s">
        <v>128</v>
      </c>
      <c r="AU203" s="16" t="s">
        <v>80</v>
      </c>
    </row>
    <row r="204" spans="1:65" s="2" customFormat="1" ht="16.5" customHeight="1">
      <c r="A204" s="37"/>
      <c r="B204" s="38"/>
      <c r="C204" s="203" t="s">
        <v>312</v>
      </c>
      <c r="D204" s="203" t="s">
        <v>119</v>
      </c>
      <c r="E204" s="204" t="s">
        <v>466</v>
      </c>
      <c r="F204" s="205" t="s">
        <v>467</v>
      </c>
      <c r="G204" s="206" t="s">
        <v>468</v>
      </c>
      <c r="H204" s="207">
        <v>5</v>
      </c>
      <c r="I204" s="208"/>
      <c r="J204" s="209">
        <f>ROUND(I204*H204,2)</f>
        <v>0</v>
      </c>
      <c r="K204" s="205" t="s">
        <v>123</v>
      </c>
      <c r="L204" s="43"/>
      <c r="M204" s="210" t="s">
        <v>19</v>
      </c>
      <c r="N204" s="211" t="s">
        <v>41</v>
      </c>
      <c r="O204" s="83"/>
      <c r="P204" s="212">
        <f>O204*H204</f>
        <v>0</v>
      </c>
      <c r="Q204" s="212">
        <v>0</v>
      </c>
      <c r="R204" s="212">
        <f>Q204*H204</f>
        <v>0</v>
      </c>
      <c r="S204" s="212">
        <v>0</v>
      </c>
      <c r="T204" s="213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14" t="s">
        <v>243</v>
      </c>
      <c r="AT204" s="214" t="s">
        <v>119</v>
      </c>
      <c r="AU204" s="214" t="s">
        <v>80</v>
      </c>
      <c r="AY204" s="16" t="s">
        <v>116</v>
      </c>
      <c r="BE204" s="215">
        <f>IF(N204="základní",J204,0)</f>
        <v>0</v>
      </c>
      <c r="BF204" s="215">
        <f>IF(N204="snížená",J204,0)</f>
        <v>0</v>
      </c>
      <c r="BG204" s="215">
        <f>IF(N204="zákl. přenesená",J204,0)</f>
        <v>0</v>
      </c>
      <c r="BH204" s="215">
        <f>IF(N204="sníž. přenesená",J204,0)</f>
        <v>0</v>
      </c>
      <c r="BI204" s="215">
        <f>IF(N204="nulová",J204,0)</f>
        <v>0</v>
      </c>
      <c r="BJ204" s="16" t="s">
        <v>78</v>
      </c>
      <c r="BK204" s="215">
        <f>ROUND(I204*H204,2)</f>
        <v>0</v>
      </c>
      <c r="BL204" s="16" t="s">
        <v>243</v>
      </c>
      <c r="BM204" s="214" t="s">
        <v>675</v>
      </c>
    </row>
    <row r="205" spans="1:47" s="2" customFormat="1" ht="12">
      <c r="A205" s="37"/>
      <c r="B205" s="38"/>
      <c r="C205" s="39"/>
      <c r="D205" s="216" t="s">
        <v>126</v>
      </c>
      <c r="E205" s="39"/>
      <c r="F205" s="217" t="s">
        <v>470</v>
      </c>
      <c r="G205" s="39"/>
      <c r="H205" s="39"/>
      <c r="I205" s="218"/>
      <c r="J205" s="39"/>
      <c r="K205" s="39"/>
      <c r="L205" s="43"/>
      <c r="M205" s="219"/>
      <c r="N205" s="220"/>
      <c r="O205" s="83"/>
      <c r="P205" s="83"/>
      <c r="Q205" s="83"/>
      <c r="R205" s="83"/>
      <c r="S205" s="83"/>
      <c r="T205" s="84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6" t="s">
        <v>126</v>
      </c>
      <c r="AU205" s="16" t="s">
        <v>80</v>
      </c>
    </row>
    <row r="206" spans="1:47" s="2" customFormat="1" ht="12">
      <c r="A206" s="37"/>
      <c r="B206" s="38"/>
      <c r="C206" s="39"/>
      <c r="D206" s="221" t="s">
        <v>128</v>
      </c>
      <c r="E206" s="39"/>
      <c r="F206" s="222" t="s">
        <v>471</v>
      </c>
      <c r="G206" s="39"/>
      <c r="H206" s="39"/>
      <c r="I206" s="218"/>
      <c r="J206" s="39"/>
      <c r="K206" s="39"/>
      <c r="L206" s="43"/>
      <c r="M206" s="219"/>
      <c r="N206" s="220"/>
      <c r="O206" s="83"/>
      <c r="P206" s="83"/>
      <c r="Q206" s="83"/>
      <c r="R206" s="83"/>
      <c r="S206" s="83"/>
      <c r="T206" s="84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6" t="s">
        <v>128</v>
      </c>
      <c r="AU206" s="16" t="s">
        <v>80</v>
      </c>
    </row>
    <row r="207" spans="1:47" s="2" customFormat="1" ht="12">
      <c r="A207" s="37"/>
      <c r="B207" s="38"/>
      <c r="C207" s="39"/>
      <c r="D207" s="216" t="s">
        <v>168</v>
      </c>
      <c r="E207" s="39"/>
      <c r="F207" s="244" t="s">
        <v>676</v>
      </c>
      <c r="G207" s="39"/>
      <c r="H207" s="39"/>
      <c r="I207" s="218"/>
      <c r="J207" s="39"/>
      <c r="K207" s="39"/>
      <c r="L207" s="43"/>
      <c r="M207" s="219"/>
      <c r="N207" s="220"/>
      <c r="O207" s="83"/>
      <c r="P207" s="83"/>
      <c r="Q207" s="83"/>
      <c r="R207" s="83"/>
      <c r="S207" s="83"/>
      <c r="T207" s="84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6" t="s">
        <v>168</v>
      </c>
      <c r="AU207" s="16" t="s">
        <v>80</v>
      </c>
    </row>
    <row r="208" spans="1:65" s="2" customFormat="1" ht="21.75" customHeight="1">
      <c r="A208" s="37"/>
      <c r="B208" s="38"/>
      <c r="C208" s="203" t="s">
        <v>316</v>
      </c>
      <c r="D208" s="203" t="s">
        <v>119</v>
      </c>
      <c r="E208" s="204" t="s">
        <v>677</v>
      </c>
      <c r="F208" s="205" t="s">
        <v>678</v>
      </c>
      <c r="G208" s="206" t="s">
        <v>468</v>
      </c>
      <c r="H208" s="207">
        <v>10</v>
      </c>
      <c r="I208" s="208"/>
      <c r="J208" s="209">
        <f>ROUND(I208*H208,2)</f>
        <v>0</v>
      </c>
      <c r="K208" s="205" t="s">
        <v>123</v>
      </c>
      <c r="L208" s="43"/>
      <c r="M208" s="210" t="s">
        <v>19</v>
      </c>
      <c r="N208" s="211" t="s">
        <v>41</v>
      </c>
      <c r="O208" s="83"/>
      <c r="P208" s="212">
        <f>O208*H208</f>
        <v>0</v>
      </c>
      <c r="Q208" s="212">
        <v>0</v>
      </c>
      <c r="R208" s="212">
        <f>Q208*H208</f>
        <v>0</v>
      </c>
      <c r="S208" s="212">
        <v>0.3</v>
      </c>
      <c r="T208" s="213">
        <f>S208*H208</f>
        <v>3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14" t="s">
        <v>243</v>
      </c>
      <c r="AT208" s="214" t="s">
        <v>119</v>
      </c>
      <c r="AU208" s="214" t="s">
        <v>80</v>
      </c>
      <c r="AY208" s="16" t="s">
        <v>116</v>
      </c>
      <c r="BE208" s="215">
        <f>IF(N208="základní",J208,0)</f>
        <v>0</v>
      </c>
      <c r="BF208" s="215">
        <f>IF(N208="snížená",J208,0)</f>
        <v>0</v>
      </c>
      <c r="BG208" s="215">
        <f>IF(N208="zákl. přenesená",J208,0)</f>
        <v>0</v>
      </c>
      <c r="BH208" s="215">
        <f>IF(N208="sníž. přenesená",J208,0)</f>
        <v>0</v>
      </c>
      <c r="BI208" s="215">
        <f>IF(N208="nulová",J208,0)</f>
        <v>0</v>
      </c>
      <c r="BJ208" s="16" t="s">
        <v>78</v>
      </c>
      <c r="BK208" s="215">
        <f>ROUND(I208*H208,2)</f>
        <v>0</v>
      </c>
      <c r="BL208" s="16" t="s">
        <v>243</v>
      </c>
      <c r="BM208" s="214" t="s">
        <v>679</v>
      </c>
    </row>
    <row r="209" spans="1:47" s="2" customFormat="1" ht="12">
      <c r="A209" s="37"/>
      <c r="B209" s="38"/>
      <c r="C209" s="39"/>
      <c r="D209" s="216" t="s">
        <v>126</v>
      </c>
      <c r="E209" s="39"/>
      <c r="F209" s="217" t="s">
        <v>680</v>
      </c>
      <c r="G209" s="39"/>
      <c r="H209" s="39"/>
      <c r="I209" s="218"/>
      <c r="J209" s="39"/>
      <c r="K209" s="39"/>
      <c r="L209" s="43"/>
      <c r="M209" s="219"/>
      <c r="N209" s="220"/>
      <c r="O209" s="83"/>
      <c r="P209" s="83"/>
      <c r="Q209" s="83"/>
      <c r="R209" s="83"/>
      <c r="S209" s="83"/>
      <c r="T209" s="84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6" t="s">
        <v>126</v>
      </c>
      <c r="AU209" s="16" t="s">
        <v>80</v>
      </c>
    </row>
    <row r="210" spans="1:47" s="2" customFormat="1" ht="12">
      <c r="A210" s="37"/>
      <c r="B210" s="38"/>
      <c r="C210" s="39"/>
      <c r="D210" s="221" t="s">
        <v>128</v>
      </c>
      <c r="E210" s="39"/>
      <c r="F210" s="222" t="s">
        <v>681</v>
      </c>
      <c r="G210" s="39"/>
      <c r="H210" s="39"/>
      <c r="I210" s="218"/>
      <c r="J210" s="39"/>
      <c r="K210" s="39"/>
      <c r="L210" s="43"/>
      <c r="M210" s="219"/>
      <c r="N210" s="220"/>
      <c r="O210" s="83"/>
      <c r="P210" s="83"/>
      <c r="Q210" s="83"/>
      <c r="R210" s="83"/>
      <c r="S210" s="83"/>
      <c r="T210" s="84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6" t="s">
        <v>128</v>
      </c>
      <c r="AU210" s="16" t="s">
        <v>80</v>
      </c>
    </row>
    <row r="211" spans="1:65" s="2" customFormat="1" ht="16.5" customHeight="1">
      <c r="A211" s="37"/>
      <c r="B211" s="38"/>
      <c r="C211" s="203" t="s">
        <v>320</v>
      </c>
      <c r="D211" s="203" t="s">
        <v>119</v>
      </c>
      <c r="E211" s="204" t="s">
        <v>682</v>
      </c>
      <c r="F211" s="205" t="s">
        <v>683</v>
      </c>
      <c r="G211" s="206" t="s">
        <v>468</v>
      </c>
      <c r="H211" s="207">
        <v>3</v>
      </c>
      <c r="I211" s="208"/>
      <c r="J211" s="209">
        <f>ROUND(I211*H211,2)</f>
        <v>0</v>
      </c>
      <c r="K211" s="205" t="s">
        <v>123</v>
      </c>
      <c r="L211" s="43"/>
      <c r="M211" s="210" t="s">
        <v>19</v>
      </c>
      <c r="N211" s="211" t="s">
        <v>41</v>
      </c>
      <c r="O211" s="83"/>
      <c r="P211" s="212">
        <f>O211*H211</f>
        <v>0</v>
      </c>
      <c r="Q211" s="212">
        <v>0</v>
      </c>
      <c r="R211" s="212">
        <f>Q211*H211</f>
        <v>0</v>
      </c>
      <c r="S211" s="212">
        <v>0.325</v>
      </c>
      <c r="T211" s="213">
        <f>S211*H211</f>
        <v>0.9750000000000001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14" t="s">
        <v>243</v>
      </c>
      <c r="AT211" s="214" t="s">
        <v>119</v>
      </c>
      <c r="AU211" s="214" t="s">
        <v>80</v>
      </c>
      <c r="AY211" s="16" t="s">
        <v>116</v>
      </c>
      <c r="BE211" s="215">
        <f>IF(N211="základní",J211,0)</f>
        <v>0</v>
      </c>
      <c r="BF211" s="215">
        <f>IF(N211="snížená",J211,0)</f>
        <v>0</v>
      </c>
      <c r="BG211" s="215">
        <f>IF(N211="zákl. přenesená",J211,0)</f>
        <v>0</v>
      </c>
      <c r="BH211" s="215">
        <f>IF(N211="sníž. přenesená",J211,0)</f>
        <v>0</v>
      </c>
      <c r="BI211" s="215">
        <f>IF(N211="nulová",J211,0)</f>
        <v>0</v>
      </c>
      <c r="BJ211" s="16" t="s">
        <v>78</v>
      </c>
      <c r="BK211" s="215">
        <f>ROUND(I211*H211,2)</f>
        <v>0</v>
      </c>
      <c r="BL211" s="16" t="s">
        <v>243</v>
      </c>
      <c r="BM211" s="214" t="s">
        <v>684</v>
      </c>
    </row>
    <row r="212" spans="1:47" s="2" customFormat="1" ht="12">
      <c r="A212" s="37"/>
      <c r="B212" s="38"/>
      <c r="C212" s="39"/>
      <c r="D212" s="216" t="s">
        <v>126</v>
      </c>
      <c r="E212" s="39"/>
      <c r="F212" s="217" t="s">
        <v>685</v>
      </c>
      <c r="G212" s="39"/>
      <c r="H212" s="39"/>
      <c r="I212" s="218"/>
      <c r="J212" s="39"/>
      <c r="K212" s="39"/>
      <c r="L212" s="43"/>
      <c r="M212" s="219"/>
      <c r="N212" s="220"/>
      <c r="O212" s="83"/>
      <c r="P212" s="83"/>
      <c r="Q212" s="83"/>
      <c r="R212" s="83"/>
      <c r="S212" s="83"/>
      <c r="T212" s="84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6" t="s">
        <v>126</v>
      </c>
      <c r="AU212" s="16" t="s">
        <v>80</v>
      </c>
    </row>
    <row r="213" spans="1:47" s="2" customFormat="1" ht="12">
      <c r="A213" s="37"/>
      <c r="B213" s="38"/>
      <c r="C213" s="39"/>
      <c r="D213" s="221" t="s">
        <v>128</v>
      </c>
      <c r="E213" s="39"/>
      <c r="F213" s="222" t="s">
        <v>686</v>
      </c>
      <c r="G213" s="39"/>
      <c r="H213" s="39"/>
      <c r="I213" s="218"/>
      <c r="J213" s="39"/>
      <c r="K213" s="39"/>
      <c r="L213" s="43"/>
      <c r="M213" s="219"/>
      <c r="N213" s="220"/>
      <c r="O213" s="83"/>
      <c r="P213" s="83"/>
      <c r="Q213" s="83"/>
      <c r="R213" s="83"/>
      <c r="S213" s="83"/>
      <c r="T213" s="84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6" t="s">
        <v>128</v>
      </c>
      <c r="AU213" s="16" t="s">
        <v>80</v>
      </c>
    </row>
    <row r="214" spans="1:65" s="2" customFormat="1" ht="16.5" customHeight="1">
      <c r="A214" s="37"/>
      <c r="B214" s="38"/>
      <c r="C214" s="203" t="s">
        <v>324</v>
      </c>
      <c r="D214" s="203" t="s">
        <v>119</v>
      </c>
      <c r="E214" s="204" t="s">
        <v>687</v>
      </c>
      <c r="F214" s="205" t="s">
        <v>688</v>
      </c>
      <c r="G214" s="206" t="s">
        <v>468</v>
      </c>
      <c r="H214" s="207">
        <v>3</v>
      </c>
      <c r="I214" s="208"/>
      <c r="J214" s="209">
        <f>ROUND(I214*H214,2)</f>
        <v>0</v>
      </c>
      <c r="K214" s="205" t="s">
        <v>123</v>
      </c>
      <c r="L214" s="43"/>
      <c r="M214" s="210" t="s">
        <v>19</v>
      </c>
      <c r="N214" s="211" t="s">
        <v>41</v>
      </c>
      <c r="O214" s="83"/>
      <c r="P214" s="212">
        <f>O214*H214</f>
        <v>0</v>
      </c>
      <c r="Q214" s="212">
        <v>0</v>
      </c>
      <c r="R214" s="212">
        <f>Q214*H214</f>
        <v>0</v>
      </c>
      <c r="S214" s="212">
        <v>0.12</v>
      </c>
      <c r="T214" s="213">
        <f>S214*H214</f>
        <v>0.36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14" t="s">
        <v>243</v>
      </c>
      <c r="AT214" s="214" t="s">
        <v>119</v>
      </c>
      <c r="AU214" s="214" t="s">
        <v>80</v>
      </c>
      <c r="AY214" s="16" t="s">
        <v>116</v>
      </c>
      <c r="BE214" s="215">
        <f>IF(N214="základní",J214,0)</f>
        <v>0</v>
      </c>
      <c r="BF214" s="215">
        <f>IF(N214="snížená",J214,0)</f>
        <v>0</v>
      </c>
      <c r="BG214" s="215">
        <f>IF(N214="zákl. přenesená",J214,0)</f>
        <v>0</v>
      </c>
      <c r="BH214" s="215">
        <f>IF(N214="sníž. přenesená",J214,0)</f>
        <v>0</v>
      </c>
      <c r="BI214" s="215">
        <f>IF(N214="nulová",J214,0)</f>
        <v>0</v>
      </c>
      <c r="BJ214" s="16" t="s">
        <v>78</v>
      </c>
      <c r="BK214" s="215">
        <f>ROUND(I214*H214,2)</f>
        <v>0</v>
      </c>
      <c r="BL214" s="16" t="s">
        <v>243</v>
      </c>
      <c r="BM214" s="214" t="s">
        <v>689</v>
      </c>
    </row>
    <row r="215" spans="1:47" s="2" customFormat="1" ht="12">
      <c r="A215" s="37"/>
      <c r="B215" s="38"/>
      <c r="C215" s="39"/>
      <c r="D215" s="216" t="s">
        <v>126</v>
      </c>
      <c r="E215" s="39"/>
      <c r="F215" s="217" t="s">
        <v>690</v>
      </c>
      <c r="G215" s="39"/>
      <c r="H215" s="39"/>
      <c r="I215" s="218"/>
      <c r="J215" s="39"/>
      <c r="K215" s="39"/>
      <c r="L215" s="43"/>
      <c r="M215" s="219"/>
      <c r="N215" s="220"/>
      <c r="O215" s="83"/>
      <c r="P215" s="83"/>
      <c r="Q215" s="83"/>
      <c r="R215" s="83"/>
      <c r="S215" s="83"/>
      <c r="T215" s="84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6" t="s">
        <v>126</v>
      </c>
      <c r="AU215" s="16" t="s">
        <v>80</v>
      </c>
    </row>
    <row r="216" spans="1:47" s="2" customFormat="1" ht="12">
      <c r="A216" s="37"/>
      <c r="B216" s="38"/>
      <c r="C216" s="39"/>
      <c r="D216" s="221" t="s">
        <v>128</v>
      </c>
      <c r="E216" s="39"/>
      <c r="F216" s="222" t="s">
        <v>691</v>
      </c>
      <c r="G216" s="39"/>
      <c r="H216" s="39"/>
      <c r="I216" s="218"/>
      <c r="J216" s="39"/>
      <c r="K216" s="39"/>
      <c r="L216" s="43"/>
      <c r="M216" s="219"/>
      <c r="N216" s="220"/>
      <c r="O216" s="83"/>
      <c r="P216" s="83"/>
      <c r="Q216" s="83"/>
      <c r="R216" s="83"/>
      <c r="S216" s="83"/>
      <c r="T216" s="84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6" t="s">
        <v>128</v>
      </c>
      <c r="AU216" s="16" t="s">
        <v>80</v>
      </c>
    </row>
    <row r="217" spans="1:65" s="2" customFormat="1" ht="16.5" customHeight="1">
      <c r="A217" s="37"/>
      <c r="B217" s="38"/>
      <c r="C217" s="203" t="s">
        <v>330</v>
      </c>
      <c r="D217" s="203" t="s">
        <v>119</v>
      </c>
      <c r="E217" s="204" t="s">
        <v>473</v>
      </c>
      <c r="F217" s="205" t="s">
        <v>474</v>
      </c>
      <c r="G217" s="206" t="s">
        <v>468</v>
      </c>
      <c r="H217" s="207">
        <v>5</v>
      </c>
      <c r="I217" s="208"/>
      <c r="J217" s="209">
        <f>ROUND(I217*H217,2)</f>
        <v>0</v>
      </c>
      <c r="K217" s="205" t="s">
        <v>123</v>
      </c>
      <c r="L217" s="43"/>
      <c r="M217" s="210" t="s">
        <v>19</v>
      </c>
      <c r="N217" s="211" t="s">
        <v>41</v>
      </c>
      <c r="O217" s="83"/>
      <c r="P217" s="212">
        <f>O217*H217</f>
        <v>0</v>
      </c>
      <c r="Q217" s="212">
        <v>0</v>
      </c>
      <c r="R217" s="212">
        <f>Q217*H217</f>
        <v>0</v>
      </c>
      <c r="S217" s="212">
        <v>0.295</v>
      </c>
      <c r="T217" s="213">
        <f>S217*H217</f>
        <v>1.4749999999999999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14" t="s">
        <v>243</v>
      </c>
      <c r="AT217" s="214" t="s">
        <v>119</v>
      </c>
      <c r="AU217" s="214" t="s">
        <v>80</v>
      </c>
      <c r="AY217" s="16" t="s">
        <v>116</v>
      </c>
      <c r="BE217" s="215">
        <f>IF(N217="základní",J217,0)</f>
        <v>0</v>
      </c>
      <c r="BF217" s="215">
        <f>IF(N217="snížená",J217,0)</f>
        <v>0</v>
      </c>
      <c r="BG217" s="215">
        <f>IF(N217="zákl. přenesená",J217,0)</f>
        <v>0</v>
      </c>
      <c r="BH217" s="215">
        <f>IF(N217="sníž. přenesená",J217,0)</f>
        <v>0</v>
      </c>
      <c r="BI217" s="215">
        <f>IF(N217="nulová",J217,0)</f>
        <v>0</v>
      </c>
      <c r="BJ217" s="16" t="s">
        <v>78</v>
      </c>
      <c r="BK217" s="215">
        <f>ROUND(I217*H217,2)</f>
        <v>0</v>
      </c>
      <c r="BL217" s="16" t="s">
        <v>243</v>
      </c>
      <c r="BM217" s="214" t="s">
        <v>692</v>
      </c>
    </row>
    <row r="218" spans="1:47" s="2" customFormat="1" ht="12">
      <c r="A218" s="37"/>
      <c r="B218" s="38"/>
      <c r="C218" s="39"/>
      <c r="D218" s="216" t="s">
        <v>126</v>
      </c>
      <c r="E218" s="39"/>
      <c r="F218" s="217" t="s">
        <v>476</v>
      </c>
      <c r="G218" s="39"/>
      <c r="H218" s="39"/>
      <c r="I218" s="218"/>
      <c r="J218" s="39"/>
      <c r="K218" s="39"/>
      <c r="L218" s="43"/>
      <c r="M218" s="219"/>
      <c r="N218" s="220"/>
      <c r="O218" s="83"/>
      <c r="P218" s="83"/>
      <c r="Q218" s="83"/>
      <c r="R218" s="83"/>
      <c r="S218" s="83"/>
      <c r="T218" s="84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16" t="s">
        <v>126</v>
      </c>
      <c r="AU218" s="16" t="s">
        <v>80</v>
      </c>
    </row>
    <row r="219" spans="1:47" s="2" customFormat="1" ht="12">
      <c r="A219" s="37"/>
      <c r="B219" s="38"/>
      <c r="C219" s="39"/>
      <c r="D219" s="221" t="s">
        <v>128</v>
      </c>
      <c r="E219" s="39"/>
      <c r="F219" s="222" t="s">
        <v>477</v>
      </c>
      <c r="G219" s="39"/>
      <c r="H219" s="39"/>
      <c r="I219" s="218"/>
      <c r="J219" s="39"/>
      <c r="K219" s="39"/>
      <c r="L219" s="43"/>
      <c r="M219" s="219"/>
      <c r="N219" s="220"/>
      <c r="O219" s="83"/>
      <c r="P219" s="83"/>
      <c r="Q219" s="83"/>
      <c r="R219" s="83"/>
      <c r="S219" s="83"/>
      <c r="T219" s="84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6" t="s">
        <v>128</v>
      </c>
      <c r="AU219" s="16" t="s">
        <v>80</v>
      </c>
    </row>
    <row r="220" spans="1:47" s="2" customFormat="1" ht="12">
      <c r="A220" s="37"/>
      <c r="B220" s="38"/>
      <c r="C220" s="39"/>
      <c r="D220" s="216" t="s">
        <v>168</v>
      </c>
      <c r="E220" s="39"/>
      <c r="F220" s="244" t="s">
        <v>693</v>
      </c>
      <c r="G220" s="39"/>
      <c r="H220" s="39"/>
      <c r="I220" s="218"/>
      <c r="J220" s="39"/>
      <c r="K220" s="39"/>
      <c r="L220" s="43"/>
      <c r="M220" s="219"/>
      <c r="N220" s="220"/>
      <c r="O220" s="83"/>
      <c r="P220" s="83"/>
      <c r="Q220" s="83"/>
      <c r="R220" s="83"/>
      <c r="S220" s="83"/>
      <c r="T220" s="84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16" t="s">
        <v>168</v>
      </c>
      <c r="AU220" s="16" t="s">
        <v>80</v>
      </c>
    </row>
    <row r="221" spans="1:65" s="2" customFormat="1" ht="16.5" customHeight="1">
      <c r="A221" s="37"/>
      <c r="B221" s="38"/>
      <c r="C221" s="203" t="s">
        <v>336</v>
      </c>
      <c r="D221" s="203" t="s">
        <v>119</v>
      </c>
      <c r="E221" s="204" t="s">
        <v>694</v>
      </c>
      <c r="F221" s="205" t="s">
        <v>695</v>
      </c>
      <c r="G221" s="206" t="s">
        <v>122</v>
      </c>
      <c r="H221" s="207">
        <v>15</v>
      </c>
      <c r="I221" s="208"/>
      <c r="J221" s="209">
        <f>ROUND(I221*H221,2)</f>
        <v>0</v>
      </c>
      <c r="K221" s="205" t="s">
        <v>123</v>
      </c>
      <c r="L221" s="43"/>
      <c r="M221" s="210" t="s">
        <v>19</v>
      </c>
      <c r="N221" s="211" t="s">
        <v>41</v>
      </c>
      <c r="O221" s="83"/>
      <c r="P221" s="212">
        <f>O221*H221</f>
        <v>0</v>
      </c>
      <c r="Q221" s="212">
        <v>3E-05</v>
      </c>
      <c r="R221" s="212">
        <f>Q221*H221</f>
        <v>0.00045</v>
      </c>
      <c r="S221" s="212">
        <v>0</v>
      </c>
      <c r="T221" s="213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14" t="s">
        <v>243</v>
      </c>
      <c r="AT221" s="214" t="s">
        <v>119</v>
      </c>
      <c r="AU221" s="214" t="s">
        <v>80</v>
      </c>
      <c r="AY221" s="16" t="s">
        <v>116</v>
      </c>
      <c r="BE221" s="215">
        <f>IF(N221="základní",J221,0)</f>
        <v>0</v>
      </c>
      <c r="BF221" s="215">
        <f>IF(N221="snížená",J221,0)</f>
        <v>0</v>
      </c>
      <c r="BG221" s="215">
        <f>IF(N221="zákl. přenesená",J221,0)</f>
        <v>0</v>
      </c>
      <c r="BH221" s="215">
        <f>IF(N221="sníž. přenesená",J221,0)</f>
        <v>0</v>
      </c>
      <c r="BI221" s="215">
        <f>IF(N221="nulová",J221,0)</f>
        <v>0</v>
      </c>
      <c r="BJ221" s="16" t="s">
        <v>78</v>
      </c>
      <c r="BK221" s="215">
        <f>ROUND(I221*H221,2)</f>
        <v>0</v>
      </c>
      <c r="BL221" s="16" t="s">
        <v>243</v>
      </c>
      <c r="BM221" s="214" t="s">
        <v>696</v>
      </c>
    </row>
    <row r="222" spans="1:47" s="2" customFormat="1" ht="12">
      <c r="A222" s="37"/>
      <c r="B222" s="38"/>
      <c r="C222" s="39"/>
      <c r="D222" s="216" t="s">
        <v>126</v>
      </c>
      <c r="E222" s="39"/>
      <c r="F222" s="217" t="s">
        <v>697</v>
      </c>
      <c r="G222" s="39"/>
      <c r="H222" s="39"/>
      <c r="I222" s="218"/>
      <c r="J222" s="39"/>
      <c r="K222" s="39"/>
      <c r="L222" s="43"/>
      <c r="M222" s="219"/>
      <c r="N222" s="220"/>
      <c r="O222" s="83"/>
      <c r="P222" s="83"/>
      <c r="Q222" s="83"/>
      <c r="R222" s="83"/>
      <c r="S222" s="83"/>
      <c r="T222" s="84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6" t="s">
        <v>126</v>
      </c>
      <c r="AU222" s="16" t="s">
        <v>80</v>
      </c>
    </row>
    <row r="223" spans="1:47" s="2" customFormat="1" ht="12">
      <c r="A223" s="37"/>
      <c r="B223" s="38"/>
      <c r="C223" s="39"/>
      <c r="D223" s="221" t="s">
        <v>128</v>
      </c>
      <c r="E223" s="39"/>
      <c r="F223" s="222" t="s">
        <v>698</v>
      </c>
      <c r="G223" s="39"/>
      <c r="H223" s="39"/>
      <c r="I223" s="218"/>
      <c r="J223" s="39"/>
      <c r="K223" s="39"/>
      <c r="L223" s="43"/>
      <c r="M223" s="219"/>
      <c r="N223" s="220"/>
      <c r="O223" s="83"/>
      <c r="P223" s="83"/>
      <c r="Q223" s="83"/>
      <c r="R223" s="83"/>
      <c r="S223" s="83"/>
      <c r="T223" s="84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6" t="s">
        <v>128</v>
      </c>
      <c r="AU223" s="16" t="s">
        <v>80</v>
      </c>
    </row>
    <row r="224" spans="1:65" s="2" customFormat="1" ht="16.5" customHeight="1">
      <c r="A224" s="37"/>
      <c r="B224" s="38"/>
      <c r="C224" s="203" t="s">
        <v>341</v>
      </c>
      <c r="D224" s="203" t="s">
        <v>119</v>
      </c>
      <c r="E224" s="204" t="s">
        <v>699</v>
      </c>
      <c r="F224" s="205" t="s">
        <v>700</v>
      </c>
      <c r="G224" s="206" t="s">
        <v>122</v>
      </c>
      <c r="H224" s="207">
        <v>15</v>
      </c>
      <c r="I224" s="208"/>
      <c r="J224" s="209">
        <f>ROUND(I224*H224,2)</f>
        <v>0</v>
      </c>
      <c r="K224" s="205" t="s">
        <v>123</v>
      </c>
      <c r="L224" s="43"/>
      <c r="M224" s="210" t="s">
        <v>19</v>
      </c>
      <c r="N224" s="211" t="s">
        <v>41</v>
      </c>
      <c r="O224" s="83"/>
      <c r="P224" s="212">
        <f>O224*H224</f>
        <v>0</v>
      </c>
      <c r="Q224" s="212">
        <v>0</v>
      </c>
      <c r="R224" s="212">
        <f>Q224*H224</f>
        <v>0</v>
      </c>
      <c r="S224" s="212">
        <v>0</v>
      </c>
      <c r="T224" s="213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14" t="s">
        <v>243</v>
      </c>
      <c r="AT224" s="214" t="s">
        <v>119</v>
      </c>
      <c r="AU224" s="214" t="s">
        <v>80</v>
      </c>
      <c r="AY224" s="16" t="s">
        <v>116</v>
      </c>
      <c r="BE224" s="215">
        <f>IF(N224="základní",J224,0)</f>
        <v>0</v>
      </c>
      <c r="BF224" s="215">
        <f>IF(N224="snížená",J224,0)</f>
        <v>0</v>
      </c>
      <c r="BG224" s="215">
        <f>IF(N224="zákl. přenesená",J224,0)</f>
        <v>0</v>
      </c>
      <c r="BH224" s="215">
        <f>IF(N224="sníž. přenesená",J224,0)</f>
        <v>0</v>
      </c>
      <c r="BI224" s="215">
        <f>IF(N224="nulová",J224,0)</f>
        <v>0</v>
      </c>
      <c r="BJ224" s="16" t="s">
        <v>78</v>
      </c>
      <c r="BK224" s="215">
        <f>ROUND(I224*H224,2)</f>
        <v>0</v>
      </c>
      <c r="BL224" s="16" t="s">
        <v>243</v>
      </c>
      <c r="BM224" s="214" t="s">
        <v>701</v>
      </c>
    </row>
    <row r="225" spans="1:47" s="2" customFormat="1" ht="12">
      <c r="A225" s="37"/>
      <c r="B225" s="38"/>
      <c r="C225" s="39"/>
      <c r="D225" s="216" t="s">
        <v>126</v>
      </c>
      <c r="E225" s="39"/>
      <c r="F225" s="217" t="s">
        <v>702</v>
      </c>
      <c r="G225" s="39"/>
      <c r="H225" s="39"/>
      <c r="I225" s="218"/>
      <c r="J225" s="39"/>
      <c r="K225" s="39"/>
      <c r="L225" s="43"/>
      <c r="M225" s="219"/>
      <c r="N225" s="220"/>
      <c r="O225" s="83"/>
      <c r="P225" s="83"/>
      <c r="Q225" s="83"/>
      <c r="R225" s="83"/>
      <c r="S225" s="83"/>
      <c r="T225" s="84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6" t="s">
        <v>126</v>
      </c>
      <c r="AU225" s="16" t="s">
        <v>80</v>
      </c>
    </row>
    <row r="226" spans="1:47" s="2" customFormat="1" ht="12">
      <c r="A226" s="37"/>
      <c r="B226" s="38"/>
      <c r="C226" s="39"/>
      <c r="D226" s="221" t="s">
        <v>128</v>
      </c>
      <c r="E226" s="39"/>
      <c r="F226" s="222" t="s">
        <v>703</v>
      </c>
      <c r="G226" s="39"/>
      <c r="H226" s="39"/>
      <c r="I226" s="218"/>
      <c r="J226" s="39"/>
      <c r="K226" s="39"/>
      <c r="L226" s="43"/>
      <c r="M226" s="219"/>
      <c r="N226" s="220"/>
      <c r="O226" s="83"/>
      <c r="P226" s="83"/>
      <c r="Q226" s="83"/>
      <c r="R226" s="83"/>
      <c r="S226" s="83"/>
      <c r="T226" s="84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T226" s="16" t="s">
        <v>128</v>
      </c>
      <c r="AU226" s="16" t="s">
        <v>80</v>
      </c>
    </row>
    <row r="227" spans="1:65" s="2" customFormat="1" ht="16.5" customHeight="1">
      <c r="A227" s="37"/>
      <c r="B227" s="38"/>
      <c r="C227" s="203" t="s">
        <v>348</v>
      </c>
      <c r="D227" s="203" t="s">
        <v>119</v>
      </c>
      <c r="E227" s="204" t="s">
        <v>480</v>
      </c>
      <c r="F227" s="205" t="s">
        <v>481</v>
      </c>
      <c r="G227" s="206" t="s">
        <v>227</v>
      </c>
      <c r="H227" s="207">
        <v>11.616</v>
      </c>
      <c r="I227" s="208"/>
      <c r="J227" s="209">
        <f>ROUND(I227*H227,2)</f>
        <v>0</v>
      </c>
      <c r="K227" s="205" t="s">
        <v>123</v>
      </c>
      <c r="L227" s="43"/>
      <c r="M227" s="210" t="s">
        <v>19</v>
      </c>
      <c r="N227" s="211" t="s">
        <v>41</v>
      </c>
      <c r="O227" s="83"/>
      <c r="P227" s="212">
        <f>O227*H227</f>
        <v>0</v>
      </c>
      <c r="Q227" s="212">
        <v>0</v>
      </c>
      <c r="R227" s="212">
        <f>Q227*H227</f>
        <v>0</v>
      </c>
      <c r="S227" s="212">
        <v>0</v>
      </c>
      <c r="T227" s="213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14" t="s">
        <v>243</v>
      </c>
      <c r="AT227" s="214" t="s">
        <v>119</v>
      </c>
      <c r="AU227" s="214" t="s">
        <v>80</v>
      </c>
      <c r="AY227" s="16" t="s">
        <v>116</v>
      </c>
      <c r="BE227" s="215">
        <f>IF(N227="základní",J227,0)</f>
        <v>0</v>
      </c>
      <c r="BF227" s="215">
        <f>IF(N227="snížená",J227,0)</f>
        <v>0</v>
      </c>
      <c r="BG227" s="215">
        <f>IF(N227="zákl. přenesená",J227,0)</f>
        <v>0</v>
      </c>
      <c r="BH227" s="215">
        <f>IF(N227="sníž. přenesená",J227,0)</f>
        <v>0</v>
      </c>
      <c r="BI227" s="215">
        <f>IF(N227="nulová",J227,0)</f>
        <v>0</v>
      </c>
      <c r="BJ227" s="16" t="s">
        <v>78</v>
      </c>
      <c r="BK227" s="215">
        <f>ROUND(I227*H227,2)</f>
        <v>0</v>
      </c>
      <c r="BL227" s="16" t="s">
        <v>243</v>
      </c>
      <c r="BM227" s="214" t="s">
        <v>482</v>
      </c>
    </row>
    <row r="228" spans="1:47" s="2" customFormat="1" ht="12">
      <c r="A228" s="37"/>
      <c r="B228" s="38"/>
      <c r="C228" s="39"/>
      <c r="D228" s="216" t="s">
        <v>126</v>
      </c>
      <c r="E228" s="39"/>
      <c r="F228" s="217" t="s">
        <v>483</v>
      </c>
      <c r="G228" s="39"/>
      <c r="H228" s="39"/>
      <c r="I228" s="218"/>
      <c r="J228" s="39"/>
      <c r="K228" s="39"/>
      <c r="L228" s="43"/>
      <c r="M228" s="219"/>
      <c r="N228" s="220"/>
      <c r="O228" s="83"/>
      <c r="P228" s="83"/>
      <c r="Q228" s="83"/>
      <c r="R228" s="83"/>
      <c r="S228" s="83"/>
      <c r="T228" s="84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6" t="s">
        <v>126</v>
      </c>
      <c r="AU228" s="16" t="s">
        <v>80</v>
      </c>
    </row>
    <row r="229" spans="1:47" s="2" customFormat="1" ht="12">
      <c r="A229" s="37"/>
      <c r="B229" s="38"/>
      <c r="C229" s="39"/>
      <c r="D229" s="221" t="s">
        <v>128</v>
      </c>
      <c r="E229" s="39"/>
      <c r="F229" s="222" t="s">
        <v>484</v>
      </c>
      <c r="G229" s="39"/>
      <c r="H229" s="39"/>
      <c r="I229" s="218"/>
      <c r="J229" s="39"/>
      <c r="K229" s="39"/>
      <c r="L229" s="43"/>
      <c r="M229" s="219"/>
      <c r="N229" s="220"/>
      <c r="O229" s="83"/>
      <c r="P229" s="83"/>
      <c r="Q229" s="83"/>
      <c r="R229" s="83"/>
      <c r="S229" s="83"/>
      <c r="T229" s="84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T229" s="16" t="s">
        <v>128</v>
      </c>
      <c r="AU229" s="16" t="s">
        <v>80</v>
      </c>
    </row>
    <row r="230" spans="1:51" s="13" customFormat="1" ht="12">
      <c r="A230" s="13"/>
      <c r="B230" s="223"/>
      <c r="C230" s="224"/>
      <c r="D230" s="216" t="s">
        <v>130</v>
      </c>
      <c r="E230" s="225" t="s">
        <v>19</v>
      </c>
      <c r="F230" s="226" t="s">
        <v>704</v>
      </c>
      <c r="G230" s="224"/>
      <c r="H230" s="227">
        <v>11.616</v>
      </c>
      <c r="I230" s="228"/>
      <c r="J230" s="224"/>
      <c r="K230" s="224"/>
      <c r="L230" s="229"/>
      <c r="M230" s="230"/>
      <c r="N230" s="231"/>
      <c r="O230" s="231"/>
      <c r="P230" s="231"/>
      <c r="Q230" s="231"/>
      <c r="R230" s="231"/>
      <c r="S230" s="231"/>
      <c r="T230" s="23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3" t="s">
        <v>130</v>
      </c>
      <c r="AU230" s="233" t="s">
        <v>80</v>
      </c>
      <c r="AV230" s="13" t="s">
        <v>80</v>
      </c>
      <c r="AW230" s="13" t="s">
        <v>32</v>
      </c>
      <c r="AX230" s="13" t="s">
        <v>78</v>
      </c>
      <c r="AY230" s="233" t="s">
        <v>116</v>
      </c>
    </row>
    <row r="231" spans="1:65" s="2" customFormat="1" ht="16.5" customHeight="1">
      <c r="A231" s="37"/>
      <c r="B231" s="38"/>
      <c r="C231" s="203" t="s">
        <v>355</v>
      </c>
      <c r="D231" s="203" t="s">
        <v>119</v>
      </c>
      <c r="E231" s="204" t="s">
        <v>487</v>
      </c>
      <c r="F231" s="205" t="s">
        <v>488</v>
      </c>
      <c r="G231" s="206" t="s">
        <v>227</v>
      </c>
      <c r="H231" s="207">
        <v>232.32</v>
      </c>
      <c r="I231" s="208"/>
      <c r="J231" s="209">
        <f>ROUND(I231*H231,2)</f>
        <v>0</v>
      </c>
      <c r="K231" s="205" t="s">
        <v>123</v>
      </c>
      <c r="L231" s="43"/>
      <c r="M231" s="210" t="s">
        <v>19</v>
      </c>
      <c r="N231" s="211" t="s">
        <v>41</v>
      </c>
      <c r="O231" s="83"/>
      <c r="P231" s="212">
        <f>O231*H231</f>
        <v>0</v>
      </c>
      <c r="Q231" s="212">
        <v>0</v>
      </c>
      <c r="R231" s="212">
        <f>Q231*H231</f>
        <v>0</v>
      </c>
      <c r="S231" s="212">
        <v>0</v>
      </c>
      <c r="T231" s="213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14" t="s">
        <v>243</v>
      </c>
      <c r="AT231" s="214" t="s">
        <v>119</v>
      </c>
      <c r="AU231" s="214" t="s">
        <v>80</v>
      </c>
      <c r="AY231" s="16" t="s">
        <v>116</v>
      </c>
      <c r="BE231" s="215">
        <f>IF(N231="základní",J231,0)</f>
        <v>0</v>
      </c>
      <c r="BF231" s="215">
        <f>IF(N231="snížená",J231,0)</f>
        <v>0</v>
      </c>
      <c r="BG231" s="215">
        <f>IF(N231="zákl. přenesená",J231,0)</f>
        <v>0</v>
      </c>
      <c r="BH231" s="215">
        <f>IF(N231="sníž. přenesená",J231,0)</f>
        <v>0</v>
      </c>
      <c r="BI231" s="215">
        <f>IF(N231="nulová",J231,0)</f>
        <v>0</v>
      </c>
      <c r="BJ231" s="16" t="s">
        <v>78</v>
      </c>
      <c r="BK231" s="215">
        <f>ROUND(I231*H231,2)</f>
        <v>0</v>
      </c>
      <c r="BL231" s="16" t="s">
        <v>243</v>
      </c>
      <c r="BM231" s="214" t="s">
        <v>489</v>
      </c>
    </row>
    <row r="232" spans="1:47" s="2" customFormat="1" ht="12">
      <c r="A232" s="37"/>
      <c r="B232" s="38"/>
      <c r="C232" s="39"/>
      <c r="D232" s="216" t="s">
        <v>126</v>
      </c>
      <c r="E232" s="39"/>
      <c r="F232" s="217" t="s">
        <v>490</v>
      </c>
      <c r="G232" s="39"/>
      <c r="H232" s="39"/>
      <c r="I232" s="218"/>
      <c r="J232" s="39"/>
      <c r="K232" s="39"/>
      <c r="L232" s="43"/>
      <c r="M232" s="219"/>
      <c r="N232" s="220"/>
      <c r="O232" s="83"/>
      <c r="P232" s="83"/>
      <c r="Q232" s="83"/>
      <c r="R232" s="83"/>
      <c r="S232" s="83"/>
      <c r="T232" s="84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6" t="s">
        <v>126</v>
      </c>
      <c r="AU232" s="16" t="s">
        <v>80</v>
      </c>
    </row>
    <row r="233" spans="1:47" s="2" customFormat="1" ht="12">
      <c r="A233" s="37"/>
      <c r="B233" s="38"/>
      <c r="C233" s="39"/>
      <c r="D233" s="221" t="s">
        <v>128</v>
      </c>
      <c r="E233" s="39"/>
      <c r="F233" s="222" t="s">
        <v>491</v>
      </c>
      <c r="G233" s="39"/>
      <c r="H233" s="39"/>
      <c r="I233" s="218"/>
      <c r="J233" s="39"/>
      <c r="K233" s="39"/>
      <c r="L233" s="43"/>
      <c r="M233" s="219"/>
      <c r="N233" s="220"/>
      <c r="O233" s="83"/>
      <c r="P233" s="83"/>
      <c r="Q233" s="83"/>
      <c r="R233" s="83"/>
      <c r="S233" s="83"/>
      <c r="T233" s="84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6" t="s">
        <v>128</v>
      </c>
      <c r="AU233" s="16" t="s">
        <v>80</v>
      </c>
    </row>
    <row r="234" spans="1:51" s="13" customFormat="1" ht="12">
      <c r="A234" s="13"/>
      <c r="B234" s="223"/>
      <c r="C234" s="224"/>
      <c r="D234" s="216" t="s">
        <v>130</v>
      </c>
      <c r="E234" s="225" t="s">
        <v>19</v>
      </c>
      <c r="F234" s="226" t="s">
        <v>705</v>
      </c>
      <c r="G234" s="224"/>
      <c r="H234" s="227">
        <v>232.32</v>
      </c>
      <c r="I234" s="228"/>
      <c r="J234" s="224"/>
      <c r="K234" s="224"/>
      <c r="L234" s="229"/>
      <c r="M234" s="230"/>
      <c r="N234" s="231"/>
      <c r="O234" s="231"/>
      <c r="P234" s="231"/>
      <c r="Q234" s="231"/>
      <c r="R234" s="231"/>
      <c r="S234" s="231"/>
      <c r="T234" s="23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3" t="s">
        <v>130</v>
      </c>
      <c r="AU234" s="233" t="s">
        <v>80</v>
      </c>
      <c r="AV234" s="13" t="s">
        <v>80</v>
      </c>
      <c r="AW234" s="13" t="s">
        <v>32</v>
      </c>
      <c r="AX234" s="13" t="s">
        <v>78</v>
      </c>
      <c r="AY234" s="233" t="s">
        <v>116</v>
      </c>
    </row>
    <row r="235" spans="1:65" s="2" customFormat="1" ht="16.5" customHeight="1">
      <c r="A235" s="37"/>
      <c r="B235" s="38"/>
      <c r="C235" s="203" t="s">
        <v>364</v>
      </c>
      <c r="D235" s="203" t="s">
        <v>119</v>
      </c>
      <c r="E235" s="204" t="s">
        <v>493</v>
      </c>
      <c r="F235" s="205" t="s">
        <v>494</v>
      </c>
      <c r="G235" s="206" t="s">
        <v>227</v>
      </c>
      <c r="H235" s="207">
        <v>0.064</v>
      </c>
      <c r="I235" s="208"/>
      <c r="J235" s="209">
        <f>ROUND(I235*H235,2)</f>
        <v>0</v>
      </c>
      <c r="K235" s="205" t="s">
        <v>123</v>
      </c>
      <c r="L235" s="43"/>
      <c r="M235" s="210" t="s">
        <v>19</v>
      </c>
      <c r="N235" s="211" t="s">
        <v>41</v>
      </c>
      <c r="O235" s="83"/>
      <c r="P235" s="212">
        <f>O235*H235</f>
        <v>0</v>
      </c>
      <c r="Q235" s="212">
        <v>0</v>
      </c>
      <c r="R235" s="212">
        <f>Q235*H235</f>
        <v>0</v>
      </c>
      <c r="S235" s="212">
        <v>0</v>
      </c>
      <c r="T235" s="213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14" t="s">
        <v>243</v>
      </c>
      <c r="AT235" s="214" t="s">
        <v>119</v>
      </c>
      <c r="AU235" s="214" t="s">
        <v>80</v>
      </c>
      <c r="AY235" s="16" t="s">
        <v>116</v>
      </c>
      <c r="BE235" s="215">
        <f>IF(N235="základní",J235,0)</f>
        <v>0</v>
      </c>
      <c r="BF235" s="215">
        <f>IF(N235="snížená",J235,0)</f>
        <v>0</v>
      </c>
      <c r="BG235" s="215">
        <f>IF(N235="zákl. přenesená",J235,0)</f>
        <v>0</v>
      </c>
      <c r="BH235" s="215">
        <f>IF(N235="sníž. přenesená",J235,0)</f>
        <v>0</v>
      </c>
      <c r="BI235" s="215">
        <f>IF(N235="nulová",J235,0)</f>
        <v>0</v>
      </c>
      <c r="BJ235" s="16" t="s">
        <v>78</v>
      </c>
      <c r="BK235" s="215">
        <f>ROUND(I235*H235,2)</f>
        <v>0</v>
      </c>
      <c r="BL235" s="16" t="s">
        <v>243</v>
      </c>
      <c r="BM235" s="214" t="s">
        <v>495</v>
      </c>
    </row>
    <row r="236" spans="1:47" s="2" customFormat="1" ht="12">
      <c r="A236" s="37"/>
      <c r="B236" s="38"/>
      <c r="C236" s="39"/>
      <c r="D236" s="216" t="s">
        <v>126</v>
      </c>
      <c r="E236" s="39"/>
      <c r="F236" s="217" t="s">
        <v>496</v>
      </c>
      <c r="G236" s="39"/>
      <c r="H236" s="39"/>
      <c r="I236" s="218"/>
      <c r="J236" s="39"/>
      <c r="K236" s="39"/>
      <c r="L236" s="43"/>
      <c r="M236" s="219"/>
      <c r="N236" s="220"/>
      <c r="O236" s="83"/>
      <c r="P236" s="83"/>
      <c r="Q236" s="83"/>
      <c r="R236" s="83"/>
      <c r="S236" s="83"/>
      <c r="T236" s="84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6" t="s">
        <v>126</v>
      </c>
      <c r="AU236" s="16" t="s">
        <v>80</v>
      </c>
    </row>
    <row r="237" spans="1:47" s="2" customFormat="1" ht="12">
      <c r="A237" s="37"/>
      <c r="B237" s="38"/>
      <c r="C237" s="39"/>
      <c r="D237" s="221" t="s">
        <v>128</v>
      </c>
      <c r="E237" s="39"/>
      <c r="F237" s="222" t="s">
        <v>497</v>
      </c>
      <c r="G237" s="39"/>
      <c r="H237" s="39"/>
      <c r="I237" s="218"/>
      <c r="J237" s="39"/>
      <c r="K237" s="39"/>
      <c r="L237" s="43"/>
      <c r="M237" s="219"/>
      <c r="N237" s="220"/>
      <c r="O237" s="83"/>
      <c r="P237" s="83"/>
      <c r="Q237" s="83"/>
      <c r="R237" s="83"/>
      <c r="S237" s="83"/>
      <c r="T237" s="84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16" t="s">
        <v>128</v>
      </c>
      <c r="AU237" s="16" t="s">
        <v>80</v>
      </c>
    </row>
    <row r="238" spans="1:63" s="12" customFormat="1" ht="25.9" customHeight="1">
      <c r="A238" s="12"/>
      <c r="B238" s="187"/>
      <c r="C238" s="188"/>
      <c r="D238" s="189" t="s">
        <v>69</v>
      </c>
      <c r="E238" s="190" t="s">
        <v>498</v>
      </c>
      <c r="F238" s="190" t="s">
        <v>499</v>
      </c>
      <c r="G238" s="188"/>
      <c r="H238" s="188"/>
      <c r="I238" s="191"/>
      <c r="J238" s="192">
        <f>BK238</f>
        <v>0</v>
      </c>
      <c r="K238" s="188"/>
      <c r="L238" s="193"/>
      <c r="M238" s="194"/>
      <c r="N238" s="195"/>
      <c r="O238" s="195"/>
      <c r="P238" s="196">
        <f>SUM(P239:P246)</f>
        <v>0</v>
      </c>
      <c r="Q238" s="195"/>
      <c r="R238" s="196">
        <f>SUM(R239:R246)</f>
        <v>0</v>
      </c>
      <c r="S238" s="195"/>
      <c r="T238" s="197">
        <f>SUM(T239:T246)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198" t="s">
        <v>144</v>
      </c>
      <c r="AT238" s="199" t="s">
        <v>69</v>
      </c>
      <c r="AU238" s="199" t="s">
        <v>70</v>
      </c>
      <c r="AY238" s="198" t="s">
        <v>116</v>
      </c>
      <c r="BK238" s="200">
        <f>SUM(BK239:BK246)</f>
        <v>0</v>
      </c>
    </row>
    <row r="239" spans="1:65" s="2" customFormat="1" ht="16.5" customHeight="1">
      <c r="A239" s="37"/>
      <c r="B239" s="38"/>
      <c r="C239" s="203" t="s">
        <v>371</v>
      </c>
      <c r="D239" s="203" t="s">
        <v>119</v>
      </c>
      <c r="E239" s="204" t="s">
        <v>501</v>
      </c>
      <c r="F239" s="205" t="s">
        <v>502</v>
      </c>
      <c r="G239" s="206" t="s">
        <v>503</v>
      </c>
      <c r="H239" s="207">
        <v>5</v>
      </c>
      <c r="I239" s="208"/>
      <c r="J239" s="209">
        <f>ROUND(I239*H239,2)</f>
        <v>0</v>
      </c>
      <c r="K239" s="205" t="s">
        <v>123</v>
      </c>
      <c r="L239" s="43"/>
      <c r="M239" s="210" t="s">
        <v>19</v>
      </c>
      <c r="N239" s="211" t="s">
        <v>41</v>
      </c>
      <c r="O239" s="83"/>
      <c r="P239" s="212">
        <f>O239*H239</f>
        <v>0</v>
      </c>
      <c r="Q239" s="212">
        <v>0</v>
      </c>
      <c r="R239" s="212">
        <f>Q239*H239</f>
        <v>0</v>
      </c>
      <c r="S239" s="212">
        <v>0</v>
      </c>
      <c r="T239" s="213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14" t="s">
        <v>504</v>
      </c>
      <c r="AT239" s="214" t="s">
        <v>119</v>
      </c>
      <c r="AU239" s="214" t="s">
        <v>78</v>
      </c>
      <c r="AY239" s="16" t="s">
        <v>116</v>
      </c>
      <c r="BE239" s="215">
        <f>IF(N239="základní",J239,0)</f>
        <v>0</v>
      </c>
      <c r="BF239" s="215">
        <f>IF(N239="snížená",J239,0)</f>
        <v>0</v>
      </c>
      <c r="BG239" s="215">
        <f>IF(N239="zákl. přenesená",J239,0)</f>
        <v>0</v>
      </c>
      <c r="BH239" s="215">
        <f>IF(N239="sníž. přenesená",J239,0)</f>
        <v>0</v>
      </c>
      <c r="BI239" s="215">
        <f>IF(N239="nulová",J239,0)</f>
        <v>0</v>
      </c>
      <c r="BJ239" s="16" t="s">
        <v>78</v>
      </c>
      <c r="BK239" s="215">
        <f>ROUND(I239*H239,2)</f>
        <v>0</v>
      </c>
      <c r="BL239" s="16" t="s">
        <v>504</v>
      </c>
      <c r="BM239" s="214" t="s">
        <v>505</v>
      </c>
    </row>
    <row r="240" spans="1:47" s="2" customFormat="1" ht="12">
      <c r="A240" s="37"/>
      <c r="B240" s="38"/>
      <c r="C240" s="39"/>
      <c r="D240" s="216" t="s">
        <v>126</v>
      </c>
      <c r="E240" s="39"/>
      <c r="F240" s="217" t="s">
        <v>506</v>
      </c>
      <c r="G240" s="39"/>
      <c r="H240" s="39"/>
      <c r="I240" s="218"/>
      <c r="J240" s="39"/>
      <c r="K240" s="39"/>
      <c r="L240" s="43"/>
      <c r="M240" s="219"/>
      <c r="N240" s="220"/>
      <c r="O240" s="83"/>
      <c r="P240" s="83"/>
      <c r="Q240" s="83"/>
      <c r="R240" s="83"/>
      <c r="S240" s="83"/>
      <c r="T240" s="84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6" t="s">
        <v>126</v>
      </c>
      <c r="AU240" s="16" t="s">
        <v>78</v>
      </c>
    </row>
    <row r="241" spans="1:47" s="2" customFormat="1" ht="12">
      <c r="A241" s="37"/>
      <c r="B241" s="38"/>
      <c r="C241" s="39"/>
      <c r="D241" s="221" t="s">
        <v>128</v>
      </c>
      <c r="E241" s="39"/>
      <c r="F241" s="222" t="s">
        <v>507</v>
      </c>
      <c r="G241" s="39"/>
      <c r="H241" s="39"/>
      <c r="I241" s="218"/>
      <c r="J241" s="39"/>
      <c r="K241" s="39"/>
      <c r="L241" s="43"/>
      <c r="M241" s="219"/>
      <c r="N241" s="220"/>
      <c r="O241" s="83"/>
      <c r="P241" s="83"/>
      <c r="Q241" s="83"/>
      <c r="R241" s="83"/>
      <c r="S241" s="83"/>
      <c r="T241" s="84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16" t="s">
        <v>128</v>
      </c>
      <c r="AU241" s="16" t="s">
        <v>78</v>
      </c>
    </row>
    <row r="242" spans="1:47" s="2" customFormat="1" ht="12">
      <c r="A242" s="37"/>
      <c r="B242" s="38"/>
      <c r="C242" s="39"/>
      <c r="D242" s="216" t="s">
        <v>168</v>
      </c>
      <c r="E242" s="39"/>
      <c r="F242" s="244" t="s">
        <v>508</v>
      </c>
      <c r="G242" s="39"/>
      <c r="H242" s="39"/>
      <c r="I242" s="218"/>
      <c r="J242" s="39"/>
      <c r="K242" s="39"/>
      <c r="L242" s="43"/>
      <c r="M242" s="219"/>
      <c r="N242" s="220"/>
      <c r="O242" s="83"/>
      <c r="P242" s="83"/>
      <c r="Q242" s="83"/>
      <c r="R242" s="83"/>
      <c r="S242" s="83"/>
      <c r="T242" s="84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6" t="s">
        <v>168</v>
      </c>
      <c r="AU242" s="16" t="s">
        <v>78</v>
      </c>
    </row>
    <row r="243" spans="1:65" s="2" customFormat="1" ht="16.5" customHeight="1">
      <c r="A243" s="37"/>
      <c r="B243" s="38"/>
      <c r="C243" s="203" t="s">
        <v>378</v>
      </c>
      <c r="D243" s="203" t="s">
        <v>119</v>
      </c>
      <c r="E243" s="204" t="s">
        <v>516</v>
      </c>
      <c r="F243" s="205" t="s">
        <v>517</v>
      </c>
      <c r="G243" s="206" t="s">
        <v>503</v>
      </c>
      <c r="H243" s="207">
        <v>5</v>
      </c>
      <c r="I243" s="208"/>
      <c r="J243" s="209">
        <f>ROUND(I243*H243,2)</f>
        <v>0</v>
      </c>
      <c r="K243" s="205" t="s">
        <v>123</v>
      </c>
      <c r="L243" s="43"/>
      <c r="M243" s="210" t="s">
        <v>19</v>
      </c>
      <c r="N243" s="211" t="s">
        <v>41</v>
      </c>
      <c r="O243" s="83"/>
      <c r="P243" s="212">
        <f>O243*H243</f>
        <v>0</v>
      </c>
      <c r="Q243" s="212">
        <v>0</v>
      </c>
      <c r="R243" s="212">
        <f>Q243*H243</f>
        <v>0</v>
      </c>
      <c r="S243" s="212">
        <v>0</v>
      </c>
      <c r="T243" s="213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14" t="s">
        <v>504</v>
      </c>
      <c r="AT243" s="214" t="s">
        <v>119</v>
      </c>
      <c r="AU243" s="214" t="s">
        <v>78</v>
      </c>
      <c r="AY243" s="16" t="s">
        <v>116</v>
      </c>
      <c r="BE243" s="215">
        <f>IF(N243="základní",J243,0)</f>
        <v>0</v>
      </c>
      <c r="BF243" s="215">
        <f>IF(N243="snížená",J243,0)</f>
        <v>0</v>
      </c>
      <c r="BG243" s="215">
        <f>IF(N243="zákl. přenesená",J243,0)</f>
        <v>0</v>
      </c>
      <c r="BH243" s="215">
        <f>IF(N243="sníž. přenesená",J243,0)</f>
        <v>0</v>
      </c>
      <c r="BI243" s="215">
        <f>IF(N243="nulová",J243,0)</f>
        <v>0</v>
      </c>
      <c r="BJ243" s="16" t="s">
        <v>78</v>
      </c>
      <c r="BK243" s="215">
        <f>ROUND(I243*H243,2)</f>
        <v>0</v>
      </c>
      <c r="BL243" s="16" t="s">
        <v>504</v>
      </c>
      <c r="BM243" s="214" t="s">
        <v>518</v>
      </c>
    </row>
    <row r="244" spans="1:47" s="2" customFormat="1" ht="12">
      <c r="A244" s="37"/>
      <c r="B244" s="38"/>
      <c r="C244" s="39"/>
      <c r="D244" s="216" t="s">
        <v>126</v>
      </c>
      <c r="E244" s="39"/>
      <c r="F244" s="217" t="s">
        <v>519</v>
      </c>
      <c r="G244" s="39"/>
      <c r="H244" s="39"/>
      <c r="I244" s="218"/>
      <c r="J244" s="39"/>
      <c r="K244" s="39"/>
      <c r="L244" s="43"/>
      <c r="M244" s="219"/>
      <c r="N244" s="220"/>
      <c r="O244" s="83"/>
      <c r="P244" s="83"/>
      <c r="Q244" s="83"/>
      <c r="R244" s="83"/>
      <c r="S244" s="83"/>
      <c r="T244" s="84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T244" s="16" t="s">
        <v>126</v>
      </c>
      <c r="AU244" s="16" t="s">
        <v>78</v>
      </c>
    </row>
    <row r="245" spans="1:47" s="2" customFormat="1" ht="12">
      <c r="A245" s="37"/>
      <c r="B245" s="38"/>
      <c r="C245" s="39"/>
      <c r="D245" s="221" t="s">
        <v>128</v>
      </c>
      <c r="E245" s="39"/>
      <c r="F245" s="222" t="s">
        <v>520</v>
      </c>
      <c r="G245" s="39"/>
      <c r="H245" s="39"/>
      <c r="I245" s="218"/>
      <c r="J245" s="39"/>
      <c r="K245" s="39"/>
      <c r="L245" s="43"/>
      <c r="M245" s="219"/>
      <c r="N245" s="220"/>
      <c r="O245" s="83"/>
      <c r="P245" s="83"/>
      <c r="Q245" s="83"/>
      <c r="R245" s="83"/>
      <c r="S245" s="83"/>
      <c r="T245" s="84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128</v>
      </c>
      <c r="AU245" s="16" t="s">
        <v>78</v>
      </c>
    </row>
    <row r="246" spans="1:47" s="2" customFormat="1" ht="12">
      <c r="A246" s="37"/>
      <c r="B246" s="38"/>
      <c r="C246" s="39"/>
      <c r="D246" s="216" t="s">
        <v>168</v>
      </c>
      <c r="E246" s="39"/>
      <c r="F246" s="244" t="s">
        <v>508</v>
      </c>
      <c r="G246" s="39"/>
      <c r="H246" s="39"/>
      <c r="I246" s="218"/>
      <c r="J246" s="39"/>
      <c r="K246" s="39"/>
      <c r="L246" s="43"/>
      <c r="M246" s="219"/>
      <c r="N246" s="220"/>
      <c r="O246" s="83"/>
      <c r="P246" s="83"/>
      <c r="Q246" s="83"/>
      <c r="R246" s="83"/>
      <c r="S246" s="83"/>
      <c r="T246" s="84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16" t="s">
        <v>168</v>
      </c>
      <c r="AU246" s="16" t="s">
        <v>78</v>
      </c>
    </row>
    <row r="247" spans="1:63" s="12" customFormat="1" ht="25.9" customHeight="1">
      <c r="A247" s="12"/>
      <c r="B247" s="187"/>
      <c r="C247" s="188"/>
      <c r="D247" s="189" t="s">
        <v>69</v>
      </c>
      <c r="E247" s="190" t="s">
        <v>527</v>
      </c>
      <c r="F247" s="190" t="s">
        <v>528</v>
      </c>
      <c r="G247" s="188"/>
      <c r="H247" s="188"/>
      <c r="I247" s="191"/>
      <c r="J247" s="192">
        <f>BK247</f>
        <v>0</v>
      </c>
      <c r="K247" s="188"/>
      <c r="L247" s="193"/>
      <c r="M247" s="194"/>
      <c r="N247" s="195"/>
      <c r="O247" s="195"/>
      <c r="P247" s="196">
        <f>P248+P258+P262</f>
        <v>0</v>
      </c>
      <c r="Q247" s="195"/>
      <c r="R247" s="196">
        <f>R248+R258+R262</f>
        <v>0</v>
      </c>
      <c r="S247" s="195"/>
      <c r="T247" s="197">
        <f>T248+T258+T262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198" t="s">
        <v>150</v>
      </c>
      <c r="AT247" s="199" t="s">
        <v>69</v>
      </c>
      <c r="AU247" s="199" t="s">
        <v>70</v>
      </c>
      <c r="AY247" s="198" t="s">
        <v>116</v>
      </c>
      <c r="BK247" s="200">
        <f>BK248+BK258+BK262</f>
        <v>0</v>
      </c>
    </row>
    <row r="248" spans="1:63" s="12" customFormat="1" ht="22.8" customHeight="1">
      <c r="A248" s="12"/>
      <c r="B248" s="187"/>
      <c r="C248" s="188"/>
      <c r="D248" s="189" t="s">
        <v>69</v>
      </c>
      <c r="E248" s="201" t="s">
        <v>529</v>
      </c>
      <c r="F248" s="201" t="s">
        <v>530</v>
      </c>
      <c r="G248" s="188"/>
      <c r="H248" s="188"/>
      <c r="I248" s="191"/>
      <c r="J248" s="202">
        <f>BK248</f>
        <v>0</v>
      </c>
      <c r="K248" s="188"/>
      <c r="L248" s="193"/>
      <c r="M248" s="194"/>
      <c r="N248" s="195"/>
      <c r="O248" s="195"/>
      <c r="P248" s="196">
        <f>SUM(P249:P257)</f>
        <v>0</v>
      </c>
      <c r="Q248" s="195"/>
      <c r="R248" s="196">
        <f>SUM(R249:R257)</f>
        <v>0</v>
      </c>
      <c r="S248" s="195"/>
      <c r="T248" s="197">
        <f>SUM(T249:T257)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198" t="s">
        <v>150</v>
      </c>
      <c r="AT248" s="199" t="s">
        <v>69</v>
      </c>
      <c r="AU248" s="199" t="s">
        <v>78</v>
      </c>
      <c r="AY248" s="198" t="s">
        <v>116</v>
      </c>
      <c r="BK248" s="200">
        <f>SUM(BK249:BK257)</f>
        <v>0</v>
      </c>
    </row>
    <row r="249" spans="1:65" s="2" customFormat="1" ht="16.5" customHeight="1">
      <c r="A249" s="37"/>
      <c r="B249" s="38"/>
      <c r="C249" s="203" t="s">
        <v>384</v>
      </c>
      <c r="D249" s="203" t="s">
        <v>119</v>
      </c>
      <c r="E249" s="204" t="s">
        <v>532</v>
      </c>
      <c r="F249" s="205" t="s">
        <v>533</v>
      </c>
      <c r="G249" s="206" t="s">
        <v>534</v>
      </c>
      <c r="H249" s="207">
        <v>1</v>
      </c>
      <c r="I249" s="208"/>
      <c r="J249" s="209">
        <f>ROUND(I249*H249,2)</f>
        <v>0</v>
      </c>
      <c r="K249" s="205" t="s">
        <v>123</v>
      </c>
      <c r="L249" s="43"/>
      <c r="M249" s="210" t="s">
        <v>19</v>
      </c>
      <c r="N249" s="211" t="s">
        <v>41</v>
      </c>
      <c r="O249" s="83"/>
      <c r="P249" s="212">
        <f>O249*H249</f>
        <v>0</v>
      </c>
      <c r="Q249" s="212">
        <v>0</v>
      </c>
      <c r="R249" s="212">
        <f>Q249*H249</f>
        <v>0</v>
      </c>
      <c r="S249" s="212">
        <v>0</v>
      </c>
      <c r="T249" s="213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14" t="s">
        <v>535</v>
      </c>
      <c r="AT249" s="214" t="s">
        <v>119</v>
      </c>
      <c r="AU249" s="214" t="s">
        <v>80</v>
      </c>
      <c r="AY249" s="16" t="s">
        <v>116</v>
      </c>
      <c r="BE249" s="215">
        <f>IF(N249="základní",J249,0)</f>
        <v>0</v>
      </c>
      <c r="BF249" s="215">
        <f>IF(N249="snížená",J249,0)</f>
        <v>0</v>
      </c>
      <c r="BG249" s="215">
        <f>IF(N249="zákl. přenesená",J249,0)</f>
        <v>0</v>
      </c>
      <c r="BH249" s="215">
        <f>IF(N249="sníž. přenesená",J249,0)</f>
        <v>0</v>
      </c>
      <c r="BI249" s="215">
        <f>IF(N249="nulová",J249,0)</f>
        <v>0</v>
      </c>
      <c r="BJ249" s="16" t="s">
        <v>78</v>
      </c>
      <c r="BK249" s="215">
        <f>ROUND(I249*H249,2)</f>
        <v>0</v>
      </c>
      <c r="BL249" s="16" t="s">
        <v>535</v>
      </c>
      <c r="BM249" s="214" t="s">
        <v>536</v>
      </c>
    </row>
    <row r="250" spans="1:47" s="2" customFormat="1" ht="12">
      <c r="A250" s="37"/>
      <c r="B250" s="38"/>
      <c r="C250" s="39"/>
      <c r="D250" s="216" t="s">
        <v>126</v>
      </c>
      <c r="E250" s="39"/>
      <c r="F250" s="217" t="s">
        <v>533</v>
      </c>
      <c r="G250" s="39"/>
      <c r="H250" s="39"/>
      <c r="I250" s="218"/>
      <c r="J250" s="39"/>
      <c r="K250" s="39"/>
      <c r="L250" s="43"/>
      <c r="M250" s="219"/>
      <c r="N250" s="220"/>
      <c r="O250" s="83"/>
      <c r="P250" s="83"/>
      <c r="Q250" s="83"/>
      <c r="R250" s="83"/>
      <c r="S250" s="83"/>
      <c r="T250" s="84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16" t="s">
        <v>126</v>
      </c>
      <c r="AU250" s="16" t="s">
        <v>80</v>
      </c>
    </row>
    <row r="251" spans="1:47" s="2" customFormat="1" ht="12">
      <c r="A251" s="37"/>
      <c r="B251" s="38"/>
      <c r="C251" s="39"/>
      <c r="D251" s="221" t="s">
        <v>128</v>
      </c>
      <c r="E251" s="39"/>
      <c r="F251" s="222" t="s">
        <v>537</v>
      </c>
      <c r="G251" s="39"/>
      <c r="H251" s="39"/>
      <c r="I251" s="218"/>
      <c r="J251" s="39"/>
      <c r="K251" s="39"/>
      <c r="L251" s="43"/>
      <c r="M251" s="219"/>
      <c r="N251" s="220"/>
      <c r="O251" s="83"/>
      <c r="P251" s="83"/>
      <c r="Q251" s="83"/>
      <c r="R251" s="83"/>
      <c r="S251" s="83"/>
      <c r="T251" s="84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16" t="s">
        <v>128</v>
      </c>
      <c r="AU251" s="16" t="s">
        <v>80</v>
      </c>
    </row>
    <row r="252" spans="1:65" s="2" customFormat="1" ht="16.5" customHeight="1">
      <c r="A252" s="37"/>
      <c r="B252" s="38"/>
      <c r="C252" s="203" t="s">
        <v>390</v>
      </c>
      <c r="D252" s="203" t="s">
        <v>119</v>
      </c>
      <c r="E252" s="204" t="s">
        <v>539</v>
      </c>
      <c r="F252" s="205" t="s">
        <v>540</v>
      </c>
      <c r="G252" s="206" t="s">
        <v>534</v>
      </c>
      <c r="H252" s="207">
        <v>1</v>
      </c>
      <c r="I252" s="208"/>
      <c r="J252" s="209">
        <f>ROUND(I252*H252,2)</f>
        <v>0</v>
      </c>
      <c r="K252" s="205" t="s">
        <v>123</v>
      </c>
      <c r="L252" s="43"/>
      <c r="M252" s="210" t="s">
        <v>19</v>
      </c>
      <c r="N252" s="211" t="s">
        <v>41</v>
      </c>
      <c r="O252" s="83"/>
      <c r="P252" s="212">
        <f>O252*H252</f>
        <v>0</v>
      </c>
      <c r="Q252" s="212">
        <v>0</v>
      </c>
      <c r="R252" s="212">
        <f>Q252*H252</f>
        <v>0</v>
      </c>
      <c r="S252" s="212">
        <v>0</v>
      </c>
      <c r="T252" s="213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14" t="s">
        <v>535</v>
      </c>
      <c r="AT252" s="214" t="s">
        <v>119</v>
      </c>
      <c r="AU252" s="214" t="s">
        <v>80</v>
      </c>
      <c r="AY252" s="16" t="s">
        <v>116</v>
      </c>
      <c r="BE252" s="215">
        <f>IF(N252="základní",J252,0)</f>
        <v>0</v>
      </c>
      <c r="BF252" s="215">
        <f>IF(N252="snížená",J252,0)</f>
        <v>0</v>
      </c>
      <c r="BG252" s="215">
        <f>IF(N252="zákl. přenesená",J252,0)</f>
        <v>0</v>
      </c>
      <c r="BH252" s="215">
        <f>IF(N252="sníž. přenesená",J252,0)</f>
        <v>0</v>
      </c>
      <c r="BI252" s="215">
        <f>IF(N252="nulová",J252,0)</f>
        <v>0</v>
      </c>
      <c r="BJ252" s="16" t="s">
        <v>78</v>
      </c>
      <c r="BK252" s="215">
        <f>ROUND(I252*H252,2)</f>
        <v>0</v>
      </c>
      <c r="BL252" s="16" t="s">
        <v>535</v>
      </c>
      <c r="BM252" s="214" t="s">
        <v>541</v>
      </c>
    </row>
    <row r="253" spans="1:47" s="2" customFormat="1" ht="12">
      <c r="A253" s="37"/>
      <c r="B253" s="38"/>
      <c r="C253" s="39"/>
      <c r="D253" s="216" t="s">
        <v>126</v>
      </c>
      <c r="E253" s="39"/>
      <c r="F253" s="217" t="s">
        <v>540</v>
      </c>
      <c r="G253" s="39"/>
      <c r="H253" s="39"/>
      <c r="I253" s="218"/>
      <c r="J253" s="39"/>
      <c r="K253" s="39"/>
      <c r="L253" s="43"/>
      <c r="M253" s="219"/>
      <c r="N253" s="220"/>
      <c r="O253" s="83"/>
      <c r="P253" s="83"/>
      <c r="Q253" s="83"/>
      <c r="R253" s="83"/>
      <c r="S253" s="83"/>
      <c r="T253" s="84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T253" s="16" t="s">
        <v>126</v>
      </c>
      <c r="AU253" s="16" t="s">
        <v>80</v>
      </c>
    </row>
    <row r="254" spans="1:47" s="2" customFormat="1" ht="12">
      <c r="A254" s="37"/>
      <c r="B254" s="38"/>
      <c r="C254" s="39"/>
      <c r="D254" s="221" t="s">
        <v>128</v>
      </c>
      <c r="E254" s="39"/>
      <c r="F254" s="222" t="s">
        <v>542</v>
      </c>
      <c r="G254" s="39"/>
      <c r="H254" s="39"/>
      <c r="I254" s="218"/>
      <c r="J254" s="39"/>
      <c r="K254" s="39"/>
      <c r="L254" s="43"/>
      <c r="M254" s="219"/>
      <c r="N254" s="220"/>
      <c r="O254" s="83"/>
      <c r="P254" s="83"/>
      <c r="Q254" s="83"/>
      <c r="R254" s="83"/>
      <c r="S254" s="83"/>
      <c r="T254" s="84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T254" s="16" t="s">
        <v>128</v>
      </c>
      <c r="AU254" s="16" t="s">
        <v>80</v>
      </c>
    </row>
    <row r="255" spans="1:65" s="2" customFormat="1" ht="16.5" customHeight="1">
      <c r="A255" s="37"/>
      <c r="B255" s="38"/>
      <c r="C255" s="203" t="s">
        <v>397</v>
      </c>
      <c r="D255" s="203" t="s">
        <v>119</v>
      </c>
      <c r="E255" s="204" t="s">
        <v>544</v>
      </c>
      <c r="F255" s="205" t="s">
        <v>545</v>
      </c>
      <c r="G255" s="206" t="s">
        <v>534</v>
      </c>
      <c r="H255" s="207">
        <v>1</v>
      </c>
      <c r="I255" s="208"/>
      <c r="J255" s="209">
        <f>ROUND(I255*H255,2)</f>
        <v>0</v>
      </c>
      <c r="K255" s="205" t="s">
        <v>123</v>
      </c>
      <c r="L255" s="43"/>
      <c r="M255" s="210" t="s">
        <v>19</v>
      </c>
      <c r="N255" s="211" t="s">
        <v>41</v>
      </c>
      <c r="O255" s="83"/>
      <c r="P255" s="212">
        <f>O255*H255</f>
        <v>0</v>
      </c>
      <c r="Q255" s="212">
        <v>0</v>
      </c>
      <c r="R255" s="212">
        <f>Q255*H255</f>
        <v>0</v>
      </c>
      <c r="S255" s="212">
        <v>0</v>
      </c>
      <c r="T255" s="213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14" t="s">
        <v>535</v>
      </c>
      <c r="AT255" s="214" t="s">
        <v>119</v>
      </c>
      <c r="AU255" s="214" t="s">
        <v>80</v>
      </c>
      <c r="AY255" s="16" t="s">
        <v>116</v>
      </c>
      <c r="BE255" s="215">
        <f>IF(N255="základní",J255,0)</f>
        <v>0</v>
      </c>
      <c r="BF255" s="215">
        <f>IF(N255="snížená",J255,0)</f>
        <v>0</v>
      </c>
      <c r="BG255" s="215">
        <f>IF(N255="zákl. přenesená",J255,0)</f>
        <v>0</v>
      </c>
      <c r="BH255" s="215">
        <f>IF(N255="sníž. přenesená",J255,0)</f>
        <v>0</v>
      </c>
      <c r="BI255" s="215">
        <f>IF(N255="nulová",J255,0)</f>
        <v>0</v>
      </c>
      <c r="BJ255" s="16" t="s">
        <v>78</v>
      </c>
      <c r="BK255" s="215">
        <f>ROUND(I255*H255,2)</f>
        <v>0</v>
      </c>
      <c r="BL255" s="16" t="s">
        <v>535</v>
      </c>
      <c r="BM255" s="214" t="s">
        <v>546</v>
      </c>
    </row>
    <row r="256" spans="1:47" s="2" customFormat="1" ht="12">
      <c r="A256" s="37"/>
      <c r="B256" s="38"/>
      <c r="C256" s="39"/>
      <c r="D256" s="216" t="s">
        <v>126</v>
      </c>
      <c r="E256" s="39"/>
      <c r="F256" s="217" t="s">
        <v>545</v>
      </c>
      <c r="G256" s="39"/>
      <c r="H256" s="39"/>
      <c r="I256" s="218"/>
      <c r="J256" s="39"/>
      <c r="K256" s="39"/>
      <c r="L256" s="43"/>
      <c r="M256" s="219"/>
      <c r="N256" s="220"/>
      <c r="O256" s="83"/>
      <c r="P256" s="83"/>
      <c r="Q256" s="83"/>
      <c r="R256" s="83"/>
      <c r="S256" s="83"/>
      <c r="T256" s="84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T256" s="16" t="s">
        <v>126</v>
      </c>
      <c r="AU256" s="16" t="s">
        <v>80</v>
      </c>
    </row>
    <row r="257" spans="1:47" s="2" customFormat="1" ht="12">
      <c r="A257" s="37"/>
      <c r="B257" s="38"/>
      <c r="C257" s="39"/>
      <c r="D257" s="221" t="s">
        <v>128</v>
      </c>
      <c r="E257" s="39"/>
      <c r="F257" s="222" t="s">
        <v>547</v>
      </c>
      <c r="G257" s="39"/>
      <c r="H257" s="39"/>
      <c r="I257" s="218"/>
      <c r="J257" s="39"/>
      <c r="K257" s="39"/>
      <c r="L257" s="43"/>
      <c r="M257" s="219"/>
      <c r="N257" s="220"/>
      <c r="O257" s="83"/>
      <c r="P257" s="83"/>
      <c r="Q257" s="83"/>
      <c r="R257" s="83"/>
      <c r="S257" s="83"/>
      <c r="T257" s="84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T257" s="16" t="s">
        <v>128</v>
      </c>
      <c r="AU257" s="16" t="s">
        <v>80</v>
      </c>
    </row>
    <row r="258" spans="1:63" s="12" customFormat="1" ht="22.8" customHeight="1">
      <c r="A258" s="12"/>
      <c r="B258" s="187"/>
      <c r="C258" s="188"/>
      <c r="D258" s="189" t="s">
        <v>69</v>
      </c>
      <c r="E258" s="201" t="s">
        <v>706</v>
      </c>
      <c r="F258" s="201" t="s">
        <v>707</v>
      </c>
      <c r="G258" s="188"/>
      <c r="H258" s="188"/>
      <c r="I258" s="191"/>
      <c r="J258" s="202">
        <f>BK258</f>
        <v>0</v>
      </c>
      <c r="K258" s="188"/>
      <c r="L258" s="193"/>
      <c r="M258" s="194"/>
      <c r="N258" s="195"/>
      <c r="O258" s="195"/>
      <c r="P258" s="196">
        <f>SUM(P259:P261)</f>
        <v>0</v>
      </c>
      <c r="Q258" s="195"/>
      <c r="R258" s="196">
        <f>SUM(R259:R261)</f>
        <v>0</v>
      </c>
      <c r="S258" s="195"/>
      <c r="T258" s="197">
        <f>SUM(T259:T261)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198" t="s">
        <v>150</v>
      </c>
      <c r="AT258" s="199" t="s">
        <v>69</v>
      </c>
      <c r="AU258" s="199" t="s">
        <v>78</v>
      </c>
      <c r="AY258" s="198" t="s">
        <v>116</v>
      </c>
      <c r="BK258" s="200">
        <f>SUM(BK259:BK261)</f>
        <v>0</v>
      </c>
    </row>
    <row r="259" spans="1:65" s="2" customFormat="1" ht="16.5" customHeight="1">
      <c r="A259" s="37"/>
      <c r="B259" s="38"/>
      <c r="C259" s="203" t="s">
        <v>404</v>
      </c>
      <c r="D259" s="203" t="s">
        <v>119</v>
      </c>
      <c r="E259" s="204" t="s">
        <v>708</v>
      </c>
      <c r="F259" s="205" t="s">
        <v>709</v>
      </c>
      <c r="G259" s="206" t="s">
        <v>534</v>
      </c>
      <c r="H259" s="207">
        <v>1</v>
      </c>
      <c r="I259" s="208"/>
      <c r="J259" s="209">
        <f>ROUND(I259*H259,2)</f>
        <v>0</v>
      </c>
      <c r="K259" s="205" t="s">
        <v>123</v>
      </c>
      <c r="L259" s="43"/>
      <c r="M259" s="210" t="s">
        <v>19</v>
      </c>
      <c r="N259" s="211" t="s">
        <v>41</v>
      </c>
      <c r="O259" s="83"/>
      <c r="P259" s="212">
        <f>O259*H259</f>
        <v>0</v>
      </c>
      <c r="Q259" s="212">
        <v>0</v>
      </c>
      <c r="R259" s="212">
        <f>Q259*H259</f>
        <v>0</v>
      </c>
      <c r="S259" s="212">
        <v>0</v>
      </c>
      <c r="T259" s="213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14" t="s">
        <v>535</v>
      </c>
      <c r="AT259" s="214" t="s">
        <v>119</v>
      </c>
      <c r="AU259" s="214" t="s">
        <v>80</v>
      </c>
      <c r="AY259" s="16" t="s">
        <v>116</v>
      </c>
      <c r="BE259" s="215">
        <f>IF(N259="základní",J259,0)</f>
        <v>0</v>
      </c>
      <c r="BF259" s="215">
        <f>IF(N259="snížená",J259,0)</f>
        <v>0</v>
      </c>
      <c r="BG259" s="215">
        <f>IF(N259="zákl. přenesená",J259,0)</f>
        <v>0</v>
      </c>
      <c r="BH259" s="215">
        <f>IF(N259="sníž. přenesená",J259,0)</f>
        <v>0</v>
      </c>
      <c r="BI259" s="215">
        <f>IF(N259="nulová",J259,0)</f>
        <v>0</v>
      </c>
      <c r="BJ259" s="16" t="s">
        <v>78</v>
      </c>
      <c r="BK259" s="215">
        <f>ROUND(I259*H259,2)</f>
        <v>0</v>
      </c>
      <c r="BL259" s="16" t="s">
        <v>535</v>
      </c>
      <c r="BM259" s="214" t="s">
        <v>710</v>
      </c>
    </row>
    <row r="260" spans="1:47" s="2" customFormat="1" ht="12">
      <c r="A260" s="37"/>
      <c r="B260" s="38"/>
      <c r="C260" s="39"/>
      <c r="D260" s="216" t="s">
        <v>126</v>
      </c>
      <c r="E260" s="39"/>
      <c r="F260" s="217" t="s">
        <v>709</v>
      </c>
      <c r="G260" s="39"/>
      <c r="H260" s="39"/>
      <c r="I260" s="218"/>
      <c r="J260" s="39"/>
      <c r="K260" s="39"/>
      <c r="L260" s="43"/>
      <c r="M260" s="219"/>
      <c r="N260" s="220"/>
      <c r="O260" s="83"/>
      <c r="P260" s="83"/>
      <c r="Q260" s="83"/>
      <c r="R260" s="83"/>
      <c r="S260" s="83"/>
      <c r="T260" s="84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T260" s="16" t="s">
        <v>126</v>
      </c>
      <c r="AU260" s="16" t="s">
        <v>80</v>
      </c>
    </row>
    <row r="261" spans="1:47" s="2" customFormat="1" ht="12">
      <c r="A261" s="37"/>
      <c r="B261" s="38"/>
      <c r="C261" s="39"/>
      <c r="D261" s="221" t="s">
        <v>128</v>
      </c>
      <c r="E261" s="39"/>
      <c r="F261" s="222" t="s">
        <v>711</v>
      </c>
      <c r="G261" s="39"/>
      <c r="H261" s="39"/>
      <c r="I261" s="218"/>
      <c r="J261" s="39"/>
      <c r="K261" s="39"/>
      <c r="L261" s="43"/>
      <c r="M261" s="219"/>
      <c r="N261" s="220"/>
      <c r="O261" s="83"/>
      <c r="P261" s="83"/>
      <c r="Q261" s="83"/>
      <c r="R261" s="83"/>
      <c r="S261" s="83"/>
      <c r="T261" s="84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16" t="s">
        <v>128</v>
      </c>
      <c r="AU261" s="16" t="s">
        <v>80</v>
      </c>
    </row>
    <row r="262" spans="1:63" s="12" customFormat="1" ht="22.8" customHeight="1">
      <c r="A262" s="12"/>
      <c r="B262" s="187"/>
      <c r="C262" s="188"/>
      <c r="D262" s="189" t="s">
        <v>69</v>
      </c>
      <c r="E262" s="201" t="s">
        <v>548</v>
      </c>
      <c r="F262" s="201" t="s">
        <v>549</v>
      </c>
      <c r="G262" s="188"/>
      <c r="H262" s="188"/>
      <c r="I262" s="191"/>
      <c r="J262" s="202">
        <f>BK262</f>
        <v>0</v>
      </c>
      <c r="K262" s="188"/>
      <c r="L262" s="193"/>
      <c r="M262" s="194"/>
      <c r="N262" s="195"/>
      <c r="O262" s="195"/>
      <c r="P262" s="196">
        <f>SUM(P263:P277)</f>
        <v>0</v>
      </c>
      <c r="Q262" s="195"/>
      <c r="R262" s="196">
        <f>SUM(R263:R277)</f>
        <v>0</v>
      </c>
      <c r="S262" s="195"/>
      <c r="T262" s="197">
        <f>SUM(T263:T277)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198" t="s">
        <v>150</v>
      </c>
      <c r="AT262" s="199" t="s">
        <v>69</v>
      </c>
      <c r="AU262" s="199" t="s">
        <v>78</v>
      </c>
      <c r="AY262" s="198" t="s">
        <v>116</v>
      </c>
      <c r="BK262" s="200">
        <f>SUM(BK263:BK277)</f>
        <v>0</v>
      </c>
    </row>
    <row r="263" spans="1:65" s="2" customFormat="1" ht="16.5" customHeight="1">
      <c r="A263" s="37"/>
      <c r="B263" s="38"/>
      <c r="C263" s="203" t="s">
        <v>412</v>
      </c>
      <c r="D263" s="203" t="s">
        <v>119</v>
      </c>
      <c r="E263" s="204" t="s">
        <v>551</v>
      </c>
      <c r="F263" s="205" t="s">
        <v>552</v>
      </c>
      <c r="G263" s="206" t="s">
        <v>534</v>
      </c>
      <c r="H263" s="207">
        <v>1</v>
      </c>
      <c r="I263" s="208"/>
      <c r="J263" s="209">
        <f>ROUND(I263*H263,2)</f>
        <v>0</v>
      </c>
      <c r="K263" s="205" t="s">
        <v>123</v>
      </c>
      <c r="L263" s="43"/>
      <c r="M263" s="210" t="s">
        <v>19</v>
      </c>
      <c r="N263" s="211" t="s">
        <v>41</v>
      </c>
      <c r="O263" s="83"/>
      <c r="P263" s="212">
        <f>O263*H263</f>
        <v>0</v>
      </c>
      <c r="Q263" s="212">
        <v>0</v>
      </c>
      <c r="R263" s="212">
        <f>Q263*H263</f>
        <v>0</v>
      </c>
      <c r="S263" s="212">
        <v>0</v>
      </c>
      <c r="T263" s="213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14" t="s">
        <v>535</v>
      </c>
      <c r="AT263" s="214" t="s">
        <v>119</v>
      </c>
      <c r="AU263" s="214" t="s">
        <v>80</v>
      </c>
      <c r="AY263" s="16" t="s">
        <v>116</v>
      </c>
      <c r="BE263" s="215">
        <f>IF(N263="základní",J263,0)</f>
        <v>0</v>
      </c>
      <c r="BF263" s="215">
        <f>IF(N263="snížená",J263,0)</f>
        <v>0</v>
      </c>
      <c r="BG263" s="215">
        <f>IF(N263="zákl. přenesená",J263,0)</f>
        <v>0</v>
      </c>
      <c r="BH263" s="215">
        <f>IF(N263="sníž. přenesená",J263,0)</f>
        <v>0</v>
      </c>
      <c r="BI263" s="215">
        <f>IF(N263="nulová",J263,0)</f>
        <v>0</v>
      </c>
      <c r="BJ263" s="16" t="s">
        <v>78</v>
      </c>
      <c r="BK263" s="215">
        <f>ROUND(I263*H263,2)</f>
        <v>0</v>
      </c>
      <c r="BL263" s="16" t="s">
        <v>535</v>
      </c>
      <c r="BM263" s="214" t="s">
        <v>553</v>
      </c>
    </row>
    <row r="264" spans="1:47" s="2" customFormat="1" ht="12">
      <c r="A264" s="37"/>
      <c r="B264" s="38"/>
      <c r="C264" s="39"/>
      <c r="D264" s="216" t="s">
        <v>126</v>
      </c>
      <c r="E264" s="39"/>
      <c r="F264" s="217" t="s">
        <v>552</v>
      </c>
      <c r="G264" s="39"/>
      <c r="H264" s="39"/>
      <c r="I264" s="218"/>
      <c r="J264" s="39"/>
      <c r="K264" s="39"/>
      <c r="L264" s="43"/>
      <c r="M264" s="219"/>
      <c r="N264" s="220"/>
      <c r="O264" s="83"/>
      <c r="P264" s="83"/>
      <c r="Q264" s="83"/>
      <c r="R264" s="83"/>
      <c r="S264" s="83"/>
      <c r="T264" s="84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T264" s="16" t="s">
        <v>126</v>
      </c>
      <c r="AU264" s="16" t="s">
        <v>80</v>
      </c>
    </row>
    <row r="265" spans="1:47" s="2" customFormat="1" ht="12">
      <c r="A265" s="37"/>
      <c r="B265" s="38"/>
      <c r="C265" s="39"/>
      <c r="D265" s="221" t="s">
        <v>128</v>
      </c>
      <c r="E265" s="39"/>
      <c r="F265" s="222" t="s">
        <v>554</v>
      </c>
      <c r="G265" s="39"/>
      <c r="H265" s="39"/>
      <c r="I265" s="218"/>
      <c r="J265" s="39"/>
      <c r="K265" s="39"/>
      <c r="L265" s="43"/>
      <c r="M265" s="219"/>
      <c r="N265" s="220"/>
      <c r="O265" s="83"/>
      <c r="P265" s="83"/>
      <c r="Q265" s="83"/>
      <c r="R265" s="83"/>
      <c r="S265" s="83"/>
      <c r="T265" s="84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16" t="s">
        <v>128</v>
      </c>
      <c r="AU265" s="16" t="s">
        <v>80</v>
      </c>
    </row>
    <row r="266" spans="1:65" s="2" customFormat="1" ht="16.5" customHeight="1">
      <c r="A266" s="37"/>
      <c r="B266" s="38"/>
      <c r="C266" s="203" t="s">
        <v>419</v>
      </c>
      <c r="D266" s="203" t="s">
        <v>119</v>
      </c>
      <c r="E266" s="204" t="s">
        <v>556</v>
      </c>
      <c r="F266" s="205" t="s">
        <v>557</v>
      </c>
      <c r="G266" s="206" t="s">
        <v>534</v>
      </c>
      <c r="H266" s="207">
        <v>1</v>
      </c>
      <c r="I266" s="208"/>
      <c r="J266" s="209">
        <f>ROUND(I266*H266,2)</f>
        <v>0</v>
      </c>
      <c r="K266" s="205" t="s">
        <v>123</v>
      </c>
      <c r="L266" s="43"/>
      <c r="M266" s="210" t="s">
        <v>19</v>
      </c>
      <c r="N266" s="211" t="s">
        <v>41</v>
      </c>
      <c r="O266" s="83"/>
      <c r="P266" s="212">
        <f>O266*H266</f>
        <v>0</v>
      </c>
      <c r="Q266" s="212">
        <v>0</v>
      </c>
      <c r="R266" s="212">
        <f>Q266*H266</f>
        <v>0</v>
      </c>
      <c r="S266" s="212">
        <v>0</v>
      </c>
      <c r="T266" s="213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14" t="s">
        <v>535</v>
      </c>
      <c r="AT266" s="214" t="s">
        <v>119</v>
      </c>
      <c r="AU266" s="214" t="s">
        <v>80</v>
      </c>
      <c r="AY266" s="16" t="s">
        <v>116</v>
      </c>
      <c r="BE266" s="215">
        <f>IF(N266="základní",J266,0)</f>
        <v>0</v>
      </c>
      <c r="BF266" s="215">
        <f>IF(N266="snížená",J266,0)</f>
        <v>0</v>
      </c>
      <c r="BG266" s="215">
        <f>IF(N266="zákl. přenesená",J266,0)</f>
        <v>0</v>
      </c>
      <c r="BH266" s="215">
        <f>IF(N266="sníž. přenesená",J266,0)</f>
        <v>0</v>
      </c>
      <c r="BI266" s="215">
        <f>IF(N266="nulová",J266,0)</f>
        <v>0</v>
      </c>
      <c r="BJ266" s="16" t="s">
        <v>78</v>
      </c>
      <c r="BK266" s="215">
        <f>ROUND(I266*H266,2)</f>
        <v>0</v>
      </c>
      <c r="BL266" s="16" t="s">
        <v>535</v>
      </c>
      <c r="BM266" s="214" t="s">
        <v>558</v>
      </c>
    </row>
    <row r="267" spans="1:47" s="2" customFormat="1" ht="12">
      <c r="A267" s="37"/>
      <c r="B267" s="38"/>
      <c r="C267" s="39"/>
      <c r="D267" s="216" t="s">
        <v>126</v>
      </c>
      <c r="E267" s="39"/>
      <c r="F267" s="217" t="s">
        <v>557</v>
      </c>
      <c r="G267" s="39"/>
      <c r="H267" s="39"/>
      <c r="I267" s="218"/>
      <c r="J267" s="39"/>
      <c r="K267" s="39"/>
      <c r="L267" s="43"/>
      <c r="M267" s="219"/>
      <c r="N267" s="220"/>
      <c r="O267" s="83"/>
      <c r="P267" s="83"/>
      <c r="Q267" s="83"/>
      <c r="R267" s="83"/>
      <c r="S267" s="83"/>
      <c r="T267" s="84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T267" s="16" t="s">
        <v>126</v>
      </c>
      <c r="AU267" s="16" t="s">
        <v>80</v>
      </c>
    </row>
    <row r="268" spans="1:47" s="2" customFormat="1" ht="12">
      <c r="A268" s="37"/>
      <c r="B268" s="38"/>
      <c r="C268" s="39"/>
      <c r="D268" s="221" t="s">
        <v>128</v>
      </c>
      <c r="E268" s="39"/>
      <c r="F268" s="222" t="s">
        <v>559</v>
      </c>
      <c r="G268" s="39"/>
      <c r="H268" s="39"/>
      <c r="I268" s="218"/>
      <c r="J268" s="39"/>
      <c r="K268" s="39"/>
      <c r="L268" s="43"/>
      <c r="M268" s="219"/>
      <c r="N268" s="220"/>
      <c r="O268" s="83"/>
      <c r="P268" s="83"/>
      <c r="Q268" s="83"/>
      <c r="R268" s="83"/>
      <c r="S268" s="83"/>
      <c r="T268" s="84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T268" s="16" t="s">
        <v>128</v>
      </c>
      <c r="AU268" s="16" t="s">
        <v>80</v>
      </c>
    </row>
    <row r="269" spans="1:65" s="2" customFormat="1" ht="16.5" customHeight="1">
      <c r="A269" s="37"/>
      <c r="B269" s="38"/>
      <c r="C269" s="203" t="s">
        <v>425</v>
      </c>
      <c r="D269" s="203" t="s">
        <v>119</v>
      </c>
      <c r="E269" s="204" t="s">
        <v>561</v>
      </c>
      <c r="F269" s="205" t="s">
        <v>562</v>
      </c>
      <c r="G269" s="206" t="s">
        <v>534</v>
      </c>
      <c r="H269" s="207">
        <v>1</v>
      </c>
      <c r="I269" s="208"/>
      <c r="J269" s="209">
        <f>ROUND(I269*H269,2)</f>
        <v>0</v>
      </c>
      <c r="K269" s="205" t="s">
        <v>123</v>
      </c>
      <c r="L269" s="43"/>
      <c r="M269" s="210" t="s">
        <v>19</v>
      </c>
      <c r="N269" s="211" t="s">
        <v>41</v>
      </c>
      <c r="O269" s="83"/>
      <c r="P269" s="212">
        <f>O269*H269</f>
        <v>0</v>
      </c>
      <c r="Q269" s="212">
        <v>0</v>
      </c>
      <c r="R269" s="212">
        <f>Q269*H269</f>
        <v>0</v>
      </c>
      <c r="S269" s="212">
        <v>0</v>
      </c>
      <c r="T269" s="213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14" t="s">
        <v>535</v>
      </c>
      <c r="AT269" s="214" t="s">
        <v>119</v>
      </c>
      <c r="AU269" s="214" t="s">
        <v>80</v>
      </c>
      <c r="AY269" s="16" t="s">
        <v>116</v>
      </c>
      <c r="BE269" s="215">
        <f>IF(N269="základní",J269,0)</f>
        <v>0</v>
      </c>
      <c r="BF269" s="215">
        <f>IF(N269="snížená",J269,0)</f>
        <v>0</v>
      </c>
      <c r="BG269" s="215">
        <f>IF(N269="zákl. přenesená",J269,0)</f>
        <v>0</v>
      </c>
      <c r="BH269" s="215">
        <f>IF(N269="sníž. přenesená",J269,0)</f>
        <v>0</v>
      </c>
      <c r="BI269" s="215">
        <f>IF(N269="nulová",J269,0)</f>
        <v>0</v>
      </c>
      <c r="BJ269" s="16" t="s">
        <v>78</v>
      </c>
      <c r="BK269" s="215">
        <f>ROUND(I269*H269,2)</f>
        <v>0</v>
      </c>
      <c r="BL269" s="16" t="s">
        <v>535</v>
      </c>
      <c r="BM269" s="214" t="s">
        <v>563</v>
      </c>
    </row>
    <row r="270" spans="1:47" s="2" customFormat="1" ht="12">
      <c r="A270" s="37"/>
      <c r="B270" s="38"/>
      <c r="C270" s="39"/>
      <c r="D270" s="216" t="s">
        <v>126</v>
      </c>
      <c r="E270" s="39"/>
      <c r="F270" s="217" t="s">
        <v>562</v>
      </c>
      <c r="G270" s="39"/>
      <c r="H270" s="39"/>
      <c r="I270" s="218"/>
      <c r="J270" s="39"/>
      <c r="K270" s="39"/>
      <c r="L270" s="43"/>
      <c r="M270" s="219"/>
      <c r="N270" s="220"/>
      <c r="O270" s="83"/>
      <c r="P270" s="83"/>
      <c r="Q270" s="83"/>
      <c r="R270" s="83"/>
      <c r="S270" s="83"/>
      <c r="T270" s="84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T270" s="16" t="s">
        <v>126</v>
      </c>
      <c r="AU270" s="16" t="s">
        <v>80</v>
      </c>
    </row>
    <row r="271" spans="1:47" s="2" customFormat="1" ht="12">
      <c r="A271" s="37"/>
      <c r="B271" s="38"/>
      <c r="C271" s="39"/>
      <c r="D271" s="221" t="s">
        <v>128</v>
      </c>
      <c r="E271" s="39"/>
      <c r="F271" s="222" t="s">
        <v>564</v>
      </c>
      <c r="G271" s="39"/>
      <c r="H271" s="39"/>
      <c r="I271" s="218"/>
      <c r="J271" s="39"/>
      <c r="K271" s="39"/>
      <c r="L271" s="43"/>
      <c r="M271" s="219"/>
      <c r="N271" s="220"/>
      <c r="O271" s="83"/>
      <c r="P271" s="83"/>
      <c r="Q271" s="83"/>
      <c r="R271" s="83"/>
      <c r="S271" s="83"/>
      <c r="T271" s="84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T271" s="16" t="s">
        <v>128</v>
      </c>
      <c r="AU271" s="16" t="s">
        <v>80</v>
      </c>
    </row>
    <row r="272" spans="1:65" s="2" customFormat="1" ht="16.5" customHeight="1">
      <c r="A272" s="37"/>
      <c r="B272" s="38"/>
      <c r="C272" s="203" t="s">
        <v>431</v>
      </c>
      <c r="D272" s="203" t="s">
        <v>119</v>
      </c>
      <c r="E272" s="204" t="s">
        <v>566</v>
      </c>
      <c r="F272" s="205" t="s">
        <v>567</v>
      </c>
      <c r="G272" s="206" t="s">
        <v>534</v>
      </c>
      <c r="H272" s="207">
        <v>1</v>
      </c>
      <c r="I272" s="208"/>
      <c r="J272" s="209">
        <f>ROUND(I272*H272,2)</f>
        <v>0</v>
      </c>
      <c r="K272" s="205" t="s">
        <v>123</v>
      </c>
      <c r="L272" s="43"/>
      <c r="M272" s="210" t="s">
        <v>19</v>
      </c>
      <c r="N272" s="211" t="s">
        <v>41</v>
      </c>
      <c r="O272" s="83"/>
      <c r="P272" s="212">
        <f>O272*H272</f>
        <v>0</v>
      </c>
      <c r="Q272" s="212">
        <v>0</v>
      </c>
      <c r="R272" s="212">
        <f>Q272*H272</f>
        <v>0</v>
      </c>
      <c r="S272" s="212">
        <v>0</v>
      </c>
      <c r="T272" s="213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14" t="s">
        <v>535</v>
      </c>
      <c r="AT272" s="214" t="s">
        <v>119</v>
      </c>
      <c r="AU272" s="214" t="s">
        <v>80</v>
      </c>
      <c r="AY272" s="16" t="s">
        <v>116</v>
      </c>
      <c r="BE272" s="215">
        <f>IF(N272="základní",J272,0)</f>
        <v>0</v>
      </c>
      <c r="BF272" s="215">
        <f>IF(N272="snížená",J272,0)</f>
        <v>0</v>
      </c>
      <c r="BG272" s="215">
        <f>IF(N272="zákl. přenesená",J272,0)</f>
        <v>0</v>
      </c>
      <c r="BH272" s="215">
        <f>IF(N272="sníž. přenesená",J272,0)</f>
        <v>0</v>
      </c>
      <c r="BI272" s="215">
        <f>IF(N272="nulová",J272,0)</f>
        <v>0</v>
      </c>
      <c r="BJ272" s="16" t="s">
        <v>78</v>
      </c>
      <c r="BK272" s="215">
        <f>ROUND(I272*H272,2)</f>
        <v>0</v>
      </c>
      <c r="BL272" s="16" t="s">
        <v>535</v>
      </c>
      <c r="BM272" s="214" t="s">
        <v>568</v>
      </c>
    </row>
    <row r="273" spans="1:47" s="2" customFormat="1" ht="12">
      <c r="A273" s="37"/>
      <c r="B273" s="38"/>
      <c r="C273" s="39"/>
      <c r="D273" s="216" t="s">
        <v>126</v>
      </c>
      <c r="E273" s="39"/>
      <c r="F273" s="217" t="s">
        <v>567</v>
      </c>
      <c r="G273" s="39"/>
      <c r="H273" s="39"/>
      <c r="I273" s="218"/>
      <c r="J273" s="39"/>
      <c r="K273" s="39"/>
      <c r="L273" s="43"/>
      <c r="M273" s="219"/>
      <c r="N273" s="220"/>
      <c r="O273" s="83"/>
      <c r="P273" s="83"/>
      <c r="Q273" s="83"/>
      <c r="R273" s="83"/>
      <c r="S273" s="83"/>
      <c r="T273" s="84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T273" s="16" t="s">
        <v>126</v>
      </c>
      <c r="AU273" s="16" t="s">
        <v>80</v>
      </c>
    </row>
    <row r="274" spans="1:47" s="2" customFormat="1" ht="12">
      <c r="A274" s="37"/>
      <c r="B274" s="38"/>
      <c r="C274" s="39"/>
      <c r="D274" s="221" t="s">
        <v>128</v>
      </c>
      <c r="E274" s="39"/>
      <c r="F274" s="222" t="s">
        <v>569</v>
      </c>
      <c r="G274" s="39"/>
      <c r="H274" s="39"/>
      <c r="I274" s="218"/>
      <c r="J274" s="39"/>
      <c r="K274" s="39"/>
      <c r="L274" s="43"/>
      <c r="M274" s="219"/>
      <c r="N274" s="220"/>
      <c r="O274" s="83"/>
      <c r="P274" s="83"/>
      <c r="Q274" s="83"/>
      <c r="R274" s="83"/>
      <c r="S274" s="83"/>
      <c r="T274" s="84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T274" s="16" t="s">
        <v>128</v>
      </c>
      <c r="AU274" s="16" t="s">
        <v>80</v>
      </c>
    </row>
    <row r="275" spans="1:65" s="2" customFormat="1" ht="16.5" customHeight="1">
      <c r="A275" s="37"/>
      <c r="B275" s="38"/>
      <c r="C275" s="203" t="s">
        <v>439</v>
      </c>
      <c r="D275" s="203" t="s">
        <v>119</v>
      </c>
      <c r="E275" s="204" t="s">
        <v>571</v>
      </c>
      <c r="F275" s="205" t="s">
        <v>572</v>
      </c>
      <c r="G275" s="206" t="s">
        <v>534</v>
      </c>
      <c r="H275" s="207">
        <v>1</v>
      </c>
      <c r="I275" s="208"/>
      <c r="J275" s="209">
        <f>ROUND(I275*H275,2)</f>
        <v>0</v>
      </c>
      <c r="K275" s="205" t="s">
        <v>123</v>
      </c>
      <c r="L275" s="43"/>
      <c r="M275" s="210" t="s">
        <v>19</v>
      </c>
      <c r="N275" s="211" t="s">
        <v>41</v>
      </c>
      <c r="O275" s="83"/>
      <c r="P275" s="212">
        <f>O275*H275</f>
        <v>0</v>
      </c>
      <c r="Q275" s="212">
        <v>0</v>
      </c>
      <c r="R275" s="212">
        <f>Q275*H275</f>
        <v>0</v>
      </c>
      <c r="S275" s="212">
        <v>0</v>
      </c>
      <c r="T275" s="213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14" t="s">
        <v>535</v>
      </c>
      <c r="AT275" s="214" t="s">
        <v>119</v>
      </c>
      <c r="AU275" s="214" t="s">
        <v>80</v>
      </c>
      <c r="AY275" s="16" t="s">
        <v>116</v>
      </c>
      <c r="BE275" s="215">
        <f>IF(N275="základní",J275,0)</f>
        <v>0</v>
      </c>
      <c r="BF275" s="215">
        <f>IF(N275="snížená",J275,0)</f>
        <v>0</v>
      </c>
      <c r="BG275" s="215">
        <f>IF(N275="zákl. přenesená",J275,0)</f>
        <v>0</v>
      </c>
      <c r="BH275" s="215">
        <f>IF(N275="sníž. přenesená",J275,0)</f>
        <v>0</v>
      </c>
      <c r="BI275" s="215">
        <f>IF(N275="nulová",J275,0)</f>
        <v>0</v>
      </c>
      <c r="BJ275" s="16" t="s">
        <v>78</v>
      </c>
      <c r="BK275" s="215">
        <f>ROUND(I275*H275,2)</f>
        <v>0</v>
      </c>
      <c r="BL275" s="16" t="s">
        <v>535</v>
      </c>
      <c r="BM275" s="214" t="s">
        <v>573</v>
      </c>
    </row>
    <row r="276" spans="1:47" s="2" customFormat="1" ht="12">
      <c r="A276" s="37"/>
      <c r="B276" s="38"/>
      <c r="C276" s="39"/>
      <c r="D276" s="216" t="s">
        <v>126</v>
      </c>
      <c r="E276" s="39"/>
      <c r="F276" s="217" t="s">
        <v>572</v>
      </c>
      <c r="G276" s="39"/>
      <c r="H276" s="39"/>
      <c r="I276" s="218"/>
      <c r="J276" s="39"/>
      <c r="K276" s="39"/>
      <c r="L276" s="43"/>
      <c r="M276" s="219"/>
      <c r="N276" s="220"/>
      <c r="O276" s="83"/>
      <c r="P276" s="83"/>
      <c r="Q276" s="83"/>
      <c r="R276" s="83"/>
      <c r="S276" s="83"/>
      <c r="T276" s="84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T276" s="16" t="s">
        <v>126</v>
      </c>
      <c r="AU276" s="16" t="s">
        <v>80</v>
      </c>
    </row>
    <row r="277" spans="1:47" s="2" customFormat="1" ht="12">
      <c r="A277" s="37"/>
      <c r="B277" s="38"/>
      <c r="C277" s="39"/>
      <c r="D277" s="221" t="s">
        <v>128</v>
      </c>
      <c r="E277" s="39"/>
      <c r="F277" s="222" t="s">
        <v>574</v>
      </c>
      <c r="G277" s="39"/>
      <c r="H277" s="39"/>
      <c r="I277" s="218"/>
      <c r="J277" s="39"/>
      <c r="K277" s="39"/>
      <c r="L277" s="43"/>
      <c r="M277" s="245"/>
      <c r="N277" s="246"/>
      <c r="O277" s="247"/>
      <c r="P277" s="247"/>
      <c r="Q277" s="247"/>
      <c r="R277" s="247"/>
      <c r="S277" s="247"/>
      <c r="T277" s="248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T277" s="16" t="s">
        <v>128</v>
      </c>
      <c r="AU277" s="16" t="s">
        <v>80</v>
      </c>
    </row>
    <row r="278" spans="1:31" s="2" customFormat="1" ht="6.95" customHeight="1">
      <c r="A278" s="37"/>
      <c r="B278" s="58"/>
      <c r="C278" s="59"/>
      <c r="D278" s="59"/>
      <c r="E278" s="59"/>
      <c r="F278" s="59"/>
      <c r="G278" s="59"/>
      <c r="H278" s="59"/>
      <c r="I278" s="59"/>
      <c r="J278" s="59"/>
      <c r="K278" s="59"/>
      <c r="L278" s="43"/>
      <c r="M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</row>
  </sheetData>
  <sheetProtection password="C7B2" sheet="1" objects="1" scenarios="1" formatColumns="0" formatRows="0" autoFilter="0"/>
  <autoFilter ref="C87:K277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4" r:id="rId1" display="https://podminky.urs.cz/item/CS_URS_2023_01/220182002"/>
    <hyperlink ref="F98" r:id="rId2" display="https://podminky.urs.cz/item/CS_URS_2023_01/220182026"/>
    <hyperlink ref="F103" r:id="rId3" display="https://podminky.urs.cz/item/CS_URS_2023_01/220182027"/>
    <hyperlink ref="F110" r:id="rId4" display="https://podminky.urs.cz/item/CS_URS_2023_01/228182027"/>
    <hyperlink ref="F114" r:id="rId5" display="https://podminky.urs.cz/item/CS_URS_2023_01/460010022"/>
    <hyperlink ref="F117" r:id="rId6" display="https://podminky.urs.cz/item/CS_URS_2023_01/460161123"/>
    <hyperlink ref="F121" r:id="rId7" display="https://podminky.urs.cz/item/CS_URS_2023_01/460161143"/>
    <hyperlink ref="F125" r:id="rId8" display="https://podminky.urs.cz/item/CS_URS_2023_01/460161173"/>
    <hyperlink ref="F129" r:id="rId9" display="https://podminky.urs.cz/item/CS_URS_2023_01/460341112"/>
    <hyperlink ref="F132" r:id="rId10" display="https://podminky.urs.cz/item/CS_URS_2023_01/460341113"/>
    <hyperlink ref="F135" r:id="rId11" display="https://podminky.urs.cz/item/CS_URS_2023_01/460341121"/>
    <hyperlink ref="F139" r:id="rId12" display="https://podminky.urs.cz/item/CS_URS_2023_01/460361111"/>
    <hyperlink ref="F143" r:id="rId13" display="https://podminky.urs.cz/item/CS_URS_2023_01/460371113"/>
    <hyperlink ref="F148" r:id="rId14" display="https://podminky.urs.cz/item/CS_URS_2023_01/460391124"/>
    <hyperlink ref="F152" r:id="rId15" display="https://podminky.urs.cz/item/CS_URS_2023_01/460431133"/>
    <hyperlink ref="F155" r:id="rId16" display="https://podminky.urs.cz/item/CS_URS_2023_01/460431153"/>
    <hyperlink ref="F158" r:id="rId17" display="https://podminky.urs.cz/item/CS_URS_2023_01/460431163"/>
    <hyperlink ref="F161" r:id="rId18" display="https://podminky.urs.cz/item/CS_URS_2023_01/460641111"/>
    <hyperlink ref="F166" r:id="rId19" display="https://podminky.urs.cz/item/CS_URS_2023_01/460661511"/>
    <hyperlink ref="F170" r:id="rId20" display="https://podminky.urs.cz/item/CS_URS_2023_01/460742112"/>
    <hyperlink ref="F173" r:id="rId21" display="https://podminky.urs.cz/item/CS_URS_2023_01/460791211"/>
    <hyperlink ref="F179" r:id="rId22" display="https://podminky.urs.cz/item/CS_URS_2023_01/460791212"/>
    <hyperlink ref="F185" r:id="rId23" display="https://podminky.urs.cz/item/CS_URS_2023_01/460791213"/>
    <hyperlink ref="F191" r:id="rId24" display="https://podminky.urs.cz/item/CS_URS_2023_01/460791214"/>
    <hyperlink ref="F197" r:id="rId25" display="https://podminky.urs.cz/item/CS_URS_2023_01/460871124"/>
    <hyperlink ref="F200" r:id="rId26" display="https://podminky.urs.cz/item/CS_URS_2023_01/460871162"/>
    <hyperlink ref="F203" r:id="rId27" display="https://podminky.urs.cz/item/CS_URS_2023_01/460871171"/>
    <hyperlink ref="F206" r:id="rId28" display="https://podminky.urs.cz/item/CS_URS_2023_01/460911122"/>
    <hyperlink ref="F210" r:id="rId29" display="https://podminky.urs.cz/item/CS_URS_2023_01/468011112"/>
    <hyperlink ref="F213" r:id="rId30" display="https://podminky.urs.cz/item/CS_URS_2023_01/468011131"/>
    <hyperlink ref="F216" r:id="rId31" display="https://podminky.urs.cz/item/CS_URS_2023_01/468011142"/>
    <hyperlink ref="F219" r:id="rId32" display="https://podminky.urs.cz/item/CS_URS_2023_01/468021221"/>
    <hyperlink ref="F223" r:id="rId33" display="https://podminky.urs.cz/item/CS_URS_2023_01/468041112"/>
    <hyperlink ref="F226" r:id="rId34" display="https://podminky.urs.cz/item/CS_URS_2023_01/468041122"/>
    <hyperlink ref="F229" r:id="rId35" display="https://podminky.urs.cz/item/CS_URS_2023_01/469972111"/>
    <hyperlink ref="F233" r:id="rId36" display="https://podminky.urs.cz/item/CS_URS_2023_01/469972121"/>
    <hyperlink ref="F237" r:id="rId37" display="https://podminky.urs.cz/item/CS_URS_2023_01/469981111"/>
    <hyperlink ref="F241" r:id="rId38" display="https://podminky.urs.cz/item/CS_URS_2023_01/HZS1212"/>
    <hyperlink ref="F245" r:id="rId39" display="https://podminky.urs.cz/item/CS_URS_2023_01/HZS2232"/>
    <hyperlink ref="F251" r:id="rId40" display="https://podminky.urs.cz/item/CS_URS_2023_01/011002000"/>
    <hyperlink ref="F254" r:id="rId41" display="https://podminky.urs.cz/item/CS_URS_2023_01/012203000"/>
    <hyperlink ref="F257" r:id="rId42" display="https://podminky.urs.cz/item/CS_URS_2023_01/013254000"/>
    <hyperlink ref="F261" r:id="rId43" display="https://podminky.urs.cz/item/CS_URS_2023_01/045303000"/>
    <hyperlink ref="F265" r:id="rId44" display="https://podminky.urs.cz/item/CS_URS_2023_01/071002000"/>
    <hyperlink ref="F268" r:id="rId45" display="https://podminky.urs.cz/item/CS_URS_2023_01/072002000"/>
    <hyperlink ref="F271" r:id="rId46" display="https://podminky.urs.cz/item/CS_URS_2023_01/072103001"/>
    <hyperlink ref="F274" r:id="rId47" display="https://podminky.urs.cz/item/CS_URS_2023_01/075103000"/>
    <hyperlink ref="F277" r:id="rId48" display="https://podminky.urs.cz/item/CS_URS_2023_01/0752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9" customWidth="1"/>
    <col min="2" max="2" width="1.7109375" style="249" customWidth="1"/>
    <col min="3" max="4" width="5.00390625" style="249" customWidth="1"/>
    <col min="5" max="5" width="11.7109375" style="249" customWidth="1"/>
    <col min="6" max="6" width="9.140625" style="249" customWidth="1"/>
    <col min="7" max="7" width="5.00390625" style="249" customWidth="1"/>
    <col min="8" max="8" width="77.8515625" style="249" customWidth="1"/>
    <col min="9" max="10" width="20.00390625" style="249" customWidth="1"/>
    <col min="11" max="11" width="1.7109375" style="249" customWidth="1"/>
  </cols>
  <sheetData>
    <row r="1" s="1" customFormat="1" ht="37.5" customHeight="1"/>
    <row r="2" spans="2:11" s="1" customFormat="1" ht="7.5" customHeight="1">
      <c r="B2" s="250"/>
      <c r="C2" s="251"/>
      <c r="D2" s="251"/>
      <c r="E2" s="251"/>
      <c r="F2" s="251"/>
      <c r="G2" s="251"/>
      <c r="H2" s="251"/>
      <c r="I2" s="251"/>
      <c r="J2" s="251"/>
      <c r="K2" s="252"/>
    </row>
    <row r="3" spans="2:11" s="14" customFormat="1" ht="45" customHeight="1">
      <c r="B3" s="253"/>
      <c r="C3" s="254" t="s">
        <v>712</v>
      </c>
      <c r="D3" s="254"/>
      <c r="E3" s="254"/>
      <c r="F3" s="254"/>
      <c r="G3" s="254"/>
      <c r="H3" s="254"/>
      <c r="I3" s="254"/>
      <c r="J3" s="254"/>
      <c r="K3" s="255"/>
    </row>
    <row r="4" spans="2:11" s="1" customFormat="1" ht="25.5" customHeight="1">
      <c r="B4" s="256"/>
      <c r="C4" s="257" t="s">
        <v>713</v>
      </c>
      <c r="D4" s="257"/>
      <c r="E4" s="257"/>
      <c r="F4" s="257"/>
      <c r="G4" s="257"/>
      <c r="H4" s="257"/>
      <c r="I4" s="257"/>
      <c r="J4" s="257"/>
      <c r="K4" s="258"/>
    </row>
    <row r="5" spans="2:11" s="1" customFormat="1" ht="5.25" customHeight="1">
      <c r="B5" s="256"/>
      <c r="C5" s="259"/>
      <c r="D5" s="259"/>
      <c r="E5" s="259"/>
      <c r="F5" s="259"/>
      <c r="G5" s="259"/>
      <c r="H5" s="259"/>
      <c r="I5" s="259"/>
      <c r="J5" s="259"/>
      <c r="K5" s="258"/>
    </row>
    <row r="6" spans="2:11" s="1" customFormat="1" ht="15" customHeight="1">
      <c r="B6" s="256"/>
      <c r="C6" s="260" t="s">
        <v>714</v>
      </c>
      <c r="D6" s="260"/>
      <c r="E6" s="260"/>
      <c r="F6" s="260"/>
      <c r="G6" s="260"/>
      <c r="H6" s="260"/>
      <c r="I6" s="260"/>
      <c r="J6" s="260"/>
      <c r="K6" s="258"/>
    </row>
    <row r="7" spans="2:11" s="1" customFormat="1" ht="15" customHeight="1">
      <c r="B7" s="261"/>
      <c r="C7" s="260" t="s">
        <v>715</v>
      </c>
      <c r="D7" s="260"/>
      <c r="E7" s="260"/>
      <c r="F7" s="260"/>
      <c r="G7" s="260"/>
      <c r="H7" s="260"/>
      <c r="I7" s="260"/>
      <c r="J7" s="260"/>
      <c r="K7" s="258"/>
    </row>
    <row r="8" spans="2:11" s="1" customFormat="1" ht="12.75" customHeight="1">
      <c r="B8" s="261"/>
      <c r="C8" s="260"/>
      <c r="D8" s="260"/>
      <c r="E8" s="260"/>
      <c r="F8" s="260"/>
      <c r="G8" s="260"/>
      <c r="H8" s="260"/>
      <c r="I8" s="260"/>
      <c r="J8" s="260"/>
      <c r="K8" s="258"/>
    </row>
    <row r="9" spans="2:11" s="1" customFormat="1" ht="15" customHeight="1">
      <c r="B9" s="261"/>
      <c r="C9" s="260" t="s">
        <v>716</v>
      </c>
      <c r="D9" s="260"/>
      <c r="E9" s="260"/>
      <c r="F9" s="260"/>
      <c r="G9" s="260"/>
      <c r="H9" s="260"/>
      <c r="I9" s="260"/>
      <c r="J9" s="260"/>
      <c r="K9" s="258"/>
    </row>
    <row r="10" spans="2:11" s="1" customFormat="1" ht="15" customHeight="1">
      <c r="B10" s="261"/>
      <c r="C10" s="260"/>
      <c r="D10" s="260" t="s">
        <v>717</v>
      </c>
      <c r="E10" s="260"/>
      <c r="F10" s="260"/>
      <c r="G10" s="260"/>
      <c r="H10" s="260"/>
      <c r="I10" s="260"/>
      <c r="J10" s="260"/>
      <c r="K10" s="258"/>
    </row>
    <row r="11" spans="2:11" s="1" customFormat="1" ht="15" customHeight="1">
      <c r="B11" s="261"/>
      <c r="C11" s="262"/>
      <c r="D11" s="260" t="s">
        <v>718</v>
      </c>
      <c r="E11" s="260"/>
      <c r="F11" s="260"/>
      <c r="G11" s="260"/>
      <c r="H11" s="260"/>
      <c r="I11" s="260"/>
      <c r="J11" s="260"/>
      <c r="K11" s="258"/>
    </row>
    <row r="12" spans="2:11" s="1" customFormat="1" ht="15" customHeight="1">
      <c r="B12" s="261"/>
      <c r="C12" s="262"/>
      <c r="D12" s="260"/>
      <c r="E12" s="260"/>
      <c r="F12" s="260"/>
      <c r="G12" s="260"/>
      <c r="H12" s="260"/>
      <c r="I12" s="260"/>
      <c r="J12" s="260"/>
      <c r="K12" s="258"/>
    </row>
    <row r="13" spans="2:11" s="1" customFormat="1" ht="15" customHeight="1">
      <c r="B13" s="261"/>
      <c r="C13" s="262"/>
      <c r="D13" s="263" t="s">
        <v>719</v>
      </c>
      <c r="E13" s="260"/>
      <c r="F13" s="260"/>
      <c r="G13" s="260"/>
      <c r="H13" s="260"/>
      <c r="I13" s="260"/>
      <c r="J13" s="260"/>
      <c r="K13" s="258"/>
    </row>
    <row r="14" spans="2:11" s="1" customFormat="1" ht="12.75" customHeight="1">
      <c r="B14" s="261"/>
      <c r="C14" s="262"/>
      <c r="D14" s="262"/>
      <c r="E14" s="262"/>
      <c r="F14" s="262"/>
      <c r="G14" s="262"/>
      <c r="H14" s="262"/>
      <c r="I14" s="262"/>
      <c r="J14" s="262"/>
      <c r="K14" s="258"/>
    </row>
    <row r="15" spans="2:11" s="1" customFormat="1" ht="15" customHeight="1">
      <c r="B15" s="261"/>
      <c r="C15" s="262"/>
      <c r="D15" s="260" t="s">
        <v>720</v>
      </c>
      <c r="E15" s="260"/>
      <c r="F15" s="260"/>
      <c r="G15" s="260"/>
      <c r="H15" s="260"/>
      <c r="I15" s="260"/>
      <c r="J15" s="260"/>
      <c r="K15" s="258"/>
    </row>
    <row r="16" spans="2:11" s="1" customFormat="1" ht="15" customHeight="1">
      <c r="B16" s="261"/>
      <c r="C16" s="262"/>
      <c r="D16" s="260" t="s">
        <v>721</v>
      </c>
      <c r="E16" s="260"/>
      <c r="F16" s="260"/>
      <c r="G16" s="260"/>
      <c r="H16" s="260"/>
      <c r="I16" s="260"/>
      <c r="J16" s="260"/>
      <c r="K16" s="258"/>
    </row>
    <row r="17" spans="2:11" s="1" customFormat="1" ht="15" customHeight="1">
      <c r="B17" s="261"/>
      <c r="C17" s="262"/>
      <c r="D17" s="260" t="s">
        <v>722</v>
      </c>
      <c r="E17" s="260"/>
      <c r="F17" s="260"/>
      <c r="G17" s="260"/>
      <c r="H17" s="260"/>
      <c r="I17" s="260"/>
      <c r="J17" s="260"/>
      <c r="K17" s="258"/>
    </row>
    <row r="18" spans="2:11" s="1" customFormat="1" ht="15" customHeight="1">
      <c r="B18" s="261"/>
      <c r="C18" s="262"/>
      <c r="D18" s="262"/>
      <c r="E18" s="264" t="s">
        <v>77</v>
      </c>
      <c r="F18" s="260" t="s">
        <v>723</v>
      </c>
      <c r="G18" s="260"/>
      <c r="H18" s="260"/>
      <c r="I18" s="260"/>
      <c r="J18" s="260"/>
      <c r="K18" s="258"/>
    </row>
    <row r="19" spans="2:11" s="1" customFormat="1" ht="15" customHeight="1">
      <c r="B19" s="261"/>
      <c r="C19" s="262"/>
      <c r="D19" s="262"/>
      <c r="E19" s="264" t="s">
        <v>724</v>
      </c>
      <c r="F19" s="260" t="s">
        <v>725</v>
      </c>
      <c r="G19" s="260"/>
      <c r="H19" s="260"/>
      <c r="I19" s="260"/>
      <c r="J19" s="260"/>
      <c r="K19" s="258"/>
    </row>
    <row r="20" spans="2:11" s="1" customFormat="1" ht="15" customHeight="1">
      <c r="B20" s="261"/>
      <c r="C20" s="262"/>
      <c r="D20" s="262"/>
      <c r="E20" s="264" t="s">
        <v>726</v>
      </c>
      <c r="F20" s="260" t="s">
        <v>727</v>
      </c>
      <c r="G20" s="260"/>
      <c r="H20" s="260"/>
      <c r="I20" s="260"/>
      <c r="J20" s="260"/>
      <c r="K20" s="258"/>
    </row>
    <row r="21" spans="2:11" s="1" customFormat="1" ht="15" customHeight="1">
      <c r="B21" s="261"/>
      <c r="C21" s="262"/>
      <c r="D21" s="262"/>
      <c r="E21" s="264" t="s">
        <v>728</v>
      </c>
      <c r="F21" s="260" t="s">
        <v>729</v>
      </c>
      <c r="G21" s="260"/>
      <c r="H21" s="260"/>
      <c r="I21" s="260"/>
      <c r="J21" s="260"/>
      <c r="K21" s="258"/>
    </row>
    <row r="22" spans="2:11" s="1" customFormat="1" ht="15" customHeight="1">
      <c r="B22" s="261"/>
      <c r="C22" s="262"/>
      <c r="D22" s="262"/>
      <c r="E22" s="264" t="s">
        <v>730</v>
      </c>
      <c r="F22" s="260" t="s">
        <v>731</v>
      </c>
      <c r="G22" s="260"/>
      <c r="H22" s="260"/>
      <c r="I22" s="260"/>
      <c r="J22" s="260"/>
      <c r="K22" s="258"/>
    </row>
    <row r="23" spans="2:11" s="1" customFormat="1" ht="15" customHeight="1">
      <c r="B23" s="261"/>
      <c r="C23" s="262"/>
      <c r="D23" s="262"/>
      <c r="E23" s="264" t="s">
        <v>732</v>
      </c>
      <c r="F23" s="260" t="s">
        <v>733</v>
      </c>
      <c r="G23" s="260"/>
      <c r="H23" s="260"/>
      <c r="I23" s="260"/>
      <c r="J23" s="260"/>
      <c r="K23" s="258"/>
    </row>
    <row r="24" spans="2:11" s="1" customFormat="1" ht="12.75" customHeight="1">
      <c r="B24" s="261"/>
      <c r="C24" s="262"/>
      <c r="D24" s="262"/>
      <c r="E24" s="262"/>
      <c r="F24" s="262"/>
      <c r="G24" s="262"/>
      <c r="H24" s="262"/>
      <c r="I24" s="262"/>
      <c r="J24" s="262"/>
      <c r="K24" s="258"/>
    </row>
    <row r="25" spans="2:11" s="1" customFormat="1" ht="15" customHeight="1">
      <c r="B25" s="261"/>
      <c r="C25" s="260" t="s">
        <v>734</v>
      </c>
      <c r="D25" s="260"/>
      <c r="E25" s="260"/>
      <c r="F25" s="260"/>
      <c r="G25" s="260"/>
      <c r="H25" s="260"/>
      <c r="I25" s="260"/>
      <c r="J25" s="260"/>
      <c r="K25" s="258"/>
    </row>
    <row r="26" spans="2:11" s="1" customFormat="1" ht="15" customHeight="1">
      <c r="B26" s="261"/>
      <c r="C26" s="260" t="s">
        <v>735</v>
      </c>
      <c r="D26" s="260"/>
      <c r="E26" s="260"/>
      <c r="F26" s="260"/>
      <c r="G26" s="260"/>
      <c r="H26" s="260"/>
      <c r="I26" s="260"/>
      <c r="J26" s="260"/>
      <c r="K26" s="258"/>
    </row>
    <row r="27" spans="2:11" s="1" customFormat="1" ht="15" customHeight="1">
      <c r="B27" s="261"/>
      <c r="C27" s="260"/>
      <c r="D27" s="260" t="s">
        <v>736</v>
      </c>
      <c r="E27" s="260"/>
      <c r="F27" s="260"/>
      <c r="G27" s="260"/>
      <c r="H27" s="260"/>
      <c r="I27" s="260"/>
      <c r="J27" s="260"/>
      <c r="K27" s="258"/>
    </row>
    <row r="28" spans="2:11" s="1" customFormat="1" ht="15" customHeight="1">
      <c r="B28" s="261"/>
      <c r="C28" s="262"/>
      <c r="D28" s="260" t="s">
        <v>737</v>
      </c>
      <c r="E28" s="260"/>
      <c r="F28" s="260"/>
      <c r="G28" s="260"/>
      <c r="H28" s="260"/>
      <c r="I28" s="260"/>
      <c r="J28" s="260"/>
      <c r="K28" s="258"/>
    </row>
    <row r="29" spans="2:11" s="1" customFormat="1" ht="12.75" customHeight="1">
      <c r="B29" s="261"/>
      <c r="C29" s="262"/>
      <c r="D29" s="262"/>
      <c r="E29" s="262"/>
      <c r="F29" s="262"/>
      <c r="G29" s="262"/>
      <c r="H29" s="262"/>
      <c r="I29" s="262"/>
      <c r="J29" s="262"/>
      <c r="K29" s="258"/>
    </row>
    <row r="30" spans="2:11" s="1" customFormat="1" ht="15" customHeight="1">
      <c r="B30" s="261"/>
      <c r="C30" s="262"/>
      <c r="D30" s="260" t="s">
        <v>738</v>
      </c>
      <c r="E30" s="260"/>
      <c r="F30" s="260"/>
      <c r="G30" s="260"/>
      <c r="H30" s="260"/>
      <c r="I30" s="260"/>
      <c r="J30" s="260"/>
      <c r="K30" s="258"/>
    </row>
    <row r="31" spans="2:11" s="1" customFormat="1" ht="15" customHeight="1">
      <c r="B31" s="261"/>
      <c r="C31" s="262"/>
      <c r="D31" s="260" t="s">
        <v>739</v>
      </c>
      <c r="E31" s="260"/>
      <c r="F31" s="260"/>
      <c r="G31" s="260"/>
      <c r="H31" s="260"/>
      <c r="I31" s="260"/>
      <c r="J31" s="260"/>
      <c r="K31" s="258"/>
    </row>
    <row r="32" spans="2:11" s="1" customFormat="1" ht="12.75" customHeight="1">
      <c r="B32" s="261"/>
      <c r="C32" s="262"/>
      <c r="D32" s="262"/>
      <c r="E32" s="262"/>
      <c r="F32" s="262"/>
      <c r="G32" s="262"/>
      <c r="H32" s="262"/>
      <c r="I32" s="262"/>
      <c r="J32" s="262"/>
      <c r="K32" s="258"/>
    </row>
    <row r="33" spans="2:11" s="1" customFormat="1" ht="15" customHeight="1">
      <c r="B33" s="261"/>
      <c r="C33" s="262"/>
      <c r="D33" s="260" t="s">
        <v>740</v>
      </c>
      <c r="E33" s="260"/>
      <c r="F33" s="260"/>
      <c r="G33" s="260"/>
      <c r="H33" s="260"/>
      <c r="I33" s="260"/>
      <c r="J33" s="260"/>
      <c r="K33" s="258"/>
    </row>
    <row r="34" spans="2:11" s="1" customFormat="1" ht="15" customHeight="1">
      <c r="B34" s="261"/>
      <c r="C34" s="262"/>
      <c r="D34" s="260" t="s">
        <v>741</v>
      </c>
      <c r="E34" s="260"/>
      <c r="F34" s="260"/>
      <c r="G34" s="260"/>
      <c r="H34" s="260"/>
      <c r="I34" s="260"/>
      <c r="J34" s="260"/>
      <c r="K34" s="258"/>
    </row>
    <row r="35" spans="2:11" s="1" customFormat="1" ht="15" customHeight="1">
      <c r="B35" s="261"/>
      <c r="C35" s="262"/>
      <c r="D35" s="260" t="s">
        <v>742</v>
      </c>
      <c r="E35" s="260"/>
      <c r="F35" s="260"/>
      <c r="G35" s="260"/>
      <c r="H35" s="260"/>
      <c r="I35" s="260"/>
      <c r="J35" s="260"/>
      <c r="K35" s="258"/>
    </row>
    <row r="36" spans="2:11" s="1" customFormat="1" ht="15" customHeight="1">
      <c r="B36" s="261"/>
      <c r="C36" s="262"/>
      <c r="D36" s="260"/>
      <c r="E36" s="263" t="s">
        <v>102</v>
      </c>
      <c r="F36" s="260"/>
      <c r="G36" s="260" t="s">
        <v>743</v>
      </c>
      <c r="H36" s="260"/>
      <c r="I36" s="260"/>
      <c r="J36" s="260"/>
      <c r="K36" s="258"/>
    </row>
    <row r="37" spans="2:11" s="1" customFormat="1" ht="30.75" customHeight="1">
      <c r="B37" s="261"/>
      <c r="C37" s="262"/>
      <c r="D37" s="260"/>
      <c r="E37" s="263" t="s">
        <v>744</v>
      </c>
      <c r="F37" s="260"/>
      <c r="G37" s="260" t="s">
        <v>745</v>
      </c>
      <c r="H37" s="260"/>
      <c r="I37" s="260"/>
      <c r="J37" s="260"/>
      <c r="K37" s="258"/>
    </row>
    <row r="38" spans="2:11" s="1" customFormat="1" ht="15" customHeight="1">
      <c r="B38" s="261"/>
      <c r="C38" s="262"/>
      <c r="D38" s="260"/>
      <c r="E38" s="263" t="s">
        <v>51</v>
      </c>
      <c r="F38" s="260"/>
      <c r="G38" s="260" t="s">
        <v>746</v>
      </c>
      <c r="H38" s="260"/>
      <c r="I38" s="260"/>
      <c r="J38" s="260"/>
      <c r="K38" s="258"/>
    </row>
    <row r="39" spans="2:11" s="1" customFormat="1" ht="15" customHeight="1">
      <c r="B39" s="261"/>
      <c r="C39" s="262"/>
      <c r="D39" s="260"/>
      <c r="E39" s="263" t="s">
        <v>52</v>
      </c>
      <c r="F39" s="260"/>
      <c r="G39" s="260" t="s">
        <v>747</v>
      </c>
      <c r="H39" s="260"/>
      <c r="I39" s="260"/>
      <c r="J39" s="260"/>
      <c r="K39" s="258"/>
    </row>
    <row r="40" spans="2:11" s="1" customFormat="1" ht="15" customHeight="1">
      <c r="B40" s="261"/>
      <c r="C40" s="262"/>
      <c r="D40" s="260"/>
      <c r="E40" s="263" t="s">
        <v>103</v>
      </c>
      <c r="F40" s="260"/>
      <c r="G40" s="260" t="s">
        <v>748</v>
      </c>
      <c r="H40" s="260"/>
      <c r="I40" s="260"/>
      <c r="J40" s="260"/>
      <c r="K40" s="258"/>
    </row>
    <row r="41" spans="2:11" s="1" customFormat="1" ht="15" customHeight="1">
      <c r="B41" s="261"/>
      <c r="C41" s="262"/>
      <c r="D41" s="260"/>
      <c r="E41" s="263" t="s">
        <v>104</v>
      </c>
      <c r="F41" s="260"/>
      <c r="G41" s="260" t="s">
        <v>749</v>
      </c>
      <c r="H41" s="260"/>
      <c r="I41" s="260"/>
      <c r="J41" s="260"/>
      <c r="K41" s="258"/>
    </row>
    <row r="42" spans="2:11" s="1" customFormat="1" ht="15" customHeight="1">
      <c r="B42" s="261"/>
      <c r="C42" s="262"/>
      <c r="D42" s="260"/>
      <c r="E42" s="263" t="s">
        <v>750</v>
      </c>
      <c r="F42" s="260"/>
      <c r="G42" s="260" t="s">
        <v>751</v>
      </c>
      <c r="H42" s="260"/>
      <c r="I42" s="260"/>
      <c r="J42" s="260"/>
      <c r="K42" s="258"/>
    </row>
    <row r="43" spans="2:11" s="1" customFormat="1" ht="15" customHeight="1">
      <c r="B43" s="261"/>
      <c r="C43" s="262"/>
      <c r="D43" s="260"/>
      <c r="E43" s="263"/>
      <c r="F43" s="260"/>
      <c r="G43" s="260" t="s">
        <v>752</v>
      </c>
      <c r="H43" s="260"/>
      <c r="I43" s="260"/>
      <c r="J43" s="260"/>
      <c r="K43" s="258"/>
    </row>
    <row r="44" spans="2:11" s="1" customFormat="1" ht="15" customHeight="1">
      <c r="B44" s="261"/>
      <c r="C44" s="262"/>
      <c r="D44" s="260"/>
      <c r="E44" s="263" t="s">
        <v>753</v>
      </c>
      <c r="F44" s="260"/>
      <c r="G44" s="260" t="s">
        <v>754</v>
      </c>
      <c r="H44" s="260"/>
      <c r="I44" s="260"/>
      <c r="J44" s="260"/>
      <c r="K44" s="258"/>
    </row>
    <row r="45" spans="2:11" s="1" customFormat="1" ht="15" customHeight="1">
      <c r="B45" s="261"/>
      <c r="C45" s="262"/>
      <c r="D45" s="260"/>
      <c r="E45" s="263" t="s">
        <v>106</v>
      </c>
      <c r="F45" s="260"/>
      <c r="G45" s="260" t="s">
        <v>755</v>
      </c>
      <c r="H45" s="260"/>
      <c r="I45" s="260"/>
      <c r="J45" s="260"/>
      <c r="K45" s="258"/>
    </row>
    <row r="46" spans="2:11" s="1" customFormat="1" ht="12.75" customHeight="1">
      <c r="B46" s="261"/>
      <c r="C46" s="262"/>
      <c r="D46" s="260"/>
      <c r="E46" s="260"/>
      <c r="F46" s="260"/>
      <c r="G46" s="260"/>
      <c r="H46" s="260"/>
      <c r="I46" s="260"/>
      <c r="J46" s="260"/>
      <c r="K46" s="258"/>
    </row>
    <row r="47" spans="2:11" s="1" customFormat="1" ht="15" customHeight="1">
      <c r="B47" s="261"/>
      <c r="C47" s="262"/>
      <c r="D47" s="260" t="s">
        <v>756</v>
      </c>
      <c r="E47" s="260"/>
      <c r="F47" s="260"/>
      <c r="G47" s="260"/>
      <c r="H47" s="260"/>
      <c r="I47" s="260"/>
      <c r="J47" s="260"/>
      <c r="K47" s="258"/>
    </row>
    <row r="48" spans="2:11" s="1" customFormat="1" ht="15" customHeight="1">
      <c r="B48" s="261"/>
      <c r="C48" s="262"/>
      <c r="D48" s="262"/>
      <c r="E48" s="260" t="s">
        <v>757</v>
      </c>
      <c r="F48" s="260"/>
      <c r="G48" s="260"/>
      <c r="H48" s="260"/>
      <c r="I48" s="260"/>
      <c r="J48" s="260"/>
      <c r="K48" s="258"/>
    </row>
    <row r="49" spans="2:11" s="1" customFormat="1" ht="15" customHeight="1">
      <c r="B49" s="261"/>
      <c r="C49" s="262"/>
      <c r="D49" s="262"/>
      <c r="E49" s="260" t="s">
        <v>758</v>
      </c>
      <c r="F49" s="260"/>
      <c r="G49" s="260"/>
      <c r="H49" s="260"/>
      <c r="I49" s="260"/>
      <c r="J49" s="260"/>
      <c r="K49" s="258"/>
    </row>
    <row r="50" spans="2:11" s="1" customFormat="1" ht="15" customHeight="1">
      <c r="B50" s="261"/>
      <c r="C50" s="262"/>
      <c r="D50" s="262"/>
      <c r="E50" s="260" t="s">
        <v>759</v>
      </c>
      <c r="F50" s="260"/>
      <c r="G50" s="260"/>
      <c r="H50" s="260"/>
      <c r="I50" s="260"/>
      <c r="J50" s="260"/>
      <c r="K50" s="258"/>
    </row>
    <row r="51" spans="2:11" s="1" customFormat="1" ht="15" customHeight="1">
      <c r="B51" s="261"/>
      <c r="C51" s="262"/>
      <c r="D51" s="260" t="s">
        <v>760</v>
      </c>
      <c r="E51" s="260"/>
      <c r="F51" s="260"/>
      <c r="G51" s="260"/>
      <c r="H51" s="260"/>
      <c r="I51" s="260"/>
      <c r="J51" s="260"/>
      <c r="K51" s="258"/>
    </row>
    <row r="52" spans="2:11" s="1" customFormat="1" ht="25.5" customHeight="1">
      <c r="B52" s="256"/>
      <c r="C52" s="257" t="s">
        <v>761</v>
      </c>
      <c r="D52" s="257"/>
      <c r="E52" s="257"/>
      <c r="F52" s="257"/>
      <c r="G52" s="257"/>
      <c r="H52" s="257"/>
      <c r="I52" s="257"/>
      <c r="J52" s="257"/>
      <c r="K52" s="258"/>
    </row>
    <row r="53" spans="2:11" s="1" customFormat="1" ht="5.25" customHeight="1">
      <c r="B53" s="256"/>
      <c r="C53" s="259"/>
      <c r="D53" s="259"/>
      <c r="E53" s="259"/>
      <c r="F53" s="259"/>
      <c r="G53" s="259"/>
      <c r="H53" s="259"/>
      <c r="I53" s="259"/>
      <c r="J53" s="259"/>
      <c r="K53" s="258"/>
    </row>
    <row r="54" spans="2:11" s="1" customFormat="1" ht="15" customHeight="1">
      <c r="B54" s="256"/>
      <c r="C54" s="260" t="s">
        <v>762</v>
      </c>
      <c r="D54" s="260"/>
      <c r="E54" s="260"/>
      <c r="F54" s="260"/>
      <c r="G54" s="260"/>
      <c r="H54" s="260"/>
      <c r="I54" s="260"/>
      <c r="J54" s="260"/>
      <c r="K54" s="258"/>
    </row>
    <row r="55" spans="2:11" s="1" customFormat="1" ht="15" customHeight="1">
      <c r="B55" s="256"/>
      <c r="C55" s="260" t="s">
        <v>763</v>
      </c>
      <c r="D55" s="260"/>
      <c r="E55" s="260"/>
      <c r="F55" s="260"/>
      <c r="G55" s="260"/>
      <c r="H55" s="260"/>
      <c r="I55" s="260"/>
      <c r="J55" s="260"/>
      <c r="K55" s="258"/>
    </row>
    <row r="56" spans="2:11" s="1" customFormat="1" ht="12.75" customHeight="1">
      <c r="B56" s="256"/>
      <c r="C56" s="260"/>
      <c r="D56" s="260"/>
      <c r="E56" s="260"/>
      <c r="F56" s="260"/>
      <c r="G56" s="260"/>
      <c r="H56" s="260"/>
      <c r="I56" s="260"/>
      <c r="J56" s="260"/>
      <c r="K56" s="258"/>
    </row>
    <row r="57" spans="2:11" s="1" customFormat="1" ht="15" customHeight="1">
      <c r="B57" s="256"/>
      <c r="C57" s="260" t="s">
        <v>764</v>
      </c>
      <c r="D57" s="260"/>
      <c r="E57" s="260"/>
      <c r="F57" s="260"/>
      <c r="G57" s="260"/>
      <c r="H57" s="260"/>
      <c r="I57" s="260"/>
      <c r="J57" s="260"/>
      <c r="K57" s="258"/>
    </row>
    <row r="58" spans="2:11" s="1" customFormat="1" ht="15" customHeight="1">
      <c r="B58" s="256"/>
      <c r="C58" s="262"/>
      <c r="D58" s="260" t="s">
        <v>765</v>
      </c>
      <c r="E58" s="260"/>
      <c r="F58" s="260"/>
      <c r="G58" s="260"/>
      <c r="H58" s="260"/>
      <c r="I58" s="260"/>
      <c r="J58" s="260"/>
      <c r="K58" s="258"/>
    </row>
    <row r="59" spans="2:11" s="1" customFormat="1" ht="15" customHeight="1">
      <c r="B59" s="256"/>
      <c r="C59" s="262"/>
      <c r="D59" s="260" t="s">
        <v>766</v>
      </c>
      <c r="E59" s="260"/>
      <c r="F59" s="260"/>
      <c r="G59" s="260"/>
      <c r="H59" s="260"/>
      <c r="I59" s="260"/>
      <c r="J59" s="260"/>
      <c r="K59" s="258"/>
    </row>
    <row r="60" spans="2:11" s="1" customFormat="1" ht="15" customHeight="1">
      <c r="B60" s="256"/>
      <c r="C60" s="262"/>
      <c r="D60" s="260" t="s">
        <v>767</v>
      </c>
      <c r="E60" s="260"/>
      <c r="F60" s="260"/>
      <c r="G60" s="260"/>
      <c r="H60" s="260"/>
      <c r="I60" s="260"/>
      <c r="J60" s="260"/>
      <c r="K60" s="258"/>
    </row>
    <row r="61" spans="2:11" s="1" customFormat="1" ht="15" customHeight="1">
      <c r="B61" s="256"/>
      <c r="C61" s="262"/>
      <c r="D61" s="260" t="s">
        <v>768</v>
      </c>
      <c r="E61" s="260"/>
      <c r="F61" s="260"/>
      <c r="G61" s="260"/>
      <c r="H61" s="260"/>
      <c r="I61" s="260"/>
      <c r="J61" s="260"/>
      <c r="K61" s="258"/>
    </row>
    <row r="62" spans="2:11" s="1" customFormat="1" ht="15" customHeight="1">
      <c r="B62" s="256"/>
      <c r="C62" s="262"/>
      <c r="D62" s="265" t="s">
        <v>769</v>
      </c>
      <c r="E62" s="265"/>
      <c r="F62" s="265"/>
      <c r="G62" s="265"/>
      <c r="H62" s="265"/>
      <c r="I62" s="265"/>
      <c r="J62" s="265"/>
      <c r="K62" s="258"/>
    </row>
    <row r="63" spans="2:11" s="1" customFormat="1" ht="15" customHeight="1">
      <c r="B63" s="256"/>
      <c r="C63" s="262"/>
      <c r="D63" s="260" t="s">
        <v>770</v>
      </c>
      <c r="E63" s="260"/>
      <c r="F63" s="260"/>
      <c r="G63" s="260"/>
      <c r="H63" s="260"/>
      <c r="I63" s="260"/>
      <c r="J63" s="260"/>
      <c r="K63" s="258"/>
    </row>
    <row r="64" spans="2:11" s="1" customFormat="1" ht="12.75" customHeight="1">
      <c r="B64" s="256"/>
      <c r="C64" s="262"/>
      <c r="D64" s="262"/>
      <c r="E64" s="266"/>
      <c r="F64" s="262"/>
      <c r="G64" s="262"/>
      <c r="H64" s="262"/>
      <c r="I64" s="262"/>
      <c r="J64" s="262"/>
      <c r="K64" s="258"/>
    </row>
    <row r="65" spans="2:11" s="1" customFormat="1" ht="15" customHeight="1">
      <c r="B65" s="256"/>
      <c r="C65" s="262"/>
      <c r="D65" s="260" t="s">
        <v>771</v>
      </c>
      <c r="E65" s="260"/>
      <c r="F65" s="260"/>
      <c r="G65" s="260"/>
      <c r="H65" s="260"/>
      <c r="I65" s="260"/>
      <c r="J65" s="260"/>
      <c r="K65" s="258"/>
    </row>
    <row r="66" spans="2:11" s="1" customFormat="1" ht="15" customHeight="1">
      <c r="B66" s="256"/>
      <c r="C66" s="262"/>
      <c r="D66" s="265" t="s">
        <v>772</v>
      </c>
      <c r="E66" s="265"/>
      <c r="F66" s="265"/>
      <c r="G66" s="265"/>
      <c r="H66" s="265"/>
      <c r="I66" s="265"/>
      <c r="J66" s="265"/>
      <c r="K66" s="258"/>
    </row>
    <row r="67" spans="2:11" s="1" customFormat="1" ht="15" customHeight="1">
      <c r="B67" s="256"/>
      <c r="C67" s="262"/>
      <c r="D67" s="260" t="s">
        <v>773</v>
      </c>
      <c r="E67" s="260"/>
      <c r="F67" s="260"/>
      <c r="G67" s="260"/>
      <c r="H67" s="260"/>
      <c r="I67" s="260"/>
      <c r="J67" s="260"/>
      <c r="K67" s="258"/>
    </row>
    <row r="68" spans="2:11" s="1" customFormat="1" ht="15" customHeight="1">
      <c r="B68" s="256"/>
      <c r="C68" s="262"/>
      <c r="D68" s="260" t="s">
        <v>774</v>
      </c>
      <c r="E68" s="260"/>
      <c r="F68" s="260"/>
      <c r="G68" s="260"/>
      <c r="H68" s="260"/>
      <c r="I68" s="260"/>
      <c r="J68" s="260"/>
      <c r="K68" s="258"/>
    </row>
    <row r="69" spans="2:11" s="1" customFormat="1" ht="15" customHeight="1">
      <c r="B69" s="256"/>
      <c r="C69" s="262"/>
      <c r="D69" s="260" t="s">
        <v>775</v>
      </c>
      <c r="E69" s="260"/>
      <c r="F69" s="260"/>
      <c r="G69" s="260"/>
      <c r="H69" s="260"/>
      <c r="I69" s="260"/>
      <c r="J69" s="260"/>
      <c r="K69" s="258"/>
    </row>
    <row r="70" spans="2:11" s="1" customFormat="1" ht="15" customHeight="1">
      <c r="B70" s="256"/>
      <c r="C70" s="262"/>
      <c r="D70" s="260" t="s">
        <v>776</v>
      </c>
      <c r="E70" s="260"/>
      <c r="F70" s="260"/>
      <c r="G70" s="260"/>
      <c r="H70" s="260"/>
      <c r="I70" s="260"/>
      <c r="J70" s="260"/>
      <c r="K70" s="258"/>
    </row>
    <row r="71" spans="2:11" s="1" customFormat="1" ht="12.75" customHeight="1">
      <c r="B71" s="267"/>
      <c r="C71" s="268"/>
      <c r="D71" s="268"/>
      <c r="E71" s="268"/>
      <c r="F71" s="268"/>
      <c r="G71" s="268"/>
      <c r="H71" s="268"/>
      <c r="I71" s="268"/>
      <c r="J71" s="268"/>
      <c r="K71" s="269"/>
    </row>
    <row r="72" spans="2:11" s="1" customFormat="1" ht="18.75" customHeight="1">
      <c r="B72" s="270"/>
      <c r="C72" s="270"/>
      <c r="D72" s="270"/>
      <c r="E72" s="270"/>
      <c r="F72" s="270"/>
      <c r="G72" s="270"/>
      <c r="H72" s="270"/>
      <c r="I72" s="270"/>
      <c r="J72" s="270"/>
      <c r="K72" s="271"/>
    </row>
    <row r="73" spans="2:11" s="1" customFormat="1" ht="18.75" customHeight="1">
      <c r="B73" s="271"/>
      <c r="C73" s="271"/>
      <c r="D73" s="271"/>
      <c r="E73" s="271"/>
      <c r="F73" s="271"/>
      <c r="G73" s="271"/>
      <c r="H73" s="271"/>
      <c r="I73" s="271"/>
      <c r="J73" s="271"/>
      <c r="K73" s="271"/>
    </row>
    <row r="74" spans="2:11" s="1" customFormat="1" ht="7.5" customHeight="1">
      <c r="B74" s="272"/>
      <c r="C74" s="273"/>
      <c r="D74" s="273"/>
      <c r="E74" s="273"/>
      <c r="F74" s="273"/>
      <c r="G74" s="273"/>
      <c r="H74" s="273"/>
      <c r="I74" s="273"/>
      <c r="J74" s="273"/>
      <c r="K74" s="274"/>
    </row>
    <row r="75" spans="2:11" s="1" customFormat="1" ht="45" customHeight="1">
      <c r="B75" s="275"/>
      <c r="C75" s="276" t="s">
        <v>777</v>
      </c>
      <c r="D75" s="276"/>
      <c r="E75" s="276"/>
      <c r="F75" s="276"/>
      <c r="G75" s="276"/>
      <c r="H75" s="276"/>
      <c r="I75" s="276"/>
      <c r="J75" s="276"/>
      <c r="K75" s="277"/>
    </row>
    <row r="76" spans="2:11" s="1" customFormat="1" ht="17.25" customHeight="1">
      <c r="B76" s="275"/>
      <c r="C76" s="278" t="s">
        <v>778</v>
      </c>
      <c r="D76" s="278"/>
      <c r="E76" s="278"/>
      <c r="F76" s="278" t="s">
        <v>779</v>
      </c>
      <c r="G76" s="279"/>
      <c r="H76" s="278" t="s">
        <v>52</v>
      </c>
      <c r="I76" s="278" t="s">
        <v>55</v>
      </c>
      <c r="J76" s="278" t="s">
        <v>780</v>
      </c>
      <c r="K76" s="277"/>
    </row>
    <row r="77" spans="2:11" s="1" customFormat="1" ht="17.25" customHeight="1">
      <c r="B77" s="275"/>
      <c r="C77" s="280" t="s">
        <v>781</v>
      </c>
      <c r="D77" s="280"/>
      <c r="E77" s="280"/>
      <c r="F77" s="281" t="s">
        <v>782</v>
      </c>
      <c r="G77" s="282"/>
      <c r="H77" s="280"/>
      <c r="I77" s="280"/>
      <c r="J77" s="280" t="s">
        <v>783</v>
      </c>
      <c r="K77" s="277"/>
    </row>
    <row r="78" spans="2:11" s="1" customFormat="1" ht="5.25" customHeight="1">
      <c r="B78" s="275"/>
      <c r="C78" s="283"/>
      <c r="D78" s="283"/>
      <c r="E78" s="283"/>
      <c r="F78" s="283"/>
      <c r="G78" s="284"/>
      <c r="H78" s="283"/>
      <c r="I78" s="283"/>
      <c r="J78" s="283"/>
      <c r="K78" s="277"/>
    </row>
    <row r="79" spans="2:11" s="1" customFormat="1" ht="15" customHeight="1">
      <c r="B79" s="275"/>
      <c r="C79" s="263" t="s">
        <v>51</v>
      </c>
      <c r="D79" s="285"/>
      <c r="E79" s="285"/>
      <c r="F79" s="286" t="s">
        <v>784</v>
      </c>
      <c r="G79" s="287"/>
      <c r="H79" s="263" t="s">
        <v>785</v>
      </c>
      <c r="I79" s="263" t="s">
        <v>786</v>
      </c>
      <c r="J79" s="263">
        <v>20</v>
      </c>
      <c r="K79" s="277"/>
    </row>
    <row r="80" spans="2:11" s="1" customFormat="1" ht="15" customHeight="1">
      <c r="B80" s="275"/>
      <c r="C80" s="263" t="s">
        <v>787</v>
      </c>
      <c r="D80" s="263"/>
      <c r="E80" s="263"/>
      <c r="F80" s="286" t="s">
        <v>784</v>
      </c>
      <c r="G80" s="287"/>
      <c r="H80" s="263" t="s">
        <v>788</v>
      </c>
      <c r="I80" s="263" t="s">
        <v>786</v>
      </c>
      <c r="J80" s="263">
        <v>120</v>
      </c>
      <c r="K80" s="277"/>
    </row>
    <row r="81" spans="2:11" s="1" customFormat="1" ht="15" customHeight="1">
      <c r="B81" s="288"/>
      <c r="C81" s="263" t="s">
        <v>789</v>
      </c>
      <c r="D81" s="263"/>
      <c r="E81" s="263"/>
      <c r="F81" s="286" t="s">
        <v>790</v>
      </c>
      <c r="G81" s="287"/>
      <c r="H81" s="263" t="s">
        <v>791</v>
      </c>
      <c r="I81" s="263" t="s">
        <v>786</v>
      </c>
      <c r="J81" s="263">
        <v>50</v>
      </c>
      <c r="K81" s="277"/>
    </row>
    <row r="82" spans="2:11" s="1" customFormat="1" ht="15" customHeight="1">
      <c r="B82" s="288"/>
      <c r="C82" s="263" t="s">
        <v>792</v>
      </c>
      <c r="D82" s="263"/>
      <c r="E82" s="263"/>
      <c r="F82" s="286" t="s">
        <v>784</v>
      </c>
      <c r="G82" s="287"/>
      <c r="H82" s="263" t="s">
        <v>793</v>
      </c>
      <c r="I82" s="263" t="s">
        <v>794</v>
      </c>
      <c r="J82" s="263"/>
      <c r="K82" s="277"/>
    </row>
    <row r="83" spans="2:11" s="1" customFormat="1" ht="15" customHeight="1">
      <c r="B83" s="288"/>
      <c r="C83" s="289" t="s">
        <v>795</v>
      </c>
      <c r="D83" s="289"/>
      <c r="E83" s="289"/>
      <c r="F83" s="290" t="s">
        <v>790</v>
      </c>
      <c r="G83" s="289"/>
      <c r="H83" s="289" t="s">
        <v>796</v>
      </c>
      <c r="I83" s="289" t="s">
        <v>786</v>
      </c>
      <c r="J83" s="289">
        <v>15</v>
      </c>
      <c r="K83" s="277"/>
    </row>
    <row r="84" spans="2:11" s="1" customFormat="1" ht="15" customHeight="1">
      <c r="B84" s="288"/>
      <c r="C84" s="289" t="s">
        <v>797</v>
      </c>
      <c r="D84" s="289"/>
      <c r="E84" s="289"/>
      <c r="F84" s="290" t="s">
        <v>790</v>
      </c>
      <c r="G84" s="289"/>
      <c r="H84" s="289" t="s">
        <v>798</v>
      </c>
      <c r="I84" s="289" t="s">
        <v>786</v>
      </c>
      <c r="J84" s="289">
        <v>15</v>
      </c>
      <c r="K84" s="277"/>
    </row>
    <row r="85" spans="2:11" s="1" customFormat="1" ht="15" customHeight="1">
      <c r="B85" s="288"/>
      <c r="C85" s="289" t="s">
        <v>799</v>
      </c>
      <c r="D85" s="289"/>
      <c r="E85" s="289"/>
      <c r="F85" s="290" t="s">
        <v>790</v>
      </c>
      <c r="G85" s="289"/>
      <c r="H85" s="289" t="s">
        <v>800</v>
      </c>
      <c r="I85" s="289" t="s">
        <v>786</v>
      </c>
      <c r="J85" s="289">
        <v>20</v>
      </c>
      <c r="K85" s="277"/>
    </row>
    <row r="86" spans="2:11" s="1" customFormat="1" ht="15" customHeight="1">
      <c r="B86" s="288"/>
      <c r="C86" s="289" t="s">
        <v>801</v>
      </c>
      <c r="D86" s="289"/>
      <c r="E86" s="289"/>
      <c r="F86" s="290" t="s">
        <v>790</v>
      </c>
      <c r="G86" s="289"/>
      <c r="H86" s="289" t="s">
        <v>802</v>
      </c>
      <c r="I86" s="289" t="s">
        <v>786</v>
      </c>
      <c r="J86" s="289">
        <v>20</v>
      </c>
      <c r="K86" s="277"/>
    </row>
    <row r="87" spans="2:11" s="1" customFormat="1" ht="15" customHeight="1">
      <c r="B87" s="288"/>
      <c r="C87" s="263" t="s">
        <v>803</v>
      </c>
      <c r="D87" s="263"/>
      <c r="E87" s="263"/>
      <c r="F87" s="286" t="s">
        <v>790</v>
      </c>
      <c r="G87" s="287"/>
      <c r="H87" s="263" t="s">
        <v>804</v>
      </c>
      <c r="I87" s="263" t="s">
        <v>786</v>
      </c>
      <c r="J87" s="263">
        <v>50</v>
      </c>
      <c r="K87" s="277"/>
    </row>
    <row r="88" spans="2:11" s="1" customFormat="1" ht="15" customHeight="1">
      <c r="B88" s="288"/>
      <c r="C88" s="263" t="s">
        <v>805</v>
      </c>
      <c r="D88" s="263"/>
      <c r="E88" s="263"/>
      <c r="F88" s="286" t="s">
        <v>790</v>
      </c>
      <c r="G88" s="287"/>
      <c r="H88" s="263" t="s">
        <v>806</v>
      </c>
      <c r="I88" s="263" t="s">
        <v>786</v>
      </c>
      <c r="J88" s="263">
        <v>20</v>
      </c>
      <c r="K88" s="277"/>
    </row>
    <row r="89" spans="2:11" s="1" customFormat="1" ht="15" customHeight="1">
      <c r="B89" s="288"/>
      <c r="C89" s="263" t="s">
        <v>807</v>
      </c>
      <c r="D89" s="263"/>
      <c r="E89" s="263"/>
      <c r="F89" s="286" t="s">
        <v>790</v>
      </c>
      <c r="G89" s="287"/>
      <c r="H89" s="263" t="s">
        <v>808</v>
      </c>
      <c r="I89" s="263" t="s">
        <v>786</v>
      </c>
      <c r="J89" s="263">
        <v>20</v>
      </c>
      <c r="K89" s="277"/>
    </row>
    <row r="90" spans="2:11" s="1" customFormat="1" ht="15" customHeight="1">
      <c r="B90" s="288"/>
      <c r="C90" s="263" t="s">
        <v>809</v>
      </c>
      <c r="D90" s="263"/>
      <c r="E90" s="263"/>
      <c r="F90" s="286" t="s">
        <v>790</v>
      </c>
      <c r="G90" s="287"/>
      <c r="H90" s="263" t="s">
        <v>810</v>
      </c>
      <c r="I90" s="263" t="s">
        <v>786</v>
      </c>
      <c r="J90" s="263">
        <v>50</v>
      </c>
      <c r="K90" s="277"/>
    </row>
    <row r="91" spans="2:11" s="1" customFormat="1" ht="15" customHeight="1">
      <c r="B91" s="288"/>
      <c r="C91" s="263" t="s">
        <v>811</v>
      </c>
      <c r="D91" s="263"/>
      <c r="E91" s="263"/>
      <c r="F91" s="286" t="s">
        <v>790</v>
      </c>
      <c r="G91" s="287"/>
      <c r="H91" s="263" t="s">
        <v>811</v>
      </c>
      <c r="I91" s="263" t="s">
        <v>786</v>
      </c>
      <c r="J91" s="263">
        <v>50</v>
      </c>
      <c r="K91" s="277"/>
    </row>
    <row r="92" spans="2:11" s="1" customFormat="1" ht="15" customHeight="1">
      <c r="B92" s="288"/>
      <c r="C92" s="263" t="s">
        <v>812</v>
      </c>
      <c r="D92" s="263"/>
      <c r="E92" s="263"/>
      <c r="F92" s="286" t="s">
        <v>790</v>
      </c>
      <c r="G92" s="287"/>
      <c r="H92" s="263" t="s">
        <v>813</v>
      </c>
      <c r="I92" s="263" t="s">
        <v>786</v>
      </c>
      <c r="J92" s="263">
        <v>255</v>
      </c>
      <c r="K92" s="277"/>
    </row>
    <row r="93" spans="2:11" s="1" customFormat="1" ht="15" customHeight="1">
      <c r="B93" s="288"/>
      <c r="C93" s="263" t="s">
        <v>814</v>
      </c>
      <c r="D93" s="263"/>
      <c r="E93" s="263"/>
      <c r="F93" s="286" t="s">
        <v>784</v>
      </c>
      <c r="G93" s="287"/>
      <c r="H93" s="263" t="s">
        <v>815</v>
      </c>
      <c r="I93" s="263" t="s">
        <v>816</v>
      </c>
      <c r="J93" s="263"/>
      <c r="K93" s="277"/>
    </row>
    <row r="94" spans="2:11" s="1" customFormat="1" ht="15" customHeight="1">
      <c r="B94" s="288"/>
      <c r="C94" s="263" t="s">
        <v>817</v>
      </c>
      <c r="D94" s="263"/>
      <c r="E94" s="263"/>
      <c r="F94" s="286" t="s">
        <v>784</v>
      </c>
      <c r="G94" s="287"/>
      <c r="H94" s="263" t="s">
        <v>818</v>
      </c>
      <c r="I94" s="263" t="s">
        <v>819</v>
      </c>
      <c r="J94" s="263"/>
      <c r="K94" s="277"/>
    </row>
    <row r="95" spans="2:11" s="1" customFormat="1" ht="15" customHeight="1">
      <c r="B95" s="288"/>
      <c r="C95" s="263" t="s">
        <v>820</v>
      </c>
      <c r="D95" s="263"/>
      <c r="E95" s="263"/>
      <c r="F95" s="286" t="s">
        <v>784</v>
      </c>
      <c r="G95" s="287"/>
      <c r="H95" s="263" t="s">
        <v>820</v>
      </c>
      <c r="I95" s="263" t="s">
        <v>819</v>
      </c>
      <c r="J95" s="263"/>
      <c r="K95" s="277"/>
    </row>
    <row r="96" spans="2:11" s="1" customFormat="1" ht="15" customHeight="1">
      <c r="B96" s="288"/>
      <c r="C96" s="263" t="s">
        <v>36</v>
      </c>
      <c r="D96" s="263"/>
      <c r="E96" s="263"/>
      <c r="F96" s="286" t="s">
        <v>784</v>
      </c>
      <c r="G96" s="287"/>
      <c r="H96" s="263" t="s">
        <v>821</v>
      </c>
      <c r="I96" s="263" t="s">
        <v>819</v>
      </c>
      <c r="J96" s="263"/>
      <c r="K96" s="277"/>
    </row>
    <row r="97" spans="2:11" s="1" customFormat="1" ht="15" customHeight="1">
      <c r="B97" s="288"/>
      <c r="C97" s="263" t="s">
        <v>46</v>
      </c>
      <c r="D97" s="263"/>
      <c r="E97" s="263"/>
      <c r="F97" s="286" t="s">
        <v>784</v>
      </c>
      <c r="G97" s="287"/>
      <c r="H97" s="263" t="s">
        <v>822</v>
      </c>
      <c r="I97" s="263" t="s">
        <v>819</v>
      </c>
      <c r="J97" s="263"/>
      <c r="K97" s="277"/>
    </row>
    <row r="98" spans="2:11" s="1" customFormat="1" ht="15" customHeight="1">
      <c r="B98" s="291"/>
      <c r="C98" s="292"/>
      <c r="D98" s="292"/>
      <c r="E98" s="292"/>
      <c r="F98" s="292"/>
      <c r="G98" s="292"/>
      <c r="H98" s="292"/>
      <c r="I98" s="292"/>
      <c r="J98" s="292"/>
      <c r="K98" s="293"/>
    </row>
    <row r="99" spans="2:11" s="1" customFormat="1" ht="18.75" customHeight="1">
      <c r="B99" s="294"/>
      <c r="C99" s="295"/>
      <c r="D99" s="295"/>
      <c r="E99" s="295"/>
      <c r="F99" s="295"/>
      <c r="G99" s="295"/>
      <c r="H99" s="295"/>
      <c r="I99" s="295"/>
      <c r="J99" s="295"/>
      <c r="K99" s="294"/>
    </row>
    <row r="100" spans="2:11" s="1" customFormat="1" ht="18.75" customHeight="1">
      <c r="B100" s="271"/>
      <c r="C100" s="271"/>
      <c r="D100" s="271"/>
      <c r="E100" s="271"/>
      <c r="F100" s="271"/>
      <c r="G100" s="271"/>
      <c r="H100" s="271"/>
      <c r="I100" s="271"/>
      <c r="J100" s="271"/>
      <c r="K100" s="271"/>
    </row>
    <row r="101" spans="2:11" s="1" customFormat="1" ht="7.5" customHeight="1">
      <c r="B101" s="272"/>
      <c r="C101" s="273"/>
      <c r="D101" s="273"/>
      <c r="E101" s="273"/>
      <c r="F101" s="273"/>
      <c r="G101" s="273"/>
      <c r="H101" s="273"/>
      <c r="I101" s="273"/>
      <c r="J101" s="273"/>
      <c r="K101" s="274"/>
    </row>
    <row r="102" spans="2:11" s="1" customFormat="1" ht="45" customHeight="1">
      <c r="B102" s="275"/>
      <c r="C102" s="276" t="s">
        <v>823</v>
      </c>
      <c r="D102" s="276"/>
      <c r="E102" s="276"/>
      <c r="F102" s="276"/>
      <c r="G102" s="276"/>
      <c r="H102" s="276"/>
      <c r="I102" s="276"/>
      <c r="J102" s="276"/>
      <c r="K102" s="277"/>
    </row>
    <row r="103" spans="2:11" s="1" customFormat="1" ht="17.25" customHeight="1">
      <c r="B103" s="275"/>
      <c r="C103" s="278" t="s">
        <v>778</v>
      </c>
      <c r="D103" s="278"/>
      <c r="E103" s="278"/>
      <c r="F103" s="278" t="s">
        <v>779</v>
      </c>
      <c r="G103" s="279"/>
      <c r="H103" s="278" t="s">
        <v>52</v>
      </c>
      <c r="I103" s="278" t="s">
        <v>55</v>
      </c>
      <c r="J103" s="278" t="s">
        <v>780</v>
      </c>
      <c r="K103" s="277"/>
    </row>
    <row r="104" spans="2:11" s="1" customFormat="1" ht="17.25" customHeight="1">
      <c r="B104" s="275"/>
      <c r="C104" s="280" t="s">
        <v>781</v>
      </c>
      <c r="D104" s="280"/>
      <c r="E104" s="280"/>
      <c r="F104" s="281" t="s">
        <v>782</v>
      </c>
      <c r="G104" s="282"/>
      <c r="H104" s="280"/>
      <c r="I104" s="280"/>
      <c r="J104" s="280" t="s">
        <v>783</v>
      </c>
      <c r="K104" s="277"/>
    </row>
    <row r="105" spans="2:11" s="1" customFormat="1" ht="5.25" customHeight="1">
      <c r="B105" s="275"/>
      <c r="C105" s="278"/>
      <c r="D105" s="278"/>
      <c r="E105" s="278"/>
      <c r="F105" s="278"/>
      <c r="G105" s="296"/>
      <c r="H105" s="278"/>
      <c r="I105" s="278"/>
      <c r="J105" s="278"/>
      <c r="K105" s="277"/>
    </row>
    <row r="106" spans="2:11" s="1" customFormat="1" ht="15" customHeight="1">
      <c r="B106" s="275"/>
      <c r="C106" s="263" t="s">
        <v>51</v>
      </c>
      <c r="D106" s="285"/>
      <c r="E106" s="285"/>
      <c r="F106" s="286" t="s">
        <v>784</v>
      </c>
      <c r="G106" s="263"/>
      <c r="H106" s="263" t="s">
        <v>824</v>
      </c>
      <c r="I106" s="263" t="s">
        <v>786</v>
      </c>
      <c r="J106" s="263">
        <v>20</v>
      </c>
      <c r="K106" s="277"/>
    </row>
    <row r="107" spans="2:11" s="1" customFormat="1" ht="15" customHeight="1">
      <c r="B107" s="275"/>
      <c r="C107" s="263" t="s">
        <v>787</v>
      </c>
      <c r="D107" s="263"/>
      <c r="E107" s="263"/>
      <c r="F107" s="286" t="s">
        <v>784</v>
      </c>
      <c r="G107" s="263"/>
      <c r="H107" s="263" t="s">
        <v>824</v>
      </c>
      <c r="I107" s="263" t="s">
        <v>786</v>
      </c>
      <c r="J107" s="263">
        <v>120</v>
      </c>
      <c r="K107" s="277"/>
    </row>
    <row r="108" spans="2:11" s="1" customFormat="1" ht="15" customHeight="1">
      <c r="B108" s="288"/>
      <c r="C108" s="263" t="s">
        <v>789</v>
      </c>
      <c r="D108" s="263"/>
      <c r="E108" s="263"/>
      <c r="F108" s="286" t="s">
        <v>790</v>
      </c>
      <c r="G108" s="263"/>
      <c r="H108" s="263" t="s">
        <v>824</v>
      </c>
      <c r="I108" s="263" t="s">
        <v>786</v>
      </c>
      <c r="J108" s="263">
        <v>50</v>
      </c>
      <c r="K108" s="277"/>
    </row>
    <row r="109" spans="2:11" s="1" customFormat="1" ht="15" customHeight="1">
      <c r="B109" s="288"/>
      <c r="C109" s="263" t="s">
        <v>792</v>
      </c>
      <c r="D109" s="263"/>
      <c r="E109" s="263"/>
      <c r="F109" s="286" t="s">
        <v>784</v>
      </c>
      <c r="G109" s="263"/>
      <c r="H109" s="263" t="s">
        <v>824</v>
      </c>
      <c r="I109" s="263" t="s">
        <v>794</v>
      </c>
      <c r="J109" s="263"/>
      <c r="K109" s="277"/>
    </row>
    <row r="110" spans="2:11" s="1" customFormat="1" ht="15" customHeight="1">
      <c r="B110" s="288"/>
      <c r="C110" s="263" t="s">
        <v>803</v>
      </c>
      <c r="D110" s="263"/>
      <c r="E110" s="263"/>
      <c r="F110" s="286" t="s">
        <v>790</v>
      </c>
      <c r="G110" s="263"/>
      <c r="H110" s="263" t="s">
        <v>824</v>
      </c>
      <c r="I110" s="263" t="s">
        <v>786</v>
      </c>
      <c r="J110" s="263">
        <v>50</v>
      </c>
      <c r="K110" s="277"/>
    </row>
    <row r="111" spans="2:11" s="1" customFormat="1" ht="15" customHeight="1">
      <c r="B111" s="288"/>
      <c r="C111" s="263" t="s">
        <v>811</v>
      </c>
      <c r="D111" s="263"/>
      <c r="E111" s="263"/>
      <c r="F111" s="286" t="s">
        <v>790</v>
      </c>
      <c r="G111" s="263"/>
      <c r="H111" s="263" t="s">
        <v>824</v>
      </c>
      <c r="I111" s="263" t="s">
        <v>786</v>
      </c>
      <c r="J111" s="263">
        <v>50</v>
      </c>
      <c r="K111" s="277"/>
    </row>
    <row r="112" spans="2:11" s="1" customFormat="1" ht="15" customHeight="1">
      <c r="B112" s="288"/>
      <c r="C112" s="263" t="s">
        <v>809</v>
      </c>
      <c r="D112" s="263"/>
      <c r="E112" s="263"/>
      <c r="F112" s="286" t="s">
        <v>790</v>
      </c>
      <c r="G112" s="263"/>
      <c r="H112" s="263" t="s">
        <v>824</v>
      </c>
      <c r="I112" s="263" t="s">
        <v>786</v>
      </c>
      <c r="J112" s="263">
        <v>50</v>
      </c>
      <c r="K112" s="277"/>
    </row>
    <row r="113" spans="2:11" s="1" customFormat="1" ht="15" customHeight="1">
      <c r="B113" s="288"/>
      <c r="C113" s="263" t="s">
        <v>51</v>
      </c>
      <c r="D113" s="263"/>
      <c r="E113" s="263"/>
      <c r="F113" s="286" t="s">
        <v>784</v>
      </c>
      <c r="G113" s="263"/>
      <c r="H113" s="263" t="s">
        <v>825</v>
      </c>
      <c r="I113" s="263" t="s">
        <v>786</v>
      </c>
      <c r="J113" s="263">
        <v>20</v>
      </c>
      <c r="K113" s="277"/>
    </row>
    <row r="114" spans="2:11" s="1" customFormat="1" ht="15" customHeight="1">
      <c r="B114" s="288"/>
      <c r="C114" s="263" t="s">
        <v>826</v>
      </c>
      <c r="D114" s="263"/>
      <c r="E114" s="263"/>
      <c r="F114" s="286" t="s">
        <v>784</v>
      </c>
      <c r="G114" s="263"/>
      <c r="H114" s="263" t="s">
        <v>827</v>
      </c>
      <c r="I114" s="263" t="s">
        <v>786</v>
      </c>
      <c r="J114" s="263">
        <v>120</v>
      </c>
      <c r="K114" s="277"/>
    </row>
    <row r="115" spans="2:11" s="1" customFormat="1" ht="15" customHeight="1">
      <c r="B115" s="288"/>
      <c r="C115" s="263" t="s">
        <v>36</v>
      </c>
      <c r="D115" s="263"/>
      <c r="E115" s="263"/>
      <c r="F115" s="286" t="s">
        <v>784</v>
      </c>
      <c r="G115" s="263"/>
      <c r="H115" s="263" t="s">
        <v>828</v>
      </c>
      <c r="I115" s="263" t="s">
        <v>819</v>
      </c>
      <c r="J115" s="263"/>
      <c r="K115" s="277"/>
    </row>
    <row r="116" spans="2:11" s="1" customFormat="1" ht="15" customHeight="1">
      <c r="B116" s="288"/>
      <c r="C116" s="263" t="s">
        <v>46</v>
      </c>
      <c r="D116" s="263"/>
      <c r="E116" s="263"/>
      <c r="F116" s="286" t="s">
        <v>784</v>
      </c>
      <c r="G116" s="263"/>
      <c r="H116" s="263" t="s">
        <v>829</v>
      </c>
      <c r="I116" s="263" t="s">
        <v>819</v>
      </c>
      <c r="J116" s="263"/>
      <c r="K116" s="277"/>
    </row>
    <row r="117" spans="2:11" s="1" customFormat="1" ht="15" customHeight="1">
      <c r="B117" s="288"/>
      <c r="C117" s="263" t="s">
        <v>55</v>
      </c>
      <c r="D117" s="263"/>
      <c r="E117" s="263"/>
      <c r="F117" s="286" t="s">
        <v>784</v>
      </c>
      <c r="G117" s="263"/>
      <c r="H117" s="263" t="s">
        <v>830</v>
      </c>
      <c r="I117" s="263" t="s">
        <v>831</v>
      </c>
      <c r="J117" s="263"/>
      <c r="K117" s="277"/>
    </row>
    <row r="118" spans="2:11" s="1" customFormat="1" ht="15" customHeight="1">
      <c r="B118" s="291"/>
      <c r="C118" s="297"/>
      <c r="D118" s="297"/>
      <c r="E118" s="297"/>
      <c r="F118" s="297"/>
      <c r="G118" s="297"/>
      <c r="H118" s="297"/>
      <c r="I118" s="297"/>
      <c r="J118" s="297"/>
      <c r="K118" s="293"/>
    </row>
    <row r="119" spans="2:11" s="1" customFormat="1" ht="18.75" customHeight="1">
      <c r="B119" s="298"/>
      <c r="C119" s="299"/>
      <c r="D119" s="299"/>
      <c r="E119" s="299"/>
      <c r="F119" s="300"/>
      <c r="G119" s="299"/>
      <c r="H119" s="299"/>
      <c r="I119" s="299"/>
      <c r="J119" s="299"/>
      <c r="K119" s="298"/>
    </row>
    <row r="120" spans="2:11" s="1" customFormat="1" ht="18.75" customHeight="1">
      <c r="B120" s="271"/>
      <c r="C120" s="271"/>
      <c r="D120" s="271"/>
      <c r="E120" s="271"/>
      <c r="F120" s="271"/>
      <c r="G120" s="271"/>
      <c r="H120" s="271"/>
      <c r="I120" s="271"/>
      <c r="J120" s="271"/>
      <c r="K120" s="271"/>
    </row>
    <row r="121" spans="2:11" s="1" customFormat="1" ht="7.5" customHeight="1">
      <c r="B121" s="301"/>
      <c r="C121" s="302"/>
      <c r="D121" s="302"/>
      <c r="E121" s="302"/>
      <c r="F121" s="302"/>
      <c r="G121" s="302"/>
      <c r="H121" s="302"/>
      <c r="I121" s="302"/>
      <c r="J121" s="302"/>
      <c r="K121" s="303"/>
    </row>
    <row r="122" spans="2:11" s="1" customFormat="1" ht="45" customHeight="1">
      <c r="B122" s="304"/>
      <c r="C122" s="254" t="s">
        <v>832</v>
      </c>
      <c r="D122" s="254"/>
      <c r="E122" s="254"/>
      <c r="F122" s="254"/>
      <c r="G122" s="254"/>
      <c r="H122" s="254"/>
      <c r="I122" s="254"/>
      <c r="J122" s="254"/>
      <c r="K122" s="305"/>
    </row>
    <row r="123" spans="2:11" s="1" customFormat="1" ht="17.25" customHeight="1">
      <c r="B123" s="306"/>
      <c r="C123" s="278" t="s">
        <v>778</v>
      </c>
      <c r="D123" s="278"/>
      <c r="E123" s="278"/>
      <c r="F123" s="278" t="s">
        <v>779</v>
      </c>
      <c r="G123" s="279"/>
      <c r="H123" s="278" t="s">
        <v>52</v>
      </c>
      <c r="I123" s="278" t="s">
        <v>55</v>
      </c>
      <c r="J123" s="278" t="s">
        <v>780</v>
      </c>
      <c r="K123" s="307"/>
    </row>
    <row r="124" spans="2:11" s="1" customFormat="1" ht="17.25" customHeight="1">
      <c r="B124" s="306"/>
      <c r="C124" s="280" t="s">
        <v>781</v>
      </c>
      <c r="D124" s="280"/>
      <c r="E124" s="280"/>
      <c r="F124" s="281" t="s">
        <v>782</v>
      </c>
      <c r="G124" s="282"/>
      <c r="H124" s="280"/>
      <c r="I124" s="280"/>
      <c r="J124" s="280" t="s">
        <v>783</v>
      </c>
      <c r="K124" s="307"/>
    </row>
    <row r="125" spans="2:11" s="1" customFormat="1" ht="5.25" customHeight="1">
      <c r="B125" s="308"/>
      <c r="C125" s="283"/>
      <c r="D125" s="283"/>
      <c r="E125" s="283"/>
      <c r="F125" s="283"/>
      <c r="G125" s="309"/>
      <c r="H125" s="283"/>
      <c r="I125" s="283"/>
      <c r="J125" s="283"/>
      <c r="K125" s="310"/>
    </row>
    <row r="126" spans="2:11" s="1" customFormat="1" ht="15" customHeight="1">
      <c r="B126" s="308"/>
      <c r="C126" s="263" t="s">
        <v>787</v>
      </c>
      <c r="D126" s="285"/>
      <c r="E126" s="285"/>
      <c r="F126" s="286" t="s">
        <v>784</v>
      </c>
      <c r="G126" s="263"/>
      <c r="H126" s="263" t="s">
        <v>824</v>
      </c>
      <c r="I126" s="263" t="s">
        <v>786</v>
      </c>
      <c r="J126" s="263">
        <v>120</v>
      </c>
      <c r="K126" s="311"/>
    </row>
    <row r="127" spans="2:11" s="1" customFormat="1" ht="15" customHeight="1">
      <c r="B127" s="308"/>
      <c r="C127" s="263" t="s">
        <v>833</v>
      </c>
      <c r="D127" s="263"/>
      <c r="E127" s="263"/>
      <c r="F127" s="286" t="s">
        <v>784</v>
      </c>
      <c r="G127" s="263"/>
      <c r="H127" s="263" t="s">
        <v>834</v>
      </c>
      <c r="I127" s="263" t="s">
        <v>786</v>
      </c>
      <c r="J127" s="263" t="s">
        <v>835</v>
      </c>
      <c r="K127" s="311"/>
    </row>
    <row r="128" spans="2:11" s="1" customFormat="1" ht="15" customHeight="1">
      <c r="B128" s="308"/>
      <c r="C128" s="263" t="s">
        <v>732</v>
      </c>
      <c r="D128" s="263"/>
      <c r="E128" s="263"/>
      <c r="F128" s="286" t="s">
        <v>784</v>
      </c>
      <c r="G128" s="263"/>
      <c r="H128" s="263" t="s">
        <v>836</v>
      </c>
      <c r="I128" s="263" t="s">
        <v>786</v>
      </c>
      <c r="J128" s="263" t="s">
        <v>835</v>
      </c>
      <c r="K128" s="311"/>
    </row>
    <row r="129" spans="2:11" s="1" customFormat="1" ht="15" customHeight="1">
      <c r="B129" s="308"/>
      <c r="C129" s="263" t="s">
        <v>795</v>
      </c>
      <c r="D129" s="263"/>
      <c r="E129" s="263"/>
      <c r="F129" s="286" t="s">
        <v>790</v>
      </c>
      <c r="G129" s="263"/>
      <c r="H129" s="263" t="s">
        <v>796</v>
      </c>
      <c r="I129" s="263" t="s">
        <v>786</v>
      </c>
      <c r="J129" s="263">
        <v>15</v>
      </c>
      <c r="K129" s="311"/>
    </row>
    <row r="130" spans="2:11" s="1" customFormat="1" ht="15" customHeight="1">
      <c r="B130" s="308"/>
      <c r="C130" s="289" t="s">
        <v>797</v>
      </c>
      <c r="D130" s="289"/>
      <c r="E130" s="289"/>
      <c r="F130" s="290" t="s">
        <v>790</v>
      </c>
      <c r="G130" s="289"/>
      <c r="H130" s="289" t="s">
        <v>798</v>
      </c>
      <c r="I130" s="289" t="s">
        <v>786</v>
      </c>
      <c r="J130" s="289">
        <v>15</v>
      </c>
      <c r="K130" s="311"/>
    </row>
    <row r="131" spans="2:11" s="1" customFormat="1" ht="15" customHeight="1">
      <c r="B131" s="308"/>
      <c r="C131" s="289" t="s">
        <v>799</v>
      </c>
      <c r="D131" s="289"/>
      <c r="E131" s="289"/>
      <c r="F131" s="290" t="s">
        <v>790</v>
      </c>
      <c r="G131" s="289"/>
      <c r="H131" s="289" t="s">
        <v>800</v>
      </c>
      <c r="I131" s="289" t="s">
        <v>786</v>
      </c>
      <c r="J131" s="289">
        <v>20</v>
      </c>
      <c r="K131" s="311"/>
    </row>
    <row r="132" spans="2:11" s="1" customFormat="1" ht="15" customHeight="1">
      <c r="B132" s="308"/>
      <c r="C132" s="289" t="s">
        <v>801</v>
      </c>
      <c r="D132" s="289"/>
      <c r="E132" s="289"/>
      <c r="F132" s="290" t="s">
        <v>790</v>
      </c>
      <c r="G132" s="289"/>
      <c r="H132" s="289" t="s">
        <v>802</v>
      </c>
      <c r="I132" s="289" t="s">
        <v>786</v>
      </c>
      <c r="J132" s="289">
        <v>20</v>
      </c>
      <c r="K132" s="311"/>
    </row>
    <row r="133" spans="2:11" s="1" customFormat="1" ht="15" customHeight="1">
      <c r="B133" s="308"/>
      <c r="C133" s="263" t="s">
        <v>789</v>
      </c>
      <c r="D133" s="263"/>
      <c r="E133" s="263"/>
      <c r="F133" s="286" t="s">
        <v>790</v>
      </c>
      <c r="G133" s="263"/>
      <c r="H133" s="263" t="s">
        <v>824</v>
      </c>
      <c r="I133" s="263" t="s">
        <v>786</v>
      </c>
      <c r="J133" s="263">
        <v>50</v>
      </c>
      <c r="K133" s="311"/>
    </row>
    <row r="134" spans="2:11" s="1" customFormat="1" ht="15" customHeight="1">
      <c r="B134" s="308"/>
      <c r="C134" s="263" t="s">
        <v>803</v>
      </c>
      <c r="D134" s="263"/>
      <c r="E134" s="263"/>
      <c r="F134" s="286" t="s">
        <v>790</v>
      </c>
      <c r="G134" s="263"/>
      <c r="H134" s="263" t="s">
        <v>824</v>
      </c>
      <c r="I134" s="263" t="s">
        <v>786</v>
      </c>
      <c r="J134" s="263">
        <v>50</v>
      </c>
      <c r="K134" s="311"/>
    </row>
    <row r="135" spans="2:11" s="1" customFormat="1" ht="15" customHeight="1">
      <c r="B135" s="308"/>
      <c r="C135" s="263" t="s">
        <v>809</v>
      </c>
      <c r="D135" s="263"/>
      <c r="E135" s="263"/>
      <c r="F135" s="286" t="s">
        <v>790</v>
      </c>
      <c r="G135" s="263"/>
      <c r="H135" s="263" t="s">
        <v>824</v>
      </c>
      <c r="I135" s="263" t="s">
        <v>786</v>
      </c>
      <c r="J135" s="263">
        <v>50</v>
      </c>
      <c r="K135" s="311"/>
    </row>
    <row r="136" spans="2:11" s="1" customFormat="1" ht="15" customHeight="1">
      <c r="B136" s="308"/>
      <c r="C136" s="263" t="s">
        <v>811</v>
      </c>
      <c r="D136" s="263"/>
      <c r="E136" s="263"/>
      <c r="F136" s="286" t="s">
        <v>790</v>
      </c>
      <c r="G136" s="263"/>
      <c r="H136" s="263" t="s">
        <v>824</v>
      </c>
      <c r="I136" s="263" t="s">
        <v>786</v>
      </c>
      <c r="J136" s="263">
        <v>50</v>
      </c>
      <c r="K136" s="311"/>
    </row>
    <row r="137" spans="2:11" s="1" customFormat="1" ht="15" customHeight="1">
      <c r="B137" s="308"/>
      <c r="C137" s="263" t="s">
        <v>812</v>
      </c>
      <c r="D137" s="263"/>
      <c r="E137" s="263"/>
      <c r="F137" s="286" t="s">
        <v>790</v>
      </c>
      <c r="G137" s="263"/>
      <c r="H137" s="263" t="s">
        <v>837</v>
      </c>
      <c r="I137" s="263" t="s">
        <v>786</v>
      </c>
      <c r="J137" s="263">
        <v>255</v>
      </c>
      <c r="K137" s="311"/>
    </row>
    <row r="138" spans="2:11" s="1" customFormat="1" ht="15" customHeight="1">
      <c r="B138" s="308"/>
      <c r="C138" s="263" t="s">
        <v>814</v>
      </c>
      <c r="D138" s="263"/>
      <c r="E138" s="263"/>
      <c r="F138" s="286" t="s">
        <v>784</v>
      </c>
      <c r="G138" s="263"/>
      <c r="H138" s="263" t="s">
        <v>838</v>
      </c>
      <c r="I138" s="263" t="s">
        <v>816</v>
      </c>
      <c r="J138" s="263"/>
      <c r="K138" s="311"/>
    </row>
    <row r="139" spans="2:11" s="1" customFormat="1" ht="15" customHeight="1">
      <c r="B139" s="308"/>
      <c r="C139" s="263" t="s">
        <v>817</v>
      </c>
      <c r="D139" s="263"/>
      <c r="E139" s="263"/>
      <c r="F139" s="286" t="s">
        <v>784</v>
      </c>
      <c r="G139" s="263"/>
      <c r="H139" s="263" t="s">
        <v>839</v>
      </c>
      <c r="I139" s="263" t="s">
        <v>819</v>
      </c>
      <c r="J139" s="263"/>
      <c r="K139" s="311"/>
    </row>
    <row r="140" spans="2:11" s="1" customFormat="1" ht="15" customHeight="1">
      <c r="B140" s="308"/>
      <c r="C140" s="263" t="s">
        <v>820</v>
      </c>
      <c r="D140" s="263"/>
      <c r="E140" s="263"/>
      <c r="F140" s="286" t="s">
        <v>784</v>
      </c>
      <c r="G140" s="263"/>
      <c r="H140" s="263" t="s">
        <v>820</v>
      </c>
      <c r="I140" s="263" t="s">
        <v>819</v>
      </c>
      <c r="J140" s="263"/>
      <c r="K140" s="311"/>
    </row>
    <row r="141" spans="2:11" s="1" customFormat="1" ht="15" customHeight="1">
      <c r="B141" s="308"/>
      <c r="C141" s="263" t="s">
        <v>36</v>
      </c>
      <c r="D141" s="263"/>
      <c r="E141" s="263"/>
      <c r="F141" s="286" t="s">
        <v>784</v>
      </c>
      <c r="G141" s="263"/>
      <c r="H141" s="263" t="s">
        <v>840</v>
      </c>
      <c r="I141" s="263" t="s">
        <v>819</v>
      </c>
      <c r="J141" s="263"/>
      <c r="K141" s="311"/>
    </row>
    <row r="142" spans="2:11" s="1" customFormat="1" ht="15" customHeight="1">
      <c r="B142" s="308"/>
      <c r="C142" s="263" t="s">
        <v>841</v>
      </c>
      <c r="D142" s="263"/>
      <c r="E142" s="263"/>
      <c r="F142" s="286" t="s">
        <v>784</v>
      </c>
      <c r="G142" s="263"/>
      <c r="H142" s="263" t="s">
        <v>842</v>
      </c>
      <c r="I142" s="263" t="s">
        <v>819</v>
      </c>
      <c r="J142" s="263"/>
      <c r="K142" s="311"/>
    </row>
    <row r="143" spans="2:11" s="1" customFormat="1" ht="15" customHeight="1">
      <c r="B143" s="312"/>
      <c r="C143" s="313"/>
      <c r="D143" s="313"/>
      <c r="E143" s="313"/>
      <c r="F143" s="313"/>
      <c r="G143" s="313"/>
      <c r="H143" s="313"/>
      <c r="I143" s="313"/>
      <c r="J143" s="313"/>
      <c r="K143" s="314"/>
    </row>
    <row r="144" spans="2:11" s="1" customFormat="1" ht="18.75" customHeight="1">
      <c r="B144" s="299"/>
      <c r="C144" s="299"/>
      <c r="D144" s="299"/>
      <c r="E144" s="299"/>
      <c r="F144" s="300"/>
      <c r="G144" s="299"/>
      <c r="H144" s="299"/>
      <c r="I144" s="299"/>
      <c r="J144" s="299"/>
      <c r="K144" s="299"/>
    </row>
    <row r="145" spans="2:11" s="1" customFormat="1" ht="18.75" customHeight="1">
      <c r="B145" s="271"/>
      <c r="C145" s="271"/>
      <c r="D145" s="271"/>
      <c r="E145" s="271"/>
      <c r="F145" s="271"/>
      <c r="G145" s="271"/>
      <c r="H145" s="271"/>
      <c r="I145" s="271"/>
      <c r="J145" s="271"/>
      <c r="K145" s="271"/>
    </row>
    <row r="146" spans="2:11" s="1" customFormat="1" ht="7.5" customHeight="1">
      <c r="B146" s="272"/>
      <c r="C146" s="273"/>
      <c r="D146" s="273"/>
      <c r="E146" s="273"/>
      <c r="F146" s="273"/>
      <c r="G146" s="273"/>
      <c r="H146" s="273"/>
      <c r="I146" s="273"/>
      <c r="J146" s="273"/>
      <c r="K146" s="274"/>
    </row>
    <row r="147" spans="2:11" s="1" customFormat="1" ht="45" customHeight="1">
      <c r="B147" s="275"/>
      <c r="C147" s="276" t="s">
        <v>843</v>
      </c>
      <c r="D147" s="276"/>
      <c r="E147" s="276"/>
      <c r="F147" s="276"/>
      <c r="G147" s="276"/>
      <c r="H147" s="276"/>
      <c r="I147" s="276"/>
      <c r="J147" s="276"/>
      <c r="K147" s="277"/>
    </row>
    <row r="148" spans="2:11" s="1" customFormat="1" ht="17.25" customHeight="1">
      <c r="B148" s="275"/>
      <c r="C148" s="278" t="s">
        <v>778</v>
      </c>
      <c r="D148" s="278"/>
      <c r="E148" s="278"/>
      <c r="F148" s="278" t="s">
        <v>779</v>
      </c>
      <c r="G148" s="279"/>
      <c r="H148" s="278" t="s">
        <v>52</v>
      </c>
      <c r="I148" s="278" t="s">
        <v>55</v>
      </c>
      <c r="J148" s="278" t="s">
        <v>780</v>
      </c>
      <c r="K148" s="277"/>
    </row>
    <row r="149" spans="2:11" s="1" customFormat="1" ht="17.25" customHeight="1">
      <c r="B149" s="275"/>
      <c r="C149" s="280" t="s">
        <v>781</v>
      </c>
      <c r="D149" s="280"/>
      <c r="E149" s="280"/>
      <c r="F149" s="281" t="s">
        <v>782</v>
      </c>
      <c r="G149" s="282"/>
      <c r="H149" s="280"/>
      <c r="I149" s="280"/>
      <c r="J149" s="280" t="s">
        <v>783</v>
      </c>
      <c r="K149" s="277"/>
    </row>
    <row r="150" spans="2:11" s="1" customFormat="1" ht="5.25" customHeight="1">
      <c r="B150" s="288"/>
      <c r="C150" s="283"/>
      <c r="D150" s="283"/>
      <c r="E150" s="283"/>
      <c r="F150" s="283"/>
      <c r="G150" s="284"/>
      <c r="H150" s="283"/>
      <c r="I150" s="283"/>
      <c r="J150" s="283"/>
      <c r="K150" s="311"/>
    </row>
    <row r="151" spans="2:11" s="1" customFormat="1" ht="15" customHeight="1">
      <c r="B151" s="288"/>
      <c r="C151" s="315" t="s">
        <v>787</v>
      </c>
      <c r="D151" s="263"/>
      <c r="E151" s="263"/>
      <c r="F151" s="316" t="s">
        <v>784</v>
      </c>
      <c r="G151" s="263"/>
      <c r="H151" s="315" t="s">
        <v>824</v>
      </c>
      <c r="I151" s="315" t="s">
        <v>786</v>
      </c>
      <c r="J151" s="315">
        <v>120</v>
      </c>
      <c r="K151" s="311"/>
    </row>
    <row r="152" spans="2:11" s="1" customFormat="1" ht="15" customHeight="1">
      <c r="B152" s="288"/>
      <c r="C152" s="315" t="s">
        <v>833</v>
      </c>
      <c r="D152" s="263"/>
      <c r="E152" s="263"/>
      <c r="F152" s="316" t="s">
        <v>784</v>
      </c>
      <c r="G152" s="263"/>
      <c r="H152" s="315" t="s">
        <v>844</v>
      </c>
      <c r="I152" s="315" t="s">
        <v>786</v>
      </c>
      <c r="J152" s="315" t="s">
        <v>835</v>
      </c>
      <c r="K152" s="311"/>
    </row>
    <row r="153" spans="2:11" s="1" customFormat="1" ht="15" customHeight="1">
      <c r="B153" s="288"/>
      <c r="C153" s="315" t="s">
        <v>732</v>
      </c>
      <c r="D153" s="263"/>
      <c r="E153" s="263"/>
      <c r="F153" s="316" t="s">
        <v>784</v>
      </c>
      <c r="G153" s="263"/>
      <c r="H153" s="315" t="s">
        <v>845</v>
      </c>
      <c r="I153" s="315" t="s">
        <v>786</v>
      </c>
      <c r="J153" s="315" t="s">
        <v>835</v>
      </c>
      <c r="K153" s="311"/>
    </row>
    <row r="154" spans="2:11" s="1" customFormat="1" ht="15" customHeight="1">
      <c r="B154" s="288"/>
      <c r="C154" s="315" t="s">
        <v>789</v>
      </c>
      <c r="D154" s="263"/>
      <c r="E154" s="263"/>
      <c r="F154" s="316" t="s">
        <v>790</v>
      </c>
      <c r="G154" s="263"/>
      <c r="H154" s="315" t="s">
        <v>824</v>
      </c>
      <c r="I154" s="315" t="s">
        <v>786</v>
      </c>
      <c r="J154" s="315">
        <v>50</v>
      </c>
      <c r="K154" s="311"/>
    </row>
    <row r="155" spans="2:11" s="1" customFormat="1" ht="15" customHeight="1">
      <c r="B155" s="288"/>
      <c r="C155" s="315" t="s">
        <v>792</v>
      </c>
      <c r="D155" s="263"/>
      <c r="E155" s="263"/>
      <c r="F155" s="316" t="s">
        <v>784</v>
      </c>
      <c r="G155" s="263"/>
      <c r="H155" s="315" t="s">
        <v>824</v>
      </c>
      <c r="I155" s="315" t="s">
        <v>794</v>
      </c>
      <c r="J155" s="315"/>
      <c r="K155" s="311"/>
    </row>
    <row r="156" spans="2:11" s="1" customFormat="1" ht="15" customHeight="1">
      <c r="B156" s="288"/>
      <c r="C156" s="315" t="s">
        <v>803</v>
      </c>
      <c r="D156" s="263"/>
      <c r="E156" s="263"/>
      <c r="F156" s="316" t="s">
        <v>790</v>
      </c>
      <c r="G156" s="263"/>
      <c r="H156" s="315" t="s">
        <v>824</v>
      </c>
      <c r="I156" s="315" t="s">
        <v>786</v>
      </c>
      <c r="J156" s="315">
        <v>50</v>
      </c>
      <c r="K156" s="311"/>
    </row>
    <row r="157" spans="2:11" s="1" customFormat="1" ht="15" customHeight="1">
      <c r="B157" s="288"/>
      <c r="C157" s="315" t="s">
        <v>811</v>
      </c>
      <c r="D157" s="263"/>
      <c r="E157" s="263"/>
      <c r="F157" s="316" t="s">
        <v>790</v>
      </c>
      <c r="G157" s="263"/>
      <c r="H157" s="315" t="s">
        <v>824</v>
      </c>
      <c r="I157" s="315" t="s">
        <v>786</v>
      </c>
      <c r="J157" s="315">
        <v>50</v>
      </c>
      <c r="K157" s="311"/>
    </row>
    <row r="158" spans="2:11" s="1" customFormat="1" ht="15" customHeight="1">
      <c r="B158" s="288"/>
      <c r="C158" s="315" t="s">
        <v>809</v>
      </c>
      <c r="D158" s="263"/>
      <c r="E158" s="263"/>
      <c r="F158" s="316" t="s">
        <v>790</v>
      </c>
      <c r="G158" s="263"/>
      <c r="H158" s="315" t="s">
        <v>824</v>
      </c>
      <c r="I158" s="315" t="s">
        <v>786</v>
      </c>
      <c r="J158" s="315">
        <v>50</v>
      </c>
      <c r="K158" s="311"/>
    </row>
    <row r="159" spans="2:11" s="1" customFormat="1" ht="15" customHeight="1">
      <c r="B159" s="288"/>
      <c r="C159" s="315" t="s">
        <v>89</v>
      </c>
      <c r="D159" s="263"/>
      <c r="E159" s="263"/>
      <c r="F159" s="316" t="s">
        <v>784</v>
      </c>
      <c r="G159" s="263"/>
      <c r="H159" s="315" t="s">
        <v>846</v>
      </c>
      <c r="I159" s="315" t="s">
        <v>786</v>
      </c>
      <c r="J159" s="315" t="s">
        <v>847</v>
      </c>
      <c r="K159" s="311"/>
    </row>
    <row r="160" spans="2:11" s="1" customFormat="1" ht="15" customHeight="1">
      <c r="B160" s="288"/>
      <c r="C160" s="315" t="s">
        <v>848</v>
      </c>
      <c r="D160" s="263"/>
      <c r="E160" s="263"/>
      <c r="F160" s="316" t="s">
        <v>784</v>
      </c>
      <c r="G160" s="263"/>
      <c r="H160" s="315" t="s">
        <v>849</v>
      </c>
      <c r="I160" s="315" t="s">
        <v>819</v>
      </c>
      <c r="J160" s="315"/>
      <c r="K160" s="311"/>
    </row>
    <row r="161" spans="2:11" s="1" customFormat="1" ht="15" customHeight="1">
      <c r="B161" s="317"/>
      <c r="C161" s="297"/>
      <c r="D161" s="297"/>
      <c r="E161" s="297"/>
      <c r="F161" s="297"/>
      <c r="G161" s="297"/>
      <c r="H161" s="297"/>
      <c r="I161" s="297"/>
      <c r="J161" s="297"/>
      <c r="K161" s="318"/>
    </row>
    <row r="162" spans="2:11" s="1" customFormat="1" ht="18.75" customHeight="1">
      <c r="B162" s="299"/>
      <c r="C162" s="309"/>
      <c r="D162" s="309"/>
      <c r="E162" s="309"/>
      <c r="F162" s="319"/>
      <c r="G162" s="309"/>
      <c r="H162" s="309"/>
      <c r="I162" s="309"/>
      <c r="J162" s="309"/>
      <c r="K162" s="299"/>
    </row>
    <row r="163" spans="2:11" s="1" customFormat="1" ht="18.75" customHeight="1">
      <c r="B163" s="271"/>
      <c r="C163" s="271"/>
      <c r="D163" s="271"/>
      <c r="E163" s="271"/>
      <c r="F163" s="271"/>
      <c r="G163" s="271"/>
      <c r="H163" s="271"/>
      <c r="I163" s="271"/>
      <c r="J163" s="271"/>
      <c r="K163" s="271"/>
    </row>
    <row r="164" spans="2:11" s="1" customFormat="1" ht="7.5" customHeight="1">
      <c r="B164" s="250"/>
      <c r="C164" s="251"/>
      <c r="D164" s="251"/>
      <c r="E164" s="251"/>
      <c r="F164" s="251"/>
      <c r="G164" s="251"/>
      <c r="H164" s="251"/>
      <c r="I164" s="251"/>
      <c r="J164" s="251"/>
      <c r="K164" s="252"/>
    </row>
    <row r="165" spans="2:11" s="1" customFormat="1" ht="45" customHeight="1">
      <c r="B165" s="253"/>
      <c r="C165" s="254" t="s">
        <v>850</v>
      </c>
      <c r="D165" s="254"/>
      <c r="E165" s="254"/>
      <c r="F165" s="254"/>
      <c r="G165" s="254"/>
      <c r="H165" s="254"/>
      <c r="I165" s="254"/>
      <c r="J165" s="254"/>
      <c r="K165" s="255"/>
    </row>
    <row r="166" spans="2:11" s="1" customFormat="1" ht="17.25" customHeight="1">
      <c r="B166" s="253"/>
      <c r="C166" s="278" t="s">
        <v>778</v>
      </c>
      <c r="D166" s="278"/>
      <c r="E166" s="278"/>
      <c r="F166" s="278" t="s">
        <v>779</v>
      </c>
      <c r="G166" s="320"/>
      <c r="H166" s="321" t="s">
        <v>52</v>
      </c>
      <c r="I166" s="321" t="s">
        <v>55</v>
      </c>
      <c r="J166" s="278" t="s">
        <v>780</v>
      </c>
      <c r="K166" s="255"/>
    </row>
    <row r="167" spans="2:11" s="1" customFormat="1" ht="17.25" customHeight="1">
      <c r="B167" s="256"/>
      <c r="C167" s="280" t="s">
        <v>781</v>
      </c>
      <c r="D167" s="280"/>
      <c r="E167" s="280"/>
      <c r="F167" s="281" t="s">
        <v>782</v>
      </c>
      <c r="G167" s="322"/>
      <c r="H167" s="323"/>
      <c r="I167" s="323"/>
      <c r="J167" s="280" t="s">
        <v>783</v>
      </c>
      <c r="K167" s="258"/>
    </row>
    <row r="168" spans="2:11" s="1" customFormat="1" ht="5.25" customHeight="1">
      <c r="B168" s="288"/>
      <c r="C168" s="283"/>
      <c r="D168" s="283"/>
      <c r="E168" s="283"/>
      <c r="F168" s="283"/>
      <c r="G168" s="284"/>
      <c r="H168" s="283"/>
      <c r="I168" s="283"/>
      <c r="J168" s="283"/>
      <c r="K168" s="311"/>
    </row>
    <row r="169" spans="2:11" s="1" customFormat="1" ht="15" customHeight="1">
      <c r="B169" s="288"/>
      <c r="C169" s="263" t="s">
        <v>787</v>
      </c>
      <c r="D169" s="263"/>
      <c r="E169" s="263"/>
      <c r="F169" s="286" t="s">
        <v>784</v>
      </c>
      <c r="G169" s="263"/>
      <c r="H169" s="263" t="s">
        <v>824</v>
      </c>
      <c r="I169" s="263" t="s">
        <v>786</v>
      </c>
      <c r="J169" s="263">
        <v>120</v>
      </c>
      <c r="K169" s="311"/>
    </row>
    <row r="170" spans="2:11" s="1" customFormat="1" ht="15" customHeight="1">
      <c r="B170" s="288"/>
      <c r="C170" s="263" t="s">
        <v>833</v>
      </c>
      <c r="D170" s="263"/>
      <c r="E170" s="263"/>
      <c r="F170" s="286" t="s">
        <v>784</v>
      </c>
      <c r="G170" s="263"/>
      <c r="H170" s="263" t="s">
        <v>834</v>
      </c>
      <c r="I170" s="263" t="s">
        <v>786</v>
      </c>
      <c r="J170" s="263" t="s">
        <v>835</v>
      </c>
      <c r="K170" s="311"/>
    </row>
    <row r="171" spans="2:11" s="1" customFormat="1" ht="15" customHeight="1">
      <c r="B171" s="288"/>
      <c r="C171" s="263" t="s">
        <v>732</v>
      </c>
      <c r="D171" s="263"/>
      <c r="E171" s="263"/>
      <c r="F171" s="286" t="s">
        <v>784</v>
      </c>
      <c r="G171" s="263"/>
      <c r="H171" s="263" t="s">
        <v>851</v>
      </c>
      <c r="I171" s="263" t="s">
        <v>786</v>
      </c>
      <c r="J171" s="263" t="s">
        <v>835</v>
      </c>
      <c r="K171" s="311"/>
    </row>
    <row r="172" spans="2:11" s="1" customFormat="1" ht="15" customHeight="1">
      <c r="B172" s="288"/>
      <c r="C172" s="263" t="s">
        <v>789</v>
      </c>
      <c r="D172" s="263"/>
      <c r="E172" s="263"/>
      <c r="F172" s="286" t="s">
        <v>790</v>
      </c>
      <c r="G172" s="263"/>
      <c r="H172" s="263" t="s">
        <v>851</v>
      </c>
      <c r="I172" s="263" t="s">
        <v>786</v>
      </c>
      <c r="J172" s="263">
        <v>50</v>
      </c>
      <c r="K172" s="311"/>
    </row>
    <row r="173" spans="2:11" s="1" customFormat="1" ht="15" customHeight="1">
      <c r="B173" s="288"/>
      <c r="C173" s="263" t="s">
        <v>792</v>
      </c>
      <c r="D173" s="263"/>
      <c r="E173" s="263"/>
      <c r="F173" s="286" t="s">
        <v>784</v>
      </c>
      <c r="G173" s="263"/>
      <c r="H173" s="263" t="s">
        <v>851</v>
      </c>
      <c r="I173" s="263" t="s">
        <v>794</v>
      </c>
      <c r="J173" s="263"/>
      <c r="K173" s="311"/>
    </row>
    <row r="174" spans="2:11" s="1" customFormat="1" ht="15" customHeight="1">
      <c r="B174" s="288"/>
      <c r="C174" s="263" t="s">
        <v>803</v>
      </c>
      <c r="D174" s="263"/>
      <c r="E174" s="263"/>
      <c r="F174" s="286" t="s">
        <v>790</v>
      </c>
      <c r="G174" s="263"/>
      <c r="H174" s="263" t="s">
        <v>851</v>
      </c>
      <c r="I174" s="263" t="s">
        <v>786</v>
      </c>
      <c r="J174" s="263">
        <v>50</v>
      </c>
      <c r="K174" s="311"/>
    </row>
    <row r="175" spans="2:11" s="1" customFormat="1" ht="15" customHeight="1">
      <c r="B175" s="288"/>
      <c r="C175" s="263" t="s">
        <v>811</v>
      </c>
      <c r="D175" s="263"/>
      <c r="E175" s="263"/>
      <c r="F175" s="286" t="s">
        <v>790</v>
      </c>
      <c r="G175" s="263"/>
      <c r="H175" s="263" t="s">
        <v>851</v>
      </c>
      <c r="I175" s="263" t="s">
        <v>786</v>
      </c>
      <c r="J175" s="263">
        <v>50</v>
      </c>
      <c r="K175" s="311"/>
    </row>
    <row r="176" spans="2:11" s="1" customFormat="1" ht="15" customHeight="1">
      <c r="B176" s="288"/>
      <c r="C176" s="263" t="s">
        <v>809</v>
      </c>
      <c r="D176" s="263"/>
      <c r="E176" s="263"/>
      <c r="F176" s="286" t="s">
        <v>790</v>
      </c>
      <c r="G176" s="263"/>
      <c r="H176" s="263" t="s">
        <v>851</v>
      </c>
      <c r="I176" s="263" t="s">
        <v>786</v>
      </c>
      <c r="J176" s="263">
        <v>50</v>
      </c>
      <c r="K176" s="311"/>
    </row>
    <row r="177" spans="2:11" s="1" customFormat="1" ht="15" customHeight="1">
      <c r="B177" s="288"/>
      <c r="C177" s="263" t="s">
        <v>102</v>
      </c>
      <c r="D177" s="263"/>
      <c r="E177" s="263"/>
      <c r="F177" s="286" t="s">
        <v>784</v>
      </c>
      <c r="G177" s="263"/>
      <c r="H177" s="263" t="s">
        <v>852</v>
      </c>
      <c r="I177" s="263" t="s">
        <v>853</v>
      </c>
      <c r="J177" s="263"/>
      <c r="K177" s="311"/>
    </row>
    <row r="178" spans="2:11" s="1" customFormat="1" ht="15" customHeight="1">
      <c r="B178" s="288"/>
      <c r="C178" s="263" t="s">
        <v>55</v>
      </c>
      <c r="D178" s="263"/>
      <c r="E178" s="263"/>
      <c r="F178" s="286" t="s">
        <v>784</v>
      </c>
      <c r="G178" s="263"/>
      <c r="H178" s="263" t="s">
        <v>854</v>
      </c>
      <c r="I178" s="263" t="s">
        <v>855</v>
      </c>
      <c r="J178" s="263">
        <v>1</v>
      </c>
      <c r="K178" s="311"/>
    </row>
    <row r="179" spans="2:11" s="1" customFormat="1" ht="15" customHeight="1">
      <c r="B179" s="288"/>
      <c r="C179" s="263" t="s">
        <v>51</v>
      </c>
      <c r="D179" s="263"/>
      <c r="E179" s="263"/>
      <c r="F179" s="286" t="s">
        <v>784</v>
      </c>
      <c r="G179" s="263"/>
      <c r="H179" s="263" t="s">
        <v>856</v>
      </c>
      <c r="I179" s="263" t="s">
        <v>786</v>
      </c>
      <c r="J179" s="263">
        <v>20</v>
      </c>
      <c r="K179" s="311"/>
    </row>
    <row r="180" spans="2:11" s="1" customFormat="1" ht="15" customHeight="1">
      <c r="B180" s="288"/>
      <c r="C180" s="263" t="s">
        <v>52</v>
      </c>
      <c r="D180" s="263"/>
      <c r="E180" s="263"/>
      <c r="F180" s="286" t="s">
        <v>784</v>
      </c>
      <c r="G180" s="263"/>
      <c r="H180" s="263" t="s">
        <v>857</v>
      </c>
      <c r="I180" s="263" t="s">
        <v>786</v>
      </c>
      <c r="J180" s="263">
        <v>255</v>
      </c>
      <c r="K180" s="311"/>
    </row>
    <row r="181" spans="2:11" s="1" customFormat="1" ht="15" customHeight="1">
      <c r="B181" s="288"/>
      <c r="C181" s="263" t="s">
        <v>103</v>
      </c>
      <c r="D181" s="263"/>
      <c r="E181" s="263"/>
      <c r="F181" s="286" t="s">
        <v>784</v>
      </c>
      <c r="G181" s="263"/>
      <c r="H181" s="263" t="s">
        <v>748</v>
      </c>
      <c r="I181" s="263" t="s">
        <v>786</v>
      </c>
      <c r="J181" s="263">
        <v>10</v>
      </c>
      <c r="K181" s="311"/>
    </row>
    <row r="182" spans="2:11" s="1" customFormat="1" ht="15" customHeight="1">
      <c r="B182" s="288"/>
      <c r="C182" s="263" t="s">
        <v>104</v>
      </c>
      <c r="D182" s="263"/>
      <c r="E182" s="263"/>
      <c r="F182" s="286" t="s">
        <v>784</v>
      </c>
      <c r="G182" s="263"/>
      <c r="H182" s="263" t="s">
        <v>858</v>
      </c>
      <c r="I182" s="263" t="s">
        <v>819</v>
      </c>
      <c r="J182" s="263"/>
      <c r="K182" s="311"/>
    </row>
    <row r="183" spans="2:11" s="1" customFormat="1" ht="15" customHeight="1">
      <c r="B183" s="288"/>
      <c r="C183" s="263" t="s">
        <v>859</v>
      </c>
      <c r="D183" s="263"/>
      <c r="E183" s="263"/>
      <c r="F183" s="286" t="s">
        <v>784</v>
      </c>
      <c r="G183" s="263"/>
      <c r="H183" s="263" t="s">
        <v>860</v>
      </c>
      <c r="I183" s="263" t="s">
        <v>819</v>
      </c>
      <c r="J183" s="263"/>
      <c r="K183" s="311"/>
    </row>
    <row r="184" spans="2:11" s="1" customFormat="1" ht="15" customHeight="1">
      <c r="B184" s="288"/>
      <c r="C184" s="263" t="s">
        <v>848</v>
      </c>
      <c r="D184" s="263"/>
      <c r="E184" s="263"/>
      <c r="F184" s="286" t="s">
        <v>784</v>
      </c>
      <c r="G184" s="263"/>
      <c r="H184" s="263" t="s">
        <v>861</v>
      </c>
      <c r="I184" s="263" t="s">
        <v>819</v>
      </c>
      <c r="J184" s="263"/>
      <c r="K184" s="311"/>
    </row>
    <row r="185" spans="2:11" s="1" customFormat="1" ht="15" customHeight="1">
      <c r="B185" s="288"/>
      <c r="C185" s="263" t="s">
        <v>106</v>
      </c>
      <c r="D185" s="263"/>
      <c r="E185" s="263"/>
      <c r="F185" s="286" t="s">
        <v>790</v>
      </c>
      <c r="G185" s="263"/>
      <c r="H185" s="263" t="s">
        <v>862</v>
      </c>
      <c r="I185" s="263" t="s">
        <v>786</v>
      </c>
      <c r="J185" s="263">
        <v>50</v>
      </c>
      <c r="K185" s="311"/>
    </row>
    <row r="186" spans="2:11" s="1" customFormat="1" ht="15" customHeight="1">
      <c r="B186" s="288"/>
      <c r="C186" s="263" t="s">
        <v>863</v>
      </c>
      <c r="D186" s="263"/>
      <c r="E186" s="263"/>
      <c r="F186" s="286" t="s">
        <v>790</v>
      </c>
      <c r="G186" s="263"/>
      <c r="H186" s="263" t="s">
        <v>864</v>
      </c>
      <c r="I186" s="263" t="s">
        <v>865</v>
      </c>
      <c r="J186" s="263"/>
      <c r="K186" s="311"/>
    </row>
    <row r="187" spans="2:11" s="1" customFormat="1" ht="15" customHeight="1">
      <c r="B187" s="288"/>
      <c r="C187" s="263" t="s">
        <v>866</v>
      </c>
      <c r="D187" s="263"/>
      <c r="E187" s="263"/>
      <c r="F187" s="286" t="s">
        <v>790</v>
      </c>
      <c r="G187" s="263"/>
      <c r="H187" s="263" t="s">
        <v>867</v>
      </c>
      <c r="I187" s="263" t="s">
        <v>865</v>
      </c>
      <c r="J187" s="263"/>
      <c r="K187" s="311"/>
    </row>
    <row r="188" spans="2:11" s="1" customFormat="1" ht="15" customHeight="1">
      <c r="B188" s="288"/>
      <c r="C188" s="263" t="s">
        <v>868</v>
      </c>
      <c r="D188" s="263"/>
      <c r="E188" s="263"/>
      <c r="F188" s="286" t="s">
        <v>790</v>
      </c>
      <c r="G188" s="263"/>
      <c r="H188" s="263" t="s">
        <v>869</v>
      </c>
      <c r="I188" s="263" t="s">
        <v>865</v>
      </c>
      <c r="J188" s="263"/>
      <c r="K188" s="311"/>
    </row>
    <row r="189" spans="2:11" s="1" customFormat="1" ht="15" customHeight="1">
      <c r="B189" s="288"/>
      <c r="C189" s="324" t="s">
        <v>870</v>
      </c>
      <c r="D189" s="263"/>
      <c r="E189" s="263"/>
      <c r="F189" s="286" t="s">
        <v>790</v>
      </c>
      <c r="G189" s="263"/>
      <c r="H189" s="263" t="s">
        <v>871</v>
      </c>
      <c r="I189" s="263" t="s">
        <v>872</v>
      </c>
      <c r="J189" s="325" t="s">
        <v>873</v>
      </c>
      <c r="K189" s="311"/>
    </row>
    <row r="190" spans="2:11" s="1" customFormat="1" ht="15" customHeight="1">
      <c r="B190" s="288"/>
      <c r="C190" s="324" t="s">
        <v>40</v>
      </c>
      <c r="D190" s="263"/>
      <c r="E190" s="263"/>
      <c r="F190" s="286" t="s">
        <v>784</v>
      </c>
      <c r="G190" s="263"/>
      <c r="H190" s="260" t="s">
        <v>874</v>
      </c>
      <c r="I190" s="263" t="s">
        <v>875</v>
      </c>
      <c r="J190" s="263"/>
      <c r="K190" s="311"/>
    </row>
    <row r="191" spans="2:11" s="1" customFormat="1" ht="15" customHeight="1">
      <c r="B191" s="288"/>
      <c r="C191" s="324" t="s">
        <v>876</v>
      </c>
      <c r="D191" s="263"/>
      <c r="E191" s="263"/>
      <c r="F191" s="286" t="s">
        <v>784</v>
      </c>
      <c r="G191" s="263"/>
      <c r="H191" s="263" t="s">
        <v>877</v>
      </c>
      <c r="I191" s="263" t="s">
        <v>819</v>
      </c>
      <c r="J191" s="263"/>
      <c r="K191" s="311"/>
    </row>
    <row r="192" spans="2:11" s="1" customFormat="1" ht="15" customHeight="1">
      <c r="B192" s="288"/>
      <c r="C192" s="324" t="s">
        <v>878</v>
      </c>
      <c r="D192" s="263"/>
      <c r="E192" s="263"/>
      <c r="F192" s="286" t="s">
        <v>784</v>
      </c>
      <c r="G192" s="263"/>
      <c r="H192" s="263" t="s">
        <v>879</v>
      </c>
      <c r="I192" s="263" t="s">
        <v>819</v>
      </c>
      <c r="J192" s="263"/>
      <c r="K192" s="311"/>
    </row>
    <row r="193" spans="2:11" s="1" customFormat="1" ht="15" customHeight="1">
      <c r="B193" s="288"/>
      <c r="C193" s="324" t="s">
        <v>880</v>
      </c>
      <c r="D193" s="263"/>
      <c r="E193" s="263"/>
      <c r="F193" s="286" t="s">
        <v>790</v>
      </c>
      <c r="G193" s="263"/>
      <c r="H193" s="263" t="s">
        <v>881</v>
      </c>
      <c r="I193" s="263" t="s">
        <v>819</v>
      </c>
      <c r="J193" s="263"/>
      <c r="K193" s="311"/>
    </row>
    <row r="194" spans="2:11" s="1" customFormat="1" ht="15" customHeight="1">
      <c r="B194" s="317"/>
      <c r="C194" s="326"/>
      <c r="D194" s="297"/>
      <c r="E194" s="297"/>
      <c r="F194" s="297"/>
      <c r="G194" s="297"/>
      <c r="H194" s="297"/>
      <c r="I194" s="297"/>
      <c r="J194" s="297"/>
      <c r="K194" s="318"/>
    </row>
    <row r="195" spans="2:11" s="1" customFormat="1" ht="18.75" customHeight="1">
      <c r="B195" s="299"/>
      <c r="C195" s="309"/>
      <c r="D195" s="309"/>
      <c r="E195" s="309"/>
      <c r="F195" s="319"/>
      <c r="G195" s="309"/>
      <c r="H195" s="309"/>
      <c r="I195" s="309"/>
      <c r="J195" s="309"/>
      <c r="K195" s="299"/>
    </row>
    <row r="196" spans="2:11" s="1" customFormat="1" ht="18.75" customHeight="1">
      <c r="B196" s="299"/>
      <c r="C196" s="309"/>
      <c r="D196" s="309"/>
      <c r="E196" s="309"/>
      <c r="F196" s="319"/>
      <c r="G196" s="309"/>
      <c r="H196" s="309"/>
      <c r="I196" s="309"/>
      <c r="J196" s="309"/>
      <c r="K196" s="299"/>
    </row>
    <row r="197" spans="2:11" s="1" customFormat="1" ht="18.75" customHeight="1">
      <c r="B197" s="271"/>
      <c r="C197" s="271"/>
      <c r="D197" s="271"/>
      <c r="E197" s="271"/>
      <c r="F197" s="271"/>
      <c r="G197" s="271"/>
      <c r="H197" s="271"/>
      <c r="I197" s="271"/>
      <c r="J197" s="271"/>
      <c r="K197" s="271"/>
    </row>
    <row r="198" spans="2:11" s="1" customFormat="1" ht="13.5">
      <c r="B198" s="250"/>
      <c r="C198" s="251"/>
      <c r="D198" s="251"/>
      <c r="E198" s="251"/>
      <c r="F198" s="251"/>
      <c r="G198" s="251"/>
      <c r="H198" s="251"/>
      <c r="I198" s="251"/>
      <c r="J198" s="251"/>
      <c r="K198" s="252"/>
    </row>
    <row r="199" spans="2:11" s="1" customFormat="1" ht="21">
      <c r="B199" s="253"/>
      <c r="C199" s="254" t="s">
        <v>882</v>
      </c>
      <c r="D199" s="254"/>
      <c r="E199" s="254"/>
      <c r="F199" s="254"/>
      <c r="G199" s="254"/>
      <c r="H199" s="254"/>
      <c r="I199" s="254"/>
      <c r="J199" s="254"/>
      <c r="K199" s="255"/>
    </row>
    <row r="200" spans="2:11" s="1" customFormat="1" ht="25.5" customHeight="1">
      <c r="B200" s="253"/>
      <c r="C200" s="327" t="s">
        <v>883</v>
      </c>
      <c r="D200" s="327"/>
      <c r="E200" s="327"/>
      <c r="F200" s="327" t="s">
        <v>884</v>
      </c>
      <c r="G200" s="328"/>
      <c r="H200" s="327" t="s">
        <v>885</v>
      </c>
      <c r="I200" s="327"/>
      <c r="J200" s="327"/>
      <c r="K200" s="255"/>
    </row>
    <row r="201" spans="2:11" s="1" customFormat="1" ht="5.25" customHeight="1">
      <c r="B201" s="288"/>
      <c r="C201" s="283"/>
      <c r="D201" s="283"/>
      <c r="E201" s="283"/>
      <c r="F201" s="283"/>
      <c r="G201" s="309"/>
      <c r="H201" s="283"/>
      <c r="I201" s="283"/>
      <c r="J201" s="283"/>
      <c r="K201" s="311"/>
    </row>
    <row r="202" spans="2:11" s="1" customFormat="1" ht="15" customHeight="1">
      <c r="B202" s="288"/>
      <c r="C202" s="263" t="s">
        <v>875</v>
      </c>
      <c r="D202" s="263"/>
      <c r="E202" s="263"/>
      <c r="F202" s="286" t="s">
        <v>41</v>
      </c>
      <c r="G202" s="263"/>
      <c r="H202" s="263" t="s">
        <v>886</v>
      </c>
      <c r="I202" s="263"/>
      <c r="J202" s="263"/>
      <c r="K202" s="311"/>
    </row>
    <row r="203" spans="2:11" s="1" customFormat="1" ht="15" customHeight="1">
      <c r="B203" s="288"/>
      <c r="C203" s="263"/>
      <c r="D203" s="263"/>
      <c r="E203" s="263"/>
      <c r="F203" s="286" t="s">
        <v>42</v>
      </c>
      <c r="G203" s="263"/>
      <c r="H203" s="263" t="s">
        <v>887</v>
      </c>
      <c r="I203" s="263"/>
      <c r="J203" s="263"/>
      <c r="K203" s="311"/>
    </row>
    <row r="204" spans="2:11" s="1" customFormat="1" ht="15" customHeight="1">
      <c r="B204" s="288"/>
      <c r="C204" s="263"/>
      <c r="D204" s="263"/>
      <c r="E204" s="263"/>
      <c r="F204" s="286" t="s">
        <v>45</v>
      </c>
      <c r="G204" s="263"/>
      <c r="H204" s="263" t="s">
        <v>888</v>
      </c>
      <c r="I204" s="263"/>
      <c r="J204" s="263"/>
      <c r="K204" s="311"/>
    </row>
    <row r="205" spans="2:11" s="1" customFormat="1" ht="15" customHeight="1">
      <c r="B205" s="288"/>
      <c r="C205" s="263"/>
      <c r="D205" s="263"/>
      <c r="E205" s="263"/>
      <c r="F205" s="286" t="s">
        <v>43</v>
      </c>
      <c r="G205" s="263"/>
      <c r="H205" s="263" t="s">
        <v>889</v>
      </c>
      <c r="I205" s="263"/>
      <c r="J205" s="263"/>
      <c r="K205" s="311"/>
    </row>
    <row r="206" spans="2:11" s="1" customFormat="1" ht="15" customHeight="1">
      <c r="B206" s="288"/>
      <c r="C206" s="263"/>
      <c r="D206" s="263"/>
      <c r="E206" s="263"/>
      <c r="F206" s="286" t="s">
        <v>44</v>
      </c>
      <c r="G206" s="263"/>
      <c r="H206" s="263" t="s">
        <v>890</v>
      </c>
      <c r="I206" s="263"/>
      <c r="J206" s="263"/>
      <c r="K206" s="311"/>
    </row>
    <row r="207" spans="2:11" s="1" customFormat="1" ht="15" customHeight="1">
      <c r="B207" s="288"/>
      <c r="C207" s="263"/>
      <c r="D207" s="263"/>
      <c r="E207" s="263"/>
      <c r="F207" s="286"/>
      <c r="G207" s="263"/>
      <c r="H207" s="263"/>
      <c r="I207" s="263"/>
      <c r="J207" s="263"/>
      <c r="K207" s="311"/>
    </row>
    <row r="208" spans="2:11" s="1" customFormat="1" ht="15" customHeight="1">
      <c r="B208" s="288"/>
      <c r="C208" s="263" t="s">
        <v>831</v>
      </c>
      <c r="D208" s="263"/>
      <c r="E208" s="263"/>
      <c r="F208" s="286" t="s">
        <v>77</v>
      </c>
      <c r="G208" s="263"/>
      <c r="H208" s="263" t="s">
        <v>891</v>
      </c>
      <c r="I208" s="263"/>
      <c r="J208" s="263"/>
      <c r="K208" s="311"/>
    </row>
    <row r="209" spans="2:11" s="1" customFormat="1" ht="15" customHeight="1">
      <c r="B209" s="288"/>
      <c r="C209" s="263"/>
      <c r="D209" s="263"/>
      <c r="E209" s="263"/>
      <c r="F209" s="286" t="s">
        <v>726</v>
      </c>
      <c r="G209" s="263"/>
      <c r="H209" s="263" t="s">
        <v>727</v>
      </c>
      <c r="I209" s="263"/>
      <c r="J209" s="263"/>
      <c r="K209" s="311"/>
    </row>
    <row r="210" spans="2:11" s="1" customFormat="1" ht="15" customHeight="1">
      <c r="B210" s="288"/>
      <c r="C210" s="263"/>
      <c r="D210" s="263"/>
      <c r="E210" s="263"/>
      <c r="F210" s="286" t="s">
        <v>724</v>
      </c>
      <c r="G210" s="263"/>
      <c r="H210" s="263" t="s">
        <v>892</v>
      </c>
      <c r="I210" s="263"/>
      <c r="J210" s="263"/>
      <c r="K210" s="311"/>
    </row>
    <row r="211" spans="2:11" s="1" customFormat="1" ht="15" customHeight="1">
      <c r="B211" s="329"/>
      <c r="C211" s="263"/>
      <c r="D211" s="263"/>
      <c r="E211" s="263"/>
      <c r="F211" s="286" t="s">
        <v>728</v>
      </c>
      <c r="G211" s="324"/>
      <c r="H211" s="315" t="s">
        <v>729</v>
      </c>
      <c r="I211" s="315"/>
      <c r="J211" s="315"/>
      <c r="K211" s="330"/>
    </row>
    <row r="212" spans="2:11" s="1" customFormat="1" ht="15" customHeight="1">
      <c r="B212" s="329"/>
      <c r="C212" s="263"/>
      <c r="D212" s="263"/>
      <c r="E212" s="263"/>
      <c r="F212" s="286" t="s">
        <v>730</v>
      </c>
      <c r="G212" s="324"/>
      <c r="H212" s="315" t="s">
        <v>893</v>
      </c>
      <c r="I212" s="315"/>
      <c r="J212" s="315"/>
      <c r="K212" s="330"/>
    </row>
    <row r="213" spans="2:11" s="1" customFormat="1" ht="15" customHeight="1">
      <c r="B213" s="329"/>
      <c r="C213" s="263"/>
      <c r="D213" s="263"/>
      <c r="E213" s="263"/>
      <c r="F213" s="286"/>
      <c r="G213" s="324"/>
      <c r="H213" s="315"/>
      <c r="I213" s="315"/>
      <c r="J213" s="315"/>
      <c r="K213" s="330"/>
    </row>
    <row r="214" spans="2:11" s="1" customFormat="1" ht="15" customHeight="1">
      <c r="B214" s="329"/>
      <c r="C214" s="263" t="s">
        <v>855</v>
      </c>
      <c r="D214" s="263"/>
      <c r="E214" s="263"/>
      <c r="F214" s="286">
        <v>1</v>
      </c>
      <c r="G214" s="324"/>
      <c r="H214" s="315" t="s">
        <v>894</v>
      </c>
      <c r="I214" s="315"/>
      <c r="J214" s="315"/>
      <c r="K214" s="330"/>
    </row>
    <row r="215" spans="2:11" s="1" customFormat="1" ht="15" customHeight="1">
      <c r="B215" s="329"/>
      <c r="C215" s="263"/>
      <c r="D215" s="263"/>
      <c r="E215" s="263"/>
      <c r="F215" s="286">
        <v>2</v>
      </c>
      <c r="G215" s="324"/>
      <c r="H215" s="315" t="s">
        <v>895</v>
      </c>
      <c r="I215" s="315"/>
      <c r="J215" s="315"/>
      <c r="K215" s="330"/>
    </row>
    <row r="216" spans="2:11" s="1" customFormat="1" ht="15" customHeight="1">
      <c r="B216" s="329"/>
      <c r="C216" s="263"/>
      <c r="D216" s="263"/>
      <c r="E216" s="263"/>
      <c r="F216" s="286">
        <v>3</v>
      </c>
      <c r="G216" s="324"/>
      <c r="H216" s="315" t="s">
        <v>896</v>
      </c>
      <c r="I216" s="315"/>
      <c r="J216" s="315"/>
      <c r="K216" s="330"/>
    </row>
    <row r="217" spans="2:11" s="1" customFormat="1" ht="15" customHeight="1">
      <c r="B217" s="329"/>
      <c r="C217" s="263"/>
      <c r="D217" s="263"/>
      <c r="E217" s="263"/>
      <c r="F217" s="286">
        <v>4</v>
      </c>
      <c r="G217" s="324"/>
      <c r="H217" s="315" t="s">
        <v>897</v>
      </c>
      <c r="I217" s="315"/>
      <c r="J217" s="315"/>
      <c r="K217" s="330"/>
    </row>
    <row r="218" spans="2:11" s="1" customFormat="1" ht="12.75" customHeight="1">
      <c r="B218" s="331"/>
      <c r="C218" s="332"/>
      <c r="D218" s="332"/>
      <c r="E218" s="332"/>
      <c r="F218" s="332"/>
      <c r="G218" s="332"/>
      <c r="H218" s="332"/>
      <c r="I218" s="332"/>
      <c r="J218" s="332"/>
      <c r="K218" s="333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menhard</dc:creator>
  <cp:keywords/>
  <dc:description/>
  <cp:lastModifiedBy>ivan menhard</cp:lastModifiedBy>
  <dcterms:created xsi:type="dcterms:W3CDTF">2023-03-17T07:56:19Z</dcterms:created>
  <dcterms:modified xsi:type="dcterms:W3CDTF">2023-03-17T07:56:23Z</dcterms:modified>
  <cp:category/>
  <cp:version/>
  <cp:contentType/>
  <cp:contentStatus/>
</cp:coreProperties>
</file>