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7"/>
  <workbookPr/>
  <bookViews>
    <workbookView xWindow="0" yWindow="0" windowWidth="28800" windowHeight="12225" activeTab="1"/>
  </bookViews>
  <sheets>
    <sheet name="Rekapitulace stavby" sheetId="1" r:id="rId1"/>
    <sheet name="SO01 - Demolice" sheetId="2" r:id="rId2"/>
    <sheet name="Pokyny pro vyplnění" sheetId="3" r:id="rId3"/>
  </sheets>
  <definedNames>
    <definedName name="_xlnm._FilterDatabase" localSheetId="1" hidden="1">'SO01 - Demolice'!$C$99:$K$347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'SO01 - Demolice'!$C$4:$J$39,'SO01 - Demolice'!$C$45:$J$81,'SO01 - Demolice'!$C$87:$K$347</definedName>
    <definedName name="_xlnm.Print_Titles" localSheetId="0">'Rekapitulace stavby'!$52:$52</definedName>
    <definedName name="_xlnm.Print_Titles" localSheetId="1">'SO01 - Demolice'!$99:$99</definedName>
  </definedNames>
  <calcPr calcId="191029"/>
</workbook>
</file>

<file path=xl/sharedStrings.xml><?xml version="1.0" encoding="utf-8"?>
<sst xmlns="http://schemas.openxmlformats.org/spreadsheetml/2006/main" count="3435" uniqueCount="793">
  <si>
    <t>Export Komplet</t>
  </si>
  <si>
    <t>VZ</t>
  </si>
  <si>
    <t>2.0</t>
  </si>
  <si>
    <t>ZAMOK</t>
  </si>
  <si>
    <t>False</t>
  </si>
  <si>
    <t>{5e99da69-08e9-4ff9-9356-ead56088f241}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</si>
  <si>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</si>
  <si>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</si>
  <si>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</si>
  <si>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</si>
  <si>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</si>
  <si>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</si>
  <si>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</si>
  <si>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</si>
  <si>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</si>
  <si>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</si>
  <si>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</si>
  <si>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Demolice objektu ZŠ Kamenná č.p. 5250, Chomutov</t>
  </si>
  <si>
    <t>KSO:</t>
  </si>
  <si>
    <t/>
  </si>
  <si>
    <t>CC-CZ:</t>
  </si>
  <si>
    <t>Místo:</t>
  </si>
  <si>
    <t>Chomutov</t>
  </si>
  <si>
    <t>Datum:</t>
  </si>
  <si>
    <t>26. 3. 2018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</si>
  <si>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</si>
  <si>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</si>
  <si>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</si>
  <si>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</si>
  <si>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</si>
  <si>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</si>
  <si>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</si>
  <si>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</si>
  <si>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</si>
  <si>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</si>
  <si>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</si>
  <si>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Zpracovatel:</t>
  </si>
  <si>
    <t>Lukáš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</si>
  <si>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</si>
  <si>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</si>
  <si>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</si>
  <si>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</si>
  <si>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</si>
  <si>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</si>
  <si>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</si>
  <si>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</si>
  <si>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</si>
  <si>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</si>
  <si>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</si>
  <si>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</si>
  <si>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</si>
  <si>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</si>
  <si>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</si>
  <si>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</si>
  <si>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</si>
  <si>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</si>
  <si>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</si>
  <si>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</si>
  <si>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</si>
  <si>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</si>
  <si>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</si>
  <si>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</si>
  <si>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</si>
  <si>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</si>
  <si>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</si>
  <si>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</si>
  <si>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</si>
  <si>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</si>
  <si>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</si>
  <si>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</si>
  <si>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</si>
  <si>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</si>
  <si>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</si>
  <si>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</si>
  <si>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</si>
  <si>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</si>
  <si>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</si>
  <si>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</si>
  <si>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</si>
  <si>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</si>
  <si>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Demolice</t>
  </si>
  <si>
    <t>STA</t>
  </si>
  <si>
    <t>1</t>
  </si>
  <si>
    <t>{181f052c-a831-4299-9ada-2ebd152f7242}</t>
  </si>
  <si>
    <t>2</t>
  </si>
  <si>
    <t>KRYCÍ LIST SOUPISU PRACÍ</t>
  </si>
  <si>
    <t>Objekt:</t>
  </si>
  <si>
    <t>SO01 -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</si>
  <si>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</si>
  <si>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</si>
  <si>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</si>
  <si>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</si>
  <si>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</si>
  <si>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</si>
  <si>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</si>
  <si>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</si>
  <si>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</si>
  <si>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</si>
  <si>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</si>
  <si>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</si>
  <si>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</si>
  <si>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</si>
  <si>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</si>
  <si>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</si>
  <si>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</si>
  <si>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</si>
  <si>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</si>
  <si>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</si>
  <si>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776 - Podlahy povlakové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</si>
  <si>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</si>
  <si>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</si>
  <si>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</si>
  <si>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</si>
  <si>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</si>
  <si>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</si>
  <si>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</si>
  <si>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</si>
  <si>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</si>
  <si>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</si>
  <si>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</si>
  <si>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</si>
  <si>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</si>
  <si>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</si>
  <si>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</si>
  <si>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</si>
  <si>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</si>
  <si>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</si>
  <si>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</si>
  <si>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</si>
  <si>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</si>
  <si>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</si>
  <si>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</si>
  <si>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</si>
  <si>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</si>
  <si>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</si>
  <si>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</si>
  <si>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1950783471</t>
  </si>
  <si>
    <t>113106187</t>
  </si>
  <si>
    <t>Rozebrání dlažeb a dílců vozovek a ploch s přemístěním hmot na skládku na vzdálenost do 3 m nebo s naložením na dopravní prostředek, s jakoukoliv výplní spár strojně plochy jednotlivě do 50 m2 ze zámkové dlažby s ložem z kameniva</t>
  </si>
  <si>
    <t>447060417</t>
  </si>
  <si>
    <t>VV</t>
  </si>
  <si>
    <t>648/100*65</t>
  </si>
  <si>
    <t>3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</si>
  <si>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</si>
  <si>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</si>
  <si>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-668723600</t>
  </si>
  <si>
    <t>(1783+648)-795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</si>
  <si>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</si>
  <si>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</si>
  <si>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1602158963</t>
  </si>
  <si>
    <t>1783-795</t>
  </si>
  <si>
    <t>5</t>
  </si>
  <si>
    <t>122201104</t>
  </si>
  <si>
    <t>Odkopávky a prokopávky nezapažené s přehozením výkopku na vzdálenost do 3 m nebo s naložením na dopravní prostředek v hornině tř. 3 přes 5 000 m3</t>
  </si>
  <si>
    <t>m3</t>
  </si>
  <si>
    <t>487973956</t>
  </si>
  <si>
    <t>Základy</t>
  </si>
  <si>
    <t>patky</t>
  </si>
  <si>
    <t>3*3*2*51*2</t>
  </si>
  <si>
    <t>pasy</t>
  </si>
  <si>
    <t>650*2*1*2</t>
  </si>
  <si>
    <t>topné kanály</t>
  </si>
  <si>
    <t>1*1*265*2</t>
  </si>
  <si>
    <t>1*1*71*2</t>
  </si>
  <si>
    <t>Součet</t>
  </si>
  <si>
    <t>6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</si>
  <si>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</si>
  <si>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</si>
  <si>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1960033786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</si>
  <si>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</si>
  <si>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</si>
  <si>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</si>
  <si>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462732493</t>
  </si>
  <si>
    <t>Zemina G3</t>
  </si>
  <si>
    <t>1217,6</t>
  </si>
  <si>
    <t>ornice</t>
  </si>
  <si>
    <t>12915*0,15</t>
  </si>
  <si>
    <t>8</t>
  </si>
  <si>
    <t>167101102</t>
  </si>
  <si>
    <t>Nakládání, skládání a překládání neulehlého výkopku nebo sypaniny nakládání, množství přes 100 m3, z hornin tř. 1 až 4</t>
  </si>
  <si>
    <t>-2128533529</t>
  </si>
  <si>
    <t>9</t>
  </si>
  <si>
    <t>174101101</t>
  </si>
  <si>
    <t>Zásyp sypaninou z jakékoliv horniny s uložením výkopku ve vrstvách se zhutněním jam, šachet, rýh nebo kolem objektů v těchto vykopávkách</t>
  </si>
  <si>
    <t>736701584</t>
  </si>
  <si>
    <t>žlaby + drenáž</t>
  </si>
  <si>
    <t>118,6</t>
  </si>
  <si>
    <t>zpetný zásyp odkopu</t>
  </si>
  <si>
    <t>5108</t>
  </si>
  <si>
    <t>zásyp po vybourání základů</t>
  </si>
  <si>
    <t>2*1,5*0,6*51</t>
  </si>
  <si>
    <t>1*1*0,5*51</t>
  </si>
  <si>
    <t>0,5*0,5*0,8*51</t>
  </si>
  <si>
    <t>650*0,5*2</t>
  </si>
  <si>
    <t>1*1,5*265</t>
  </si>
  <si>
    <t>1*0,6*71</t>
  </si>
  <si>
    <t>10</t>
  </si>
  <si>
    <t>M</t>
  </si>
  <si>
    <t>58344171</t>
  </si>
  <si>
    <t>štěrkodrť frakce 0/32</t>
  </si>
  <si>
    <t>t</t>
  </si>
  <si>
    <t>CS ÚRS 2023 01</t>
  </si>
  <si>
    <t>-331355245</t>
  </si>
  <si>
    <t>118,6*2</t>
  </si>
  <si>
    <t>11</t>
  </si>
  <si>
    <t>R46515</t>
  </si>
  <si>
    <t>-2021041868</t>
  </si>
  <si>
    <t>12</t>
  </si>
  <si>
    <t>181301112</t>
  </si>
  <si>
    <t>Rozprostření a urovnání ornice v rovině nebo ve svahu sklonu do 1:5 při souvislé ploše přes 500 m2, tl. vrstvy přes 100 do 150 mm</t>
  </si>
  <si>
    <t>1292231254</t>
  </si>
  <si>
    <t>12915</t>
  </si>
  <si>
    <t>13</t>
  </si>
  <si>
    <t>10364101</t>
  </si>
  <si>
    <t>zemina pro terénní úpravy -  ornice</t>
  </si>
  <si>
    <t>CS ÚRS 2021 02</t>
  </si>
  <si>
    <t>733405075</t>
  </si>
  <si>
    <t>12915*0,15*1,6</t>
  </si>
  <si>
    <t>14</t>
  </si>
  <si>
    <t>181951102</t>
  </si>
  <si>
    <t>Úprava pláně vyrovnáním výškových rozdílů v hornině tř. 1 až 4 se zhutněním</t>
  </si>
  <si>
    <t>2117759696</t>
  </si>
  <si>
    <t>181411131</t>
  </si>
  <si>
    <t>Založení trávníku na půdě předem připravené plochy do 1000 m2 výsevem včetně utažení parkového v rovině nebo na svahu do 1:5</t>
  </si>
  <si>
    <t>CS ÚRS 2015 02</t>
  </si>
  <si>
    <t>-1832628505</t>
  </si>
  <si>
    <t>16</t>
  </si>
  <si>
    <t>005724100</t>
  </si>
  <si>
    <t>Osiva pícnin směsi travní balení obvykle 25 kg parková</t>
  </si>
  <si>
    <t>kg</t>
  </si>
  <si>
    <t>-1732326515</t>
  </si>
  <si>
    <t>12915*0,015 'Přepočtené koeficientem množství</t>
  </si>
  <si>
    <t>17</t>
  </si>
  <si>
    <t>182303111</t>
  </si>
  <si>
    <t>Doplnění zeminy nebo substrátu na travnatých plochách tloušťky do 50 mm v rovině nebo na svahu do 1:5</t>
  </si>
  <si>
    <t>740786209</t>
  </si>
  <si>
    <t>18</t>
  </si>
  <si>
    <t>103715000</t>
  </si>
  <si>
    <t>Hnojiva humusová substrát pro trávníky A      VL</t>
  </si>
  <si>
    <t>755177813</t>
  </si>
  <si>
    <t>Zakládání</t>
  </si>
  <si>
    <t>19</t>
  </si>
  <si>
    <t>211971110</t>
  </si>
  <si>
    <t>Zřízení opláštění výplně z geotextilie odvodňovacích žeber nebo trativodů v rýze nebo zářezu se stěnami šikmými o sklonu do 1:2</t>
  </si>
  <si>
    <t>-262435462</t>
  </si>
  <si>
    <t>Online PSC</t>
  </si>
  <si>
    <t>https://podminky.urs.cz/item/CS_URS_2023_01/211971110</t>
  </si>
  <si>
    <t>20</t>
  </si>
  <si>
    <t>69311081</t>
  </si>
  <si>
    <t>geotextilie netkaná separační, ochranná, filtrační, drenážní PES 300g/m2</t>
  </si>
  <si>
    <t>1832703314</t>
  </si>
  <si>
    <t>118,6*1,1845 'Přepočtené koeficientem množství</t>
  </si>
  <si>
    <t>212755214</t>
  </si>
  <si>
    <t>Trativody bez lože z drenážních trubek plastových flexibilních D 100 mm</t>
  </si>
  <si>
    <t>m</t>
  </si>
  <si>
    <t>124021800</t>
  </si>
  <si>
    <t>https://podminky.urs.cz/item/CS_URS_2023_01/212755214</t>
  </si>
  <si>
    <t>22</t>
  </si>
  <si>
    <t>215901101</t>
  </si>
  <si>
    <t>Zhutnění podloží pod násypy z rostlé horniny tř. 1 až 4 z hornin soudružných do 92 % PS a nesoudržných sypkých relativní ulehlosti I(d) do 0,8</t>
  </si>
  <si>
    <t>-253614422</t>
  </si>
  <si>
    <t>Svislé a kompletní konstrukce</t>
  </si>
  <si>
    <t>23</t>
  </si>
  <si>
    <t>311234311</t>
  </si>
  <si>
    <t>Zdivo jednovrstvé z cihel děrovaných nebroušených klasických spojených na pero a drážku na maltu M10, pevnost cihel do P10, tl. zdiva 440 mm</t>
  </si>
  <si>
    <t>-331310114</t>
  </si>
  <si>
    <t>1,8*2,1</t>
  </si>
  <si>
    <t>1*2,1*2</t>
  </si>
  <si>
    <t>Vodorovné konstrukce</t>
  </si>
  <si>
    <t>Komunikace pozemní</t>
  </si>
  <si>
    <t>24</t>
  </si>
  <si>
    <t>577134111</t>
  </si>
  <si>
    <t>Asfaltový beton vrstva obrusná ACO 11 (ABS) s rozprostřením a se zhutněním z nemodifikovaného asfaltu v pruhu šířky do 3 m tř. I, po zhutnění tl. 40 mm</t>
  </si>
  <si>
    <t>-20687174</t>
  </si>
  <si>
    <t>Úpravy povrchů, podlahy a osazování výplní</t>
  </si>
  <si>
    <t>25</t>
  </si>
  <si>
    <t>622321141</t>
  </si>
  <si>
    <t>Omítka vápenocementová vnějších ploch nanášená ručně dvouvrstvá, tloušťky jádrové omítky do 15 mm a tloušťky štuku do 3 mm štuková stěn</t>
  </si>
  <si>
    <t>-1480860868</t>
  </si>
  <si>
    <t>26</t>
  </si>
  <si>
    <t>622511011</t>
  </si>
  <si>
    <t>Omítka tenkovrstvá akrylátová vnějších ploch probarvená, včetně penetrace podkladu zrnitá, tloušťky 1,5 mm stěn</t>
  </si>
  <si>
    <t>445686981</t>
  </si>
  <si>
    <t>27</t>
  </si>
  <si>
    <t>631311125</t>
  </si>
  <si>
    <t>Mazanina z betonu prostého bez zvýšených nároků na prostředí tl. přes 80 do 120 mm tř. C 20/25</t>
  </si>
  <si>
    <t>-1063658331</t>
  </si>
  <si>
    <t>725*0,1</t>
  </si>
  <si>
    <t>1,4*0,1</t>
  </si>
  <si>
    <t>28</t>
  </si>
  <si>
    <t>631362021</t>
  </si>
  <si>
    <t>Výztuž mazanin ze svařovaných sítí z drátů typu KARI</t>
  </si>
  <si>
    <t>-502637256</t>
  </si>
  <si>
    <t>725*0,003113*1,2</t>
  </si>
  <si>
    <t>Ostatní konstrukce a práce, bourání</t>
  </si>
  <si>
    <t>29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</si>
  <si>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</si>
  <si>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</si>
  <si>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-361570133</t>
  </si>
  <si>
    <t>30</t>
  </si>
  <si>
    <t>59217017</t>
  </si>
  <si>
    <t>obrubník betonový chodníkový 100x10x25 cm</t>
  </si>
  <si>
    <t>1221626179</t>
  </si>
  <si>
    <t>31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</si>
  <si>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</si>
  <si>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</si>
  <si>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1621733812</t>
  </si>
  <si>
    <t>https://podminky.urs.cz/item/CS_URS_2023_01/935111211</t>
  </si>
  <si>
    <t>17+17+42,3+42,3</t>
  </si>
  <si>
    <t>32</t>
  </si>
  <si>
    <t>59227002</t>
  </si>
  <si>
    <t>žlabovka příkopová betonová 250x600x140mm</t>
  </si>
  <si>
    <t>1635507979</t>
  </si>
  <si>
    <t>33</t>
  </si>
  <si>
    <t>938908411</t>
  </si>
  <si>
    <t>Čištění vozovek splachováním vodou povrchu podkladu nebo krytu živičného, betonového nebo dlážděného</t>
  </si>
  <si>
    <t>-72809414</t>
  </si>
  <si>
    <t>34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</si>
  <si>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</si>
  <si>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</si>
  <si>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1707134468</t>
  </si>
  <si>
    <t>35</t>
  </si>
  <si>
    <t>949101112</t>
  </si>
  <si>
    <t>Lešení pomocné pracovní pro objekty pozemních staveb pro zatížení do 150 kg/m2, o výšce lešeňové podlahy přes 1,9 do 3,5 m</t>
  </si>
  <si>
    <t>2043162434</t>
  </si>
  <si>
    <t>36</t>
  </si>
  <si>
    <t>981013714</t>
  </si>
  <si>
    <t>Demolice budov těžkými mechanizačními prostředky z monolitického nebo montovaného železobetonu včetně výplňového zdiva, s podílem konstrukcí přes 20 do 25 %</t>
  </si>
  <si>
    <t>1488431984</t>
  </si>
  <si>
    <t>https://podminky.urs.cz/item/CS_URS_2023_01/981013714</t>
  </si>
  <si>
    <t>P</t>
  </si>
  <si>
    <t>Poznámka k položce:
V cenách jsou započteny i náklady na:
rozpojení konstrukcí při demolicích na suť schopnou odvozu na skládku; předepíše-li projekt rozměry suti, oceňuje se přebrání,
kropení a vytváření vodní clony,
bezpečnostní opatření, která vyplývají z předpisů o bezpečnosti práce při demolicích včetně opatření při práci s výbušninami,
podpěrné konstrukce jakékoliv výšky,
úpravu pláně na půdorysné ploše demolovaného objektu navazující na přilehlý terén s výškovými rozdíly do ± 150 mm,
odpojení (dilatace) od sousedních nedemolovaných objektů,
odstranění výplní otvorů, vnitřních instalací a zařizovacích předmětů určených do suti,
na manipulaci se sutí v rámci objektu.</t>
  </si>
  <si>
    <t>Sekce A</t>
  </si>
  <si>
    <t>995*9</t>
  </si>
  <si>
    <t>Sekce B</t>
  </si>
  <si>
    <t>605*9</t>
  </si>
  <si>
    <t>Sekce D</t>
  </si>
  <si>
    <t>835*13</t>
  </si>
  <si>
    <t>Sekce E</t>
  </si>
  <si>
    <t>600*8</t>
  </si>
  <si>
    <t>37</t>
  </si>
  <si>
    <t>981513114</t>
  </si>
  <si>
    <t>Demolice konstrukcí objektů těžkými mechanizačními prostředky konstrukcí ze železobetonu</t>
  </si>
  <si>
    <t>1596680771</t>
  </si>
  <si>
    <t>https://podminky.urs.cz/item/CS_URS_2023_01/981513114</t>
  </si>
  <si>
    <t>38</t>
  </si>
  <si>
    <t>985131111</t>
  </si>
  <si>
    <t>Očištění ploch stěn, rubu kleneb a podlah tlakovou vodou</t>
  </si>
  <si>
    <t>1483989846</t>
  </si>
  <si>
    <t>17*3,6</t>
  </si>
  <si>
    <t>39</t>
  </si>
  <si>
    <t>R9616</t>
  </si>
  <si>
    <t>Demontáž a vybourání oplocení, včetně základů a likvidace</t>
  </si>
  <si>
    <t>925818982</t>
  </si>
  <si>
    <t>40</t>
  </si>
  <si>
    <t>K001</t>
  </si>
  <si>
    <t>Odstranění technologických zařízení z krytu CO, vč. likvidace</t>
  </si>
  <si>
    <t>kpl</t>
  </si>
  <si>
    <t>-1130862009</t>
  </si>
  <si>
    <t>41</t>
  </si>
  <si>
    <t>K004</t>
  </si>
  <si>
    <t>Odstranění ocelové nádrže 5000l, vč. likvidace</t>
  </si>
  <si>
    <t>kus</t>
  </si>
  <si>
    <t>-53141170</t>
  </si>
  <si>
    <t>42</t>
  </si>
  <si>
    <t>K005</t>
  </si>
  <si>
    <t>Vyčištění krytu CO</t>
  </si>
  <si>
    <t>947623043</t>
  </si>
  <si>
    <t>997</t>
  </si>
  <si>
    <t>Přesun sutě</t>
  </si>
  <si>
    <t>43</t>
  </si>
  <si>
    <t>997006511</t>
  </si>
  <si>
    <t>Vodorovná doprava suti na skládku s naložením na dopravní prostředek a složením do 100 m</t>
  </si>
  <si>
    <t>1835084096</t>
  </si>
  <si>
    <t>44</t>
  </si>
  <si>
    <t>997006512</t>
  </si>
  <si>
    <t>Vodorovná doprava suti na skládku s naložením na dopravní prostředek a složením přes 100 m do 1 km</t>
  </si>
  <si>
    <t>708757618</t>
  </si>
  <si>
    <t>45</t>
  </si>
  <si>
    <t>997006519</t>
  </si>
  <si>
    <t>Vodorovná doprava suti na skládku s naložením na dopravní prostředek a složením Příplatek k ceně za každý další i započatý 1 km</t>
  </si>
  <si>
    <t>-1233937929</t>
  </si>
  <si>
    <t>20861,532*9</t>
  </si>
  <si>
    <t>46</t>
  </si>
  <si>
    <t>997013112</t>
  </si>
  <si>
    <t>Vnitrostaveništní doprava suti a vybouraných hmot vodorovně do 50 m svisle s použitím mechanizace pro budovy a haly výšky přes 6 do 9 m</t>
  </si>
  <si>
    <t>-325743105</t>
  </si>
  <si>
    <t>demontáž PSV</t>
  </si>
  <si>
    <t>344,861</t>
  </si>
  <si>
    <t>47</t>
  </si>
  <si>
    <t>R7013801</t>
  </si>
  <si>
    <t>Poplatek za uložení stavebního odpadu na skládce (skládkovné) z prostého betonu zatříděného do Katalogu odpadů pod kódem 170 101 - Recyklační centrum</t>
  </si>
  <si>
    <t>1928984858</t>
  </si>
  <si>
    <t>124,254</t>
  </si>
  <si>
    <t>48</t>
  </si>
  <si>
    <t>R7221845</t>
  </si>
  <si>
    <t>Poplatek za uložení stavebního odpadu na skládce (skládkovné) asfaltového bez obsahu dehtu zatříděného do Katalogu odpadů pod kódem 170 302 - Recyklační centrum</t>
  </si>
  <si>
    <t>-1601629262</t>
  </si>
  <si>
    <t>217,36</t>
  </si>
  <si>
    <t>49</t>
  </si>
  <si>
    <t>997221855</t>
  </si>
  <si>
    <t>Poplatek za uložení stavebního odpadu na skládce (skládkovné) zeminy a kameniva zatříděného do Katalogu odpadů pod kódem 170 504</t>
  </si>
  <si>
    <t>650966397</t>
  </si>
  <si>
    <t>948,88+282,064</t>
  </si>
  <si>
    <t>50</t>
  </si>
  <si>
    <t>R7013802</t>
  </si>
  <si>
    <t xml:space="preserve">Poplatek za uložení stavebního odpadu na skládce (skládkovné) z armovaného betonu zatříděného do Katalogu odpadů pod kódem 170 101 - Recyklační centrum </t>
  </si>
  <si>
    <t>-1302057738</t>
  </si>
  <si>
    <t>Přesný rozsah bude určen během výstavby</t>
  </si>
  <si>
    <t>16229,7</t>
  </si>
  <si>
    <t>2934,416</t>
  </si>
  <si>
    <t>51</t>
  </si>
  <si>
    <t>R7013803</t>
  </si>
  <si>
    <t>Poplatek za uložení stavebního odpadu na skládce (skládkovné) cihelného zatříděného do Katalogu odpadů pod kódem 170 102 - Recyklační centrum</t>
  </si>
  <si>
    <t>-720663590</t>
  </si>
  <si>
    <t>52</t>
  </si>
  <si>
    <t>997013804</t>
  </si>
  <si>
    <t>Poplatek za uložení stavebního odpadu na skládce (skládkovné) ze skla zatříděného do Katalogu odpadů pod kódem 170 202</t>
  </si>
  <si>
    <t>-149010931</t>
  </si>
  <si>
    <t>53</t>
  </si>
  <si>
    <t>R7013807</t>
  </si>
  <si>
    <t>Poplatek za uložení stavebního odpadu na skládce (skládkovné) z tašek a keramických výrobků zatříděného do Katalogu odpadů pod kódem 170 103 - Recyklační centrum</t>
  </si>
  <si>
    <t>86699159</t>
  </si>
  <si>
    <t>54</t>
  </si>
  <si>
    <t>997013811</t>
  </si>
  <si>
    <t>Poplatek za uložení stavebního odpadu na skládce (skládkovné) dřevěného zatříděného do Katalogu odpadů pod kódem 170 201</t>
  </si>
  <si>
    <t>-1460717831</t>
  </si>
  <si>
    <t>55</t>
  </si>
  <si>
    <t>997013813</t>
  </si>
  <si>
    <t>Poplatek za uložení stavebního odpadu na skládce (skládkovné) z plastických hmot zatříděného do Katalogu odpadů pod kódem 170 203</t>
  </si>
  <si>
    <t>719269605</t>
  </si>
  <si>
    <t>4,705</t>
  </si>
  <si>
    <t>56</t>
  </si>
  <si>
    <t>997013814</t>
  </si>
  <si>
    <t>Poplatek za uložení stavebního odpadu na skládce (skládkovné) z izolačních materiálů zatříděného do Katalogu odpadů pod kódem 170 604</t>
  </si>
  <si>
    <t>202799871</t>
  </si>
  <si>
    <t>17,797</t>
  </si>
  <si>
    <t>57</t>
  </si>
  <si>
    <t>997013875</t>
  </si>
  <si>
    <t>Poplatek za uložení stavebního odpadu na recyklační skládce (skládkovné) asfaltového bez obsahu dehtu zatříděného do Katalogu odpadů pod kódem 17 03 02</t>
  </si>
  <si>
    <t>1902132776</t>
  </si>
  <si>
    <t>https://podminky.urs.cz/item/CS_URS_2023_01/997013875</t>
  </si>
  <si>
    <t>40,295</t>
  </si>
  <si>
    <t>58</t>
  </si>
  <si>
    <t>997013831</t>
  </si>
  <si>
    <t>Poplatek za uložení stavebního odpadu na skládce (skládkovné) směsného stavebního a demoličního zatříděného do Katalogu odpadů pod kódem 170 904</t>
  </si>
  <si>
    <t>-1806443044</t>
  </si>
  <si>
    <t>998</t>
  </si>
  <si>
    <t>Přesun hmot</t>
  </si>
  <si>
    <t>59</t>
  </si>
  <si>
    <t>998001123</t>
  </si>
  <si>
    <t>Přesun hmot pro demolice objektů výšky do 21 m</t>
  </si>
  <si>
    <t>-705136997</t>
  </si>
  <si>
    <t>PSV</t>
  </si>
  <si>
    <t>Práce a dodávky PSV</t>
  </si>
  <si>
    <t>711</t>
  </si>
  <si>
    <t>Izolace proti vodě, vlhkosti a plynům</t>
  </si>
  <si>
    <t>60</t>
  </si>
  <si>
    <t>711112001</t>
  </si>
  <si>
    <t>Provedení izolace proti zemní vlhkosti natěradly a tmely za studena na ploše svislé S nátěrem penetračním</t>
  </si>
  <si>
    <t>2051692145</t>
  </si>
  <si>
    <t>8*4</t>
  </si>
  <si>
    <t>61</t>
  </si>
  <si>
    <t>11163150</t>
  </si>
  <si>
    <t>lak asfaltový penetrační</t>
  </si>
  <si>
    <t>1161628504</t>
  </si>
  <si>
    <t>32*0,00035 'Přepočtené koeficientem množství</t>
  </si>
  <si>
    <t>62</t>
  </si>
  <si>
    <t>711131811</t>
  </si>
  <si>
    <t>Odstranění izolace proti zemní vlhkosti na ploše vodorovné V</t>
  </si>
  <si>
    <t>-1680310801</t>
  </si>
  <si>
    <t>5166*3/100*65</t>
  </si>
  <si>
    <t>63</t>
  </si>
  <si>
    <t>711142559</t>
  </si>
  <si>
    <t>Provedení izolace proti zemní vlhkosti pásy přitavením NAIP na ploše svislé S</t>
  </si>
  <si>
    <t>-2030092999</t>
  </si>
  <si>
    <t>64</t>
  </si>
  <si>
    <t>62832134</t>
  </si>
  <si>
    <t>pás těžký asfaltovaný V60 S40</t>
  </si>
  <si>
    <t>-842207952</t>
  </si>
  <si>
    <t>32*1,2 'Přepočtené koeficientem množství</t>
  </si>
  <si>
    <t>65</t>
  </si>
  <si>
    <t>711491272</t>
  </si>
  <si>
    <t>Provedení izolace proti povrchové a podpovrchové tlakové vodě ostatní na ploše svislé S z textilií, vrstva ochranná</t>
  </si>
  <si>
    <t>-1016648978</t>
  </si>
  <si>
    <t>66</t>
  </si>
  <si>
    <t>69311162</t>
  </si>
  <si>
    <t>geotextilie netkaná PP 2000g/m2</t>
  </si>
  <si>
    <t>897466856</t>
  </si>
  <si>
    <t>32*1,05 'Přepočtené koeficientem množství</t>
  </si>
  <si>
    <t>67</t>
  </si>
  <si>
    <t>998711101</t>
  </si>
  <si>
    <t>Přesun hmot pro izolace proti vodě, vlhkosti a plynům stanovený z hmotnosti přesunovaného materiálu vodorovná dopravní vzdálenost do 50 m v objektech výšky do 6 m</t>
  </si>
  <si>
    <t>693885767</t>
  </si>
  <si>
    <t>712</t>
  </si>
  <si>
    <t>Povlakové krytiny</t>
  </si>
  <si>
    <t>68</t>
  </si>
  <si>
    <t>712332115</t>
  </si>
  <si>
    <t>Povlakové krytiny střech plochých na sucho nopová fólie vrstva ochranná, drenážní výška nopku 20 mm, tl. fólie do 1,0 mm</t>
  </si>
  <si>
    <t>1552362075</t>
  </si>
  <si>
    <t>69</t>
  </si>
  <si>
    <t>712363001</t>
  </si>
  <si>
    <t>Provedení povlakové krytiny střech plochých do 10° fólií termoplastickou mPVC (měkčené PVC) rozvinutí a natažení fólie v ploše</t>
  </si>
  <si>
    <t>-335454963</t>
  </si>
  <si>
    <t>725+180</t>
  </si>
  <si>
    <t>70</t>
  </si>
  <si>
    <t>28322012</t>
  </si>
  <si>
    <t>fólie hydroizolační střešní mPVC, tl. 1,5 mm š 1300 mm šedá</t>
  </si>
  <si>
    <t>47879499</t>
  </si>
  <si>
    <t>905*1,15 'Přepočtené koeficientem množství</t>
  </si>
  <si>
    <t>71</t>
  </si>
  <si>
    <t>712391171</t>
  </si>
  <si>
    <t>Provedení povlakové krytiny střech plochých do 10° -ostatní práce provedení vrstvy textilní podkladní</t>
  </si>
  <si>
    <t>-1960826654</t>
  </si>
  <si>
    <t>725*2</t>
  </si>
  <si>
    <t>1,5*120</t>
  </si>
  <si>
    <t>72</t>
  </si>
  <si>
    <t>69311068</t>
  </si>
  <si>
    <t>geotextilie netkaná separační, ochranná, filtrační, drenážní PP 300g/m2</t>
  </si>
  <si>
    <t>-481583616</t>
  </si>
  <si>
    <t>1630</t>
  </si>
  <si>
    <t>1630*1,15 'Přepočtené koeficientem množství</t>
  </si>
  <si>
    <t>73</t>
  </si>
  <si>
    <t>712990812</t>
  </si>
  <si>
    <t>Odstranění násypu nebo nánosu ze střech násypu nebo nánosu do 10°, tl. do 50 mm</t>
  </si>
  <si>
    <t>440889751</t>
  </si>
  <si>
    <t>5166/100*65</t>
  </si>
  <si>
    <t>74</t>
  </si>
  <si>
    <t>998712101</t>
  </si>
  <si>
    <t>Přesun hmot pro povlakové krytiny stanovený z hmotnosti přesunovaného materiálu vodorovná dopravní vzdálenost do 50 m v objektech výšky do 6 m</t>
  </si>
  <si>
    <t>-394958486</t>
  </si>
  <si>
    <t>713</t>
  </si>
  <si>
    <t>Izolace tepelné</t>
  </si>
  <si>
    <t>75</t>
  </si>
  <si>
    <t>713131145</t>
  </si>
  <si>
    <t>Montáž tepelné izolace stěn rohožemi, pásy, deskami, dílci, bloky (izolační materiál ve specifikaci) lepením bodově</t>
  </si>
  <si>
    <t>1759019764</t>
  </si>
  <si>
    <t>76</t>
  </si>
  <si>
    <t>28376370</t>
  </si>
  <si>
    <t>deska z polystyrénu XPS, hrana rovná, polo či pero drážka a hladký povrch tl 60mm</t>
  </si>
  <si>
    <t>612914278</t>
  </si>
  <si>
    <t>32*1,02 'Přepočtené koeficientem množství</t>
  </si>
  <si>
    <t>77</t>
  </si>
  <si>
    <t>713140823</t>
  </si>
  <si>
    <t>Odstranění tepelné izolace běžných stavebních konstrukcí z rohoží, pásů, dílců, desek, bloků střech plochých nadstřešních izolací volně položených z polystyrenu, tloušťka izolace přes 100 mm</t>
  </si>
  <si>
    <t>-990650880</t>
  </si>
  <si>
    <t>78</t>
  </si>
  <si>
    <t>998713101</t>
  </si>
  <si>
    <t>Přesun hmot pro izolace tepelné stanovený z hmotnosti přesunovaného materiálu vodorovná dopravní vzdálenost do 50 m v objektech výšky do 6 m</t>
  </si>
  <si>
    <t>-2022905559</t>
  </si>
  <si>
    <t>764</t>
  </si>
  <si>
    <t>Konstrukce klempířské</t>
  </si>
  <si>
    <t>79</t>
  </si>
  <si>
    <t>998764101</t>
  </si>
  <si>
    <t>Přesun hmot pro konstrukce klempířské stanovený z hmotnosti přesunovaného materiálu vodorovná dopravní vzdálenost do 50 m v objektech výšky do 6 m</t>
  </si>
  <si>
    <t>1503273397</t>
  </si>
  <si>
    <t>80</t>
  </si>
  <si>
    <t>R49016153</t>
  </si>
  <si>
    <t>M+D Oprava záhlaví atiky a nová atikova a závětrná lišta viplanil 0,75 - r.š. 300</t>
  </si>
  <si>
    <t>-901511056</t>
  </si>
  <si>
    <t>767</t>
  </si>
  <si>
    <t>Konstrukce zámečnické</t>
  </si>
  <si>
    <t>81</t>
  </si>
  <si>
    <t>84161R</t>
  </si>
  <si>
    <t>M+D Ocelové dveře 1800x2100mm dvoukřídlé, plné, tepelně izolované, vypalovaný lak, včetně kování a rámu</t>
  </si>
  <si>
    <t>1423005709</t>
  </si>
  <si>
    <t>82</t>
  </si>
  <si>
    <t>998767101</t>
  </si>
  <si>
    <t>Přesun hmot pro zámečnické konstrukce stanovený z hmotnosti přesunovaného materiálu vodorovná dopravní vzdálenost do 50 m v objektech výšky do 6 m</t>
  </si>
  <si>
    <t>786213459</t>
  </si>
  <si>
    <t>776</t>
  </si>
  <si>
    <t>Podlahy povlakové</t>
  </si>
  <si>
    <t>83</t>
  </si>
  <si>
    <t>776201812</t>
  </si>
  <si>
    <t>Demontáž lepených povlakových podlah s podložkou ručně</t>
  </si>
  <si>
    <t>286215106</t>
  </si>
  <si>
    <t>2413/100*65</t>
  </si>
  <si>
    <t>VRN</t>
  </si>
  <si>
    <t>Vedlejší rozpočtové náklady</t>
  </si>
  <si>
    <t>VRN1</t>
  </si>
  <si>
    <t>Průzkumné, geodetické a projektové práce</t>
  </si>
  <si>
    <t>84</t>
  </si>
  <si>
    <t>012002000</t>
  </si>
  <si>
    <t>Vytyčení, zameření stavby</t>
  </si>
  <si>
    <t>CS ÚRS 2017 01</t>
  </si>
  <si>
    <t>1024</t>
  </si>
  <si>
    <t>-589608566</t>
  </si>
  <si>
    <t>85</t>
  </si>
  <si>
    <t>013254000</t>
  </si>
  <si>
    <t>Průzkumné, geodetické a projektové práce projektové práce dokumentace stavby (výkresová a textová) skutečného provedení stavby</t>
  </si>
  <si>
    <t>-777430886</t>
  </si>
  <si>
    <t>VRN3</t>
  </si>
  <si>
    <t>Zařízení staveniště</t>
  </si>
  <si>
    <t>86</t>
  </si>
  <si>
    <t>030001000.1</t>
  </si>
  <si>
    <t>Zařízení staveniště - Náklady na stavební buňky, zřízení počítačové sítě, WIFI apod., skládky na staveništi, náklady na provoz a údržbu staveniště, bezpečnostní zábradlí na střeše, provizorní napojení vody (připojení vodoměrné soustavy), provizorní staveniště</t>
  </si>
  <si>
    <t>1279085351</t>
  </si>
  <si>
    <t>87</t>
  </si>
  <si>
    <t>034603000</t>
  </si>
  <si>
    <t>strážní služba staveniště - po dobu demolice</t>
  </si>
  <si>
    <t>1739983711</t>
  </si>
  <si>
    <t>VRN5</t>
  </si>
  <si>
    <t>Finanční náklady</t>
  </si>
  <si>
    <t>88</t>
  </si>
  <si>
    <t>052002000</t>
  </si>
  <si>
    <t>Finanční rezerva - Nenadálé nutné konstrukční úpravy spojené s přechodem mezi I. a II. etapou</t>
  </si>
  <si>
    <t>-847567842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</si>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</sst>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211971110" TargetMode="External" /><Relationship Id="rId2" Type="http://schemas.openxmlformats.org/officeDocument/2006/relationships/hyperlink" Target="https://podminky.urs.cz/item/CS_URS_2023_01/212755214" TargetMode="External" /><Relationship Id="rId3" Type="http://schemas.openxmlformats.org/officeDocument/2006/relationships/hyperlink" Target="https://podminky.urs.cz/item/CS_URS_2023_01/935111211" TargetMode="External" /><Relationship Id="rId4" Type="http://schemas.openxmlformats.org/officeDocument/2006/relationships/hyperlink" Target="https://podminky.urs.cz/item/CS_URS_2023_01/981013714" TargetMode="External" /><Relationship Id="rId5" Type="http://schemas.openxmlformats.org/officeDocument/2006/relationships/hyperlink" Target="https://podminky.urs.cz/item/CS_URS_2023_01/981513114" TargetMode="External" /><Relationship Id="rId6" Type="http://schemas.openxmlformats.org/officeDocument/2006/relationships/hyperlink" Target="https://podminky.urs.cz/item/CS_URS_2023_01/997013875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9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9"/>
      <c r="BS13" s="18" t="s">
        <v>6</v>
      </c>
    </row>
    <row r="14" spans="2:71" ht="12.75">
      <c r="B14" s="22"/>
      <c r="C14" s="23"/>
      <c r="D14" s="23"/>
      <c r="E14" s="324" t="s">
        <v>30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19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19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9"/>
      <c r="BS19" s="18" t="s">
        <v>6</v>
      </c>
    </row>
    <row r="20" spans="2:71" s="1" customFormat="1" ht="18.4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9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2:57" s="1" customFormat="1" ht="47.25" customHeight="1">
      <c r="B23" s="22"/>
      <c r="C23" s="23"/>
      <c r="D23" s="23"/>
      <c r="E23" s="326" t="s">
        <v>39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9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7">
        <f>ROUND(AG54,2)</f>
        <v>0</v>
      </c>
      <c r="AL26" s="328"/>
      <c r="AM26" s="328"/>
      <c r="AN26" s="328"/>
      <c r="AO26" s="328"/>
      <c r="AP26" s="37"/>
      <c r="AQ26" s="37"/>
      <c r="AR26" s="40"/>
      <c r="BE26" s="31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9" t="s">
        <v>41</v>
      </c>
      <c r="M28" s="329"/>
      <c r="N28" s="329"/>
      <c r="O28" s="329"/>
      <c r="P28" s="329"/>
      <c r="Q28" s="37"/>
      <c r="R28" s="37"/>
      <c r="S28" s="37"/>
      <c r="T28" s="37"/>
      <c r="U28" s="37"/>
      <c r="V28" s="37"/>
      <c r="W28" s="329" t="s">
        <v>42</v>
      </c>
      <c r="X28" s="329"/>
      <c r="Y28" s="329"/>
      <c r="Z28" s="329"/>
      <c r="AA28" s="329"/>
      <c r="AB28" s="329"/>
      <c r="AC28" s="329"/>
      <c r="AD28" s="329"/>
      <c r="AE28" s="329"/>
      <c r="AF28" s="37"/>
      <c r="AG28" s="37"/>
      <c r="AH28" s="37"/>
      <c r="AI28" s="37"/>
      <c r="AJ28" s="37"/>
      <c r="AK28" s="329" t="s">
        <v>43</v>
      </c>
      <c r="AL28" s="329"/>
      <c r="AM28" s="329"/>
      <c r="AN28" s="329"/>
      <c r="AO28" s="329"/>
      <c r="AP28" s="37"/>
      <c r="AQ28" s="37"/>
      <c r="AR28" s="40"/>
      <c r="BE28" s="319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32">
        <v>0.21</v>
      </c>
      <c r="M29" s="331"/>
      <c r="N29" s="331"/>
      <c r="O29" s="331"/>
      <c r="P29" s="331"/>
      <c r="Q29" s="42"/>
      <c r="R29" s="42"/>
      <c r="S29" s="42"/>
      <c r="T29" s="42"/>
      <c r="U29" s="42"/>
      <c r="V29" s="42"/>
      <c r="W29" s="330">
        <f>ROUND(AZ54,2)</f>
        <v>0</v>
      </c>
      <c r="X29" s="331"/>
      <c r="Y29" s="331"/>
      <c r="Z29" s="331"/>
      <c r="AA29" s="331"/>
      <c r="AB29" s="331"/>
      <c r="AC29" s="331"/>
      <c r="AD29" s="331"/>
      <c r="AE29" s="331"/>
      <c r="AF29" s="42"/>
      <c r="AG29" s="42"/>
      <c r="AH29" s="42"/>
      <c r="AI29" s="42"/>
      <c r="AJ29" s="42"/>
      <c r="AK29" s="330">
        <f>ROUND(AV54,2)</f>
        <v>0</v>
      </c>
      <c r="AL29" s="331"/>
      <c r="AM29" s="331"/>
      <c r="AN29" s="331"/>
      <c r="AO29" s="331"/>
      <c r="AP29" s="42"/>
      <c r="AQ29" s="42"/>
      <c r="AR29" s="43"/>
      <c r="BE29" s="320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32">
        <v>0.15</v>
      </c>
      <c r="M30" s="331"/>
      <c r="N30" s="331"/>
      <c r="O30" s="331"/>
      <c r="P30" s="331"/>
      <c r="Q30" s="42"/>
      <c r="R30" s="42"/>
      <c r="S30" s="42"/>
      <c r="T30" s="42"/>
      <c r="U30" s="42"/>
      <c r="V30" s="42"/>
      <c r="W30" s="330">
        <f>ROUND(BA54,2)</f>
        <v>0</v>
      </c>
      <c r="X30" s="331"/>
      <c r="Y30" s="331"/>
      <c r="Z30" s="331"/>
      <c r="AA30" s="331"/>
      <c r="AB30" s="331"/>
      <c r="AC30" s="331"/>
      <c r="AD30" s="331"/>
      <c r="AE30" s="331"/>
      <c r="AF30" s="42"/>
      <c r="AG30" s="42"/>
      <c r="AH30" s="42"/>
      <c r="AI30" s="42"/>
      <c r="AJ30" s="42"/>
      <c r="AK30" s="330">
        <f>ROUND(AW54,2)</f>
        <v>0</v>
      </c>
      <c r="AL30" s="331"/>
      <c r="AM30" s="331"/>
      <c r="AN30" s="331"/>
      <c r="AO30" s="331"/>
      <c r="AP30" s="42"/>
      <c r="AQ30" s="42"/>
      <c r="AR30" s="43"/>
      <c r="BE30" s="320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32">
        <v>0.21</v>
      </c>
      <c r="M31" s="331"/>
      <c r="N31" s="331"/>
      <c r="O31" s="331"/>
      <c r="P31" s="331"/>
      <c r="Q31" s="42"/>
      <c r="R31" s="42"/>
      <c r="S31" s="42"/>
      <c r="T31" s="42"/>
      <c r="U31" s="42"/>
      <c r="V31" s="42"/>
      <c r="W31" s="330">
        <f>ROUND(BB54,2)</f>
        <v>0</v>
      </c>
      <c r="X31" s="331"/>
      <c r="Y31" s="331"/>
      <c r="Z31" s="331"/>
      <c r="AA31" s="331"/>
      <c r="AB31" s="331"/>
      <c r="AC31" s="331"/>
      <c r="AD31" s="331"/>
      <c r="AE31" s="331"/>
      <c r="AF31" s="42"/>
      <c r="AG31" s="42"/>
      <c r="AH31" s="42"/>
      <c r="AI31" s="42"/>
      <c r="AJ31" s="42"/>
      <c r="AK31" s="330">
        <v>0</v>
      </c>
      <c r="AL31" s="331"/>
      <c r="AM31" s="331"/>
      <c r="AN31" s="331"/>
      <c r="AO31" s="331"/>
      <c r="AP31" s="42"/>
      <c r="AQ31" s="42"/>
      <c r="AR31" s="43"/>
      <c r="BE31" s="320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32">
        <v>0.15</v>
      </c>
      <c r="M32" s="331"/>
      <c r="N32" s="331"/>
      <c r="O32" s="331"/>
      <c r="P32" s="331"/>
      <c r="Q32" s="42"/>
      <c r="R32" s="42"/>
      <c r="S32" s="42"/>
      <c r="T32" s="42"/>
      <c r="U32" s="42"/>
      <c r="V32" s="42"/>
      <c r="W32" s="330">
        <f>ROUND(BC54,2)</f>
        <v>0</v>
      </c>
      <c r="X32" s="331"/>
      <c r="Y32" s="331"/>
      <c r="Z32" s="331"/>
      <c r="AA32" s="331"/>
      <c r="AB32" s="331"/>
      <c r="AC32" s="331"/>
      <c r="AD32" s="331"/>
      <c r="AE32" s="331"/>
      <c r="AF32" s="42"/>
      <c r="AG32" s="42"/>
      <c r="AH32" s="42"/>
      <c r="AI32" s="42"/>
      <c r="AJ32" s="42"/>
      <c r="AK32" s="330">
        <v>0</v>
      </c>
      <c r="AL32" s="331"/>
      <c r="AM32" s="331"/>
      <c r="AN32" s="331"/>
      <c r="AO32" s="331"/>
      <c r="AP32" s="42"/>
      <c r="AQ32" s="42"/>
      <c r="AR32" s="43"/>
      <c r="BE32" s="320"/>
    </row>
    <row r="33" spans="2:44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32">
        <v>0</v>
      </c>
      <c r="M33" s="331"/>
      <c r="N33" s="331"/>
      <c r="O33" s="331"/>
      <c r="P33" s="331"/>
      <c r="Q33" s="42"/>
      <c r="R33" s="42"/>
      <c r="S33" s="42"/>
      <c r="T33" s="42"/>
      <c r="U33" s="42"/>
      <c r="V33" s="42"/>
      <c r="W33" s="330">
        <f>ROUND(BD54,2)</f>
        <v>0</v>
      </c>
      <c r="X33" s="331"/>
      <c r="Y33" s="331"/>
      <c r="Z33" s="331"/>
      <c r="AA33" s="331"/>
      <c r="AB33" s="331"/>
      <c r="AC33" s="331"/>
      <c r="AD33" s="331"/>
      <c r="AE33" s="331"/>
      <c r="AF33" s="42"/>
      <c r="AG33" s="42"/>
      <c r="AH33" s="42"/>
      <c r="AI33" s="42"/>
      <c r="AJ33" s="42"/>
      <c r="AK33" s="330">
        <v>0</v>
      </c>
      <c r="AL33" s="331"/>
      <c r="AM33" s="331"/>
      <c r="AN33" s="331"/>
      <c r="AO33" s="33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33" t="s">
        <v>52</v>
      </c>
      <c r="Y35" s="334"/>
      <c r="Z35" s="334"/>
      <c r="AA35" s="334"/>
      <c r="AB35" s="334"/>
      <c r="AC35" s="46"/>
      <c r="AD35" s="46"/>
      <c r="AE35" s="46"/>
      <c r="AF35" s="46"/>
      <c r="AG35" s="46"/>
      <c r="AH35" s="46"/>
      <c r="AI35" s="46"/>
      <c r="AJ35" s="46"/>
      <c r="AK35" s="335">
        <f>SUM(AK26:AK33)</f>
        <v>0</v>
      </c>
      <c r="AL35" s="334"/>
      <c r="AM35" s="334"/>
      <c r="AN35" s="334"/>
      <c r="AO35" s="33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18-06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7" t="str">
        <f>K6</f>
        <v>Demolice objektu ZŠ Kamenná č.p. 5250, Chomutov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Chomutov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9" t="str">
        <f>IF(AN8="","",AN8)</f>
        <v>26. 3. 2018</v>
      </c>
      <c r="AN47" s="33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Chomutov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0" t="str">
        <f>IF(E17="","",E17)</f>
        <v>SM - PROJEKT spol. s.r.o.</v>
      </c>
      <c r="AN49" s="341"/>
      <c r="AO49" s="341"/>
      <c r="AP49" s="341"/>
      <c r="AQ49" s="37"/>
      <c r="AR49" s="40"/>
      <c r="AS49" s="342" t="s">
        <v>54</v>
      </c>
      <c r="AT49" s="34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40" t="str">
        <f>IF(E20="","",E20)</f>
        <v>Lukáš Novák</v>
      </c>
      <c r="AN50" s="341"/>
      <c r="AO50" s="341"/>
      <c r="AP50" s="341"/>
      <c r="AQ50" s="37"/>
      <c r="AR50" s="40"/>
      <c r="AS50" s="344"/>
      <c r="AT50" s="34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6"/>
      <c r="AT51" s="34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8" t="s">
        <v>55</v>
      </c>
      <c r="D52" s="349"/>
      <c r="E52" s="349"/>
      <c r="F52" s="349"/>
      <c r="G52" s="349"/>
      <c r="H52" s="67"/>
      <c r="I52" s="350" t="s">
        <v>56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51" t="s">
        <v>57</v>
      </c>
      <c r="AH52" s="349"/>
      <c r="AI52" s="349"/>
      <c r="AJ52" s="349"/>
      <c r="AK52" s="349"/>
      <c r="AL52" s="349"/>
      <c r="AM52" s="349"/>
      <c r="AN52" s="350" t="s">
        <v>58</v>
      </c>
      <c r="AO52" s="349"/>
      <c r="AP52" s="349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5">
        <f>ROUND(AG55,2)</f>
        <v>0</v>
      </c>
      <c r="AH54" s="355"/>
      <c r="AI54" s="355"/>
      <c r="AJ54" s="355"/>
      <c r="AK54" s="355"/>
      <c r="AL54" s="355"/>
      <c r="AM54" s="355"/>
      <c r="AN54" s="356">
        <f>SUM(AG54,AT54)</f>
        <v>0</v>
      </c>
      <c r="AO54" s="356"/>
      <c r="AP54" s="356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354" t="s">
        <v>79</v>
      </c>
      <c r="E55" s="354"/>
      <c r="F55" s="354"/>
      <c r="G55" s="354"/>
      <c r="H55" s="354"/>
      <c r="I55" s="90"/>
      <c r="J55" s="354" t="s">
        <v>80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2">
        <f>'SO01 - Demolice'!J30</f>
        <v>0</v>
      </c>
      <c r="AH55" s="353"/>
      <c r="AI55" s="353"/>
      <c r="AJ55" s="353"/>
      <c r="AK55" s="353"/>
      <c r="AL55" s="353"/>
      <c r="AM55" s="353"/>
      <c r="AN55" s="352">
        <f>SUM(AG55,AT55)</f>
        <v>0</v>
      </c>
      <c r="AO55" s="353"/>
      <c r="AP55" s="353"/>
      <c r="AQ55" s="91" t="s">
        <v>81</v>
      </c>
      <c r="AR55" s="92"/>
      <c r="AS55" s="93">
        <v>0</v>
      </c>
      <c r="AT55" s="94">
        <f>ROUND(SUM(AV55:AW55),2)</f>
        <v>0</v>
      </c>
      <c r="AU55" s="95">
        <f>'SO01 - Demolice'!P100</f>
        <v>0</v>
      </c>
      <c r="AV55" s="94">
        <f>'SO01 - Demolice'!J33</f>
        <v>0</v>
      </c>
      <c r="AW55" s="94">
        <f>'SO01 - Demolice'!J34</f>
        <v>0</v>
      </c>
      <c r="AX55" s="94">
        <f>'SO01 - Demolice'!J35</f>
        <v>0</v>
      </c>
      <c r="AY55" s="94">
        <f>'SO01 - Demolice'!J36</f>
        <v>0</v>
      </c>
      <c r="AZ55" s="94">
        <f>'SO01 - Demolice'!F33</f>
        <v>0</v>
      </c>
      <c r="BA55" s="94">
        <f>'SO01 - Demolice'!F34</f>
        <v>0</v>
      </c>
      <c r="BB55" s="94">
        <f>'SO01 - Demolice'!F35</f>
        <v>0</v>
      </c>
      <c r="BC55" s="94">
        <f>'SO01 - Demolice'!F36</f>
        <v>0</v>
      </c>
      <c r="BD55" s="96">
        <f>'SO01 - Demolice'!F37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19</v>
      </c>
      <c r="CM55" s="97" t="s">
        <v>84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m3evfN3ivHLQTNR3OllAnOHM0oE5O9FtnlYDqDvkMLV07Uohev3wJknTXqltJM2qNXsvlhky1xJQ89h/4P+a+A==" saltValue="PFuCMNl9/KZfp9SLwzXn2PKIL/ldkCbhT0iGRQOHKvbGBVp52NrO9J27LqiRk2oSShU6mBSDJSPNGMEoCaLrX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01 - Demol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48"/>
  <sheetViews>
    <sheetView showGridLines="0" tabSelected="1" workbookViewId="0" topLeftCell="B152">
      <selection activeCell="I180" sqref="I18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83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84</v>
      </c>
    </row>
    <row r="4" spans="2:46" s="1" customFormat="1" ht="24.95" customHeight="1">
      <c r="B4" s="21"/>
      <c r="D4" s="100" t="s">
        <v>85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6.5" customHeight="1">
      <c r="B7" s="21"/>
      <c r="E7" s="358" t="str">
        <f>'Rekapitulace stavby'!K6</f>
        <v>Demolice objektu ZŠ Kamenná č.p. 5250, Chomutov</v>
      </c>
      <c r="F7" s="359"/>
      <c r="G7" s="359"/>
      <c r="H7" s="359"/>
      <c r="L7" s="21"/>
    </row>
    <row r="8" spans="1:31" s="2" customFormat="1" ht="12" customHeight="1">
      <c r="A8" s="35"/>
      <c r="B8" s="40"/>
      <c r="C8" s="35"/>
      <c r="D8" s="102" t="s">
        <v>86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0" t="s">
        <v>87</v>
      </c>
      <c r="F9" s="361"/>
      <c r="G9" s="361"/>
      <c r="H9" s="361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26. 3. 2018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">
        <v>19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02" t="s">
        <v>28</v>
      </c>
      <c r="J15" s="104" t="s">
        <v>19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29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2" t="str">
        <f>'Rekapitulace stavby'!E14</f>
        <v>Vyplň údaj</v>
      </c>
      <c r="F18" s="363"/>
      <c r="G18" s="363"/>
      <c r="H18" s="363"/>
      <c r="I18" s="102" t="s">
        <v>28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31</v>
      </c>
      <c r="E20" s="35"/>
      <c r="F20" s="35"/>
      <c r="G20" s="35"/>
      <c r="H20" s="35"/>
      <c r="I20" s="102" t="s">
        <v>26</v>
      </c>
      <c r="J20" s="104" t="s">
        <v>32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33</v>
      </c>
      <c r="F21" s="35"/>
      <c r="G21" s="35"/>
      <c r="H21" s="35"/>
      <c r="I21" s="102" t="s">
        <v>28</v>
      </c>
      <c r="J21" s="104" t="s">
        <v>34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36</v>
      </c>
      <c r="E23" s="35"/>
      <c r="F23" s="35"/>
      <c r="G23" s="35"/>
      <c r="H23" s="35"/>
      <c r="I23" s="102" t="s">
        <v>26</v>
      </c>
      <c r="J23" s="104" t="s">
        <v>19</v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37</v>
      </c>
      <c r="F24" s="35"/>
      <c r="G24" s="35"/>
      <c r="H24" s="35"/>
      <c r="I24" s="102" t="s">
        <v>28</v>
      </c>
      <c r="J24" s="104" t="s">
        <v>19</v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38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6"/>
      <c r="B27" s="107"/>
      <c r="C27" s="106"/>
      <c r="D27" s="106"/>
      <c r="E27" s="364" t="s">
        <v>19</v>
      </c>
      <c r="F27" s="364"/>
      <c r="G27" s="364"/>
      <c r="H27" s="364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40</v>
      </c>
      <c r="E30" s="35"/>
      <c r="F30" s="35"/>
      <c r="G30" s="35"/>
      <c r="H30" s="35"/>
      <c r="I30" s="35"/>
      <c r="J30" s="111">
        <f>ROUND(J100,2)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42</v>
      </c>
      <c r="G32" s="35"/>
      <c r="H32" s="35"/>
      <c r="I32" s="112" t="s">
        <v>41</v>
      </c>
      <c r="J32" s="112" t="s">
        <v>43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44</v>
      </c>
      <c r="E33" s="102" t="s">
        <v>45</v>
      </c>
      <c r="F33" s="114">
        <f>ROUND((SUM(BE100:BE347)),2)</f>
        <v>0</v>
      </c>
      <c r="G33" s="35"/>
      <c r="H33" s="35"/>
      <c r="I33" s="115">
        <v>0.21</v>
      </c>
      <c r="J33" s="114">
        <f>ROUND(((SUM(BE100:BE347))*I33),2)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46</v>
      </c>
      <c r="F34" s="114">
        <f>ROUND((SUM(BF100:BF347)),2)</f>
        <v>0</v>
      </c>
      <c r="G34" s="35"/>
      <c r="H34" s="35"/>
      <c r="I34" s="115">
        <v>0.15</v>
      </c>
      <c r="J34" s="114">
        <f>ROUND(((SUM(BF100:BF347))*I34),2)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47</v>
      </c>
      <c r="F35" s="114">
        <f>ROUND((SUM(BG100:BG347)),2)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48</v>
      </c>
      <c r="F36" s="114">
        <f>ROUND((SUM(BH100:BH347)),2)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49</v>
      </c>
      <c r="F37" s="114">
        <f>ROUND((SUM(BI100:BI347)),2)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50</v>
      </c>
      <c r="E39" s="118"/>
      <c r="F39" s="118"/>
      <c r="G39" s="119" t="s">
        <v>51</v>
      </c>
      <c r="H39" s="120" t="s">
        <v>52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88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5" t="str">
        <f>E7</f>
        <v>Demolice objektu ZŠ Kamenná č.p. 5250, Chomutov</v>
      </c>
      <c r="F48" s="366"/>
      <c r="G48" s="366"/>
      <c r="H48" s="366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7" t="str">
        <f>E9</f>
        <v>SO01 - Demolice</v>
      </c>
      <c r="F50" s="367"/>
      <c r="G50" s="367"/>
      <c r="H50" s="367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Chomutov</v>
      </c>
      <c r="G52" s="37"/>
      <c r="H52" s="37"/>
      <c r="I52" s="30" t="s">
        <v>23</v>
      </c>
      <c r="J52" s="60" t="str">
        <f>IF(J12="","",J12)</f>
        <v>26. 3. 2018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Statutární město Chomutov</v>
      </c>
      <c r="G54" s="37"/>
      <c r="H54" s="37"/>
      <c r="I54" s="30" t="s">
        <v>31</v>
      </c>
      <c r="J54" s="33" t="str">
        <f>E21</f>
        <v>SM - PROJEKT spol. s.r.o.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Lukáš Novák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89</v>
      </c>
      <c r="D57" s="128"/>
      <c r="E57" s="128"/>
      <c r="F57" s="128"/>
      <c r="G57" s="128"/>
      <c r="H57" s="128"/>
      <c r="I57" s="128"/>
      <c r="J57" s="129" t="s">
        <v>90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72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91</v>
      </c>
    </row>
    <row r="60" spans="2:12" s="9" customFormat="1" ht="24.95" customHeight="1">
      <c r="B60" s="131"/>
      <c r="C60" s="132"/>
      <c r="D60" s="133" t="s">
        <v>92</v>
      </c>
      <c r="E60" s="134"/>
      <c r="F60" s="134"/>
      <c r="G60" s="134"/>
      <c r="H60" s="134"/>
      <c r="I60" s="134"/>
      <c r="J60" s="135">
        <f>J101</f>
        <v>0</v>
      </c>
      <c r="K60" s="132"/>
      <c r="L60" s="136"/>
    </row>
    <row r="61" spans="2:12" s="10" customFormat="1" ht="19.9" customHeight="1">
      <c r="B61" s="137"/>
      <c r="C61" s="138"/>
      <c r="D61" s="139" t="s">
        <v>93</v>
      </c>
      <c r="E61" s="140"/>
      <c r="F61" s="140"/>
      <c r="G61" s="140"/>
      <c r="H61" s="140"/>
      <c r="I61" s="140"/>
      <c r="J61" s="141">
        <f>J102</f>
        <v>0</v>
      </c>
      <c r="K61" s="138"/>
      <c r="L61" s="142"/>
    </row>
    <row r="62" spans="2:12" s="10" customFormat="1" ht="19.9" customHeight="1">
      <c r="B62" s="137"/>
      <c r="C62" s="138"/>
      <c r="D62" s="139" t="s">
        <v>94</v>
      </c>
      <c r="E62" s="140"/>
      <c r="F62" s="140"/>
      <c r="G62" s="140"/>
      <c r="H62" s="140"/>
      <c r="I62" s="140"/>
      <c r="J62" s="141">
        <f>J180</f>
        <v>0</v>
      </c>
      <c r="K62" s="138"/>
      <c r="L62" s="142"/>
    </row>
    <row r="63" spans="2:12" s="10" customFormat="1" ht="19.9" customHeight="1">
      <c r="B63" s="137"/>
      <c r="C63" s="138"/>
      <c r="D63" s="139" t="s">
        <v>95</v>
      </c>
      <c r="E63" s="140"/>
      <c r="F63" s="140"/>
      <c r="G63" s="140"/>
      <c r="H63" s="140"/>
      <c r="I63" s="140"/>
      <c r="J63" s="141">
        <f>J188</f>
        <v>0</v>
      </c>
      <c r="K63" s="138"/>
      <c r="L63" s="142"/>
    </row>
    <row r="64" spans="2:12" s="10" customFormat="1" ht="19.9" customHeight="1">
      <c r="B64" s="137"/>
      <c r="C64" s="138"/>
      <c r="D64" s="139" t="s">
        <v>96</v>
      </c>
      <c r="E64" s="140"/>
      <c r="F64" s="140"/>
      <c r="G64" s="140"/>
      <c r="H64" s="140"/>
      <c r="I64" s="140"/>
      <c r="J64" s="141">
        <f>J193</f>
        <v>0</v>
      </c>
      <c r="K64" s="138"/>
      <c r="L64" s="142"/>
    </row>
    <row r="65" spans="2:12" s="10" customFormat="1" ht="19.9" customHeight="1">
      <c r="B65" s="137"/>
      <c r="C65" s="138"/>
      <c r="D65" s="139" t="s">
        <v>97</v>
      </c>
      <c r="E65" s="140"/>
      <c r="F65" s="140"/>
      <c r="G65" s="140"/>
      <c r="H65" s="140"/>
      <c r="I65" s="140"/>
      <c r="J65" s="141">
        <f>J194</f>
        <v>0</v>
      </c>
      <c r="K65" s="138"/>
      <c r="L65" s="142"/>
    </row>
    <row r="66" spans="2:12" s="10" customFormat="1" ht="19.9" customHeight="1">
      <c r="B66" s="137"/>
      <c r="C66" s="138"/>
      <c r="D66" s="139" t="s">
        <v>98</v>
      </c>
      <c r="E66" s="140"/>
      <c r="F66" s="140"/>
      <c r="G66" s="140"/>
      <c r="H66" s="140"/>
      <c r="I66" s="140"/>
      <c r="J66" s="141">
        <f>J196</f>
        <v>0</v>
      </c>
      <c r="K66" s="138"/>
      <c r="L66" s="142"/>
    </row>
    <row r="67" spans="2:12" s="10" customFormat="1" ht="19.9" customHeight="1">
      <c r="B67" s="137"/>
      <c r="C67" s="138"/>
      <c r="D67" s="139" t="s">
        <v>99</v>
      </c>
      <c r="E67" s="140"/>
      <c r="F67" s="140"/>
      <c r="G67" s="140"/>
      <c r="H67" s="140"/>
      <c r="I67" s="140"/>
      <c r="J67" s="141">
        <f>J205</f>
        <v>0</v>
      </c>
      <c r="K67" s="138"/>
      <c r="L67" s="142"/>
    </row>
    <row r="68" spans="2:12" s="10" customFormat="1" ht="19.9" customHeight="1">
      <c r="B68" s="137"/>
      <c r="C68" s="138"/>
      <c r="D68" s="139" t="s">
        <v>100</v>
      </c>
      <c r="E68" s="140"/>
      <c r="F68" s="140"/>
      <c r="G68" s="140"/>
      <c r="H68" s="140"/>
      <c r="I68" s="140"/>
      <c r="J68" s="141">
        <f>J246</f>
        <v>0</v>
      </c>
      <c r="K68" s="138"/>
      <c r="L68" s="142"/>
    </row>
    <row r="69" spans="2:12" s="10" customFormat="1" ht="19.9" customHeight="1">
      <c r="B69" s="137"/>
      <c r="C69" s="138"/>
      <c r="D69" s="139" t="s">
        <v>101</v>
      </c>
      <c r="E69" s="140"/>
      <c r="F69" s="140"/>
      <c r="G69" s="140"/>
      <c r="H69" s="140"/>
      <c r="I69" s="140"/>
      <c r="J69" s="141">
        <f>J289</f>
        <v>0</v>
      </c>
      <c r="K69" s="138"/>
      <c r="L69" s="142"/>
    </row>
    <row r="70" spans="2:12" s="9" customFormat="1" ht="24.95" customHeight="1">
      <c r="B70" s="131"/>
      <c r="C70" s="132"/>
      <c r="D70" s="133" t="s">
        <v>102</v>
      </c>
      <c r="E70" s="134"/>
      <c r="F70" s="134"/>
      <c r="G70" s="134"/>
      <c r="H70" s="134"/>
      <c r="I70" s="134"/>
      <c r="J70" s="135">
        <f>J291</f>
        <v>0</v>
      </c>
      <c r="K70" s="132"/>
      <c r="L70" s="136"/>
    </row>
    <row r="71" spans="2:12" s="10" customFormat="1" ht="19.9" customHeight="1">
      <c r="B71" s="137"/>
      <c r="C71" s="138"/>
      <c r="D71" s="139" t="s">
        <v>103</v>
      </c>
      <c r="E71" s="140"/>
      <c r="F71" s="140"/>
      <c r="G71" s="140"/>
      <c r="H71" s="140"/>
      <c r="I71" s="140"/>
      <c r="J71" s="141">
        <f>J292</f>
        <v>0</v>
      </c>
      <c r="K71" s="138"/>
      <c r="L71" s="142"/>
    </row>
    <row r="72" spans="2:12" s="10" customFormat="1" ht="19.9" customHeight="1">
      <c r="B72" s="137"/>
      <c r="C72" s="138"/>
      <c r="D72" s="139" t="s">
        <v>104</v>
      </c>
      <c r="E72" s="140"/>
      <c r="F72" s="140"/>
      <c r="G72" s="140"/>
      <c r="H72" s="140"/>
      <c r="I72" s="140"/>
      <c r="J72" s="141">
        <f>J306</f>
        <v>0</v>
      </c>
      <c r="K72" s="138"/>
      <c r="L72" s="142"/>
    </row>
    <row r="73" spans="2:12" s="10" customFormat="1" ht="19.9" customHeight="1">
      <c r="B73" s="137"/>
      <c r="C73" s="138"/>
      <c r="D73" s="139" t="s">
        <v>105</v>
      </c>
      <c r="E73" s="140"/>
      <c r="F73" s="140"/>
      <c r="G73" s="140"/>
      <c r="H73" s="140"/>
      <c r="I73" s="140"/>
      <c r="J73" s="141">
        <f>J322</f>
        <v>0</v>
      </c>
      <c r="K73" s="138"/>
      <c r="L73" s="142"/>
    </row>
    <row r="74" spans="2:12" s="10" customFormat="1" ht="19.9" customHeight="1">
      <c r="B74" s="137"/>
      <c r="C74" s="138"/>
      <c r="D74" s="139" t="s">
        <v>106</v>
      </c>
      <c r="E74" s="140"/>
      <c r="F74" s="140"/>
      <c r="G74" s="140"/>
      <c r="H74" s="140"/>
      <c r="I74" s="140"/>
      <c r="J74" s="141">
        <f>J329</f>
        <v>0</v>
      </c>
      <c r="K74" s="138"/>
      <c r="L74" s="142"/>
    </row>
    <row r="75" spans="2:12" s="10" customFormat="1" ht="19.9" customHeight="1">
      <c r="B75" s="137"/>
      <c r="C75" s="138"/>
      <c r="D75" s="139" t="s">
        <v>107</v>
      </c>
      <c r="E75" s="140"/>
      <c r="F75" s="140"/>
      <c r="G75" s="140"/>
      <c r="H75" s="140"/>
      <c r="I75" s="140"/>
      <c r="J75" s="141">
        <f>J332</f>
        <v>0</v>
      </c>
      <c r="K75" s="138"/>
      <c r="L75" s="142"/>
    </row>
    <row r="76" spans="2:12" s="10" customFormat="1" ht="19.9" customHeight="1">
      <c r="B76" s="137"/>
      <c r="C76" s="138"/>
      <c r="D76" s="139" t="s">
        <v>108</v>
      </c>
      <c r="E76" s="140"/>
      <c r="F76" s="140"/>
      <c r="G76" s="140"/>
      <c r="H76" s="140"/>
      <c r="I76" s="140"/>
      <c r="J76" s="141">
        <f>J335</f>
        <v>0</v>
      </c>
      <c r="K76" s="138"/>
      <c r="L76" s="142"/>
    </row>
    <row r="77" spans="2:12" s="9" customFormat="1" ht="24.95" customHeight="1">
      <c r="B77" s="131"/>
      <c r="C77" s="132"/>
      <c r="D77" s="133" t="s">
        <v>109</v>
      </c>
      <c r="E77" s="134"/>
      <c r="F77" s="134"/>
      <c r="G77" s="134"/>
      <c r="H77" s="134"/>
      <c r="I77" s="134"/>
      <c r="J77" s="135">
        <f>J339</f>
        <v>0</v>
      </c>
      <c r="K77" s="132"/>
      <c r="L77" s="136"/>
    </row>
    <row r="78" spans="2:12" s="10" customFormat="1" ht="19.9" customHeight="1">
      <c r="B78" s="137"/>
      <c r="C78" s="138"/>
      <c r="D78" s="139" t="s">
        <v>110</v>
      </c>
      <c r="E78" s="140"/>
      <c r="F78" s="140"/>
      <c r="G78" s="140"/>
      <c r="H78" s="140"/>
      <c r="I78" s="140"/>
      <c r="J78" s="141">
        <f>J340</f>
        <v>0</v>
      </c>
      <c r="K78" s="138"/>
      <c r="L78" s="142"/>
    </row>
    <row r="79" spans="2:12" s="10" customFormat="1" ht="19.9" customHeight="1">
      <c r="B79" s="137"/>
      <c r="C79" s="138"/>
      <c r="D79" s="139" t="s">
        <v>111</v>
      </c>
      <c r="E79" s="140"/>
      <c r="F79" s="140"/>
      <c r="G79" s="140"/>
      <c r="H79" s="140"/>
      <c r="I79" s="140"/>
      <c r="J79" s="141">
        <f>J343</f>
        <v>0</v>
      </c>
      <c r="K79" s="138"/>
      <c r="L79" s="142"/>
    </row>
    <row r="80" spans="2:12" s="10" customFormat="1" ht="19.9" customHeight="1">
      <c r="B80" s="137"/>
      <c r="C80" s="138"/>
      <c r="D80" s="139" t="s">
        <v>112</v>
      </c>
      <c r="E80" s="140"/>
      <c r="F80" s="140"/>
      <c r="G80" s="140"/>
      <c r="H80" s="140"/>
      <c r="I80" s="140"/>
      <c r="J80" s="141">
        <f>J346</f>
        <v>0</v>
      </c>
      <c r="K80" s="138"/>
      <c r="L80" s="142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113</v>
      </c>
      <c r="D87" s="37"/>
      <c r="E87" s="37"/>
      <c r="F87" s="37"/>
      <c r="G87" s="37"/>
      <c r="H87" s="37"/>
      <c r="I87" s="37"/>
      <c r="J87" s="37"/>
      <c r="K87" s="37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3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5" t="str">
        <f>E7</f>
        <v>Demolice objektu ZŠ Kamenná č.p. 5250, Chomutov</v>
      </c>
      <c r="F90" s="366"/>
      <c r="G90" s="366"/>
      <c r="H90" s="366"/>
      <c r="I90" s="37"/>
      <c r="J90" s="37"/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86</v>
      </c>
      <c r="D91" s="37"/>
      <c r="E91" s="37"/>
      <c r="F91" s="37"/>
      <c r="G91" s="37"/>
      <c r="H91" s="37"/>
      <c r="I91" s="37"/>
      <c r="J91" s="37"/>
      <c r="K91" s="37"/>
      <c r="L91" s="10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37" t="str">
        <f>E9</f>
        <v>SO01 - Demolice</v>
      </c>
      <c r="F92" s="367"/>
      <c r="G92" s="367"/>
      <c r="H92" s="367"/>
      <c r="I92" s="37"/>
      <c r="J92" s="37"/>
      <c r="K92" s="37"/>
      <c r="L92" s="10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3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Chomutov</v>
      </c>
      <c r="G94" s="37"/>
      <c r="H94" s="37"/>
      <c r="I94" s="30" t="s">
        <v>23</v>
      </c>
      <c r="J94" s="60" t="str">
        <f>IF(J12="","",J12)</f>
        <v>26. 3. 2018</v>
      </c>
      <c r="K94" s="37"/>
      <c r="L94" s="103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3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5.7" customHeight="1">
      <c r="A96" s="35"/>
      <c r="B96" s="36"/>
      <c r="C96" s="30" t="s">
        <v>25</v>
      </c>
      <c r="D96" s="37"/>
      <c r="E96" s="37"/>
      <c r="F96" s="28" t="str">
        <f>E15</f>
        <v>Statutární město Chomutov</v>
      </c>
      <c r="G96" s="37"/>
      <c r="H96" s="37"/>
      <c r="I96" s="30" t="s">
        <v>31</v>
      </c>
      <c r="J96" s="33" t="str">
        <f>E21</f>
        <v>SM - PROJEKT spol. s.r.o.</v>
      </c>
      <c r="K96" s="37"/>
      <c r="L96" s="103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29</v>
      </c>
      <c r="D97" s="37"/>
      <c r="E97" s="37"/>
      <c r="F97" s="28" t="str">
        <f>IF(E18="","",E18)</f>
        <v>Vyplň údaj</v>
      </c>
      <c r="G97" s="37"/>
      <c r="H97" s="37"/>
      <c r="I97" s="30" t="s">
        <v>36</v>
      </c>
      <c r="J97" s="33" t="str">
        <f>E24</f>
        <v>Lukáš Novák</v>
      </c>
      <c r="K97" s="37"/>
      <c r="L97" s="103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3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3"/>
      <c r="B99" s="144"/>
      <c r="C99" s="145" t="s">
        <v>114</v>
      </c>
      <c r="D99" s="146" t="s">
        <v>59</v>
      </c>
      <c r="E99" s="146" t="s">
        <v>55</v>
      </c>
      <c r="F99" s="146" t="s">
        <v>56</v>
      </c>
      <c r="G99" s="146" t="s">
        <v>115</v>
      </c>
      <c r="H99" s="146" t="s">
        <v>116</v>
      </c>
      <c r="I99" s="146" t="s">
        <v>117</v>
      </c>
      <c r="J99" s="146" t="s">
        <v>90</v>
      </c>
      <c r="K99" s="147" t="s">
        <v>118</v>
      </c>
      <c r="L99" s="148"/>
      <c r="M99" s="69" t="s">
        <v>19</v>
      </c>
      <c r="N99" s="70" t="s">
        <v>44</v>
      </c>
      <c r="O99" s="70" t="s">
        <v>119</v>
      </c>
      <c r="P99" s="70" t="s">
        <v>120</v>
      </c>
      <c r="Q99" s="70" t="s">
        <v>121</v>
      </c>
      <c r="R99" s="70" t="s">
        <v>122</v>
      </c>
      <c r="S99" s="70" t="s">
        <v>123</v>
      </c>
      <c r="T99" s="71" t="s">
        <v>124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</row>
    <row r="100" spans="1:63" s="2" customFormat="1" ht="22.9" customHeight="1">
      <c r="A100" s="35"/>
      <c r="B100" s="36"/>
      <c r="C100" s="76" t="s">
        <v>125</v>
      </c>
      <c r="D100" s="37"/>
      <c r="E100" s="37"/>
      <c r="F100" s="37"/>
      <c r="G100" s="37"/>
      <c r="H100" s="37"/>
      <c r="I100" s="37"/>
      <c r="J100" s="149">
        <f>BK100</f>
        <v>0</v>
      </c>
      <c r="K100" s="37"/>
      <c r="L100" s="40"/>
      <c r="M100" s="72"/>
      <c r="N100" s="150"/>
      <c r="O100" s="73"/>
      <c r="P100" s="151">
        <f>P101+P291+P339</f>
        <v>0</v>
      </c>
      <c r="Q100" s="73"/>
      <c r="R100" s="151">
        <f>R101+R291+R339</f>
        <v>4001.5004797599995</v>
      </c>
      <c r="S100" s="73"/>
      <c r="T100" s="152">
        <f>T101+T291+T339</f>
        <v>20819.47062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73</v>
      </c>
      <c r="AU100" s="18" t="s">
        <v>91</v>
      </c>
      <c r="BK100" s="153">
        <f>BK101+BK291+BK339</f>
        <v>0</v>
      </c>
    </row>
    <row r="101" spans="2:63" s="12" customFormat="1" ht="25.9" customHeight="1">
      <c r="B101" s="154"/>
      <c r="C101" s="155"/>
      <c r="D101" s="156" t="s">
        <v>73</v>
      </c>
      <c r="E101" s="157" t="s">
        <v>126</v>
      </c>
      <c r="F101" s="157" t="s">
        <v>127</v>
      </c>
      <c r="G101" s="155"/>
      <c r="H101" s="155"/>
      <c r="I101" s="158"/>
      <c r="J101" s="159">
        <f>BK101</f>
        <v>0</v>
      </c>
      <c r="K101" s="155"/>
      <c r="L101" s="160"/>
      <c r="M101" s="161"/>
      <c r="N101" s="162"/>
      <c r="O101" s="162"/>
      <c r="P101" s="163">
        <f>P102+P180+P188+P193+P194+P196+P205+P246+P289</f>
        <v>0</v>
      </c>
      <c r="Q101" s="162"/>
      <c r="R101" s="163">
        <f>R102+R180+R188+R193+R194+R196+R205+R246+R289</f>
        <v>3997.9234107599996</v>
      </c>
      <c r="S101" s="162"/>
      <c r="T101" s="164">
        <f>T102+T180+T188+T193+T194+T196+T205+T246+T289</f>
        <v>20474.61</v>
      </c>
      <c r="AR101" s="165" t="s">
        <v>82</v>
      </c>
      <c r="AT101" s="166" t="s">
        <v>73</v>
      </c>
      <c r="AU101" s="166" t="s">
        <v>74</v>
      </c>
      <c r="AY101" s="165" t="s">
        <v>128</v>
      </c>
      <c r="BK101" s="167">
        <f>BK102+BK180+BK188+BK193+BK194+BK196+BK205+BK246+BK289</f>
        <v>0</v>
      </c>
    </row>
    <row r="102" spans="2:63" s="12" customFormat="1" ht="22.9" customHeight="1">
      <c r="B102" s="154"/>
      <c r="C102" s="155"/>
      <c r="D102" s="156" t="s">
        <v>73</v>
      </c>
      <c r="E102" s="168" t="s">
        <v>82</v>
      </c>
      <c r="F102" s="168" t="s">
        <v>129</v>
      </c>
      <c r="G102" s="155"/>
      <c r="H102" s="155"/>
      <c r="I102" s="158"/>
      <c r="J102" s="169">
        <f>BK102</f>
        <v>0</v>
      </c>
      <c r="K102" s="155"/>
      <c r="L102" s="160"/>
      <c r="M102" s="161"/>
      <c r="N102" s="162"/>
      <c r="O102" s="162"/>
      <c r="P102" s="163">
        <f>SUM(P103:P179)</f>
        <v>0</v>
      </c>
      <c r="Q102" s="162"/>
      <c r="R102" s="163">
        <f>SUM(R103:R179)</f>
        <v>3743.8162249999996</v>
      </c>
      <c r="S102" s="162"/>
      <c r="T102" s="164">
        <f>SUM(T103:T179)</f>
        <v>1290.4939999999997</v>
      </c>
      <c r="AR102" s="165" t="s">
        <v>82</v>
      </c>
      <c r="AT102" s="166" t="s">
        <v>73</v>
      </c>
      <c r="AU102" s="166" t="s">
        <v>82</v>
      </c>
      <c r="AY102" s="165" t="s">
        <v>128</v>
      </c>
      <c r="BK102" s="167">
        <f>SUM(BK103:BK179)</f>
        <v>0</v>
      </c>
    </row>
    <row r="103" spans="1:65" s="2" customFormat="1" ht="24.2" customHeight="1">
      <c r="A103" s="35"/>
      <c r="B103" s="36"/>
      <c r="C103" s="170" t="s">
        <v>82</v>
      </c>
      <c r="D103" s="170" t="s">
        <v>130</v>
      </c>
      <c r="E103" s="171" t="s">
        <v>131</v>
      </c>
      <c r="F103" s="172" t="s">
        <v>132</v>
      </c>
      <c r="G103" s="173" t="s">
        <v>133</v>
      </c>
      <c r="H103" s="174">
        <v>250</v>
      </c>
      <c r="I103" s="175"/>
      <c r="J103" s="176">
        <f>ROUND(I103*H103,2)</f>
        <v>0</v>
      </c>
      <c r="K103" s="172" t="s">
        <v>134</v>
      </c>
      <c r="L103" s="40"/>
      <c r="M103" s="177" t="s">
        <v>19</v>
      </c>
      <c r="N103" s="178" t="s">
        <v>45</v>
      </c>
      <c r="O103" s="65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1" t="s">
        <v>135</v>
      </c>
      <c r="AT103" s="181" t="s">
        <v>130</v>
      </c>
      <c r="AU103" s="181" t="s">
        <v>84</v>
      </c>
      <c r="AY103" s="18" t="s">
        <v>128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8" t="s">
        <v>82</v>
      </c>
      <c r="BK103" s="182">
        <f>ROUND(I103*H103,2)</f>
        <v>0</v>
      </c>
      <c r="BL103" s="18" t="s">
        <v>135</v>
      </c>
      <c r="BM103" s="181" t="s">
        <v>136</v>
      </c>
    </row>
    <row r="104" spans="1:65" s="2" customFormat="1" ht="37.9" customHeight="1">
      <c r="A104" s="35"/>
      <c r="B104" s="36"/>
      <c r="C104" s="170" t="s">
        <v>84</v>
      </c>
      <c r="D104" s="170" t="s">
        <v>130</v>
      </c>
      <c r="E104" s="171" t="s">
        <v>137</v>
      </c>
      <c r="F104" s="172" t="s">
        <v>138</v>
      </c>
      <c r="G104" s="173" t="s">
        <v>133</v>
      </c>
      <c r="H104" s="174">
        <v>421.2</v>
      </c>
      <c r="I104" s="175"/>
      <c r="J104" s="176">
        <f>ROUND(I104*H104,2)</f>
        <v>0</v>
      </c>
      <c r="K104" s="172" t="s">
        <v>134</v>
      </c>
      <c r="L104" s="40"/>
      <c r="M104" s="177" t="s">
        <v>19</v>
      </c>
      <c r="N104" s="178" t="s">
        <v>45</v>
      </c>
      <c r="O104" s="65"/>
      <c r="P104" s="179">
        <f>O104*H104</f>
        <v>0</v>
      </c>
      <c r="Q104" s="179">
        <v>0</v>
      </c>
      <c r="R104" s="179">
        <f>Q104*H104</f>
        <v>0</v>
      </c>
      <c r="S104" s="179">
        <v>0.295</v>
      </c>
      <c r="T104" s="180">
        <f>S104*H104</f>
        <v>124.25399999999999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1" t="s">
        <v>135</v>
      </c>
      <c r="AT104" s="181" t="s">
        <v>130</v>
      </c>
      <c r="AU104" s="181" t="s">
        <v>84</v>
      </c>
      <c r="AY104" s="18" t="s">
        <v>128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8" t="s">
        <v>82</v>
      </c>
      <c r="BK104" s="182">
        <f>ROUND(I104*H104,2)</f>
        <v>0</v>
      </c>
      <c r="BL104" s="18" t="s">
        <v>135</v>
      </c>
      <c r="BM104" s="181" t="s">
        <v>139</v>
      </c>
    </row>
    <row r="105" spans="2:51" s="13" customFormat="1" ht="11.25">
      <c r="B105" s="183"/>
      <c r="C105" s="184"/>
      <c r="D105" s="185" t="s">
        <v>140</v>
      </c>
      <c r="E105" s="186" t="s">
        <v>19</v>
      </c>
      <c r="F105" s="187" t="s">
        <v>141</v>
      </c>
      <c r="G105" s="184"/>
      <c r="H105" s="188">
        <v>421.2</v>
      </c>
      <c r="I105" s="189"/>
      <c r="J105" s="184"/>
      <c r="K105" s="184"/>
      <c r="L105" s="190"/>
      <c r="M105" s="191"/>
      <c r="N105" s="192"/>
      <c r="O105" s="192"/>
      <c r="P105" s="192"/>
      <c r="Q105" s="192"/>
      <c r="R105" s="192"/>
      <c r="S105" s="192"/>
      <c r="T105" s="193"/>
      <c r="AT105" s="194" t="s">
        <v>140</v>
      </c>
      <c r="AU105" s="194" t="s">
        <v>84</v>
      </c>
      <c r="AV105" s="13" t="s">
        <v>84</v>
      </c>
      <c r="AW105" s="13" t="s">
        <v>35</v>
      </c>
      <c r="AX105" s="13" t="s">
        <v>82</v>
      </c>
      <c r="AY105" s="194" t="s">
        <v>128</v>
      </c>
    </row>
    <row r="106" spans="1:65" s="2" customFormat="1" ht="37.9" customHeight="1">
      <c r="A106" s="35"/>
      <c r="B106" s="36"/>
      <c r="C106" s="170" t="s">
        <v>142</v>
      </c>
      <c r="D106" s="170" t="s">
        <v>130</v>
      </c>
      <c r="E106" s="171" t="s">
        <v>143</v>
      </c>
      <c r="F106" s="172" t="s">
        <v>144</v>
      </c>
      <c r="G106" s="173" t="s">
        <v>133</v>
      </c>
      <c r="H106" s="174">
        <v>1636</v>
      </c>
      <c r="I106" s="175"/>
      <c r="J106" s="176">
        <f>ROUND(I106*H106,2)</f>
        <v>0</v>
      </c>
      <c r="K106" s="172" t="s">
        <v>134</v>
      </c>
      <c r="L106" s="40"/>
      <c r="M106" s="177" t="s">
        <v>19</v>
      </c>
      <c r="N106" s="178" t="s">
        <v>45</v>
      </c>
      <c r="O106" s="65"/>
      <c r="P106" s="179">
        <f>O106*H106</f>
        <v>0</v>
      </c>
      <c r="Q106" s="179">
        <v>0</v>
      </c>
      <c r="R106" s="179">
        <f>Q106*H106</f>
        <v>0</v>
      </c>
      <c r="S106" s="179">
        <v>0.58</v>
      </c>
      <c r="T106" s="180">
        <f>S106*H106</f>
        <v>948.8799999999999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135</v>
      </c>
      <c r="AT106" s="181" t="s">
        <v>130</v>
      </c>
      <c r="AU106" s="181" t="s">
        <v>84</v>
      </c>
      <c r="AY106" s="18" t="s">
        <v>128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82</v>
      </c>
      <c r="BK106" s="182">
        <f>ROUND(I106*H106,2)</f>
        <v>0</v>
      </c>
      <c r="BL106" s="18" t="s">
        <v>135</v>
      </c>
      <c r="BM106" s="181" t="s">
        <v>145</v>
      </c>
    </row>
    <row r="107" spans="2:51" s="13" customFormat="1" ht="11.25">
      <c r="B107" s="183"/>
      <c r="C107" s="184"/>
      <c r="D107" s="185" t="s">
        <v>140</v>
      </c>
      <c r="E107" s="186" t="s">
        <v>19</v>
      </c>
      <c r="F107" s="187" t="s">
        <v>146</v>
      </c>
      <c r="G107" s="184"/>
      <c r="H107" s="188">
        <v>1636</v>
      </c>
      <c r="I107" s="189"/>
      <c r="J107" s="184"/>
      <c r="K107" s="184"/>
      <c r="L107" s="190"/>
      <c r="M107" s="191"/>
      <c r="N107" s="192"/>
      <c r="O107" s="192"/>
      <c r="P107" s="192"/>
      <c r="Q107" s="192"/>
      <c r="R107" s="192"/>
      <c r="S107" s="192"/>
      <c r="T107" s="193"/>
      <c r="AT107" s="194" t="s">
        <v>140</v>
      </c>
      <c r="AU107" s="194" t="s">
        <v>84</v>
      </c>
      <c r="AV107" s="13" t="s">
        <v>84</v>
      </c>
      <c r="AW107" s="13" t="s">
        <v>35</v>
      </c>
      <c r="AX107" s="13" t="s">
        <v>82</v>
      </c>
      <c r="AY107" s="194" t="s">
        <v>128</v>
      </c>
    </row>
    <row r="108" spans="1:65" s="2" customFormat="1" ht="33" customHeight="1">
      <c r="A108" s="35"/>
      <c r="B108" s="36"/>
      <c r="C108" s="170" t="s">
        <v>135</v>
      </c>
      <c r="D108" s="170" t="s">
        <v>130</v>
      </c>
      <c r="E108" s="171" t="s">
        <v>147</v>
      </c>
      <c r="F108" s="172" t="s">
        <v>148</v>
      </c>
      <c r="G108" s="173" t="s">
        <v>133</v>
      </c>
      <c r="H108" s="174">
        <v>988</v>
      </c>
      <c r="I108" s="175"/>
      <c r="J108" s="176">
        <f>ROUND(I108*H108,2)</f>
        <v>0</v>
      </c>
      <c r="K108" s="172" t="s">
        <v>134</v>
      </c>
      <c r="L108" s="40"/>
      <c r="M108" s="177" t="s">
        <v>19</v>
      </c>
      <c r="N108" s="178" t="s">
        <v>45</v>
      </c>
      <c r="O108" s="65"/>
      <c r="P108" s="179">
        <f>O108*H108</f>
        <v>0</v>
      </c>
      <c r="Q108" s="179">
        <v>0</v>
      </c>
      <c r="R108" s="179">
        <f>Q108*H108</f>
        <v>0</v>
      </c>
      <c r="S108" s="179">
        <v>0.22</v>
      </c>
      <c r="T108" s="180">
        <f>S108*H108</f>
        <v>217.36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1" t="s">
        <v>135</v>
      </c>
      <c r="AT108" s="181" t="s">
        <v>130</v>
      </c>
      <c r="AU108" s="181" t="s">
        <v>84</v>
      </c>
      <c r="AY108" s="18" t="s">
        <v>128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8" t="s">
        <v>82</v>
      </c>
      <c r="BK108" s="182">
        <f>ROUND(I108*H108,2)</f>
        <v>0</v>
      </c>
      <c r="BL108" s="18" t="s">
        <v>135</v>
      </c>
      <c r="BM108" s="181" t="s">
        <v>149</v>
      </c>
    </row>
    <row r="109" spans="2:51" s="13" customFormat="1" ht="11.25">
      <c r="B109" s="183"/>
      <c r="C109" s="184"/>
      <c r="D109" s="185" t="s">
        <v>140</v>
      </c>
      <c r="E109" s="186" t="s">
        <v>19</v>
      </c>
      <c r="F109" s="187" t="s">
        <v>150</v>
      </c>
      <c r="G109" s="184"/>
      <c r="H109" s="188">
        <v>988</v>
      </c>
      <c r="I109" s="189"/>
      <c r="J109" s="184"/>
      <c r="K109" s="184"/>
      <c r="L109" s="190"/>
      <c r="M109" s="191"/>
      <c r="N109" s="192"/>
      <c r="O109" s="192"/>
      <c r="P109" s="192"/>
      <c r="Q109" s="192"/>
      <c r="R109" s="192"/>
      <c r="S109" s="192"/>
      <c r="T109" s="193"/>
      <c r="AT109" s="194" t="s">
        <v>140</v>
      </c>
      <c r="AU109" s="194" t="s">
        <v>84</v>
      </c>
      <c r="AV109" s="13" t="s">
        <v>84</v>
      </c>
      <c r="AW109" s="13" t="s">
        <v>35</v>
      </c>
      <c r="AX109" s="13" t="s">
        <v>82</v>
      </c>
      <c r="AY109" s="194" t="s">
        <v>128</v>
      </c>
    </row>
    <row r="110" spans="1:65" s="2" customFormat="1" ht="24.2" customHeight="1">
      <c r="A110" s="35"/>
      <c r="B110" s="36"/>
      <c r="C110" s="170" t="s">
        <v>151</v>
      </c>
      <c r="D110" s="170" t="s">
        <v>130</v>
      </c>
      <c r="E110" s="171" t="s">
        <v>152</v>
      </c>
      <c r="F110" s="172" t="s">
        <v>153</v>
      </c>
      <c r="G110" s="173" t="s">
        <v>154</v>
      </c>
      <c r="H110" s="174">
        <v>5108</v>
      </c>
      <c r="I110" s="175"/>
      <c r="J110" s="176">
        <f>ROUND(I110*H110,2)</f>
        <v>0</v>
      </c>
      <c r="K110" s="172" t="s">
        <v>134</v>
      </c>
      <c r="L110" s="40"/>
      <c r="M110" s="177" t="s">
        <v>19</v>
      </c>
      <c r="N110" s="178" t="s">
        <v>45</v>
      </c>
      <c r="O110" s="65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80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1" t="s">
        <v>135</v>
      </c>
      <c r="AT110" s="181" t="s">
        <v>130</v>
      </c>
      <c r="AU110" s="181" t="s">
        <v>84</v>
      </c>
      <c r="AY110" s="18" t="s">
        <v>128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8" t="s">
        <v>82</v>
      </c>
      <c r="BK110" s="182">
        <f>ROUND(I110*H110,2)</f>
        <v>0</v>
      </c>
      <c r="BL110" s="18" t="s">
        <v>135</v>
      </c>
      <c r="BM110" s="181" t="s">
        <v>155</v>
      </c>
    </row>
    <row r="111" spans="2:51" s="14" customFormat="1" ht="11.25">
      <c r="B111" s="195"/>
      <c r="C111" s="196"/>
      <c r="D111" s="185" t="s">
        <v>140</v>
      </c>
      <c r="E111" s="197" t="s">
        <v>19</v>
      </c>
      <c r="F111" s="198" t="s">
        <v>156</v>
      </c>
      <c r="G111" s="196"/>
      <c r="H111" s="197" t="s">
        <v>19</v>
      </c>
      <c r="I111" s="199"/>
      <c r="J111" s="196"/>
      <c r="K111" s="196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140</v>
      </c>
      <c r="AU111" s="204" t="s">
        <v>84</v>
      </c>
      <c r="AV111" s="14" t="s">
        <v>82</v>
      </c>
      <c r="AW111" s="14" t="s">
        <v>35</v>
      </c>
      <c r="AX111" s="14" t="s">
        <v>74</v>
      </c>
      <c r="AY111" s="204" t="s">
        <v>128</v>
      </c>
    </row>
    <row r="112" spans="2:51" s="14" customFormat="1" ht="11.25">
      <c r="B112" s="195"/>
      <c r="C112" s="196"/>
      <c r="D112" s="185" t="s">
        <v>140</v>
      </c>
      <c r="E112" s="197" t="s">
        <v>19</v>
      </c>
      <c r="F112" s="198" t="s">
        <v>157</v>
      </c>
      <c r="G112" s="196"/>
      <c r="H112" s="197" t="s">
        <v>19</v>
      </c>
      <c r="I112" s="199"/>
      <c r="J112" s="196"/>
      <c r="K112" s="196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140</v>
      </c>
      <c r="AU112" s="204" t="s">
        <v>84</v>
      </c>
      <c r="AV112" s="14" t="s">
        <v>82</v>
      </c>
      <c r="AW112" s="14" t="s">
        <v>35</v>
      </c>
      <c r="AX112" s="14" t="s">
        <v>74</v>
      </c>
      <c r="AY112" s="204" t="s">
        <v>128</v>
      </c>
    </row>
    <row r="113" spans="2:51" s="13" customFormat="1" ht="11.25">
      <c r="B113" s="183"/>
      <c r="C113" s="184"/>
      <c r="D113" s="185" t="s">
        <v>140</v>
      </c>
      <c r="E113" s="186" t="s">
        <v>19</v>
      </c>
      <c r="F113" s="187" t="s">
        <v>158</v>
      </c>
      <c r="G113" s="184"/>
      <c r="H113" s="188">
        <v>1836</v>
      </c>
      <c r="I113" s="189"/>
      <c r="J113" s="184"/>
      <c r="K113" s="184"/>
      <c r="L113" s="190"/>
      <c r="M113" s="191"/>
      <c r="N113" s="192"/>
      <c r="O113" s="192"/>
      <c r="P113" s="192"/>
      <c r="Q113" s="192"/>
      <c r="R113" s="192"/>
      <c r="S113" s="192"/>
      <c r="T113" s="193"/>
      <c r="AT113" s="194" t="s">
        <v>140</v>
      </c>
      <c r="AU113" s="194" t="s">
        <v>84</v>
      </c>
      <c r="AV113" s="13" t="s">
        <v>84</v>
      </c>
      <c r="AW113" s="13" t="s">
        <v>35</v>
      </c>
      <c r="AX113" s="13" t="s">
        <v>74</v>
      </c>
      <c r="AY113" s="194" t="s">
        <v>128</v>
      </c>
    </row>
    <row r="114" spans="2:51" s="14" customFormat="1" ht="11.25">
      <c r="B114" s="195"/>
      <c r="C114" s="196"/>
      <c r="D114" s="185" t="s">
        <v>140</v>
      </c>
      <c r="E114" s="197" t="s">
        <v>19</v>
      </c>
      <c r="F114" s="198" t="s">
        <v>159</v>
      </c>
      <c r="G114" s="196"/>
      <c r="H114" s="197" t="s">
        <v>19</v>
      </c>
      <c r="I114" s="199"/>
      <c r="J114" s="196"/>
      <c r="K114" s="196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140</v>
      </c>
      <c r="AU114" s="204" t="s">
        <v>84</v>
      </c>
      <c r="AV114" s="14" t="s">
        <v>82</v>
      </c>
      <c r="AW114" s="14" t="s">
        <v>35</v>
      </c>
      <c r="AX114" s="14" t="s">
        <v>74</v>
      </c>
      <c r="AY114" s="204" t="s">
        <v>128</v>
      </c>
    </row>
    <row r="115" spans="2:51" s="13" customFormat="1" ht="11.25">
      <c r="B115" s="183"/>
      <c r="C115" s="184"/>
      <c r="D115" s="185" t="s">
        <v>140</v>
      </c>
      <c r="E115" s="186" t="s">
        <v>19</v>
      </c>
      <c r="F115" s="187" t="s">
        <v>160</v>
      </c>
      <c r="G115" s="184"/>
      <c r="H115" s="188">
        <v>2600</v>
      </c>
      <c r="I115" s="189"/>
      <c r="J115" s="184"/>
      <c r="K115" s="184"/>
      <c r="L115" s="190"/>
      <c r="M115" s="191"/>
      <c r="N115" s="192"/>
      <c r="O115" s="192"/>
      <c r="P115" s="192"/>
      <c r="Q115" s="192"/>
      <c r="R115" s="192"/>
      <c r="S115" s="192"/>
      <c r="T115" s="193"/>
      <c r="AT115" s="194" t="s">
        <v>140</v>
      </c>
      <c r="AU115" s="194" t="s">
        <v>84</v>
      </c>
      <c r="AV115" s="13" t="s">
        <v>84</v>
      </c>
      <c r="AW115" s="13" t="s">
        <v>35</v>
      </c>
      <c r="AX115" s="13" t="s">
        <v>74</v>
      </c>
      <c r="AY115" s="194" t="s">
        <v>128</v>
      </c>
    </row>
    <row r="116" spans="2:51" s="14" customFormat="1" ht="11.25">
      <c r="B116" s="195"/>
      <c r="C116" s="196"/>
      <c r="D116" s="185" t="s">
        <v>140</v>
      </c>
      <c r="E116" s="197" t="s">
        <v>19</v>
      </c>
      <c r="F116" s="198" t="s">
        <v>161</v>
      </c>
      <c r="G116" s="196"/>
      <c r="H116" s="197" t="s">
        <v>19</v>
      </c>
      <c r="I116" s="199"/>
      <c r="J116" s="196"/>
      <c r="K116" s="196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140</v>
      </c>
      <c r="AU116" s="204" t="s">
        <v>84</v>
      </c>
      <c r="AV116" s="14" t="s">
        <v>82</v>
      </c>
      <c r="AW116" s="14" t="s">
        <v>35</v>
      </c>
      <c r="AX116" s="14" t="s">
        <v>74</v>
      </c>
      <c r="AY116" s="204" t="s">
        <v>128</v>
      </c>
    </row>
    <row r="117" spans="2:51" s="13" customFormat="1" ht="11.25">
      <c r="B117" s="183"/>
      <c r="C117" s="184"/>
      <c r="D117" s="185" t="s">
        <v>140</v>
      </c>
      <c r="E117" s="186" t="s">
        <v>19</v>
      </c>
      <c r="F117" s="187" t="s">
        <v>162</v>
      </c>
      <c r="G117" s="184"/>
      <c r="H117" s="188">
        <v>530</v>
      </c>
      <c r="I117" s="189"/>
      <c r="J117" s="184"/>
      <c r="K117" s="184"/>
      <c r="L117" s="190"/>
      <c r="M117" s="191"/>
      <c r="N117" s="192"/>
      <c r="O117" s="192"/>
      <c r="P117" s="192"/>
      <c r="Q117" s="192"/>
      <c r="R117" s="192"/>
      <c r="S117" s="192"/>
      <c r="T117" s="193"/>
      <c r="AT117" s="194" t="s">
        <v>140</v>
      </c>
      <c r="AU117" s="194" t="s">
        <v>84</v>
      </c>
      <c r="AV117" s="13" t="s">
        <v>84</v>
      </c>
      <c r="AW117" s="13" t="s">
        <v>35</v>
      </c>
      <c r="AX117" s="13" t="s">
        <v>74</v>
      </c>
      <c r="AY117" s="194" t="s">
        <v>128</v>
      </c>
    </row>
    <row r="118" spans="2:51" s="13" customFormat="1" ht="11.25">
      <c r="B118" s="183"/>
      <c r="C118" s="184"/>
      <c r="D118" s="185" t="s">
        <v>140</v>
      </c>
      <c r="E118" s="186" t="s">
        <v>19</v>
      </c>
      <c r="F118" s="187" t="s">
        <v>163</v>
      </c>
      <c r="G118" s="184"/>
      <c r="H118" s="188">
        <v>142</v>
      </c>
      <c r="I118" s="189"/>
      <c r="J118" s="184"/>
      <c r="K118" s="184"/>
      <c r="L118" s="190"/>
      <c r="M118" s="191"/>
      <c r="N118" s="192"/>
      <c r="O118" s="192"/>
      <c r="P118" s="192"/>
      <c r="Q118" s="192"/>
      <c r="R118" s="192"/>
      <c r="S118" s="192"/>
      <c r="T118" s="193"/>
      <c r="AT118" s="194" t="s">
        <v>140</v>
      </c>
      <c r="AU118" s="194" t="s">
        <v>84</v>
      </c>
      <c r="AV118" s="13" t="s">
        <v>84</v>
      </c>
      <c r="AW118" s="13" t="s">
        <v>35</v>
      </c>
      <c r="AX118" s="13" t="s">
        <v>74</v>
      </c>
      <c r="AY118" s="194" t="s">
        <v>128</v>
      </c>
    </row>
    <row r="119" spans="2:51" s="15" customFormat="1" ht="11.25">
      <c r="B119" s="205"/>
      <c r="C119" s="206"/>
      <c r="D119" s="185" t="s">
        <v>140</v>
      </c>
      <c r="E119" s="207" t="s">
        <v>19</v>
      </c>
      <c r="F119" s="208" t="s">
        <v>164</v>
      </c>
      <c r="G119" s="206"/>
      <c r="H119" s="209">
        <v>5108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140</v>
      </c>
      <c r="AU119" s="215" t="s">
        <v>84</v>
      </c>
      <c r="AV119" s="15" t="s">
        <v>135</v>
      </c>
      <c r="AW119" s="15" t="s">
        <v>35</v>
      </c>
      <c r="AX119" s="15" t="s">
        <v>82</v>
      </c>
      <c r="AY119" s="215" t="s">
        <v>128</v>
      </c>
    </row>
    <row r="120" spans="1:65" s="2" customFormat="1" ht="24.2" customHeight="1">
      <c r="A120" s="35"/>
      <c r="B120" s="36"/>
      <c r="C120" s="170" t="s">
        <v>165</v>
      </c>
      <c r="D120" s="170" t="s">
        <v>130</v>
      </c>
      <c r="E120" s="171" t="s">
        <v>166</v>
      </c>
      <c r="F120" s="172" t="s">
        <v>167</v>
      </c>
      <c r="G120" s="173" t="s">
        <v>154</v>
      </c>
      <c r="H120" s="174">
        <v>5108</v>
      </c>
      <c r="I120" s="175"/>
      <c r="J120" s="176">
        <f>ROUND(I120*H120,2)</f>
        <v>0</v>
      </c>
      <c r="K120" s="172" t="s">
        <v>134</v>
      </c>
      <c r="L120" s="40"/>
      <c r="M120" s="177" t="s">
        <v>19</v>
      </c>
      <c r="N120" s="178" t="s">
        <v>45</v>
      </c>
      <c r="O120" s="65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1" t="s">
        <v>135</v>
      </c>
      <c r="AT120" s="181" t="s">
        <v>130</v>
      </c>
      <c r="AU120" s="181" t="s">
        <v>84</v>
      </c>
      <c r="AY120" s="18" t="s">
        <v>128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8" t="s">
        <v>82</v>
      </c>
      <c r="BK120" s="182">
        <f>ROUND(I120*H120,2)</f>
        <v>0</v>
      </c>
      <c r="BL120" s="18" t="s">
        <v>135</v>
      </c>
      <c r="BM120" s="181" t="s">
        <v>168</v>
      </c>
    </row>
    <row r="121" spans="1:65" s="2" customFormat="1" ht="33" customHeight="1">
      <c r="A121" s="35"/>
      <c r="B121" s="36"/>
      <c r="C121" s="170" t="s">
        <v>169</v>
      </c>
      <c r="D121" s="170" t="s">
        <v>130</v>
      </c>
      <c r="E121" s="171" t="s">
        <v>170</v>
      </c>
      <c r="F121" s="172" t="s">
        <v>171</v>
      </c>
      <c r="G121" s="173" t="s">
        <v>154</v>
      </c>
      <c r="H121" s="174">
        <v>3154.85</v>
      </c>
      <c r="I121" s="175"/>
      <c r="J121" s="176">
        <f>ROUND(I121*H121,2)</f>
        <v>0</v>
      </c>
      <c r="K121" s="172" t="s">
        <v>134</v>
      </c>
      <c r="L121" s="40"/>
      <c r="M121" s="177" t="s">
        <v>19</v>
      </c>
      <c r="N121" s="178" t="s">
        <v>45</v>
      </c>
      <c r="O121" s="65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1" t="s">
        <v>135</v>
      </c>
      <c r="AT121" s="181" t="s">
        <v>130</v>
      </c>
      <c r="AU121" s="181" t="s">
        <v>84</v>
      </c>
      <c r="AY121" s="18" t="s">
        <v>128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8" t="s">
        <v>82</v>
      </c>
      <c r="BK121" s="182">
        <f>ROUND(I121*H121,2)</f>
        <v>0</v>
      </c>
      <c r="BL121" s="18" t="s">
        <v>135</v>
      </c>
      <c r="BM121" s="181" t="s">
        <v>172</v>
      </c>
    </row>
    <row r="122" spans="2:51" s="14" customFormat="1" ht="11.25">
      <c r="B122" s="195"/>
      <c r="C122" s="196"/>
      <c r="D122" s="185" t="s">
        <v>140</v>
      </c>
      <c r="E122" s="197" t="s">
        <v>19</v>
      </c>
      <c r="F122" s="198" t="s">
        <v>173</v>
      </c>
      <c r="G122" s="196"/>
      <c r="H122" s="197" t="s">
        <v>19</v>
      </c>
      <c r="I122" s="199"/>
      <c r="J122" s="196"/>
      <c r="K122" s="196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140</v>
      </c>
      <c r="AU122" s="204" t="s">
        <v>84</v>
      </c>
      <c r="AV122" s="14" t="s">
        <v>82</v>
      </c>
      <c r="AW122" s="14" t="s">
        <v>35</v>
      </c>
      <c r="AX122" s="14" t="s">
        <v>74</v>
      </c>
      <c r="AY122" s="204" t="s">
        <v>128</v>
      </c>
    </row>
    <row r="123" spans="2:51" s="13" customFormat="1" ht="11.25">
      <c r="B123" s="183"/>
      <c r="C123" s="184"/>
      <c r="D123" s="185" t="s">
        <v>140</v>
      </c>
      <c r="E123" s="186" t="s">
        <v>19</v>
      </c>
      <c r="F123" s="187" t="s">
        <v>174</v>
      </c>
      <c r="G123" s="184"/>
      <c r="H123" s="188">
        <v>1217.6</v>
      </c>
      <c r="I123" s="189"/>
      <c r="J123" s="184"/>
      <c r="K123" s="184"/>
      <c r="L123" s="190"/>
      <c r="M123" s="191"/>
      <c r="N123" s="192"/>
      <c r="O123" s="192"/>
      <c r="P123" s="192"/>
      <c r="Q123" s="192"/>
      <c r="R123" s="192"/>
      <c r="S123" s="192"/>
      <c r="T123" s="193"/>
      <c r="AT123" s="194" t="s">
        <v>140</v>
      </c>
      <c r="AU123" s="194" t="s">
        <v>84</v>
      </c>
      <c r="AV123" s="13" t="s">
        <v>84</v>
      </c>
      <c r="AW123" s="13" t="s">
        <v>35</v>
      </c>
      <c r="AX123" s="13" t="s">
        <v>74</v>
      </c>
      <c r="AY123" s="194" t="s">
        <v>128</v>
      </c>
    </row>
    <row r="124" spans="2:51" s="14" customFormat="1" ht="11.25">
      <c r="B124" s="195"/>
      <c r="C124" s="196"/>
      <c r="D124" s="185" t="s">
        <v>140</v>
      </c>
      <c r="E124" s="197" t="s">
        <v>19</v>
      </c>
      <c r="F124" s="198" t="s">
        <v>175</v>
      </c>
      <c r="G124" s="196"/>
      <c r="H124" s="197" t="s">
        <v>19</v>
      </c>
      <c r="I124" s="199"/>
      <c r="J124" s="196"/>
      <c r="K124" s="196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140</v>
      </c>
      <c r="AU124" s="204" t="s">
        <v>84</v>
      </c>
      <c r="AV124" s="14" t="s">
        <v>82</v>
      </c>
      <c r="AW124" s="14" t="s">
        <v>35</v>
      </c>
      <c r="AX124" s="14" t="s">
        <v>74</v>
      </c>
      <c r="AY124" s="204" t="s">
        <v>128</v>
      </c>
    </row>
    <row r="125" spans="2:51" s="13" customFormat="1" ht="11.25">
      <c r="B125" s="183"/>
      <c r="C125" s="184"/>
      <c r="D125" s="185" t="s">
        <v>140</v>
      </c>
      <c r="E125" s="186" t="s">
        <v>19</v>
      </c>
      <c r="F125" s="187" t="s">
        <v>176</v>
      </c>
      <c r="G125" s="184"/>
      <c r="H125" s="188">
        <v>1937.25</v>
      </c>
      <c r="I125" s="189"/>
      <c r="J125" s="184"/>
      <c r="K125" s="184"/>
      <c r="L125" s="190"/>
      <c r="M125" s="191"/>
      <c r="N125" s="192"/>
      <c r="O125" s="192"/>
      <c r="P125" s="192"/>
      <c r="Q125" s="192"/>
      <c r="R125" s="192"/>
      <c r="S125" s="192"/>
      <c r="T125" s="193"/>
      <c r="AT125" s="194" t="s">
        <v>140</v>
      </c>
      <c r="AU125" s="194" t="s">
        <v>84</v>
      </c>
      <c r="AV125" s="13" t="s">
        <v>84</v>
      </c>
      <c r="AW125" s="13" t="s">
        <v>35</v>
      </c>
      <c r="AX125" s="13" t="s">
        <v>74</v>
      </c>
      <c r="AY125" s="194" t="s">
        <v>128</v>
      </c>
    </row>
    <row r="126" spans="2:51" s="15" customFormat="1" ht="11.25">
      <c r="B126" s="205"/>
      <c r="C126" s="206"/>
      <c r="D126" s="185" t="s">
        <v>140</v>
      </c>
      <c r="E126" s="207" t="s">
        <v>19</v>
      </c>
      <c r="F126" s="208" t="s">
        <v>164</v>
      </c>
      <c r="G126" s="206"/>
      <c r="H126" s="209">
        <v>3154.85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140</v>
      </c>
      <c r="AU126" s="215" t="s">
        <v>84</v>
      </c>
      <c r="AV126" s="15" t="s">
        <v>135</v>
      </c>
      <c r="AW126" s="15" t="s">
        <v>35</v>
      </c>
      <c r="AX126" s="15" t="s">
        <v>82</v>
      </c>
      <c r="AY126" s="215" t="s">
        <v>128</v>
      </c>
    </row>
    <row r="127" spans="1:65" s="2" customFormat="1" ht="24.2" customHeight="1">
      <c r="A127" s="35"/>
      <c r="B127" s="36"/>
      <c r="C127" s="170" t="s">
        <v>177</v>
      </c>
      <c r="D127" s="170" t="s">
        <v>130</v>
      </c>
      <c r="E127" s="171" t="s">
        <v>178</v>
      </c>
      <c r="F127" s="172" t="s">
        <v>179</v>
      </c>
      <c r="G127" s="173" t="s">
        <v>154</v>
      </c>
      <c r="H127" s="174">
        <v>3154.85</v>
      </c>
      <c r="I127" s="175"/>
      <c r="J127" s="176">
        <f>ROUND(I127*H127,2)</f>
        <v>0</v>
      </c>
      <c r="K127" s="172" t="s">
        <v>134</v>
      </c>
      <c r="L127" s="40"/>
      <c r="M127" s="177" t="s">
        <v>19</v>
      </c>
      <c r="N127" s="178" t="s">
        <v>45</v>
      </c>
      <c r="O127" s="65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1" t="s">
        <v>135</v>
      </c>
      <c r="AT127" s="181" t="s">
        <v>130</v>
      </c>
      <c r="AU127" s="181" t="s">
        <v>84</v>
      </c>
      <c r="AY127" s="18" t="s">
        <v>128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8" t="s">
        <v>82</v>
      </c>
      <c r="BK127" s="182">
        <f>ROUND(I127*H127,2)</f>
        <v>0</v>
      </c>
      <c r="BL127" s="18" t="s">
        <v>135</v>
      </c>
      <c r="BM127" s="181" t="s">
        <v>180</v>
      </c>
    </row>
    <row r="128" spans="2:51" s="14" customFormat="1" ht="11.25">
      <c r="B128" s="195"/>
      <c r="C128" s="196"/>
      <c r="D128" s="185" t="s">
        <v>140</v>
      </c>
      <c r="E128" s="197" t="s">
        <v>19</v>
      </c>
      <c r="F128" s="198" t="s">
        <v>173</v>
      </c>
      <c r="G128" s="196"/>
      <c r="H128" s="197" t="s">
        <v>19</v>
      </c>
      <c r="I128" s="199"/>
      <c r="J128" s="196"/>
      <c r="K128" s="196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140</v>
      </c>
      <c r="AU128" s="204" t="s">
        <v>84</v>
      </c>
      <c r="AV128" s="14" t="s">
        <v>82</v>
      </c>
      <c r="AW128" s="14" t="s">
        <v>35</v>
      </c>
      <c r="AX128" s="14" t="s">
        <v>74</v>
      </c>
      <c r="AY128" s="204" t="s">
        <v>128</v>
      </c>
    </row>
    <row r="129" spans="2:51" s="13" customFormat="1" ht="11.25">
      <c r="B129" s="183"/>
      <c r="C129" s="184"/>
      <c r="D129" s="185" t="s">
        <v>140</v>
      </c>
      <c r="E129" s="186" t="s">
        <v>19</v>
      </c>
      <c r="F129" s="187" t="s">
        <v>174</v>
      </c>
      <c r="G129" s="184"/>
      <c r="H129" s="188">
        <v>1217.6</v>
      </c>
      <c r="I129" s="189"/>
      <c r="J129" s="184"/>
      <c r="K129" s="184"/>
      <c r="L129" s="190"/>
      <c r="M129" s="191"/>
      <c r="N129" s="192"/>
      <c r="O129" s="192"/>
      <c r="P129" s="192"/>
      <c r="Q129" s="192"/>
      <c r="R129" s="192"/>
      <c r="S129" s="192"/>
      <c r="T129" s="193"/>
      <c r="AT129" s="194" t="s">
        <v>140</v>
      </c>
      <c r="AU129" s="194" t="s">
        <v>84</v>
      </c>
      <c r="AV129" s="13" t="s">
        <v>84</v>
      </c>
      <c r="AW129" s="13" t="s">
        <v>35</v>
      </c>
      <c r="AX129" s="13" t="s">
        <v>74</v>
      </c>
      <c r="AY129" s="194" t="s">
        <v>128</v>
      </c>
    </row>
    <row r="130" spans="2:51" s="14" customFormat="1" ht="11.25">
      <c r="B130" s="195"/>
      <c r="C130" s="196"/>
      <c r="D130" s="185" t="s">
        <v>140</v>
      </c>
      <c r="E130" s="197" t="s">
        <v>19</v>
      </c>
      <c r="F130" s="198" t="s">
        <v>175</v>
      </c>
      <c r="G130" s="196"/>
      <c r="H130" s="197" t="s">
        <v>19</v>
      </c>
      <c r="I130" s="199"/>
      <c r="J130" s="196"/>
      <c r="K130" s="196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140</v>
      </c>
      <c r="AU130" s="204" t="s">
        <v>84</v>
      </c>
      <c r="AV130" s="14" t="s">
        <v>82</v>
      </c>
      <c r="AW130" s="14" t="s">
        <v>35</v>
      </c>
      <c r="AX130" s="14" t="s">
        <v>74</v>
      </c>
      <c r="AY130" s="204" t="s">
        <v>128</v>
      </c>
    </row>
    <row r="131" spans="2:51" s="13" customFormat="1" ht="11.25">
      <c r="B131" s="183"/>
      <c r="C131" s="184"/>
      <c r="D131" s="185" t="s">
        <v>140</v>
      </c>
      <c r="E131" s="186" t="s">
        <v>19</v>
      </c>
      <c r="F131" s="187" t="s">
        <v>176</v>
      </c>
      <c r="G131" s="184"/>
      <c r="H131" s="188">
        <v>1937.25</v>
      </c>
      <c r="I131" s="189"/>
      <c r="J131" s="184"/>
      <c r="K131" s="184"/>
      <c r="L131" s="190"/>
      <c r="M131" s="191"/>
      <c r="N131" s="192"/>
      <c r="O131" s="192"/>
      <c r="P131" s="192"/>
      <c r="Q131" s="192"/>
      <c r="R131" s="192"/>
      <c r="S131" s="192"/>
      <c r="T131" s="193"/>
      <c r="AT131" s="194" t="s">
        <v>140</v>
      </c>
      <c r="AU131" s="194" t="s">
        <v>84</v>
      </c>
      <c r="AV131" s="13" t="s">
        <v>84</v>
      </c>
      <c r="AW131" s="13" t="s">
        <v>35</v>
      </c>
      <c r="AX131" s="13" t="s">
        <v>74</v>
      </c>
      <c r="AY131" s="194" t="s">
        <v>128</v>
      </c>
    </row>
    <row r="132" spans="2:51" s="15" customFormat="1" ht="11.25">
      <c r="B132" s="205"/>
      <c r="C132" s="206"/>
      <c r="D132" s="185" t="s">
        <v>140</v>
      </c>
      <c r="E132" s="207" t="s">
        <v>19</v>
      </c>
      <c r="F132" s="208" t="s">
        <v>164</v>
      </c>
      <c r="G132" s="206"/>
      <c r="H132" s="209">
        <v>3154.85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140</v>
      </c>
      <c r="AU132" s="215" t="s">
        <v>84</v>
      </c>
      <c r="AV132" s="15" t="s">
        <v>135</v>
      </c>
      <c r="AW132" s="15" t="s">
        <v>35</v>
      </c>
      <c r="AX132" s="15" t="s">
        <v>82</v>
      </c>
      <c r="AY132" s="215" t="s">
        <v>128</v>
      </c>
    </row>
    <row r="133" spans="1:65" s="2" customFormat="1" ht="24.2" customHeight="1">
      <c r="A133" s="35"/>
      <c r="B133" s="36"/>
      <c r="C133" s="170" t="s">
        <v>181</v>
      </c>
      <c r="D133" s="170" t="s">
        <v>130</v>
      </c>
      <c r="E133" s="171" t="s">
        <v>182</v>
      </c>
      <c r="F133" s="172" t="s">
        <v>183</v>
      </c>
      <c r="G133" s="173" t="s">
        <v>154</v>
      </c>
      <c r="H133" s="174">
        <v>6444.2</v>
      </c>
      <c r="I133" s="175"/>
      <c r="J133" s="176">
        <f>ROUND(I133*H133,2)</f>
        <v>0</v>
      </c>
      <c r="K133" s="172" t="s">
        <v>134</v>
      </c>
      <c r="L133" s="40"/>
      <c r="M133" s="177" t="s">
        <v>19</v>
      </c>
      <c r="N133" s="178" t="s">
        <v>45</v>
      </c>
      <c r="O133" s="65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1" t="s">
        <v>135</v>
      </c>
      <c r="AT133" s="181" t="s">
        <v>130</v>
      </c>
      <c r="AU133" s="181" t="s">
        <v>84</v>
      </c>
      <c r="AY133" s="18" t="s">
        <v>128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8" t="s">
        <v>82</v>
      </c>
      <c r="BK133" s="182">
        <f>ROUND(I133*H133,2)</f>
        <v>0</v>
      </c>
      <c r="BL133" s="18" t="s">
        <v>135</v>
      </c>
      <c r="BM133" s="181" t="s">
        <v>184</v>
      </c>
    </row>
    <row r="134" spans="2:51" s="14" customFormat="1" ht="11.25">
      <c r="B134" s="195"/>
      <c r="C134" s="196"/>
      <c r="D134" s="185" t="s">
        <v>140</v>
      </c>
      <c r="E134" s="197" t="s">
        <v>19</v>
      </c>
      <c r="F134" s="198" t="s">
        <v>185</v>
      </c>
      <c r="G134" s="196"/>
      <c r="H134" s="197" t="s">
        <v>19</v>
      </c>
      <c r="I134" s="199"/>
      <c r="J134" s="196"/>
      <c r="K134" s="196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140</v>
      </c>
      <c r="AU134" s="204" t="s">
        <v>84</v>
      </c>
      <c r="AV134" s="14" t="s">
        <v>82</v>
      </c>
      <c r="AW134" s="14" t="s">
        <v>35</v>
      </c>
      <c r="AX134" s="14" t="s">
        <v>74</v>
      </c>
      <c r="AY134" s="204" t="s">
        <v>128</v>
      </c>
    </row>
    <row r="135" spans="2:51" s="13" customFormat="1" ht="11.25">
      <c r="B135" s="183"/>
      <c r="C135" s="184"/>
      <c r="D135" s="185" t="s">
        <v>140</v>
      </c>
      <c r="E135" s="186" t="s">
        <v>19</v>
      </c>
      <c r="F135" s="187" t="s">
        <v>186</v>
      </c>
      <c r="G135" s="184"/>
      <c r="H135" s="188">
        <v>118.6</v>
      </c>
      <c r="I135" s="189"/>
      <c r="J135" s="184"/>
      <c r="K135" s="184"/>
      <c r="L135" s="190"/>
      <c r="M135" s="191"/>
      <c r="N135" s="192"/>
      <c r="O135" s="192"/>
      <c r="P135" s="192"/>
      <c r="Q135" s="192"/>
      <c r="R135" s="192"/>
      <c r="S135" s="192"/>
      <c r="T135" s="193"/>
      <c r="AT135" s="194" t="s">
        <v>140</v>
      </c>
      <c r="AU135" s="194" t="s">
        <v>84</v>
      </c>
      <c r="AV135" s="13" t="s">
        <v>84</v>
      </c>
      <c r="AW135" s="13" t="s">
        <v>35</v>
      </c>
      <c r="AX135" s="13" t="s">
        <v>74</v>
      </c>
      <c r="AY135" s="194" t="s">
        <v>128</v>
      </c>
    </row>
    <row r="136" spans="2:51" s="14" customFormat="1" ht="11.25">
      <c r="B136" s="195"/>
      <c r="C136" s="196"/>
      <c r="D136" s="185" t="s">
        <v>140</v>
      </c>
      <c r="E136" s="197" t="s">
        <v>19</v>
      </c>
      <c r="F136" s="198" t="s">
        <v>187</v>
      </c>
      <c r="G136" s="196"/>
      <c r="H136" s="197" t="s">
        <v>19</v>
      </c>
      <c r="I136" s="199"/>
      <c r="J136" s="196"/>
      <c r="K136" s="196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140</v>
      </c>
      <c r="AU136" s="204" t="s">
        <v>84</v>
      </c>
      <c r="AV136" s="14" t="s">
        <v>82</v>
      </c>
      <c r="AW136" s="14" t="s">
        <v>35</v>
      </c>
      <c r="AX136" s="14" t="s">
        <v>74</v>
      </c>
      <c r="AY136" s="204" t="s">
        <v>128</v>
      </c>
    </row>
    <row r="137" spans="2:51" s="13" customFormat="1" ht="11.25">
      <c r="B137" s="183"/>
      <c r="C137" s="184"/>
      <c r="D137" s="185" t="s">
        <v>140</v>
      </c>
      <c r="E137" s="186" t="s">
        <v>19</v>
      </c>
      <c r="F137" s="187" t="s">
        <v>188</v>
      </c>
      <c r="G137" s="184"/>
      <c r="H137" s="188">
        <v>5108</v>
      </c>
      <c r="I137" s="189"/>
      <c r="J137" s="184"/>
      <c r="K137" s="184"/>
      <c r="L137" s="190"/>
      <c r="M137" s="191"/>
      <c r="N137" s="192"/>
      <c r="O137" s="192"/>
      <c r="P137" s="192"/>
      <c r="Q137" s="192"/>
      <c r="R137" s="192"/>
      <c r="S137" s="192"/>
      <c r="T137" s="193"/>
      <c r="AT137" s="194" t="s">
        <v>140</v>
      </c>
      <c r="AU137" s="194" t="s">
        <v>84</v>
      </c>
      <c r="AV137" s="13" t="s">
        <v>84</v>
      </c>
      <c r="AW137" s="13" t="s">
        <v>35</v>
      </c>
      <c r="AX137" s="13" t="s">
        <v>74</v>
      </c>
      <c r="AY137" s="194" t="s">
        <v>128</v>
      </c>
    </row>
    <row r="138" spans="2:51" s="14" customFormat="1" ht="11.25">
      <c r="B138" s="195"/>
      <c r="C138" s="196"/>
      <c r="D138" s="185" t="s">
        <v>140</v>
      </c>
      <c r="E138" s="197" t="s">
        <v>19</v>
      </c>
      <c r="F138" s="198" t="s">
        <v>189</v>
      </c>
      <c r="G138" s="196"/>
      <c r="H138" s="197" t="s">
        <v>19</v>
      </c>
      <c r="I138" s="199"/>
      <c r="J138" s="196"/>
      <c r="K138" s="196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140</v>
      </c>
      <c r="AU138" s="204" t="s">
        <v>84</v>
      </c>
      <c r="AV138" s="14" t="s">
        <v>82</v>
      </c>
      <c r="AW138" s="14" t="s">
        <v>35</v>
      </c>
      <c r="AX138" s="14" t="s">
        <v>74</v>
      </c>
      <c r="AY138" s="204" t="s">
        <v>128</v>
      </c>
    </row>
    <row r="139" spans="2:51" s="14" customFormat="1" ht="11.25">
      <c r="B139" s="195"/>
      <c r="C139" s="196"/>
      <c r="D139" s="185" t="s">
        <v>140</v>
      </c>
      <c r="E139" s="197" t="s">
        <v>19</v>
      </c>
      <c r="F139" s="198" t="s">
        <v>156</v>
      </c>
      <c r="G139" s="196"/>
      <c r="H139" s="197" t="s">
        <v>19</v>
      </c>
      <c r="I139" s="199"/>
      <c r="J139" s="196"/>
      <c r="K139" s="196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140</v>
      </c>
      <c r="AU139" s="204" t="s">
        <v>84</v>
      </c>
      <c r="AV139" s="14" t="s">
        <v>82</v>
      </c>
      <c r="AW139" s="14" t="s">
        <v>35</v>
      </c>
      <c r="AX139" s="14" t="s">
        <v>74</v>
      </c>
      <c r="AY139" s="204" t="s">
        <v>128</v>
      </c>
    </row>
    <row r="140" spans="2:51" s="14" customFormat="1" ht="11.25">
      <c r="B140" s="195"/>
      <c r="C140" s="196"/>
      <c r="D140" s="185" t="s">
        <v>140</v>
      </c>
      <c r="E140" s="197" t="s">
        <v>19</v>
      </c>
      <c r="F140" s="198" t="s">
        <v>157</v>
      </c>
      <c r="G140" s="196"/>
      <c r="H140" s="197" t="s">
        <v>19</v>
      </c>
      <c r="I140" s="199"/>
      <c r="J140" s="196"/>
      <c r="K140" s="196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140</v>
      </c>
      <c r="AU140" s="204" t="s">
        <v>84</v>
      </c>
      <c r="AV140" s="14" t="s">
        <v>82</v>
      </c>
      <c r="AW140" s="14" t="s">
        <v>35</v>
      </c>
      <c r="AX140" s="14" t="s">
        <v>74</v>
      </c>
      <c r="AY140" s="204" t="s">
        <v>128</v>
      </c>
    </row>
    <row r="141" spans="2:51" s="13" customFormat="1" ht="11.25">
      <c r="B141" s="183"/>
      <c r="C141" s="184"/>
      <c r="D141" s="185" t="s">
        <v>140</v>
      </c>
      <c r="E141" s="186" t="s">
        <v>19</v>
      </c>
      <c r="F141" s="187" t="s">
        <v>190</v>
      </c>
      <c r="G141" s="184"/>
      <c r="H141" s="188">
        <v>91.8</v>
      </c>
      <c r="I141" s="189"/>
      <c r="J141" s="184"/>
      <c r="K141" s="184"/>
      <c r="L141" s="190"/>
      <c r="M141" s="191"/>
      <c r="N141" s="192"/>
      <c r="O141" s="192"/>
      <c r="P141" s="192"/>
      <c r="Q141" s="192"/>
      <c r="R141" s="192"/>
      <c r="S141" s="192"/>
      <c r="T141" s="193"/>
      <c r="AT141" s="194" t="s">
        <v>140</v>
      </c>
      <c r="AU141" s="194" t="s">
        <v>84</v>
      </c>
      <c r="AV141" s="13" t="s">
        <v>84</v>
      </c>
      <c r="AW141" s="13" t="s">
        <v>35</v>
      </c>
      <c r="AX141" s="13" t="s">
        <v>74</v>
      </c>
      <c r="AY141" s="194" t="s">
        <v>128</v>
      </c>
    </row>
    <row r="142" spans="2:51" s="13" customFormat="1" ht="11.25">
      <c r="B142" s="183"/>
      <c r="C142" s="184"/>
      <c r="D142" s="185" t="s">
        <v>140</v>
      </c>
      <c r="E142" s="186" t="s">
        <v>19</v>
      </c>
      <c r="F142" s="187" t="s">
        <v>191</v>
      </c>
      <c r="G142" s="184"/>
      <c r="H142" s="188">
        <v>25.5</v>
      </c>
      <c r="I142" s="189"/>
      <c r="J142" s="184"/>
      <c r="K142" s="184"/>
      <c r="L142" s="190"/>
      <c r="M142" s="191"/>
      <c r="N142" s="192"/>
      <c r="O142" s="192"/>
      <c r="P142" s="192"/>
      <c r="Q142" s="192"/>
      <c r="R142" s="192"/>
      <c r="S142" s="192"/>
      <c r="T142" s="193"/>
      <c r="AT142" s="194" t="s">
        <v>140</v>
      </c>
      <c r="AU142" s="194" t="s">
        <v>84</v>
      </c>
      <c r="AV142" s="13" t="s">
        <v>84</v>
      </c>
      <c r="AW142" s="13" t="s">
        <v>35</v>
      </c>
      <c r="AX142" s="13" t="s">
        <v>74</v>
      </c>
      <c r="AY142" s="194" t="s">
        <v>128</v>
      </c>
    </row>
    <row r="143" spans="2:51" s="13" customFormat="1" ht="11.25">
      <c r="B143" s="183"/>
      <c r="C143" s="184"/>
      <c r="D143" s="185" t="s">
        <v>140</v>
      </c>
      <c r="E143" s="186" t="s">
        <v>19</v>
      </c>
      <c r="F143" s="187" t="s">
        <v>192</v>
      </c>
      <c r="G143" s="184"/>
      <c r="H143" s="188">
        <v>10.2</v>
      </c>
      <c r="I143" s="189"/>
      <c r="J143" s="184"/>
      <c r="K143" s="184"/>
      <c r="L143" s="190"/>
      <c r="M143" s="191"/>
      <c r="N143" s="192"/>
      <c r="O143" s="192"/>
      <c r="P143" s="192"/>
      <c r="Q143" s="192"/>
      <c r="R143" s="192"/>
      <c r="S143" s="192"/>
      <c r="T143" s="193"/>
      <c r="AT143" s="194" t="s">
        <v>140</v>
      </c>
      <c r="AU143" s="194" t="s">
        <v>84</v>
      </c>
      <c r="AV143" s="13" t="s">
        <v>84</v>
      </c>
      <c r="AW143" s="13" t="s">
        <v>35</v>
      </c>
      <c r="AX143" s="13" t="s">
        <v>74</v>
      </c>
      <c r="AY143" s="194" t="s">
        <v>128</v>
      </c>
    </row>
    <row r="144" spans="2:51" s="14" customFormat="1" ht="11.25">
      <c r="B144" s="195"/>
      <c r="C144" s="196"/>
      <c r="D144" s="185" t="s">
        <v>140</v>
      </c>
      <c r="E144" s="197" t="s">
        <v>19</v>
      </c>
      <c r="F144" s="198" t="s">
        <v>159</v>
      </c>
      <c r="G144" s="196"/>
      <c r="H144" s="197" t="s">
        <v>19</v>
      </c>
      <c r="I144" s="199"/>
      <c r="J144" s="196"/>
      <c r="K144" s="196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140</v>
      </c>
      <c r="AU144" s="204" t="s">
        <v>84</v>
      </c>
      <c r="AV144" s="14" t="s">
        <v>82</v>
      </c>
      <c r="AW144" s="14" t="s">
        <v>35</v>
      </c>
      <c r="AX144" s="14" t="s">
        <v>74</v>
      </c>
      <c r="AY144" s="204" t="s">
        <v>128</v>
      </c>
    </row>
    <row r="145" spans="2:51" s="13" customFormat="1" ht="11.25">
      <c r="B145" s="183"/>
      <c r="C145" s="184"/>
      <c r="D145" s="185" t="s">
        <v>140</v>
      </c>
      <c r="E145" s="186" t="s">
        <v>19</v>
      </c>
      <c r="F145" s="187" t="s">
        <v>193</v>
      </c>
      <c r="G145" s="184"/>
      <c r="H145" s="188">
        <v>650</v>
      </c>
      <c r="I145" s="189"/>
      <c r="J145" s="184"/>
      <c r="K145" s="184"/>
      <c r="L145" s="190"/>
      <c r="M145" s="191"/>
      <c r="N145" s="192"/>
      <c r="O145" s="192"/>
      <c r="P145" s="192"/>
      <c r="Q145" s="192"/>
      <c r="R145" s="192"/>
      <c r="S145" s="192"/>
      <c r="T145" s="193"/>
      <c r="AT145" s="194" t="s">
        <v>140</v>
      </c>
      <c r="AU145" s="194" t="s">
        <v>84</v>
      </c>
      <c r="AV145" s="13" t="s">
        <v>84</v>
      </c>
      <c r="AW145" s="13" t="s">
        <v>35</v>
      </c>
      <c r="AX145" s="13" t="s">
        <v>74</v>
      </c>
      <c r="AY145" s="194" t="s">
        <v>128</v>
      </c>
    </row>
    <row r="146" spans="2:51" s="14" customFormat="1" ht="11.25">
      <c r="B146" s="195"/>
      <c r="C146" s="196"/>
      <c r="D146" s="185" t="s">
        <v>140</v>
      </c>
      <c r="E146" s="197" t="s">
        <v>19</v>
      </c>
      <c r="F146" s="198" t="s">
        <v>161</v>
      </c>
      <c r="G146" s="196"/>
      <c r="H146" s="197" t="s">
        <v>19</v>
      </c>
      <c r="I146" s="199"/>
      <c r="J146" s="196"/>
      <c r="K146" s="196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140</v>
      </c>
      <c r="AU146" s="204" t="s">
        <v>84</v>
      </c>
      <c r="AV146" s="14" t="s">
        <v>82</v>
      </c>
      <c r="AW146" s="14" t="s">
        <v>35</v>
      </c>
      <c r="AX146" s="14" t="s">
        <v>74</v>
      </c>
      <c r="AY146" s="204" t="s">
        <v>128</v>
      </c>
    </row>
    <row r="147" spans="2:51" s="13" customFormat="1" ht="11.25">
      <c r="B147" s="183"/>
      <c r="C147" s="184"/>
      <c r="D147" s="185" t="s">
        <v>140</v>
      </c>
      <c r="E147" s="186" t="s">
        <v>19</v>
      </c>
      <c r="F147" s="187" t="s">
        <v>194</v>
      </c>
      <c r="G147" s="184"/>
      <c r="H147" s="188">
        <v>397.5</v>
      </c>
      <c r="I147" s="189"/>
      <c r="J147" s="184"/>
      <c r="K147" s="184"/>
      <c r="L147" s="190"/>
      <c r="M147" s="191"/>
      <c r="N147" s="192"/>
      <c r="O147" s="192"/>
      <c r="P147" s="192"/>
      <c r="Q147" s="192"/>
      <c r="R147" s="192"/>
      <c r="S147" s="192"/>
      <c r="T147" s="193"/>
      <c r="AT147" s="194" t="s">
        <v>140</v>
      </c>
      <c r="AU147" s="194" t="s">
        <v>84</v>
      </c>
      <c r="AV147" s="13" t="s">
        <v>84</v>
      </c>
      <c r="AW147" s="13" t="s">
        <v>35</v>
      </c>
      <c r="AX147" s="13" t="s">
        <v>74</v>
      </c>
      <c r="AY147" s="194" t="s">
        <v>128</v>
      </c>
    </row>
    <row r="148" spans="2:51" s="13" customFormat="1" ht="11.25">
      <c r="B148" s="183"/>
      <c r="C148" s="184"/>
      <c r="D148" s="185" t="s">
        <v>140</v>
      </c>
      <c r="E148" s="186" t="s">
        <v>19</v>
      </c>
      <c r="F148" s="187" t="s">
        <v>195</v>
      </c>
      <c r="G148" s="184"/>
      <c r="H148" s="188">
        <v>42.6</v>
      </c>
      <c r="I148" s="189"/>
      <c r="J148" s="184"/>
      <c r="K148" s="184"/>
      <c r="L148" s="190"/>
      <c r="M148" s="191"/>
      <c r="N148" s="192"/>
      <c r="O148" s="192"/>
      <c r="P148" s="192"/>
      <c r="Q148" s="192"/>
      <c r="R148" s="192"/>
      <c r="S148" s="192"/>
      <c r="T148" s="193"/>
      <c r="AT148" s="194" t="s">
        <v>140</v>
      </c>
      <c r="AU148" s="194" t="s">
        <v>84</v>
      </c>
      <c r="AV148" s="13" t="s">
        <v>84</v>
      </c>
      <c r="AW148" s="13" t="s">
        <v>35</v>
      </c>
      <c r="AX148" s="13" t="s">
        <v>74</v>
      </c>
      <c r="AY148" s="194" t="s">
        <v>128</v>
      </c>
    </row>
    <row r="149" spans="2:51" s="15" customFormat="1" ht="11.25">
      <c r="B149" s="205"/>
      <c r="C149" s="206"/>
      <c r="D149" s="185" t="s">
        <v>140</v>
      </c>
      <c r="E149" s="207" t="s">
        <v>19</v>
      </c>
      <c r="F149" s="208" t="s">
        <v>164</v>
      </c>
      <c r="G149" s="206"/>
      <c r="H149" s="209">
        <v>6444.2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140</v>
      </c>
      <c r="AU149" s="215" t="s">
        <v>84</v>
      </c>
      <c r="AV149" s="15" t="s">
        <v>135</v>
      </c>
      <c r="AW149" s="15" t="s">
        <v>35</v>
      </c>
      <c r="AX149" s="15" t="s">
        <v>82</v>
      </c>
      <c r="AY149" s="215" t="s">
        <v>128</v>
      </c>
    </row>
    <row r="150" spans="1:65" s="2" customFormat="1" ht="16.5" customHeight="1">
      <c r="A150" s="35"/>
      <c r="B150" s="36"/>
      <c r="C150" s="216" t="s">
        <v>196</v>
      </c>
      <c r="D150" s="216" t="s">
        <v>197</v>
      </c>
      <c r="E150" s="217" t="s">
        <v>198</v>
      </c>
      <c r="F150" s="218" t="s">
        <v>199</v>
      </c>
      <c r="G150" s="219" t="s">
        <v>200</v>
      </c>
      <c r="H150" s="220">
        <v>237.2</v>
      </c>
      <c r="I150" s="221"/>
      <c r="J150" s="222">
        <f>ROUND(I150*H150,2)</f>
        <v>0</v>
      </c>
      <c r="K150" s="218" t="s">
        <v>201</v>
      </c>
      <c r="L150" s="223"/>
      <c r="M150" s="224" t="s">
        <v>19</v>
      </c>
      <c r="N150" s="225" t="s">
        <v>45</v>
      </c>
      <c r="O150" s="65"/>
      <c r="P150" s="179">
        <f>O150*H150</f>
        <v>0</v>
      </c>
      <c r="Q150" s="179">
        <v>1</v>
      </c>
      <c r="R150" s="179">
        <f>Q150*H150</f>
        <v>237.2</v>
      </c>
      <c r="S150" s="179">
        <v>0</v>
      </c>
      <c r="T150" s="18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1" t="s">
        <v>177</v>
      </c>
      <c r="AT150" s="181" t="s">
        <v>197</v>
      </c>
      <c r="AU150" s="181" t="s">
        <v>84</v>
      </c>
      <c r="AY150" s="18" t="s">
        <v>128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8" t="s">
        <v>82</v>
      </c>
      <c r="BK150" s="182">
        <f>ROUND(I150*H150,2)</f>
        <v>0</v>
      </c>
      <c r="BL150" s="18" t="s">
        <v>135</v>
      </c>
      <c r="BM150" s="181" t="s">
        <v>202</v>
      </c>
    </row>
    <row r="151" spans="2:51" s="14" customFormat="1" ht="11.25">
      <c r="B151" s="195"/>
      <c r="C151" s="196"/>
      <c r="D151" s="185" t="s">
        <v>140</v>
      </c>
      <c r="E151" s="197" t="s">
        <v>19</v>
      </c>
      <c r="F151" s="198" t="s">
        <v>185</v>
      </c>
      <c r="G151" s="196"/>
      <c r="H151" s="197" t="s">
        <v>19</v>
      </c>
      <c r="I151" s="199"/>
      <c r="J151" s="196"/>
      <c r="K151" s="196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140</v>
      </c>
      <c r="AU151" s="204" t="s">
        <v>84</v>
      </c>
      <c r="AV151" s="14" t="s">
        <v>82</v>
      </c>
      <c r="AW151" s="14" t="s">
        <v>35</v>
      </c>
      <c r="AX151" s="14" t="s">
        <v>74</v>
      </c>
      <c r="AY151" s="204" t="s">
        <v>128</v>
      </c>
    </row>
    <row r="152" spans="2:51" s="13" customFormat="1" ht="11.25">
      <c r="B152" s="183"/>
      <c r="C152" s="184"/>
      <c r="D152" s="185" t="s">
        <v>140</v>
      </c>
      <c r="E152" s="186" t="s">
        <v>19</v>
      </c>
      <c r="F152" s="187" t="s">
        <v>203</v>
      </c>
      <c r="G152" s="184"/>
      <c r="H152" s="188">
        <v>237.2</v>
      </c>
      <c r="I152" s="189"/>
      <c r="J152" s="184"/>
      <c r="K152" s="184"/>
      <c r="L152" s="190"/>
      <c r="M152" s="191"/>
      <c r="N152" s="192"/>
      <c r="O152" s="192"/>
      <c r="P152" s="192"/>
      <c r="Q152" s="192"/>
      <c r="R152" s="192"/>
      <c r="S152" s="192"/>
      <c r="T152" s="193"/>
      <c r="AT152" s="194" t="s">
        <v>140</v>
      </c>
      <c r="AU152" s="194" t="s">
        <v>84</v>
      </c>
      <c r="AV152" s="13" t="s">
        <v>84</v>
      </c>
      <c r="AW152" s="13" t="s">
        <v>35</v>
      </c>
      <c r="AX152" s="13" t="s">
        <v>82</v>
      </c>
      <c r="AY152" s="194" t="s">
        <v>128</v>
      </c>
    </row>
    <row r="153" spans="1:65" s="2" customFormat="1" ht="16.5" customHeight="1">
      <c r="A153" s="35"/>
      <c r="B153" s="36"/>
      <c r="C153" s="216" t="s">
        <v>204</v>
      </c>
      <c r="D153" s="216" t="s">
        <v>197</v>
      </c>
      <c r="E153" s="217" t="s">
        <v>205</v>
      </c>
      <c r="F153" s="218" t="s">
        <v>173</v>
      </c>
      <c r="G153" s="219" t="s">
        <v>154</v>
      </c>
      <c r="H153" s="220">
        <v>1217.6</v>
      </c>
      <c r="I153" s="221"/>
      <c r="J153" s="222">
        <f>ROUND(I153*H153,2)</f>
        <v>0</v>
      </c>
      <c r="K153" s="218" t="s">
        <v>19</v>
      </c>
      <c r="L153" s="223"/>
      <c r="M153" s="224" t="s">
        <v>19</v>
      </c>
      <c r="N153" s="225" t="s">
        <v>45</v>
      </c>
      <c r="O153" s="6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1" t="s">
        <v>177</v>
      </c>
      <c r="AT153" s="181" t="s">
        <v>197</v>
      </c>
      <c r="AU153" s="181" t="s">
        <v>84</v>
      </c>
      <c r="AY153" s="18" t="s">
        <v>128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82</v>
      </c>
      <c r="BK153" s="182">
        <f>ROUND(I153*H153,2)</f>
        <v>0</v>
      </c>
      <c r="BL153" s="18" t="s">
        <v>135</v>
      </c>
      <c r="BM153" s="181" t="s">
        <v>206</v>
      </c>
    </row>
    <row r="154" spans="2:51" s="14" customFormat="1" ht="11.25">
      <c r="B154" s="195"/>
      <c r="C154" s="196"/>
      <c r="D154" s="185" t="s">
        <v>140</v>
      </c>
      <c r="E154" s="197" t="s">
        <v>19</v>
      </c>
      <c r="F154" s="198" t="s">
        <v>189</v>
      </c>
      <c r="G154" s="196"/>
      <c r="H154" s="197" t="s">
        <v>19</v>
      </c>
      <c r="I154" s="199"/>
      <c r="J154" s="196"/>
      <c r="K154" s="196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140</v>
      </c>
      <c r="AU154" s="204" t="s">
        <v>84</v>
      </c>
      <c r="AV154" s="14" t="s">
        <v>82</v>
      </c>
      <c r="AW154" s="14" t="s">
        <v>35</v>
      </c>
      <c r="AX154" s="14" t="s">
        <v>74</v>
      </c>
      <c r="AY154" s="204" t="s">
        <v>128</v>
      </c>
    </row>
    <row r="155" spans="2:51" s="14" customFormat="1" ht="11.25">
      <c r="B155" s="195"/>
      <c r="C155" s="196"/>
      <c r="D155" s="185" t="s">
        <v>140</v>
      </c>
      <c r="E155" s="197" t="s">
        <v>19</v>
      </c>
      <c r="F155" s="198" t="s">
        <v>156</v>
      </c>
      <c r="G155" s="196"/>
      <c r="H155" s="197" t="s">
        <v>19</v>
      </c>
      <c r="I155" s="199"/>
      <c r="J155" s="196"/>
      <c r="K155" s="196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140</v>
      </c>
      <c r="AU155" s="204" t="s">
        <v>84</v>
      </c>
      <c r="AV155" s="14" t="s">
        <v>82</v>
      </c>
      <c r="AW155" s="14" t="s">
        <v>35</v>
      </c>
      <c r="AX155" s="14" t="s">
        <v>74</v>
      </c>
      <c r="AY155" s="204" t="s">
        <v>128</v>
      </c>
    </row>
    <row r="156" spans="2:51" s="14" customFormat="1" ht="11.25">
      <c r="B156" s="195"/>
      <c r="C156" s="196"/>
      <c r="D156" s="185" t="s">
        <v>140</v>
      </c>
      <c r="E156" s="197" t="s">
        <v>19</v>
      </c>
      <c r="F156" s="198" t="s">
        <v>157</v>
      </c>
      <c r="G156" s="196"/>
      <c r="H156" s="197" t="s">
        <v>19</v>
      </c>
      <c r="I156" s="199"/>
      <c r="J156" s="196"/>
      <c r="K156" s="196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140</v>
      </c>
      <c r="AU156" s="204" t="s">
        <v>84</v>
      </c>
      <c r="AV156" s="14" t="s">
        <v>82</v>
      </c>
      <c r="AW156" s="14" t="s">
        <v>35</v>
      </c>
      <c r="AX156" s="14" t="s">
        <v>74</v>
      </c>
      <c r="AY156" s="204" t="s">
        <v>128</v>
      </c>
    </row>
    <row r="157" spans="2:51" s="13" customFormat="1" ht="11.25">
      <c r="B157" s="183"/>
      <c r="C157" s="184"/>
      <c r="D157" s="185" t="s">
        <v>140</v>
      </c>
      <c r="E157" s="186" t="s">
        <v>19</v>
      </c>
      <c r="F157" s="187" t="s">
        <v>190</v>
      </c>
      <c r="G157" s="184"/>
      <c r="H157" s="188">
        <v>91.8</v>
      </c>
      <c r="I157" s="189"/>
      <c r="J157" s="184"/>
      <c r="K157" s="184"/>
      <c r="L157" s="190"/>
      <c r="M157" s="191"/>
      <c r="N157" s="192"/>
      <c r="O157" s="192"/>
      <c r="P157" s="192"/>
      <c r="Q157" s="192"/>
      <c r="R157" s="192"/>
      <c r="S157" s="192"/>
      <c r="T157" s="193"/>
      <c r="AT157" s="194" t="s">
        <v>140</v>
      </c>
      <c r="AU157" s="194" t="s">
        <v>84</v>
      </c>
      <c r="AV157" s="13" t="s">
        <v>84</v>
      </c>
      <c r="AW157" s="13" t="s">
        <v>35</v>
      </c>
      <c r="AX157" s="13" t="s">
        <v>74</v>
      </c>
      <c r="AY157" s="194" t="s">
        <v>128</v>
      </c>
    </row>
    <row r="158" spans="2:51" s="13" customFormat="1" ht="11.25">
      <c r="B158" s="183"/>
      <c r="C158" s="184"/>
      <c r="D158" s="185" t="s">
        <v>140</v>
      </c>
      <c r="E158" s="186" t="s">
        <v>19</v>
      </c>
      <c r="F158" s="187" t="s">
        <v>191</v>
      </c>
      <c r="G158" s="184"/>
      <c r="H158" s="188">
        <v>25.5</v>
      </c>
      <c r="I158" s="189"/>
      <c r="J158" s="184"/>
      <c r="K158" s="184"/>
      <c r="L158" s="190"/>
      <c r="M158" s="191"/>
      <c r="N158" s="192"/>
      <c r="O158" s="192"/>
      <c r="P158" s="192"/>
      <c r="Q158" s="192"/>
      <c r="R158" s="192"/>
      <c r="S158" s="192"/>
      <c r="T158" s="193"/>
      <c r="AT158" s="194" t="s">
        <v>140</v>
      </c>
      <c r="AU158" s="194" t="s">
        <v>84</v>
      </c>
      <c r="AV158" s="13" t="s">
        <v>84</v>
      </c>
      <c r="AW158" s="13" t="s">
        <v>35</v>
      </c>
      <c r="AX158" s="13" t="s">
        <v>74</v>
      </c>
      <c r="AY158" s="194" t="s">
        <v>128</v>
      </c>
    </row>
    <row r="159" spans="2:51" s="13" customFormat="1" ht="11.25">
      <c r="B159" s="183"/>
      <c r="C159" s="184"/>
      <c r="D159" s="185" t="s">
        <v>140</v>
      </c>
      <c r="E159" s="186" t="s">
        <v>19</v>
      </c>
      <c r="F159" s="187" t="s">
        <v>192</v>
      </c>
      <c r="G159" s="184"/>
      <c r="H159" s="188">
        <v>10.2</v>
      </c>
      <c r="I159" s="189"/>
      <c r="J159" s="184"/>
      <c r="K159" s="184"/>
      <c r="L159" s="190"/>
      <c r="M159" s="191"/>
      <c r="N159" s="192"/>
      <c r="O159" s="192"/>
      <c r="P159" s="192"/>
      <c r="Q159" s="192"/>
      <c r="R159" s="192"/>
      <c r="S159" s="192"/>
      <c r="T159" s="193"/>
      <c r="AT159" s="194" t="s">
        <v>140</v>
      </c>
      <c r="AU159" s="194" t="s">
        <v>84</v>
      </c>
      <c r="AV159" s="13" t="s">
        <v>84</v>
      </c>
      <c r="AW159" s="13" t="s">
        <v>35</v>
      </c>
      <c r="AX159" s="13" t="s">
        <v>74</v>
      </c>
      <c r="AY159" s="194" t="s">
        <v>128</v>
      </c>
    </row>
    <row r="160" spans="2:51" s="14" customFormat="1" ht="11.25">
      <c r="B160" s="195"/>
      <c r="C160" s="196"/>
      <c r="D160" s="185" t="s">
        <v>140</v>
      </c>
      <c r="E160" s="197" t="s">
        <v>19</v>
      </c>
      <c r="F160" s="198" t="s">
        <v>159</v>
      </c>
      <c r="G160" s="196"/>
      <c r="H160" s="197" t="s">
        <v>19</v>
      </c>
      <c r="I160" s="199"/>
      <c r="J160" s="196"/>
      <c r="K160" s="196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140</v>
      </c>
      <c r="AU160" s="204" t="s">
        <v>84</v>
      </c>
      <c r="AV160" s="14" t="s">
        <v>82</v>
      </c>
      <c r="AW160" s="14" t="s">
        <v>35</v>
      </c>
      <c r="AX160" s="14" t="s">
        <v>74</v>
      </c>
      <c r="AY160" s="204" t="s">
        <v>128</v>
      </c>
    </row>
    <row r="161" spans="2:51" s="13" customFormat="1" ht="11.25">
      <c r="B161" s="183"/>
      <c r="C161" s="184"/>
      <c r="D161" s="185" t="s">
        <v>140</v>
      </c>
      <c r="E161" s="186" t="s">
        <v>19</v>
      </c>
      <c r="F161" s="187" t="s">
        <v>193</v>
      </c>
      <c r="G161" s="184"/>
      <c r="H161" s="188">
        <v>650</v>
      </c>
      <c r="I161" s="189"/>
      <c r="J161" s="184"/>
      <c r="K161" s="184"/>
      <c r="L161" s="190"/>
      <c r="M161" s="191"/>
      <c r="N161" s="192"/>
      <c r="O161" s="192"/>
      <c r="P161" s="192"/>
      <c r="Q161" s="192"/>
      <c r="R161" s="192"/>
      <c r="S161" s="192"/>
      <c r="T161" s="193"/>
      <c r="AT161" s="194" t="s">
        <v>140</v>
      </c>
      <c r="AU161" s="194" t="s">
        <v>84</v>
      </c>
      <c r="AV161" s="13" t="s">
        <v>84</v>
      </c>
      <c r="AW161" s="13" t="s">
        <v>35</v>
      </c>
      <c r="AX161" s="13" t="s">
        <v>74</v>
      </c>
      <c r="AY161" s="194" t="s">
        <v>128</v>
      </c>
    </row>
    <row r="162" spans="2:51" s="14" customFormat="1" ht="11.25">
      <c r="B162" s="195"/>
      <c r="C162" s="196"/>
      <c r="D162" s="185" t="s">
        <v>140</v>
      </c>
      <c r="E162" s="197" t="s">
        <v>19</v>
      </c>
      <c r="F162" s="198" t="s">
        <v>161</v>
      </c>
      <c r="G162" s="196"/>
      <c r="H162" s="197" t="s">
        <v>19</v>
      </c>
      <c r="I162" s="199"/>
      <c r="J162" s="196"/>
      <c r="K162" s="196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140</v>
      </c>
      <c r="AU162" s="204" t="s">
        <v>84</v>
      </c>
      <c r="AV162" s="14" t="s">
        <v>82</v>
      </c>
      <c r="AW162" s="14" t="s">
        <v>35</v>
      </c>
      <c r="AX162" s="14" t="s">
        <v>74</v>
      </c>
      <c r="AY162" s="204" t="s">
        <v>128</v>
      </c>
    </row>
    <row r="163" spans="2:51" s="13" customFormat="1" ht="11.25">
      <c r="B163" s="183"/>
      <c r="C163" s="184"/>
      <c r="D163" s="185" t="s">
        <v>140</v>
      </c>
      <c r="E163" s="186" t="s">
        <v>19</v>
      </c>
      <c r="F163" s="187" t="s">
        <v>194</v>
      </c>
      <c r="G163" s="184"/>
      <c r="H163" s="188">
        <v>397.5</v>
      </c>
      <c r="I163" s="189"/>
      <c r="J163" s="184"/>
      <c r="K163" s="184"/>
      <c r="L163" s="190"/>
      <c r="M163" s="191"/>
      <c r="N163" s="192"/>
      <c r="O163" s="192"/>
      <c r="P163" s="192"/>
      <c r="Q163" s="192"/>
      <c r="R163" s="192"/>
      <c r="S163" s="192"/>
      <c r="T163" s="193"/>
      <c r="AT163" s="194" t="s">
        <v>140</v>
      </c>
      <c r="AU163" s="194" t="s">
        <v>84</v>
      </c>
      <c r="AV163" s="13" t="s">
        <v>84</v>
      </c>
      <c r="AW163" s="13" t="s">
        <v>35</v>
      </c>
      <c r="AX163" s="13" t="s">
        <v>74</v>
      </c>
      <c r="AY163" s="194" t="s">
        <v>128</v>
      </c>
    </row>
    <row r="164" spans="2:51" s="13" customFormat="1" ht="11.25">
      <c r="B164" s="183"/>
      <c r="C164" s="184"/>
      <c r="D164" s="185" t="s">
        <v>140</v>
      </c>
      <c r="E164" s="186" t="s">
        <v>19</v>
      </c>
      <c r="F164" s="187" t="s">
        <v>195</v>
      </c>
      <c r="G164" s="184"/>
      <c r="H164" s="188">
        <v>42.6</v>
      </c>
      <c r="I164" s="189"/>
      <c r="J164" s="184"/>
      <c r="K164" s="184"/>
      <c r="L164" s="190"/>
      <c r="M164" s="191"/>
      <c r="N164" s="192"/>
      <c r="O164" s="192"/>
      <c r="P164" s="192"/>
      <c r="Q164" s="192"/>
      <c r="R164" s="192"/>
      <c r="S164" s="192"/>
      <c r="T164" s="193"/>
      <c r="AT164" s="194" t="s">
        <v>140</v>
      </c>
      <c r="AU164" s="194" t="s">
        <v>84</v>
      </c>
      <c r="AV164" s="13" t="s">
        <v>84</v>
      </c>
      <c r="AW164" s="13" t="s">
        <v>35</v>
      </c>
      <c r="AX164" s="13" t="s">
        <v>74</v>
      </c>
      <c r="AY164" s="194" t="s">
        <v>128</v>
      </c>
    </row>
    <row r="165" spans="2:51" s="15" customFormat="1" ht="11.25">
      <c r="B165" s="205"/>
      <c r="C165" s="206"/>
      <c r="D165" s="185" t="s">
        <v>140</v>
      </c>
      <c r="E165" s="207" t="s">
        <v>19</v>
      </c>
      <c r="F165" s="208" t="s">
        <v>164</v>
      </c>
      <c r="G165" s="206"/>
      <c r="H165" s="209">
        <v>1217.6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140</v>
      </c>
      <c r="AU165" s="215" t="s">
        <v>84</v>
      </c>
      <c r="AV165" s="15" t="s">
        <v>135</v>
      </c>
      <c r="AW165" s="15" t="s">
        <v>35</v>
      </c>
      <c r="AX165" s="15" t="s">
        <v>82</v>
      </c>
      <c r="AY165" s="215" t="s">
        <v>128</v>
      </c>
    </row>
    <row r="166" spans="1:65" s="2" customFormat="1" ht="24.2" customHeight="1">
      <c r="A166" s="35"/>
      <c r="B166" s="36"/>
      <c r="C166" s="170" t="s">
        <v>207</v>
      </c>
      <c r="D166" s="170" t="s">
        <v>130</v>
      </c>
      <c r="E166" s="171" t="s">
        <v>208</v>
      </c>
      <c r="F166" s="172" t="s">
        <v>209</v>
      </c>
      <c r="G166" s="173" t="s">
        <v>133</v>
      </c>
      <c r="H166" s="174">
        <v>12915</v>
      </c>
      <c r="I166" s="175"/>
      <c r="J166" s="176">
        <f>ROUND(I166*H166,2)</f>
        <v>0</v>
      </c>
      <c r="K166" s="172" t="s">
        <v>134</v>
      </c>
      <c r="L166" s="40"/>
      <c r="M166" s="177" t="s">
        <v>19</v>
      </c>
      <c r="N166" s="178" t="s">
        <v>45</v>
      </c>
      <c r="O166" s="65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1" t="s">
        <v>135</v>
      </c>
      <c r="AT166" s="181" t="s">
        <v>130</v>
      </c>
      <c r="AU166" s="181" t="s">
        <v>84</v>
      </c>
      <c r="AY166" s="18" t="s">
        <v>128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8" t="s">
        <v>82</v>
      </c>
      <c r="BK166" s="182">
        <f>ROUND(I166*H166,2)</f>
        <v>0</v>
      </c>
      <c r="BL166" s="18" t="s">
        <v>135</v>
      </c>
      <c r="BM166" s="181" t="s">
        <v>210</v>
      </c>
    </row>
    <row r="167" spans="2:51" s="13" customFormat="1" ht="11.25">
      <c r="B167" s="183"/>
      <c r="C167" s="184"/>
      <c r="D167" s="185" t="s">
        <v>140</v>
      </c>
      <c r="E167" s="186" t="s">
        <v>19</v>
      </c>
      <c r="F167" s="187" t="s">
        <v>211</v>
      </c>
      <c r="G167" s="184"/>
      <c r="H167" s="188">
        <v>12915</v>
      </c>
      <c r="I167" s="189"/>
      <c r="J167" s="184"/>
      <c r="K167" s="184"/>
      <c r="L167" s="190"/>
      <c r="M167" s="191"/>
      <c r="N167" s="192"/>
      <c r="O167" s="192"/>
      <c r="P167" s="192"/>
      <c r="Q167" s="192"/>
      <c r="R167" s="192"/>
      <c r="S167" s="192"/>
      <c r="T167" s="193"/>
      <c r="AT167" s="194" t="s">
        <v>140</v>
      </c>
      <c r="AU167" s="194" t="s">
        <v>84</v>
      </c>
      <c r="AV167" s="13" t="s">
        <v>84</v>
      </c>
      <c r="AW167" s="13" t="s">
        <v>35</v>
      </c>
      <c r="AX167" s="13" t="s">
        <v>82</v>
      </c>
      <c r="AY167" s="194" t="s">
        <v>128</v>
      </c>
    </row>
    <row r="168" spans="1:65" s="2" customFormat="1" ht="16.5" customHeight="1">
      <c r="A168" s="35"/>
      <c r="B168" s="36"/>
      <c r="C168" s="216" t="s">
        <v>212</v>
      </c>
      <c r="D168" s="216" t="s">
        <v>197</v>
      </c>
      <c r="E168" s="217" t="s">
        <v>213</v>
      </c>
      <c r="F168" s="218" t="s">
        <v>214</v>
      </c>
      <c r="G168" s="219" t="s">
        <v>200</v>
      </c>
      <c r="H168" s="220">
        <v>3099.6</v>
      </c>
      <c r="I168" s="221"/>
      <c r="J168" s="222">
        <f>ROUND(I168*H168,2)</f>
        <v>0</v>
      </c>
      <c r="K168" s="218" t="s">
        <v>215</v>
      </c>
      <c r="L168" s="223"/>
      <c r="M168" s="224" t="s">
        <v>19</v>
      </c>
      <c r="N168" s="225" t="s">
        <v>45</v>
      </c>
      <c r="O168" s="65"/>
      <c r="P168" s="179">
        <f>O168*H168</f>
        <v>0</v>
      </c>
      <c r="Q168" s="179">
        <v>1</v>
      </c>
      <c r="R168" s="179">
        <f>Q168*H168</f>
        <v>3099.6</v>
      </c>
      <c r="S168" s="179">
        <v>0</v>
      </c>
      <c r="T168" s="18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1" t="s">
        <v>177</v>
      </c>
      <c r="AT168" s="181" t="s">
        <v>197</v>
      </c>
      <c r="AU168" s="181" t="s">
        <v>84</v>
      </c>
      <c r="AY168" s="18" t="s">
        <v>128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8" t="s">
        <v>82</v>
      </c>
      <c r="BK168" s="182">
        <f>ROUND(I168*H168,2)</f>
        <v>0</v>
      </c>
      <c r="BL168" s="18" t="s">
        <v>135</v>
      </c>
      <c r="BM168" s="181" t="s">
        <v>216</v>
      </c>
    </row>
    <row r="169" spans="2:51" s="13" customFormat="1" ht="11.25">
      <c r="B169" s="183"/>
      <c r="C169" s="184"/>
      <c r="D169" s="185" t="s">
        <v>140</v>
      </c>
      <c r="E169" s="186" t="s">
        <v>19</v>
      </c>
      <c r="F169" s="187" t="s">
        <v>217</v>
      </c>
      <c r="G169" s="184"/>
      <c r="H169" s="188">
        <v>3099.6</v>
      </c>
      <c r="I169" s="189"/>
      <c r="J169" s="184"/>
      <c r="K169" s="184"/>
      <c r="L169" s="190"/>
      <c r="M169" s="191"/>
      <c r="N169" s="192"/>
      <c r="O169" s="192"/>
      <c r="P169" s="192"/>
      <c r="Q169" s="192"/>
      <c r="R169" s="192"/>
      <c r="S169" s="192"/>
      <c r="T169" s="193"/>
      <c r="AT169" s="194" t="s">
        <v>140</v>
      </c>
      <c r="AU169" s="194" t="s">
        <v>84</v>
      </c>
      <c r="AV169" s="13" t="s">
        <v>84</v>
      </c>
      <c r="AW169" s="13" t="s">
        <v>35</v>
      </c>
      <c r="AX169" s="13" t="s">
        <v>82</v>
      </c>
      <c r="AY169" s="194" t="s">
        <v>128</v>
      </c>
    </row>
    <row r="170" spans="1:65" s="2" customFormat="1" ht="16.5" customHeight="1">
      <c r="A170" s="35"/>
      <c r="B170" s="36"/>
      <c r="C170" s="170" t="s">
        <v>218</v>
      </c>
      <c r="D170" s="170" t="s">
        <v>130</v>
      </c>
      <c r="E170" s="171" t="s">
        <v>219</v>
      </c>
      <c r="F170" s="172" t="s">
        <v>220</v>
      </c>
      <c r="G170" s="173" t="s">
        <v>133</v>
      </c>
      <c r="H170" s="174">
        <v>12915</v>
      </c>
      <c r="I170" s="175"/>
      <c r="J170" s="176">
        <f>ROUND(I170*H170,2)</f>
        <v>0</v>
      </c>
      <c r="K170" s="172" t="s">
        <v>134</v>
      </c>
      <c r="L170" s="40"/>
      <c r="M170" s="177" t="s">
        <v>19</v>
      </c>
      <c r="N170" s="178" t="s">
        <v>45</v>
      </c>
      <c r="O170" s="65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1" t="s">
        <v>135</v>
      </c>
      <c r="AT170" s="181" t="s">
        <v>130</v>
      </c>
      <c r="AU170" s="181" t="s">
        <v>84</v>
      </c>
      <c r="AY170" s="18" t="s">
        <v>128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8" t="s">
        <v>82</v>
      </c>
      <c r="BK170" s="182">
        <f>ROUND(I170*H170,2)</f>
        <v>0</v>
      </c>
      <c r="BL170" s="18" t="s">
        <v>135</v>
      </c>
      <c r="BM170" s="181" t="s">
        <v>221</v>
      </c>
    </row>
    <row r="171" spans="2:51" s="13" customFormat="1" ht="11.25">
      <c r="B171" s="183"/>
      <c r="C171" s="184"/>
      <c r="D171" s="185" t="s">
        <v>140</v>
      </c>
      <c r="E171" s="186" t="s">
        <v>19</v>
      </c>
      <c r="F171" s="187" t="s">
        <v>211</v>
      </c>
      <c r="G171" s="184"/>
      <c r="H171" s="188">
        <v>12915</v>
      </c>
      <c r="I171" s="189"/>
      <c r="J171" s="184"/>
      <c r="K171" s="184"/>
      <c r="L171" s="190"/>
      <c r="M171" s="191"/>
      <c r="N171" s="192"/>
      <c r="O171" s="192"/>
      <c r="P171" s="192"/>
      <c r="Q171" s="192"/>
      <c r="R171" s="192"/>
      <c r="S171" s="192"/>
      <c r="T171" s="193"/>
      <c r="AT171" s="194" t="s">
        <v>140</v>
      </c>
      <c r="AU171" s="194" t="s">
        <v>84</v>
      </c>
      <c r="AV171" s="13" t="s">
        <v>84</v>
      </c>
      <c r="AW171" s="13" t="s">
        <v>35</v>
      </c>
      <c r="AX171" s="13" t="s">
        <v>82</v>
      </c>
      <c r="AY171" s="194" t="s">
        <v>128</v>
      </c>
    </row>
    <row r="172" spans="1:65" s="2" customFormat="1" ht="24.2" customHeight="1">
      <c r="A172" s="35"/>
      <c r="B172" s="36"/>
      <c r="C172" s="170" t="s">
        <v>8</v>
      </c>
      <c r="D172" s="170" t="s">
        <v>130</v>
      </c>
      <c r="E172" s="171" t="s">
        <v>222</v>
      </c>
      <c r="F172" s="172" t="s">
        <v>223</v>
      </c>
      <c r="G172" s="173" t="s">
        <v>133</v>
      </c>
      <c r="H172" s="174">
        <v>12915</v>
      </c>
      <c r="I172" s="175">
        <v>0</v>
      </c>
      <c r="J172" s="176">
        <f>ROUND(I172*H172,2)</f>
        <v>0</v>
      </c>
      <c r="K172" s="172" t="s">
        <v>224</v>
      </c>
      <c r="L172" s="40"/>
      <c r="M172" s="177" t="s">
        <v>19</v>
      </c>
      <c r="N172" s="178" t="s">
        <v>45</v>
      </c>
      <c r="O172" s="65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1" t="s">
        <v>135</v>
      </c>
      <c r="AT172" s="181" t="s">
        <v>130</v>
      </c>
      <c r="AU172" s="181" t="s">
        <v>84</v>
      </c>
      <c r="AY172" s="18" t="s">
        <v>128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8" t="s">
        <v>82</v>
      </c>
      <c r="BK172" s="182">
        <f>ROUND(I172*H172,2)</f>
        <v>0</v>
      </c>
      <c r="BL172" s="18" t="s">
        <v>135</v>
      </c>
      <c r="BM172" s="181" t="s">
        <v>225</v>
      </c>
    </row>
    <row r="173" spans="1:65" s="2" customFormat="1" ht="16.5" customHeight="1">
      <c r="A173" s="35"/>
      <c r="B173" s="36"/>
      <c r="C173" s="216" t="s">
        <v>226</v>
      </c>
      <c r="D173" s="216" t="s">
        <v>197</v>
      </c>
      <c r="E173" s="217" t="s">
        <v>227</v>
      </c>
      <c r="F173" s="218" t="s">
        <v>228</v>
      </c>
      <c r="G173" s="219" t="s">
        <v>229</v>
      </c>
      <c r="H173" s="220">
        <v>193.725</v>
      </c>
      <c r="I173" s="221">
        <v>0</v>
      </c>
      <c r="J173" s="222">
        <f>ROUND(I173*H173,2)</f>
        <v>0</v>
      </c>
      <c r="K173" s="218" t="s">
        <v>224</v>
      </c>
      <c r="L173" s="223"/>
      <c r="M173" s="224" t="s">
        <v>19</v>
      </c>
      <c r="N173" s="225" t="s">
        <v>45</v>
      </c>
      <c r="O173" s="65"/>
      <c r="P173" s="179">
        <f>O173*H173</f>
        <v>0</v>
      </c>
      <c r="Q173" s="179">
        <v>0.001</v>
      </c>
      <c r="R173" s="179">
        <f>Q173*H173</f>
        <v>0.193725</v>
      </c>
      <c r="S173" s="179">
        <v>0</v>
      </c>
      <c r="T173" s="18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1" t="s">
        <v>177</v>
      </c>
      <c r="AT173" s="181" t="s">
        <v>197</v>
      </c>
      <c r="AU173" s="181" t="s">
        <v>84</v>
      </c>
      <c r="AY173" s="18" t="s">
        <v>128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8" t="s">
        <v>82</v>
      </c>
      <c r="BK173" s="182">
        <f>ROUND(I173*H173,2)</f>
        <v>0</v>
      </c>
      <c r="BL173" s="18" t="s">
        <v>135</v>
      </c>
      <c r="BM173" s="181" t="s">
        <v>230</v>
      </c>
    </row>
    <row r="174" spans="2:51" s="13" customFormat="1" ht="11.25">
      <c r="B174" s="183"/>
      <c r="C174" s="184"/>
      <c r="D174" s="185" t="s">
        <v>140</v>
      </c>
      <c r="E174" s="184"/>
      <c r="F174" s="187" t="s">
        <v>231</v>
      </c>
      <c r="G174" s="184"/>
      <c r="H174" s="188">
        <v>193.725</v>
      </c>
      <c r="I174" s="189"/>
      <c r="J174" s="184"/>
      <c r="K174" s="184"/>
      <c r="L174" s="190"/>
      <c r="M174" s="191"/>
      <c r="N174" s="192"/>
      <c r="O174" s="192"/>
      <c r="P174" s="192"/>
      <c r="Q174" s="192"/>
      <c r="R174" s="192"/>
      <c r="S174" s="192"/>
      <c r="T174" s="193"/>
      <c r="AT174" s="194" t="s">
        <v>140</v>
      </c>
      <c r="AU174" s="194" t="s">
        <v>84</v>
      </c>
      <c r="AV174" s="13" t="s">
        <v>84</v>
      </c>
      <c r="AW174" s="13" t="s">
        <v>4</v>
      </c>
      <c r="AX174" s="13" t="s">
        <v>82</v>
      </c>
      <c r="AY174" s="194" t="s">
        <v>128</v>
      </c>
    </row>
    <row r="175" spans="1:65" s="2" customFormat="1" ht="21.75" customHeight="1">
      <c r="A175" s="35"/>
      <c r="B175" s="36"/>
      <c r="C175" s="170" t="s">
        <v>232</v>
      </c>
      <c r="D175" s="170" t="s">
        <v>130</v>
      </c>
      <c r="E175" s="171" t="s">
        <v>233</v>
      </c>
      <c r="F175" s="172" t="s">
        <v>234</v>
      </c>
      <c r="G175" s="173" t="s">
        <v>133</v>
      </c>
      <c r="H175" s="174">
        <v>12915</v>
      </c>
      <c r="I175" s="175">
        <v>0</v>
      </c>
      <c r="J175" s="176">
        <f>ROUND(I175*H175,2)</f>
        <v>0</v>
      </c>
      <c r="K175" s="172" t="s">
        <v>224</v>
      </c>
      <c r="L175" s="40"/>
      <c r="M175" s="177" t="s">
        <v>19</v>
      </c>
      <c r="N175" s="178" t="s">
        <v>45</v>
      </c>
      <c r="O175" s="65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1" t="s">
        <v>135</v>
      </c>
      <c r="AT175" s="181" t="s">
        <v>130</v>
      </c>
      <c r="AU175" s="181" t="s">
        <v>84</v>
      </c>
      <c r="AY175" s="18" t="s">
        <v>128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8" t="s">
        <v>82</v>
      </c>
      <c r="BK175" s="182">
        <f>ROUND(I175*H175,2)</f>
        <v>0</v>
      </c>
      <c r="BL175" s="18" t="s">
        <v>135</v>
      </c>
      <c r="BM175" s="181" t="s">
        <v>235</v>
      </c>
    </row>
    <row r="176" spans="2:51" s="13" customFormat="1" ht="11.25">
      <c r="B176" s="183"/>
      <c r="C176" s="184"/>
      <c r="D176" s="185" t="s">
        <v>140</v>
      </c>
      <c r="E176" s="186" t="s">
        <v>19</v>
      </c>
      <c r="F176" s="187" t="s">
        <v>211</v>
      </c>
      <c r="G176" s="184"/>
      <c r="H176" s="188">
        <v>12915</v>
      </c>
      <c r="I176" s="189"/>
      <c r="J176" s="184"/>
      <c r="K176" s="184"/>
      <c r="L176" s="190"/>
      <c r="M176" s="191"/>
      <c r="N176" s="192"/>
      <c r="O176" s="192"/>
      <c r="P176" s="192"/>
      <c r="Q176" s="192"/>
      <c r="R176" s="192"/>
      <c r="S176" s="192"/>
      <c r="T176" s="193"/>
      <c r="AT176" s="194" t="s">
        <v>140</v>
      </c>
      <c r="AU176" s="194" t="s">
        <v>84</v>
      </c>
      <c r="AV176" s="13" t="s">
        <v>84</v>
      </c>
      <c r="AW176" s="13" t="s">
        <v>35</v>
      </c>
      <c r="AX176" s="13" t="s">
        <v>82</v>
      </c>
      <c r="AY176" s="194" t="s">
        <v>128</v>
      </c>
    </row>
    <row r="177" spans="1:65" s="2" customFormat="1" ht="16.5" customHeight="1">
      <c r="A177" s="35"/>
      <c r="B177" s="36"/>
      <c r="C177" s="216" t="s">
        <v>236</v>
      </c>
      <c r="D177" s="216" t="s">
        <v>197</v>
      </c>
      <c r="E177" s="217" t="s">
        <v>237</v>
      </c>
      <c r="F177" s="218" t="s">
        <v>238</v>
      </c>
      <c r="G177" s="219" t="s">
        <v>154</v>
      </c>
      <c r="H177" s="220">
        <v>1937.25</v>
      </c>
      <c r="I177" s="221">
        <v>0</v>
      </c>
      <c r="J177" s="222">
        <f>ROUND(I177*H177,2)</f>
        <v>0</v>
      </c>
      <c r="K177" s="218" t="s">
        <v>224</v>
      </c>
      <c r="L177" s="223"/>
      <c r="M177" s="224" t="s">
        <v>19</v>
      </c>
      <c r="N177" s="225" t="s">
        <v>45</v>
      </c>
      <c r="O177" s="65"/>
      <c r="P177" s="179">
        <f>O177*H177</f>
        <v>0</v>
      </c>
      <c r="Q177" s="179">
        <v>0.21</v>
      </c>
      <c r="R177" s="179">
        <f>Q177*H177</f>
        <v>406.8225</v>
      </c>
      <c r="S177" s="179">
        <v>0</v>
      </c>
      <c r="T177" s="18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1" t="s">
        <v>177</v>
      </c>
      <c r="AT177" s="181" t="s">
        <v>197</v>
      </c>
      <c r="AU177" s="181" t="s">
        <v>84</v>
      </c>
      <c r="AY177" s="18" t="s">
        <v>128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82</v>
      </c>
      <c r="BK177" s="182">
        <f>ROUND(I177*H177,2)</f>
        <v>0</v>
      </c>
      <c r="BL177" s="18" t="s">
        <v>135</v>
      </c>
      <c r="BM177" s="181" t="s">
        <v>239</v>
      </c>
    </row>
    <row r="178" spans="2:51" s="13" customFormat="1" ht="11.25">
      <c r="B178" s="183"/>
      <c r="C178" s="184"/>
      <c r="D178" s="185" t="s">
        <v>140</v>
      </c>
      <c r="E178" s="186" t="s">
        <v>19</v>
      </c>
      <c r="F178" s="187" t="s">
        <v>176</v>
      </c>
      <c r="G178" s="184"/>
      <c r="H178" s="188">
        <v>1937.25</v>
      </c>
      <c r="I178" s="189"/>
      <c r="J178" s="184"/>
      <c r="K178" s="184"/>
      <c r="L178" s="190"/>
      <c r="M178" s="191"/>
      <c r="N178" s="192"/>
      <c r="O178" s="192"/>
      <c r="P178" s="192"/>
      <c r="Q178" s="192"/>
      <c r="R178" s="192"/>
      <c r="S178" s="192"/>
      <c r="T178" s="193"/>
      <c r="AT178" s="194" t="s">
        <v>140</v>
      </c>
      <c r="AU178" s="194" t="s">
        <v>84</v>
      </c>
      <c r="AV178" s="13" t="s">
        <v>84</v>
      </c>
      <c r="AW178" s="13" t="s">
        <v>35</v>
      </c>
      <c r="AX178" s="13" t="s">
        <v>74</v>
      </c>
      <c r="AY178" s="194" t="s">
        <v>128</v>
      </c>
    </row>
    <row r="179" spans="2:51" s="15" customFormat="1" ht="11.25">
      <c r="B179" s="205"/>
      <c r="C179" s="206"/>
      <c r="D179" s="185" t="s">
        <v>140</v>
      </c>
      <c r="E179" s="207" t="s">
        <v>19</v>
      </c>
      <c r="F179" s="208" t="s">
        <v>164</v>
      </c>
      <c r="G179" s="206"/>
      <c r="H179" s="209">
        <v>1937.25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140</v>
      </c>
      <c r="AU179" s="215" t="s">
        <v>84</v>
      </c>
      <c r="AV179" s="15" t="s">
        <v>135</v>
      </c>
      <c r="AW179" s="15" t="s">
        <v>35</v>
      </c>
      <c r="AX179" s="15" t="s">
        <v>82</v>
      </c>
      <c r="AY179" s="215" t="s">
        <v>128</v>
      </c>
    </row>
    <row r="180" spans="2:63" s="12" customFormat="1" ht="22.9" customHeight="1">
      <c r="B180" s="154"/>
      <c r="C180" s="155"/>
      <c r="D180" s="156" t="s">
        <v>73</v>
      </c>
      <c r="E180" s="168" t="s">
        <v>84</v>
      </c>
      <c r="F180" s="168" t="s">
        <v>240</v>
      </c>
      <c r="G180" s="155"/>
      <c r="H180" s="155"/>
      <c r="I180" s="158"/>
      <c r="J180" s="169">
        <f>BK180</f>
        <v>0</v>
      </c>
      <c r="K180" s="155"/>
      <c r="L180" s="160"/>
      <c r="M180" s="161"/>
      <c r="N180" s="162"/>
      <c r="O180" s="162"/>
      <c r="P180" s="163">
        <f>SUM(P181:P187)</f>
        <v>0</v>
      </c>
      <c r="Q180" s="162"/>
      <c r="R180" s="163">
        <f>SUM(R181:R187)</f>
        <v>0.12042059999999999</v>
      </c>
      <c r="S180" s="162"/>
      <c r="T180" s="164">
        <f>SUM(T181:T187)</f>
        <v>0</v>
      </c>
      <c r="AR180" s="165" t="s">
        <v>82</v>
      </c>
      <c r="AT180" s="166" t="s">
        <v>73</v>
      </c>
      <c r="AU180" s="166" t="s">
        <v>82</v>
      </c>
      <c r="AY180" s="165" t="s">
        <v>128</v>
      </c>
      <c r="BK180" s="167">
        <f>SUM(BK181:BK187)</f>
        <v>0</v>
      </c>
    </row>
    <row r="181" spans="1:65" s="2" customFormat="1" ht="24.2" customHeight="1">
      <c r="A181" s="35"/>
      <c r="B181" s="36"/>
      <c r="C181" s="170" t="s">
        <v>241</v>
      </c>
      <c r="D181" s="170" t="s">
        <v>130</v>
      </c>
      <c r="E181" s="171" t="s">
        <v>242</v>
      </c>
      <c r="F181" s="172" t="s">
        <v>243</v>
      </c>
      <c r="G181" s="173" t="s">
        <v>133</v>
      </c>
      <c r="H181" s="174">
        <v>118.6</v>
      </c>
      <c r="I181" s="175"/>
      <c r="J181" s="176">
        <f>ROUND(I181*H181,2)</f>
        <v>0</v>
      </c>
      <c r="K181" s="172" t="s">
        <v>201</v>
      </c>
      <c r="L181" s="40"/>
      <c r="M181" s="177" t="s">
        <v>19</v>
      </c>
      <c r="N181" s="178" t="s">
        <v>45</v>
      </c>
      <c r="O181" s="65"/>
      <c r="P181" s="179">
        <f>O181*H181</f>
        <v>0</v>
      </c>
      <c r="Q181" s="179">
        <v>0.00017</v>
      </c>
      <c r="R181" s="179">
        <f>Q181*H181</f>
        <v>0.020162</v>
      </c>
      <c r="S181" s="179">
        <v>0</v>
      </c>
      <c r="T181" s="18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1" t="s">
        <v>135</v>
      </c>
      <c r="AT181" s="181" t="s">
        <v>130</v>
      </c>
      <c r="AU181" s="181" t="s">
        <v>84</v>
      </c>
      <c r="AY181" s="18" t="s">
        <v>128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8" t="s">
        <v>82</v>
      </c>
      <c r="BK181" s="182">
        <f>ROUND(I181*H181,2)</f>
        <v>0</v>
      </c>
      <c r="BL181" s="18" t="s">
        <v>135</v>
      </c>
      <c r="BM181" s="181" t="s">
        <v>244</v>
      </c>
    </row>
    <row r="182" spans="1:47" s="2" customFormat="1" ht="11.25">
      <c r="A182" s="35"/>
      <c r="B182" s="36"/>
      <c r="C182" s="37"/>
      <c r="D182" s="226" t="s">
        <v>245</v>
      </c>
      <c r="E182" s="37"/>
      <c r="F182" s="227" t="s">
        <v>246</v>
      </c>
      <c r="G182" s="37"/>
      <c r="H182" s="37"/>
      <c r="I182" s="228"/>
      <c r="J182" s="37"/>
      <c r="K182" s="37"/>
      <c r="L182" s="40"/>
      <c r="M182" s="229"/>
      <c r="N182" s="230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245</v>
      </c>
      <c r="AU182" s="18" t="s">
        <v>84</v>
      </c>
    </row>
    <row r="183" spans="1:65" s="2" customFormat="1" ht="16.5" customHeight="1">
      <c r="A183" s="35"/>
      <c r="B183" s="36"/>
      <c r="C183" s="216" t="s">
        <v>247</v>
      </c>
      <c r="D183" s="216" t="s">
        <v>197</v>
      </c>
      <c r="E183" s="217" t="s">
        <v>248</v>
      </c>
      <c r="F183" s="218" t="s">
        <v>249</v>
      </c>
      <c r="G183" s="219" t="s">
        <v>133</v>
      </c>
      <c r="H183" s="220">
        <v>140.482</v>
      </c>
      <c r="I183" s="221"/>
      <c r="J183" s="222">
        <f>ROUND(I183*H183,2)</f>
        <v>0</v>
      </c>
      <c r="K183" s="218" t="s">
        <v>201</v>
      </c>
      <c r="L183" s="223"/>
      <c r="M183" s="224" t="s">
        <v>19</v>
      </c>
      <c r="N183" s="225" t="s">
        <v>45</v>
      </c>
      <c r="O183" s="65"/>
      <c r="P183" s="179">
        <f>O183*H183</f>
        <v>0</v>
      </c>
      <c r="Q183" s="179">
        <v>0.0003</v>
      </c>
      <c r="R183" s="179">
        <f>Q183*H183</f>
        <v>0.0421446</v>
      </c>
      <c r="S183" s="179">
        <v>0</v>
      </c>
      <c r="T183" s="18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1" t="s">
        <v>177</v>
      </c>
      <c r="AT183" s="181" t="s">
        <v>197</v>
      </c>
      <c r="AU183" s="181" t="s">
        <v>84</v>
      </c>
      <c r="AY183" s="18" t="s">
        <v>128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8" t="s">
        <v>82</v>
      </c>
      <c r="BK183" s="182">
        <f>ROUND(I183*H183,2)</f>
        <v>0</v>
      </c>
      <c r="BL183" s="18" t="s">
        <v>135</v>
      </c>
      <c r="BM183" s="181" t="s">
        <v>250</v>
      </c>
    </row>
    <row r="184" spans="2:51" s="13" customFormat="1" ht="11.25">
      <c r="B184" s="183"/>
      <c r="C184" s="184"/>
      <c r="D184" s="185" t="s">
        <v>140</v>
      </c>
      <c r="E184" s="184"/>
      <c r="F184" s="187" t="s">
        <v>251</v>
      </c>
      <c r="G184" s="184"/>
      <c r="H184" s="188">
        <v>140.482</v>
      </c>
      <c r="I184" s="189"/>
      <c r="J184" s="184"/>
      <c r="K184" s="184"/>
      <c r="L184" s="190"/>
      <c r="M184" s="191"/>
      <c r="N184" s="192"/>
      <c r="O184" s="192"/>
      <c r="P184" s="192"/>
      <c r="Q184" s="192"/>
      <c r="R184" s="192"/>
      <c r="S184" s="192"/>
      <c r="T184" s="193"/>
      <c r="AT184" s="194" t="s">
        <v>140</v>
      </c>
      <c r="AU184" s="194" t="s">
        <v>84</v>
      </c>
      <c r="AV184" s="13" t="s">
        <v>84</v>
      </c>
      <c r="AW184" s="13" t="s">
        <v>4</v>
      </c>
      <c r="AX184" s="13" t="s">
        <v>82</v>
      </c>
      <c r="AY184" s="194" t="s">
        <v>128</v>
      </c>
    </row>
    <row r="185" spans="1:65" s="2" customFormat="1" ht="16.5" customHeight="1">
      <c r="A185" s="35"/>
      <c r="B185" s="36"/>
      <c r="C185" s="170" t="s">
        <v>7</v>
      </c>
      <c r="D185" s="170" t="s">
        <v>130</v>
      </c>
      <c r="E185" s="171" t="s">
        <v>252</v>
      </c>
      <c r="F185" s="172" t="s">
        <v>253</v>
      </c>
      <c r="G185" s="173" t="s">
        <v>254</v>
      </c>
      <c r="H185" s="174">
        <v>118.6</v>
      </c>
      <c r="I185" s="175"/>
      <c r="J185" s="176">
        <f>ROUND(I185*H185,2)</f>
        <v>0</v>
      </c>
      <c r="K185" s="172" t="s">
        <v>201</v>
      </c>
      <c r="L185" s="40"/>
      <c r="M185" s="177" t="s">
        <v>19</v>
      </c>
      <c r="N185" s="178" t="s">
        <v>45</v>
      </c>
      <c r="O185" s="65"/>
      <c r="P185" s="179">
        <f>O185*H185</f>
        <v>0</v>
      </c>
      <c r="Q185" s="179">
        <v>0.00049</v>
      </c>
      <c r="R185" s="179">
        <f>Q185*H185</f>
        <v>0.05811399999999999</v>
      </c>
      <c r="S185" s="179">
        <v>0</v>
      </c>
      <c r="T185" s="18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1" t="s">
        <v>135</v>
      </c>
      <c r="AT185" s="181" t="s">
        <v>130</v>
      </c>
      <c r="AU185" s="181" t="s">
        <v>84</v>
      </c>
      <c r="AY185" s="18" t="s">
        <v>128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8" t="s">
        <v>82</v>
      </c>
      <c r="BK185" s="182">
        <f>ROUND(I185*H185,2)</f>
        <v>0</v>
      </c>
      <c r="BL185" s="18" t="s">
        <v>135</v>
      </c>
      <c r="BM185" s="181" t="s">
        <v>255</v>
      </c>
    </row>
    <row r="186" spans="1:47" s="2" customFormat="1" ht="11.25">
      <c r="A186" s="35"/>
      <c r="B186" s="36"/>
      <c r="C186" s="37"/>
      <c r="D186" s="226" t="s">
        <v>245</v>
      </c>
      <c r="E186" s="37"/>
      <c r="F186" s="227" t="s">
        <v>256</v>
      </c>
      <c r="G186" s="37"/>
      <c r="H186" s="37"/>
      <c r="I186" s="228"/>
      <c r="J186" s="37"/>
      <c r="K186" s="37"/>
      <c r="L186" s="40"/>
      <c r="M186" s="229"/>
      <c r="N186" s="230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245</v>
      </c>
      <c r="AU186" s="18" t="s">
        <v>84</v>
      </c>
    </row>
    <row r="187" spans="1:65" s="2" customFormat="1" ht="24.2" customHeight="1">
      <c r="A187" s="35"/>
      <c r="B187" s="36"/>
      <c r="C187" s="170" t="s">
        <v>257</v>
      </c>
      <c r="D187" s="170" t="s">
        <v>130</v>
      </c>
      <c r="E187" s="171" t="s">
        <v>258</v>
      </c>
      <c r="F187" s="172" t="s">
        <v>259</v>
      </c>
      <c r="G187" s="173" t="s">
        <v>133</v>
      </c>
      <c r="H187" s="174">
        <v>30</v>
      </c>
      <c r="I187" s="175"/>
      <c r="J187" s="176">
        <f>ROUND(I187*H187,2)</f>
        <v>0</v>
      </c>
      <c r="K187" s="172" t="s">
        <v>134</v>
      </c>
      <c r="L187" s="40"/>
      <c r="M187" s="177" t="s">
        <v>19</v>
      </c>
      <c r="N187" s="178" t="s">
        <v>45</v>
      </c>
      <c r="O187" s="65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1" t="s">
        <v>135</v>
      </c>
      <c r="AT187" s="181" t="s">
        <v>130</v>
      </c>
      <c r="AU187" s="181" t="s">
        <v>84</v>
      </c>
      <c r="AY187" s="18" t="s">
        <v>128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8" t="s">
        <v>82</v>
      </c>
      <c r="BK187" s="182">
        <f>ROUND(I187*H187,2)</f>
        <v>0</v>
      </c>
      <c r="BL187" s="18" t="s">
        <v>135</v>
      </c>
      <c r="BM187" s="181" t="s">
        <v>260</v>
      </c>
    </row>
    <row r="188" spans="2:63" s="12" customFormat="1" ht="22.9" customHeight="1">
      <c r="B188" s="154"/>
      <c r="C188" s="155"/>
      <c r="D188" s="156" t="s">
        <v>73</v>
      </c>
      <c r="E188" s="168" t="s">
        <v>142</v>
      </c>
      <c r="F188" s="168" t="s">
        <v>261</v>
      </c>
      <c r="G188" s="155"/>
      <c r="H188" s="155"/>
      <c r="I188" s="158"/>
      <c r="J188" s="169">
        <f>BK188</f>
        <v>0</v>
      </c>
      <c r="K188" s="155"/>
      <c r="L188" s="160"/>
      <c r="M188" s="161"/>
      <c r="N188" s="162"/>
      <c r="O188" s="162"/>
      <c r="P188" s="163">
        <f>SUM(P189:P192)</f>
        <v>0</v>
      </c>
      <c r="Q188" s="162"/>
      <c r="R188" s="163">
        <f>SUM(R189:R192)</f>
        <v>2.7609204000000003</v>
      </c>
      <c r="S188" s="162"/>
      <c r="T188" s="164">
        <f>SUM(T189:T192)</f>
        <v>0</v>
      </c>
      <c r="AR188" s="165" t="s">
        <v>82</v>
      </c>
      <c r="AT188" s="166" t="s">
        <v>73</v>
      </c>
      <c r="AU188" s="166" t="s">
        <v>82</v>
      </c>
      <c r="AY188" s="165" t="s">
        <v>128</v>
      </c>
      <c r="BK188" s="167">
        <f>SUM(BK189:BK192)</f>
        <v>0</v>
      </c>
    </row>
    <row r="189" spans="1:65" s="2" customFormat="1" ht="24.2" customHeight="1">
      <c r="A189" s="35"/>
      <c r="B189" s="36"/>
      <c r="C189" s="170" t="s">
        <v>262</v>
      </c>
      <c r="D189" s="170" t="s">
        <v>130</v>
      </c>
      <c r="E189" s="171" t="s">
        <v>263</v>
      </c>
      <c r="F189" s="172" t="s">
        <v>264</v>
      </c>
      <c r="G189" s="173" t="s">
        <v>133</v>
      </c>
      <c r="H189" s="174">
        <v>7.98</v>
      </c>
      <c r="I189" s="175"/>
      <c r="J189" s="176">
        <f>ROUND(I189*H189,2)</f>
        <v>0</v>
      </c>
      <c r="K189" s="172" t="s">
        <v>134</v>
      </c>
      <c r="L189" s="40"/>
      <c r="M189" s="177" t="s">
        <v>19</v>
      </c>
      <c r="N189" s="178" t="s">
        <v>45</v>
      </c>
      <c r="O189" s="65"/>
      <c r="P189" s="179">
        <f>O189*H189</f>
        <v>0</v>
      </c>
      <c r="Q189" s="179">
        <v>0.34598</v>
      </c>
      <c r="R189" s="179">
        <f>Q189*H189</f>
        <v>2.7609204000000003</v>
      </c>
      <c r="S189" s="179">
        <v>0</v>
      </c>
      <c r="T189" s="18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1" t="s">
        <v>135</v>
      </c>
      <c r="AT189" s="181" t="s">
        <v>130</v>
      </c>
      <c r="AU189" s="181" t="s">
        <v>84</v>
      </c>
      <c r="AY189" s="18" t="s">
        <v>128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8" t="s">
        <v>82</v>
      </c>
      <c r="BK189" s="182">
        <f>ROUND(I189*H189,2)</f>
        <v>0</v>
      </c>
      <c r="BL189" s="18" t="s">
        <v>135</v>
      </c>
      <c r="BM189" s="181" t="s">
        <v>265</v>
      </c>
    </row>
    <row r="190" spans="2:51" s="13" customFormat="1" ht="11.25">
      <c r="B190" s="183"/>
      <c r="C190" s="184"/>
      <c r="D190" s="185" t="s">
        <v>140</v>
      </c>
      <c r="E190" s="186" t="s">
        <v>19</v>
      </c>
      <c r="F190" s="187" t="s">
        <v>266</v>
      </c>
      <c r="G190" s="184"/>
      <c r="H190" s="188">
        <v>3.78</v>
      </c>
      <c r="I190" s="189"/>
      <c r="J190" s="184"/>
      <c r="K190" s="184"/>
      <c r="L190" s="190"/>
      <c r="M190" s="191"/>
      <c r="N190" s="192"/>
      <c r="O190" s="192"/>
      <c r="P190" s="192"/>
      <c r="Q190" s="192"/>
      <c r="R190" s="192"/>
      <c r="S190" s="192"/>
      <c r="T190" s="193"/>
      <c r="AT190" s="194" t="s">
        <v>140</v>
      </c>
      <c r="AU190" s="194" t="s">
        <v>84</v>
      </c>
      <c r="AV190" s="13" t="s">
        <v>84</v>
      </c>
      <c r="AW190" s="13" t="s">
        <v>35</v>
      </c>
      <c r="AX190" s="13" t="s">
        <v>74</v>
      </c>
      <c r="AY190" s="194" t="s">
        <v>128</v>
      </c>
    </row>
    <row r="191" spans="2:51" s="13" customFormat="1" ht="11.25">
      <c r="B191" s="183"/>
      <c r="C191" s="184"/>
      <c r="D191" s="185" t="s">
        <v>140</v>
      </c>
      <c r="E191" s="186" t="s">
        <v>19</v>
      </c>
      <c r="F191" s="187" t="s">
        <v>267</v>
      </c>
      <c r="G191" s="184"/>
      <c r="H191" s="188">
        <v>4.2</v>
      </c>
      <c r="I191" s="189"/>
      <c r="J191" s="184"/>
      <c r="K191" s="184"/>
      <c r="L191" s="190"/>
      <c r="M191" s="191"/>
      <c r="N191" s="192"/>
      <c r="O191" s="192"/>
      <c r="P191" s="192"/>
      <c r="Q191" s="192"/>
      <c r="R191" s="192"/>
      <c r="S191" s="192"/>
      <c r="T191" s="193"/>
      <c r="AT191" s="194" t="s">
        <v>140</v>
      </c>
      <c r="AU191" s="194" t="s">
        <v>84</v>
      </c>
      <c r="AV191" s="13" t="s">
        <v>84</v>
      </c>
      <c r="AW191" s="13" t="s">
        <v>35</v>
      </c>
      <c r="AX191" s="13" t="s">
        <v>74</v>
      </c>
      <c r="AY191" s="194" t="s">
        <v>128</v>
      </c>
    </row>
    <row r="192" spans="2:51" s="15" customFormat="1" ht="11.25">
      <c r="B192" s="205"/>
      <c r="C192" s="206"/>
      <c r="D192" s="185" t="s">
        <v>140</v>
      </c>
      <c r="E192" s="207" t="s">
        <v>19</v>
      </c>
      <c r="F192" s="208" t="s">
        <v>164</v>
      </c>
      <c r="G192" s="206"/>
      <c r="H192" s="209">
        <v>7.98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140</v>
      </c>
      <c r="AU192" s="215" t="s">
        <v>84</v>
      </c>
      <c r="AV192" s="15" t="s">
        <v>135</v>
      </c>
      <c r="AW192" s="15" t="s">
        <v>35</v>
      </c>
      <c r="AX192" s="15" t="s">
        <v>82</v>
      </c>
      <c r="AY192" s="215" t="s">
        <v>128</v>
      </c>
    </row>
    <row r="193" spans="2:63" s="12" customFormat="1" ht="22.9" customHeight="1">
      <c r="B193" s="154"/>
      <c r="C193" s="155"/>
      <c r="D193" s="156" t="s">
        <v>73</v>
      </c>
      <c r="E193" s="168" t="s">
        <v>135</v>
      </c>
      <c r="F193" s="168" t="s">
        <v>268</v>
      </c>
      <c r="G193" s="155"/>
      <c r="H193" s="155"/>
      <c r="I193" s="158"/>
      <c r="J193" s="169">
        <f>BK193</f>
        <v>0</v>
      </c>
      <c r="K193" s="155"/>
      <c r="L193" s="160"/>
      <c r="M193" s="161"/>
      <c r="N193" s="162"/>
      <c r="O193" s="162"/>
      <c r="P193" s="163">
        <v>0</v>
      </c>
      <c r="Q193" s="162"/>
      <c r="R193" s="163">
        <v>0</v>
      </c>
      <c r="S193" s="162"/>
      <c r="T193" s="164">
        <v>0</v>
      </c>
      <c r="AR193" s="165" t="s">
        <v>82</v>
      </c>
      <c r="AT193" s="166" t="s">
        <v>73</v>
      </c>
      <c r="AU193" s="166" t="s">
        <v>82</v>
      </c>
      <c r="AY193" s="165" t="s">
        <v>128</v>
      </c>
      <c r="BK193" s="167">
        <v>0</v>
      </c>
    </row>
    <row r="194" spans="2:63" s="12" customFormat="1" ht="22.9" customHeight="1">
      <c r="B194" s="154"/>
      <c r="C194" s="155"/>
      <c r="D194" s="156" t="s">
        <v>73</v>
      </c>
      <c r="E194" s="168" t="s">
        <v>151</v>
      </c>
      <c r="F194" s="168" t="s">
        <v>269</v>
      </c>
      <c r="G194" s="155"/>
      <c r="H194" s="155"/>
      <c r="I194" s="158"/>
      <c r="J194" s="169">
        <f>BK194</f>
        <v>0</v>
      </c>
      <c r="K194" s="155"/>
      <c r="L194" s="160"/>
      <c r="M194" s="161"/>
      <c r="N194" s="162"/>
      <c r="O194" s="162"/>
      <c r="P194" s="163">
        <f>P195</f>
        <v>0</v>
      </c>
      <c r="Q194" s="162"/>
      <c r="R194" s="163">
        <f>R195</f>
        <v>3.1119</v>
      </c>
      <c r="S194" s="162"/>
      <c r="T194" s="164">
        <f>T195</f>
        <v>0</v>
      </c>
      <c r="AR194" s="165" t="s">
        <v>82</v>
      </c>
      <c r="AT194" s="166" t="s">
        <v>73</v>
      </c>
      <c r="AU194" s="166" t="s">
        <v>82</v>
      </c>
      <c r="AY194" s="165" t="s">
        <v>128</v>
      </c>
      <c r="BK194" s="167">
        <f>BK195</f>
        <v>0</v>
      </c>
    </row>
    <row r="195" spans="1:65" s="2" customFormat="1" ht="24.2" customHeight="1">
      <c r="A195" s="35"/>
      <c r="B195" s="36"/>
      <c r="C195" s="170" t="s">
        <v>270</v>
      </c>
      <c r="D195" s="170" t="s">
        <v>130</v>
      </c>
      <c r="E195" s="171" t="s">
        <v>271</v>
      </c>
      <c r="F195" s="172" t="s">
        <v>272</v>
      </c>
      <c r="G195" s="173" t="s">
        <v>133</v>
      </c>
      <c r="H195" s="174">
        <v>30</v>
      </c>
      <c r="I195" s="175"/>
      <c r="J195" s="176">
        <f>ROUND(I195*H195,2)</f>
        <v>0</v>
      </c>
      <c r="K195" s="172" t="s">
        <v>134</v>
      </c>
      <c r="L195" s="40"/>
      <c r="M195" s="177" t="s">
        <v>19</v>
      </c>
      <c r="N195" s="178" t="s">
        <v>45</v>
      </c>
      <c r="O195" s="65"/>
      <c r="P195" s="179">
        <f>O195*H195</f>
        <v>0</v>
      </c>
      <c r="Q195" s="179">
        <v>0.10373</v>
      </c>
      <c r="R195" s="179">
        <f>Q195*H195</f>
        <v>3.1119</v>
      </c>
      <c r="S195" s="179">
        <v>0</v>
      </c>
      <c r="T195" s="18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1" t="s">
        <v>135</v>
      </c>
      <c r="AT195" s="181" t="s">
        <v>130</v>
      </c>
      <c r="AU195" s="181" t="s">
        <v>84</v>
      </c>
      <c r="AY195" s="18" t="s">
        <v>128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8" t="s">
        <v>82</v>
      </c>
      <c r="BK195" s="182">
        <f>ROUND(I195*H195,2)</f>
        <v>0</v>
      </c>
      <c r="BL195" s="18" t="s">
        <v>135</v>
      </c>
      <c r="BM195" s="181" t="s">
        <v>273</v>
      </c>
    </row>
    <row r="196" spans="2:63" s="12" customFormat="1" ht="22.9" customHeight="1">
      <c r="B196" s="154"/>
      <c r="C196" s="155"/>
      <c r="D196" s="156" t="s">
        <v>73</v>
      </c>
      <c r="E196" s="168" t="s">
        <v>165</v>
      </c>
      <c r="F196" s="168" t="s">
        <v>274</v>
      </c>
      <c r="G196" s="155"/>
      <c r="H196" s="155"/>
      <c r="I196" s="158"/>
      <c r="J196" s="169">
        <f>BK196</f>
        <v>0</v>
      </c>
      <c r="K196" s="155"/>
      <c r="L196" s="160"/>
      <c r="M196" s="161"/>
      <c r="N196" s="162"/>
      <c r="O196" s="162"/>
      <c r="P196" s="163">
        <f>SUM(P197:P204)</f>
        <v>0</v>
      </c>
      <c r="Q196" s="162"/>
      <c r="R196" s="163">
        <f>SUM(R197:R204)</f>
        <v>182.86221475999997</v>
      </c>
      <c r="S196" s="162"/>
      <c r="T196" s="164">
        <f>SUM(T197:T204)</f>
        <v>0</v>
      </c>
      <c r="AR196" s="165" t="s">
        <v>82</v>
      </c>
      <c r="AT196" s="166" t="s">
        <v>73</v>
      </c>
      <c r="AU196" s="166" t="s">
        <v>82</v>
      </c>
      <c r="AY196" s="165" t="s">
        <v>128</v>
      </c>
      <c r="BK196" s="167">
        <f>SUM(BK197:BK204)</f>
        <v>0</v>
      </c>
    </row>
    <row r="197" spans="1:65" s="2" customFormat="1" ht="24.2" customHeight="1">
      <c r="A197" s="35"/>
      <c r="B197" s="36"/>
      <c r="C197" s="170" t="s">
        <v>275</v>
      </c>
      <c r="D197" s="170" t="s">
        <v>130</v>
      </c>
      <c r="E197" s="171" t="s">
        <v>276</v>
      </c>
      <c r="F197" s="172" t="s">
        <v>277</v>
      </c>
      <c r="G197" s="173" t="s">
        <v>133</v>
      </c>
      <c r="H197" s="174">
        <v>61.2</v>
      </c>
      <c r="I197" s="175"/>
      <c r="J197" s="176">
        <f>ROUND(I197*H197,2)</f>
        <v>0</v>
      </c>
      <c r="K197" s="172" t="s">
        <v>134</v>
      </c>
      <c r="L197" s="40"/>
      <c r="M197" s="177" t="s">
        <v>19</v>
      </c>
      <c r="N197" s="178" t="s">
        <v>45</v>
      </c>
      <c r="O197" s="65"/>
      <c r="P197" s="179">
        <f>O197*H197</f>
        <v>0</v>
      </c>
      <c r="Q197" s="179">
        <v>0.02636</v>
      </c>
      <c r="R197" s="179">
        <f>Q197*H197</f>
        <v>1.6132320000000002</v>
      </c>
      <c r="S197" s="179">
        <v>0</v>
      </c>
      <c r="T197" s="18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1" t="s">
        <v>135</v>
      </c>
      <c r="AT197" s="181" t="s">
        <v>130</v>
      </c>
      <c r="AU197" s="181" t="s">
        <v>84</v>
      </c>
      <c r="AY197" s="18" t="s">
        <v>128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18" t="s">
        <v>82</v>
      </c>
      <c r="BK197" s="182">
        <f>ROUND(I197*H197,2)</f>
        <v>0</v>
      </c>
      <c r="BL197" s="18" t="s">
        <v>135</v>
      </c>
      <c r="BM197" s="181" t="s">
        <v>278</v>
      </c>
    </row>
    <row r="198" spans="1:65" s="2" customFormat="1" ht="24.2" customHeight="1">
      <c r="A198" s="35"/>
      <c r="B198" s="36"/>
      <c r="C198" s="170" t="s">
        <v>279</v>
      </c>
      <c r="D198" s="170" t="s">
        <v>130</v>
      </c>
      <c r="E198" s="171" t="s">
        <v>280</v>
      </c>
      <c r="F198" s="172" t="s">
        <v>281</v>
      </c>
      <c r="G198" s="173" t="s">
        <v>133</v>
      </c>
      <c r="H198" s="174">
        <v>61.2</v>
      </c>
      <c r="I198" s="175"/>
      <c r="J198" s="176">
        <f>ROUND(I198*H198,2)</f>
        <v>0</v>
      </c>
      <c r="K198" s="172" t="s">
        <v>134</v>
      </c>
      <c r="L198" s="40"/>
      <c r="M198" s="177" t="s">
        <v>19</v>
      </c>
      <c r="N198" s="178" t="s">
        <v>45</v>
      </c>
      <c r="O198" s="65"/>
      <c r="P198" s="179">
        <f>O198*H198</f>
        <v>0</v>
      </c>
      <c r="Q198" s="179">
        <v>0.00268</v>
      </c>
      <c r="R198" s="179">
        <f>Q198*H198</f>
        <v>0.16401600000000002</v>
      </c>
      <c r="S198" s="179">
        <v>0</v>
      </c>
      <c r="T198" s="18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1" t="s">
        <v>135</v>
      </c>
      <c r="AT198" s="181" t="s">
        <v>130</v>
      </c>
      <c r="AU198" s="181" t="s">
        <v>84</v>
      </c>
      <c r="AY198" s="18" t="s">
        <v>128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82</v>
      </c>
      <c r="BK198" s="182">
        <f>ROUND(I198*H198,2)</f>
        <v>0</v>
      </c>
      <c r="BL198" s="18" t="s">
        <v>135</v>
      </c>
      <c r="BM198" s="181" t="s">
        <v>282</v>
      </c>
    </row>
    <row r="199" spans="1:65" s="2" customFormat="1" ht="21.75" customHeight="1">
      <c r="A199" s="35"/>
      <c r="B199" s="36"/>
      <c r="C199" s="170" t="s">
        <v>283</v>
      </c>
      <c r="D199" s="170" t="s">
        <v>130</v>
      </c>
      <c r="E199" s="171" t="s">
        <v>284</v>
      </c>
      <c r="F199" s="172" t="s">
        <v>285</v>
      </c>
      <c r="G199" s="173" t="s">
        <v>154</v>
      </c>
      <c r="H199" s="174">
        <v>72.64</v>
      </c>
      <c r="I199" s="175"/>
      <c r="J199" s="176">
        <f>ROUND(I199*H199,2)</f>
        <v>0</v>
      </c>
      <c r="K199" s="172" t="s">
        <v>134</v>
      </c>
      <c r="L199" s="40"/>
      <c r="M199" s="177" t="s">
        <v>19</v>
      </c>
      <c r="N199" s="178" t="s">
        <v>45</v>
      </c>
      <c r="O199" s="65"/>
      <c r="P199" s="179">
        <f>O199*H199</f>
        <v>0</v>
      </c>
      <c r="Q199" s="179">
        <v>2.45329</v>
      </c>
      <c r="R199" s="179">
        <f>Q199*H199</f>
        <v>178.2069856</v>
      </c>
      <c r="S199" s="179">
        <v>0</v>
      </c>
      <c r="T199" s="18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1" t="s">
        <v>135</v>
      </c>
      <c r="AT199" s="181" t="s">
        <v>130</v>
      </c>
      <c r="AU199" s="181" t="s">
        <v>84</v>
      </c>
      <c r="AY199" s="18" t="s">
        <v>128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8" t="s">
        <v>82</v>
      </c>
      <c r="BK199" s="182">
        <f>ROUND(I199*H199,2)</f>
        <v>0</v>
      </c>
      <c r="BL199" s="18" t="s">
        <v>135</v>
      </c>
      <c r="BM199" s="181" t="s">
        <v>286</v>
      </c>
    </row>
    <row r="200" spans="2:51" s="13" customFormat="1" ht="11.25">
      <c r="B200" s="183"/>
      <c r="C200" s="184"/>
      <c r="D200" s="185" t="s">
        <v>140</v>
      </c>
      <c r="E200" s="186" t="s">
        <v>19</v>
      </c>
      <c r="F200" s="187" t="s">
        <v>287</v>
      </c>
      <c r="G200" s="184"/>
      <c r="H200" s="188">
        <v>72.5</v>
      </c>
      <c r="I200" s="189"/>
      <c r="J200" s="184"/>
      <c r="K200" s="184"/>
      <c r="L200" s="190"/>
      <c r="M200" s="191"/>
      <c r="N200" s="192"/>
      <c r="O200" s="192"/>
      <c r="P200" s="192"/>
      <c r="Q200" s="192"/>
      <c r="R200" s="192"/>
      <c r="S200" s="192"/>
      <c r="T200" s="193"/>
      <c r="AT200" s="194" t="s">
        <v>140</v>
      </c>
      <c r="AU200" s="194" t="s">
        <v>84</v>
      </c>
      <c r="AV200" s="13" t="s">
        <v>84</v>
      </c>
      <c r="AW200" s="13" t="s">
        <v>35</v>
      </c>
      <c r="AX200" s="13" t="s">
        <v>74</v>
      </c>
      <c r="AY200" s="194" t="s">
        <v>128</v>
      </c>
    </row>
    <row r="201" spans="2:51" s="13" customFormat="1" ht="11.25">
      <c r="B201" s="183"/>
      <c r="C201" s="184"/>
      <c r="D201" s="185" t="s">
        <v>140</v>
      </c>
      <c r="E201" s="186" t="s">
        <v>19</v>
      </c>
      <c r="F201" s="187" t="s">
        <v>288</v>
      </c>
      <c r="G201" s="184"/>
      <c r="H201" s="188">
        <v>0.14</v>
      </c>
      <c r="I201" s="189"/>
      <c r="J201" s="184"/>
      <c r="K201" s="184"/>
      <c r="L201" s="190"/>
      <c r="M201" s="191"/>
      <c r="N201" s="192"/>
      <c r="O201" s="192"/>
      <c r="P201" s="192"/>
      <c r="Q201" s="192"/>
      <c r="R201" s="192"/>
      <c r="S201" s="192"/>
      <c r="T201" s="193"/>
      <c r="AT201" s="194" t="s">
        <v>140</v>
      </c>
      <c r="AU201" s="194" t="s">
        <v>84</v>
      </c>
      <c r="AV201" s="13" t="s">
        <v>84</v>
      </c>
      <c r="AW201" s="13" t="s">
        <v>35</v>
      </c>
      <c r="AX201" s="13" t="s">
        <v>74</v>
      </c>
      <c r="AY201" s="194" t="s">
        <v>128</v>
      </c>
    </row>
    <row r="202" spans="2:51" s="15" customFormat="1" ht="11.25">
      <c r="B202" s="205"/>
      <c r="C202" s="206"/>
      <c r="D202" s="185" t="s">
        <v>140</v>
      </c>
      <c r="E202" s="207" t="s">
        <v>19</v>
      </c>
      <c r="F202" s="208" t="s">
        <v>164</v>
      </c>
      <c r="G202" s="206"/>
      <c r="H202" s="209">
        <v>72.64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140</v>
      </c>
      <c r="AU202" s="215" t="s">
        <v>84</v>
      </c>
      <c r="AV202" s="15" t="s">
        <v>135</v>
      </c>
      <c r="AW202" s="15" t="s">
        <v>35</v>
      </c>
      <c r="AX202" s="15" t="s">
        <v>82</v>
      </c>
      <c r="AY202" s="215" t="s">
        <v>128</v>
      </c>
    </row>
    <row r="203" spans="1:65" s="2" customFormat="1" ht="16.5" customHeight="1">
      <c r="A203" s="35"/>
      <c r="B203" s="36"/>
      <c r="C203" s="170" t="s">
        <v>289</v>
      </c>
      <c r="D203" s="170" t="s">
        <v>130</v>
      </c>
      <c r="E203" s="171" t="s">
        <v>290</v>
      </c>
      <c r="F203" s="172" t="s">
        <v>291</v>
      </c>
      <c r="G203" s="173" t="s">
        <v>200</v>
      </c>
      <c r="H203" s="174">
        <v>2.708</v>
      </c>
      <c r="I203" s="175"/>
      <c r="J203" s="176">
        <f>ROUND(I203*H203,2)</f>
        <v>0</v>
      </c>
      <c r="K203" s="172" t="s">
        <v>134</v>
      </c>
      <c r="L203" s="40"/>
      <c r="M203" s="177" t="s">
        <v>19</v>
      </c>
      <c r="N203" s="178" t="s">
        <v>45</v>
      </c>
      <c r="O203" s="65"/>
      <c r="P203" s="179">
        <f>O203*H203</f>
        <v>0</v>
      </c>
      <c r="Q203" s="179">
        <v>1.06277</v>
      </c>
      <c r="R203" s="179">
        <f>Q203*H203</f>
        <v>2.87798116</v>
      </c>
      <c r="S203" s="179">
        <v>0</v>
      </c>
      <c r="T203" s="18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1" t="s">
        <v>135</v>
      </c>
      <c r="AT203" s="181" t="s">
        <v>130</v>
      </c>
      <c r="AU203" s="181" t="s">
        <v>84</v>
      </c>
      <c r="AY203" s="18" t="s">
        <v>128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8" t="s">
        <v>82</v>
      </c>
      <c r="BK203" s="182">
        <f>ROUND(I203*H203,2)</f>
        <v>0</v>
      </c>
      <c r="BL203" s="18" t="s">
        <v>135</v>
      </c>
      <c r="BM203" s="181" t="s">
        <v>292</v>
      </c>
    </row>
    <row r="204" spans="2:51" s="13" customFormat="1" ht="11.25">
      <c r="B204" s="183"/>
      <c r="C204" s="184"/>
      <c r="D204" s="185" t="s">
        <v>140</v>
      </c>
      <c r="E204" s="186" t="s">
        <v>19</v>
      </c>
      <c r="F204" s="187" t="s">
        <v>293</v>
      </c>
      <c r="G204" s="184"/>
      <c r="H204" s="188">
        <v>2.708</v>
      </c>
      <c r="I204" s="189"/>
      <c r="J204" s="184"/>
      <c r="K204" s="184"/>
      <c r="L204" s="190"/>
      <c r="M204" s="191"/>
      <c r="N204" s="192"/>
      <c r="O204" s="192"/>
      <c r="P204" s="192"/>
      <c r="Q204" s="192"/>
      <c r="R204" s="192"/>
      <c r="S204" s="192"/>
      <c r="T204" s="193"/>
      <c r="AT204" s="194" t="s">
        <v>140</v>
      </c>
      <c r="AU204" s="194" t="s">
        <v>84</v>
      </c>
      <c r="AV204" s="13" t="s">
        <v>84</v>
      </c>
      <c r="AW204" s="13" t="s">
        <v>35</v>
      </c>
      <c r="AX204" s="13" t="s">
        <v>82</v>
      </c>
      <c r="AY204" s="194" t="s">
        <v>128</v>
      </c>
    </row>
    <row r="205" spans="2:63" s="12" customFormat="1" ht="22.9" customHeight="1">
      <c r="B205" s="154"/>
      <c r="C205" s="155"/>
      <c r="D205" s="156" t="s">
        <v>73</v>
      </c>
      <c r="E205" s="168" t="s">
        <v>181</v>
      </c>
      <c r="F205" s="168" t="s">
        <v>294</v>
      </c>
      <c r="G205" s="155"/>
      <c r="H205" s="155"/>
      <c r="I205" s="158"/>
      <c r="J205" s="169">
        <f>BK205</f>
        <v>0</v>
      </c>
      <c r="K205" s="155"/>
      <c r="L205" s="160"/>
      <c r="M205" s="161"/>
      <c r="N205" s="162"/>
      <c r="O205" s="162"/>
      <c r="P205" s="163">
        <f>SUM(P206:P245)</f>
        <v>0</v>
      </c>
      <c r="Q205" s="162"/>
      <c r="R205" s="163">
        <f>SUM(R206:R245)</f>
        <v>65.25173</v>
      </c>
      <c r="S205" s="162"/>
      <c r="T205" s="164">
        <f>SUM(T206:T245)</f>
        <v>19184.116</v>
      </c>
      <c r="AR205" s="165" t="s">
        <v>82</v>
      </c>
      <c r="AT205" s="166" t="s">
        <v>73</v>
      </c>
      <c r="AU205" s="166" t="s">
        <v>82</v>
      </c>
      <c r="AY205" s="165" t="s">
        <v>128</v>
      </c>
      <c r="BK205" s="167">
        <f>SUM(BK206:BK245)</f>
        <v>0</v>
      </c>
    </row>
    <row r="206" spans="1:65" s="2" customFormat="1" ht="24.2" customHeight="1">
      <c r="A206" s="35"/>
      <c r="B206" s="36"/>
      <c r="C206" s="170" t="s">
        <v>295</v>
      </c>
      <c r="D206" s="170" t="s">
        <v>130</v>
      </c>
      <c r="E206" s="171" t="s">
        <v>296</v>
      </c>
      <c r="F206" s="172" t="s">
        <v>297</v>
      </c>
      <c r="G206" s="173" t="s">
        <v>254</v>
      </c>
      <c r="H206" s="174">
        <v>20</v>
      </c>
      <c r="I206" s="175"/>
      <c r="J206" s="176">
        <f>ROUND(I206*H206,2)</f>
        <v>0</v>
      </c>
      <c r="K206" s="172" t="s">
        <v>134</v>
      </c>
      <c r="L206" s="40"/>
      <c r="M206" s="177" t="s">
        <v>19</v>
      </c>
      <c r="N206" s="178" t="s">
        <v>45</v>
      </c>
      <c r="O206" s="65"/>
      <c r="P206" s="179">
        <f>O206*H206</f>
        <v>0</v>
      </c>
      <c r="Q206" s="179">
        <v>0.1554</v>
      </c>
      <c r="R206" s="179">
        <f>Q206*H206</f>
        <v>3.108</v>
      </c>
      <c r="S206" s="179">
        <v>0</v>
      </c>
      <c r="T206" s="18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1" t="s">
        <v>135</v>
      </c>
      <c r="AT206" s="181" t="s">
        <v>130</v>
      </c>
      <c r="AU206" s="181" t="s">
        <v>84</v>
      </c>
      <c r="AY206" s="18" t="s">
        <v>128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8" t="s">
        <v>82</v>
      </c>
      <c r="BK206" s="182">
        <f>ROUND(I206*H206,2)</f>
        <v>0</v>
      </c>
      <c r="BL206" s="18" t="s">
        <v>135</v>
      </c>
      <c r="BM206" s="181" t="s">
        <v>298</v>
      </c>
    </row>
    <row r="207" spans="1:65" s="2" customFormat="1" ht="16.5" customHeight="1">
      <c r="A207" s="35"/>
      <c r="B207" s="36"/>
      <c r="C207" s="216" t="s">
        <v>299</v>
      </c>
      <c r="D207" s="216" t="s">
        <v>197</v>
      </c>
      <c r="E207" s="217" t="s">
        <v>300</v>
      </c>
      <c r="F207" s="218" t="s">
        <v>301</v>
      </c>
      <c r="G207" s="219" t="s">
        <v>254</v>
      </c>
      <c r="H207" s="220">
        <v>20</v>
      </c>
      <c r="I207" s="221"/>
      <c r="J207" s="222">
        <f>ROUND(I207*H207,2)</f>
        <v>0</v>
      </c>
      <c r="K207" s="218" t="s">
        <v>134</v>
      </c>
      <c r="L207" s="223"/>
      <c r="M207" s="224" t="s">
        <v>19</v>
      </c>
      <c r="N207" s="225" t="s">
        <v>45</v>
      </c>
      <c r="O207" s="65"/>
      <c r="P207" s="179">
        <f>O207*H207</f>
        <v>0</v>
      </c>
      <c r="Q207" s="179">
        <v>0.058</v>
      </c>
      <c r="R207" s="179">
        <f>Q207*H207</f>
        <v>1.1600000000000001</v>
      </c>
      <c r="S207" s="179">
        <v>0</v>
      </c>
      <c r="T207" s="18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1" t="s">
        <v>177</v>
      </c>
      <c r="AT207" s="181" t="s">
        <v>197</v>
      </c>
      <c r="AU207" s="181" t="s">
        <v>84</v>
      </c>
      <c r="AY207" s="18" t="s">
        <v>128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8" t="s">
        <v>82</v>
      </c>
      <c r="BK207" s="182">
        <f>ROUND(I207*H207,2)</f>
        <v>0</v>
      </c>
      <c r="BL207" s="18" t="s">
        <v>135</v>
      </c>
      <c r="BM207" s="181" t="s">
        <v>302</v>
      </c>
    </row>
    <row r="208" spans="1:65" s="2" customFormat="1" ht="33" customHeight="1">
      <c r="A208" s="35"/>
      <c r="B208" s="36"/>
      <c r="C208" s="170" t="s">
        <v>303</v>
      </c>
      <c r="D208" s="170" t="s">
        <v>130</v>
      </c>
      <c r="E208" s="171" t="s">
        <v>304</v>
      </c>
      <c r="F208" s="172" t="s">
        <v>305</v>
      </c>
      <c r="G208" s="173" t="s">
        <v>254</v>
      </c>
      <c r="H208" s="174">
        <v>118.6</v>
      </c>
      <c r="I208" s="175"/>
      <c r="J208" s="176">
        <f>ROUND(I208*H208,2)</f>
        <v>0</v>
      </c>
      <c r="K208" s="172" t="s">
        <v>201</v>
      </c>
      <c r="L208" s="40"/>
      <c r="M208" s="177" t="s">
        <v>19</v>
      </c>
      <c r="N208" s="178" t="s">
        <v>45</v>
      </c>
      <c r="O208" s="65"/>
      <c r="P208" s="179">
        <f>O208*H208</f>
        <v>0</v>
      </c>
      <c r="Q208" s="179">
        <v>0.14761</v>
      </c>
      <c r="R208" s="179">
        <f>Q208*H208</f>
        <v>17.506545999999997</v>
      </c>
      <c r="S208" s="179">
        <v>0</v>
      </c>
      <c r="T208" s="18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1" t="s">
        <v>135</v>
      </c>
      <c r="AT208" s="181" t="s">
        <v>130</v>
      </c>
      <c r="AU208" s="181" t="s">
        <v>84</v>
      </c>
      <c r="AY208" s="18" t="s">
        <v>128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82</v>
      </c>
      <c r="BK208" s="182">
        <f>ROUND(I208*H208,2)</f>
        <v>0</v>
      </c>
      <c r="BL208" s="18" t="s">
        <v>135</v>
      </c>
      <c r="BM208" s="181" t="s">
        <v>306</v>
      </c>
    </row>
    <row r="209" spans="1:47" s="2" customFormat="1" ht="11.25">
      <c r="A209" s="35"/>
      <c r="B209" s="36"/>
      <c r="C209" s="37"/>
      <c r="D209" s="226" t="s">
        <v>245</v>
      </c>
      <c r="E209" s="37"/>
      <c r="F209" s="227" t="s">
        <v>307</v>
      </c>
      <c r="G209" s="37"/>
      <c r="H209" s="37"/>
      <c r="I209" s="228"/>
      <c r="J209" s="37"/>
      <c r="K209" s="37"/>
      <c r="L209" s="40"/>
      <c r="M209" s="229"/>
      <c r="N209" s="230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245</v>
      </c>
      <c r="AU209" s="18" t="s">
        <v>84</v>
      </c>
    </row>
    <row r="210" spans="2:51" s="13" customFormat="1" ht="11.25">
      <c r="B210" s="183"/>
      <c r="C210" s="184"/>
      <c r="D210" s="185" t="s">
        <v>140</v>
      </c>
      <c r="E210" s="186" t="s">
        <v>19</v>
      </c>
      <c r="F210" s="187" t="s">
        <v>308</v>
      </c>
      <c r="G210" s="184"/>
      <c r="H210" s="188">
        <v>118.6</v>
      </c>
      <c r="I210" s="189"/>
      <c r="J210" s="184"/>
      <c r="K210" s="184"/>
      <c r="L210" s="190"/>
      <c r="M210" s="191"/>
      <c r="N210" s="192"/>
      <c r="O210" s="192"/>
      <c r="P210" s="192"/>
      <c r="Q210" s="192"/>
      <c r="R210" s="192"/>
      <c r="S210" s="192"/>
      <c r="T210" s="193"/>
      <c r="AT210" s="194" t="s">
        <v>140</v>
      </c>
      <c r="AU210" s="194" t="s">
        <v>84</v>
      </c>
      <c r="AV210" s="13" t="s">
        <v>84</v>
      </c>
      <c r="AW210" s="13" t="s">
        <v>35</v>
      </c>
      <c r="AX210" s="13" t="s">
        <v>82</v>
      </c>
      <c r="AY210" s="194" t="s">
        <v>128</v>
      </c>
    </row>
    <row r="211" spans="1:65" s="2" customFormat="1" ht="16.5" customHeight="1">
      <c r="A211" s="35"/>
      <c r="B211" s="36"/>
      <c r="C211" s="216" t="s">
        <v>309</v>
      </c>
      <c r="D211" s="216" t="s">
        <v>197</v>
      </c>
      <c r="E211" s="217" t="s">
        <v>310</v>
      </c>
      <c r="F211" s="218" t="s">
        <v>311</v>
      </c>
      <c r="G211" s="219" t="s">
        <v>254</v>
      </c>
      <c r="H211" s="220">
        <v>118.6</v>
      </c>
      <c r="I211" s="221"/>
      <c r="J211" s="222">
        <f>ROUND(I211*H211,2)</f>
        <v>0</v>
      </c>
      <c r="K211" s="218" t="s">
        <v>201</v>
      </c>
      <c r="L211" s="223"/>
      <c r="M211" s="224" t="s">
        <v>19</v>
      </c>
      <c r="N211" s="225" t="s">
        <v>45</v>
      </c>
      <c r="O211" s="65"/>
      <c r="P211" s="179">
        <f>O211*H211</f>
        <v>0</v>
      </c>
      <c r="Q211" s="179">
        <v>0.14044</v>
      </c>
      <c r="R211" s="179">
        <f>Q211*H211</f>
        <v>16.656184</v>
      </c>
      <c r="S211" s="179">
        <v>0</v>
      </c>
      <c r="T211" s="18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1" t="s">
        <v>177</v>
      </c>
      <c r="AT211" s="181" t="s">
        <v>197</v>
      </c>
      <c r="AU211" s="181" t="s">
        <v>84</v>
      </c>
      <c r="AY211" s="18" t="s">
        <v>128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18" t="s">
        <v>82</v>
      </c>
      <c r="BK211" s="182">
        <f>ROUND(I211*H211,2)</f>
        <v>0</v>
      </c>
      <c r="BL211" s="18" t="s">
        <v>135</v>
      </c>
      <c r="BM211" s="181" t="s">
        <v>312</v>
      </c>
    </row>
    <row r="212" spans="1:65" s="2" customFormat="1" ht="21.75" customHeight="1">
      <c r="A212" s="35"/>
      <c r="B212" s="36"/>
      <c r="C212" s="170" t="s">
        <v>313</v>
      </c>
      <c r="D212" s="170" t="s">
        <v>130</v>
      </c>
      <c r="E212" s="171" t="s">
        <v>314</v>
      </c>
      <c r="F212" s="172" t="s">
        <v>315</v>
      </c>
      <c r="G212" s="173" t="s">
        <v>133</v>
      </c>
      <c r="H212" s="174">
        <v>500</v>
      </c>
      <c r="I212" s="175"/>
      <c r="J212" s="176">
        <f>ROUND(I212*H212,2)</f>
        <v>0</v>
      </c>
      <c r="K212" s="172" t="s">
        <v>134</v>
      </c>
      <c r="L212" s="40"/>
      <c r="M212" s="177" t="s">
        <v>19</v>
      </c>
      <c r="N212" s="178" t="s">
        <v>45</v>
      </c>
      <c r="O212" s="65"/>
      <c r="P212" s="179">
        <f>O212*H212</f>
        <v>0</v>
      </c>
      <c r="Q212" s="179">
        <v>0</v>
      </c>
      <c r="R212" s="179">
        <f>Q212*H212</f>
        <v>0</v>
      </c>
      <c r="S212" s="179">
        <v>0.02</v>
      </c>
      <c r="T212" s="180">
        <f>S212*H212</f>
        <v>10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1" t="s">
        <v>135</v>
      </c>
      <c r="AT212" s="181" t="s">
        <v>130</v>
      </c>
      <c r="AU212" s="181" t="s">
        <v>84</v>
      </c>
      <c r="AY212" s="18" t="s">
        <v>128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8" t="s">
        <v>82</v>
      </c>
      <c r="BK212" s="182">
        <f>ROUND(I212*H212,2)</f>
        <v>0</v>
      </c>
      <c r="BL212" s="18" t="s">
        <v>135</v>
      </c>
      <c r="BM212" s="181" t="s">
        <v>316</v>
      </c>
    </row>
    <row r="213" spans="1:65" s="2" customFormat="1" ht="33" customHeight="1">
      <c r="A213" s="35"/>
      <c r="B213" s="36"/>
      <c r="C213" s="170" t="s">
        <v>317</v>
      </c>
      <c r="D213" s="170" t="s">
        <v>130</v>
      </c>
      <c r="E213" s="171" t="s">
        <v>318</v>
      </c>
      <c r="F213" s="172" t="s">
        <v>319</v>
      </c>
      <c r="G213" s="173" t="s">
        <v>133</v>
      </c>
      <c r="H213" s="174">
        <v>500</v>
      </c>
      <c r="I213" s="175"/>
      <c r="J213" s="176">
        <f>ROUND(I213*H213,2)</f>
        <v>0</v>
      </c>
      <c r="K213" s="172" t="s">
        <v>134</v>
      </c>
      <c r="L213" s="40"/>
      <c r="M213" s="177" t="s">
        <v>19</v>
      </c>
      <c r="N213" s="178" t="s">
        <v>45</v>
      </c>
      <c r="O213" s="65"/>
      <c r="P213" s="179">
        <f>O213*H213</f>
        <v>0</v>
      </c>
      <c r="Q213" s="179">
        <v>0</v>
      </c>
      <c r="R213" s="179">
        <f>Q213*H213</f>
        <v>0</v>
      </c>
      <c r="S213" s="179">
        <v>0.02</v>
      </c>
      <c r="T213" s="180">
        <f>S213*H213</f>
        <v>10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1" t="s">
        <v>135</v>
      </c>
      <c r="AT213" s="181" t="s">
        <v>130</v>
      </c>
      <c r="AU213" s="181" t="s">
        <v>84</v>
      </c>
      <c r="AY213" s="18" t="s">
        <v>128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82</v>
      </c>
      <c r="BK213" s="182">
        <f>ROUND(I213*H213,2)</f>
        <v>0</v>
      </c>
      <c r="BL213" s="18" t="s">
        <v>135</v>
      </c>
      <c r="BM213" s="181" t="s">
        <v>320</v>
      </c>
    </row>
    <row r="214" spans="1:65" s="2" customFormat="1" ht="24.2" customHeight="1">
      <c r="A214" s="35"/>
      <c r="B214" s="36"/>
      <c r="C214" s="170" t="s">
        <v>321</v>
      </c>
      <c r="D214" s="170" t="s">
        <v>130</v>
      </c>
      <c r="E214" s="171" t="s">
        <v>322</v>
      </c>
      <c r="F214" s="172" t="s">
        <v>323</v>
      </c>
      <c r="G214" s="173" t="s">
        <v>133</v>
      </c>
      <c r="H214" s="174">
        <v>100</v>
      </c>
      <c r="I214" s="175"/>
      <c r="J214" s="176">
        <f>ROUND(I214*H214,2)</f>
        <v>0</v>
      </c>
      <c r="K214" s="172" t="s">
        <v>134</v>
      </c>
      <c r="L214" s="40"/>
      <c r="M214" s="177" t="s">
        <v>19</v>
      </c>
      <c r="N214" s="178" t="s">
        <v>45</v>
      </c>
      <c r="O214" s="65"/>
      <c r="P214" s="179">
        <f>O214*H214</f>
        <v>0</v>
      </c>
      <c r="Q214" s="179">
        <v>0.00021</v>
      </c>
      <c r="R214" s="179">
        <f>Q214*H214</f>
        <v>0.021</v>
      </c>
      <c r="S214" s="179">
        <v>0</v>
      </c>
      <c r="T214" s="18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1" t="s">
        <v>135</v>
      </c>
      <c r="AT214" s="181" t="s">
        <v>130</v>
      </c>
      <c r="AU214" s="181" t="s">
        <v>84</v>
      </c>
      <c r="AY214" s="18" t="s">
        <v>128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8" t="s">
        <v>82</v>
      </c>
      <c r="BK214" s="182">
        <f>ROUND(I214*H214,2)</f>
        <v>0</v>
      </c>
      <c r="BL214" s="18" t="s">
        <v>135</v>
      </c>
      <c r="BM214" s="181" t="s">
        <v>324</v>
      </c>
    </row>
    <row r="215" spans="1:65" s="2" customFormat="1" ht="24.2" customHeight="1">
      <c r="A215" s="35"/>
      <c r="B215" s="36"/>
      <c r="C215" s="170" t="s">
        <v>325</v>
      </c>
      <c r="D215" s="170" t="s">
        <v>130</v>
      </c>
      <c r="E215" s="171" t="s">
        <v>326</v>
      </c>
      <c r="F215" s="172" t="s">
        <v>327</v>
      </c>
      <c r="G215" s="173" t="s">
        <v>154</v>
      </c>
      <c r="H215" s="174">
        <v>30055</v>
      </c>
      <c r="I215" s="175"/>
      <c r="J215" s="176">
        <f>ROUND(I215*H215,2)</f>
        <v>0</v>
      </c>
      <c r="K215" s="172" t="s">
        <v>201</v>
      </c>
      <c r="L215" s="40"/>
      <c r="M215" s="177" t="s">
        <v>19</v>
      </c>
      <c r="N215" s="178" t="s">
        <v>45</v>
      </c>
      <c r="O215" s="65"/>
      <c r="P215" s="179">
        <f>O215*H215</f>
        <v>0</v>
      </c>
      <c r="Q215" s="179">
        <v>0</v>
      </c>
      <c r="R215" s="179">
        <f>Q215*H215</f>
        <v>0</v>
      </c>
      <c r="S215" s="179">
        <v>0.54</v>
      </c>
      <c r="T215" s="180">
        <f>S215*H215</f>
        <v>16229.7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1" t="s">
        <v>135</v>
      </c>
      <c r="AT215" s="181" t="s">
        <v>130</v>
      </c>
      <c r="AU215" s="181" t="s">
        <v>84</v>
      </c>
      <c r="AY215" s="18" t="s">
        <v>128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18" t="s">
        <v>82</v>
      </c>
      <c r="BK215" s="182">
        <f>ROUND(I215*H215,2)</f>
        <v>0</v>
      </c>
      <c r="BL215" s="18" t="s">
        <v>135</v>
      </c>
      <c r="BM215" s="181" t="s">
        <v>328</v>
      </c>
    </row>
    <row r="216" spans="1:47" s="2" customFormat="1" ht="11.25">
      <c r="A216" s="35"/>
      <c r="B216" s="36"/>
      <c r="C216" s="37"/>
      <c r="D216" s="226" t="s">
        <v>245</v>
      </c>
      <c r="E216" s="37"/>
      <c r="F216" s="227" t="s">
        <v>329</v>
      </c>
      <c r="G216" s="37"/>
      <c r="H216" s="37"/>
      <c r="I216" s="228"/>
      <c r="J216" s="37"/>
      <c r="K216" s="37"/>
      <c r="L216" s="40"/>
      <c r="M216" s="229"/>
      <c r="N216" s="230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245</v>
      </c>
      <c r="AU216" s="18" t="s">
        <v>84</v>
      </c>
    </row>
    <row r="217" spans="1:47" s="2" customFormat="1" ht="117">
      <c r="A217" s="35"/>
      <c r="B217" s="36"/>
      <c r="C217" s="37"/>
      <c r="D217" s="185" t="s">
        <v>330</v>
      </c>
      <c r="E217" s="37"/>
      <c r="F217" s="231" t="s">
        <v>331</v>
      </c>
      <c r="G217" s="37"/>
      <c r="H217" s="37"/>
      <c r="I217" s="228"/>
      <c r="J217" s="37"/>
      <c r="K217" s="37"/>
      <c r="L217" s="40"/>
      <c r="M217" s="229"/>
      <c r="N217" s="230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330</v>
      </c>
      <c r="AU217" s="18" t="s">
        <v>84</v>
      </c>
    </row>
    <row r="218" spans="2:51" s="14" customFormat="1" ht="11.25">
      <c r="B218" s="195"/>
      <c r="C218" s="196"/>
      <c r="D218" s="185" t="s">
        <v>140</v>
      </c>
      <c r="E218" s="197" t="s">
        <v>19</v>
      </c>
      <c r="F218" s="198" t="s">
        <v>332</v>
      </c>
      <c r="G218" s="196"/>
      <c r="H218" s="197" t="s">
        <v>19</v>
      </c>
      <c r="I218" s="199"/>
      <c r="J218" s="196"/>
      <c r="K218" s="196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140</v>
      </c>
      <c r="AU218" s="204" t="s">
        <v>84</v>
      </c>
      <c r="AV218" s="14" t="s">
        <v>82</v>
      </c>
      <c r="AW218" s="14" t="s">
        <v>35</v>
      </c>
      <c r="AX218" s="14" t="s">
        <v>74</v>
      </c>
      <c r="AY218" s="204" t="s">
        <v>128</v>
      </c>
    </row>
    <row r="219" spans="2:51" s="13" customFormat="1" ht="11.25">
      <c r="B219" s="183"/>
      <c r="C219" s="184"/>
      <c r="D219" s="185" t="s">
        <v>140</v>
      </c>
      <c r="E219" s="186" t="s">
        <v>19</v>
      </c>
      <c r="F219" s="187" t="s">
        <v>333</v>
      </c>
      <c r="G219" s="184"/>
      <c r="H219" s="188">
        <v>8955</v>
      </c>
      <c r="I219" s="189"/>
      <c r="J219" s="184"/>
      <c r="K219" s="184"/>
      <c r="L219" s="190"/>
      <c r="M219" s="191"/>
      <c r="N219" s="192"/>
      <c r="O219" s="192"/>
      <c r="P219" s="192"/>
      <c r="Q219" s="192"/>
      <c r="R219" s="192"/>
      <c r="S219" s="192"/>
      <c r="T219" s="193"/>
      <c r="AT219" s="194" t="s">
        <v>140</v>
      </c>
      <c r="AU219" s="194" t="s">
        <v>84</v>
      </c>
      <c r="AV219" s="13" t="s">
        <v>84</v>
      </c>
      <c r="AW219" s="13" t="s">
        <v>35</v>
      </c>
      <c r="AX219" s="13" t="s">
        <v>74</v>
      </c>
      <c r="AY219" s="194" t="s">
        <v>128</v>
      </c>
    </row>
    <row r="220" spans="2:51" s="14" customFormat="1" ht="11.25">
      <c r="B220" s="195"/>
      <c r="C220" s="196"/>
      <c r="D220" s="185" t="s">
        <v>140</v>
      </c>
      <c r="E220" s="197" t="s">
        <v>19</v>
      </c>
      <c r="F220" s="198" t="s">
        <v>334</v>
      </c>
      <c r="G220" s="196"/>
      <c r="H220" s="197" t="s">
        <v>19</v>
      </c>
      <c r="I220" s="199"/>
      <c r="J220" s="196"/>
      <c r="K220" s="196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140</v>
      </c>
      <c r="AU220" s="204" t="s">
        <v>84</v>
      </c>
      <c r="AV220" s="14" t="s">
        <v>82</v>
      </c>
      <c r="AW220" s="14" t="s">
        <v>35</v>
      </c>
      <c r="AX220" s="14" t="s">
        <v>74</v>
      </c>
      <c r="AY220" s="204" t="s">
        <v>128</v>
      </c>
    </row>
    <row r="221" spans="2:51" s="13" customFormat="1" ht="11.25">
      <c r="B221" s="183"/>
      <c r="C221" s="184"/>
      <c r="D221" s="185" t="s">
        <v>140</v>
      </c>
      <c r="E221" s="186" t="s">
        <v>19</v>
      </c>
      <c r="F221" s="187" t="s">
        <v>335</v>
      </c>
      <c r="G221" s="184"/>
      <c r="H221" s="188">
        <v>5445</v>
      </c>
      <c r="I221" s="189"/>
      <c r="J221" s="184"/>
      <c r="K221" s="184"/>
      <c r="L221" s="190"/>
      <c r="M221" s="191"/>
      <c r="N221" s="192"/>
      <c r="O221" s="192"/>
      <c r="P221" s="192"/>
      <c r="Q221" s="192"/>
      <c r="R221" s="192"/>
      <c r="S221" s="192"/>
      <c r="T221" s="193"/>
      <c r="AT221" s="194" t="s">
        <v>140</v>
      </c>
      <c r="AU221" s="194" t="s">
        <v>84</v>
      </c>
      <c r="AV221" s="13" t="s">
        <v>84</v>
      </c>
      <c r="AW221" s="13" t="s">
        <v>35</v>
      </c>
      <c r="AX221" s="13" t="s">
        <v>74</v>
      </c>
      <c r="AY221" s="194" t="s">
        <v>128</v>
      </c>
    </row>
    <row r="222" spans="2:51" s="14" customFormat="1" ht="11.25">
      <c r="B222" s="195"/>
      <c r="C222" s="196"/>
      <c r="D222" s="185" t="s">
        <v>140</v>
      </c>
      <c r="E222" s="197" t="s">
        <v>19</v>
      </c>
      <c r="F222" s="198" t="s">
        <v>336</v>
      </c>
      <c r="G222" s="196"/>
      <c r="H222" s="197" t="s">
        <v>19</v>
      </c>
      <c r="I222" s="199"/>
      <c r="J222" s="196"/>
      <c r="K222" s="196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140</v>
      </c>
      <c r="AU222" s="204" t="s">
        <v>84</v>
      </c>
      <c r="AV222" s="14" t="s">
        <v>82</v>
      </c>
      <c r="AW222" s="14" t="s">
        <v>35</v>
      </c>
      <c r="AX222" s="14" t="s">
        <v>74</v>
      </c>
      <c r="AY222" s="204" t="s">
        <v>128</v>
      </c>
    </row>
    <row r="223" spans="2:51" s="13" customFormat="1" ht="11.25">
      <c r="B223" s="183"/>
      <c r="C223" s="184"/>
      <c r="D223" s="185" t="s">
        <v>140</v>
      </c>
      <c r="E223" s="186" t="s">
        <v>19</v>
      </c>
      <c r="F223" s="187" t="s">
        <v>337</v>
      </c>
      <c r="G223" s="184"/>
      <c r="H223" s="188">
        <v>10855</v>
      </c>
      <c r="I223" s="189"/>
      <c r="J223" s="184"/>
      <c r="K223" s="184"/>
      <c r="L223" s="190"/>
      <c r="M223" s="191"/>
      <c r="N223" s="192"/>
      <c r="O223" s="192"/>
      <c r="P223" s="192"/>
      <c r="Q223" s="192"/>
      <c r="R223" s="192"/>
      <c r="S223" s="192"/>
      <c r="T223" s="193"/>
      <c r="AT223" s="194" t="s">
        <v>140</v>
      </c>
      <c r="AU223" s="194" t="s">
        <v>84</v>
      </c>
      <c r="AV223" s="13" t="s">
        <v>84</v>
      </c>
      <c r="AW223" s="13" t="s">
        <v>35</v>
      </c>
      <c r="AX223" s="13" t="s">
        <v>74</v>
      </c>
      <c r="AY223" s="194" t="s">
        <v>128</v>
      </c>
    </row>
    <row r="224" spans="2:51" s="14" customFormat="1" ht="11.25">
      <c r="B224" s="195"/>
      <c r="C224" s="196"/>
      <c r="D224" s="185" t="s">
        <v>140</v>
      </c>
      <c r="E224" s="197" t="s">
        <v>19</v>
      </c>
      <c r="F224" s="198" t="s">
        <v>338</v>
      </c>
      <c r="G224" s="196"/>
      <c r="H224" s="197" t="s">
        <v>19</v>
      </c>
      <c r="I224" s="199"/>
      <c r="J224" s="196"/>
      <c r="K224" s="196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140</v>
      </c>
      <c r="AU224" s="204" t="s">
        <v>84</v>
      </c>
      <c r="AV224" s="14" t="s">
        <v>82</v>
      </c>
      <c r="AW224" s="14" t="s">
        <v>35</v>
      </c>
      <c r="AX224" s="14" t="s">
        <v>74</v>
      </c>
      <c r="AY224" s="204" t="s">
        <v>128</v>
      </c>
    </row>
    <row r="225" spans="2:51" s="13" customFormat="1" ht="11.25">
      <c r="B225" s="183"/>
      <c r="C225" s="184"/>
      <c r="D225" s="185" t="s">
        <v>140</v>
      </c>
      <c r="E225" s="186" t="s">
        <v>19</v>
      </c>
      <c r="F225" s="187" t="s">
        <v>339</v>
      </c>
      <c r="G225" s="184"/>
      <c r="H225" s="188">
        <v>4800</v>
      </c>
      <c r="I225" s="189"/>
      <c r="J225" s="184"/>
      <c r="K225" s="184"/>
      <c r="L225" s="190"/>
      <c r="M225" s="191"/>
      <c r="N225" s="192"/>
      <c r="O225" s="192"/>
      <c r="P225" s="192"/>
      <c r="Q225" s="192"/>
      <c r="R225" s="192"/>
      <c r="S225" s="192"/>
      <c r="T225" s="193"/>
      <c r="AT225" s="194" t="s">
        <v>140</v>
      </c>
      <c r="AU225" s="194" t="s">
        <v>84</v>
      </c>
      <c r="AV225" s="13" t="s">
        <v>84</v>
      </c>
      <c r="AW225" s="13" t="s">
        <v>35</v>
      </c>
      <c r="AX225" s="13" t="s">
        <v>74</v>
      </c>
      <c r="AY225" s="194" t="s">
        <v>128</v>
      </c>
    </row>
    <row r="226" spans="2:51" s="15" customFormat="1" ht="11.25">
      <c r="B226" s="205"/>
      <c r="C226" s="206"/>
      <c r="D226" s="185" t="s">
        <v>140</v>
      </c>
      <c r="E226" s="207" t="s">
        <v>19</v>
      </c>
      <c r="F226" s="208" t="s">
        <v>164</v>
      </c>
      <c r="G226" s="206"/>
      <c r="H226" s="209">
        <v>30055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140</v>
      </c>
      <c r="AU226" s="215" t="s">
        <v>84</v>
      </c>
      <c r="AV226" s="15" t="s">
        <v>135</v>
      </c>
      <c r="AW226" s="15" t="s">
        <v>35</v>
      </c>
      <c r="AX226" s="15" t="s">
        <v>82</v>
      </c>
      <c r="AY226" s="215" t="s">
        <v>128</v>
      </c>
    </row>
    <row r="227" spans="1:65" s="2" customFormat="1" ht="16.5" customHeight="1">
      <c r="A227" s="35"/>
      <c r="B227" s="36"/>
      <c r="C227" s="170" t="s">
        <v>340</v>
      </c>
      <c r="D227" s="170" t="s">
        <v>130</v>
      </c>
      <c r="E227" s="171" t="s">
        <v>341</v>
      </c>
      <c r="F227" s="172" t="s">
        <v>342</v>
      </c>
      <c r="G227" s="173" t="s">
        <v>154</v>
      </c>
      <c r="H227" s="174">
        <v>1217.6</v>
      </c>
      <c r="I227" s="175"/>
      <c r="J227" s="176">
        <f>ROUND(I227*H227,2)</f>
        <v>0</v>
      </c>
      <c r="K227" s="172" t="s">
        <v>201</v>
      </c>
      <c r="L227" s="40"/>
      <c r="M227" s="177" t="s">
        <v>19</v>
      </c>
      <c r="N227" s="178" t="s">
        <v>45</v>
      </c>
      <c r="O227" s="65"/>
      <c r="P227" s="179">
        <f>O227*H227</f>
        <v>0</v>
      </c>
      <c r="Q227" s="179">
        <v>0</v>
      </c>
      <c r="R227" s="179">
        <f>Q227*H227</f>
        <v>0</v>
      </c>
      <c r="S227" s="179">
        <v>2.41</v>
      </c>
      <c r="T227" s="180">
        <f>S227*H227</f>
        <v>2934.416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1" t="s">
        <v>135</v>
      </c>
      <c r="AT227" s="181" t="s">
        <v>130</v>
      </c>
      <c r="AU227" s="181" t="s">
        <v>84</v>
      </c>
      <c r="AY227" s="18" t="s">
        <v>128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18" t="s">
        <v>82</v>
      </c>
      <c r="BK227" s="182">
        <f>ROUND(I227*H227,2)</f>
        <v>0</v>
      </c>
      <c r="BL227" s="18" t="s">
        <v>135</v>
      </c>
      <c r="BM227" s="181" t="s">
        <v>343</v>
      </c>
    </row>
    <row r="228" spans="1:47" s="2" customFormat="1" ht="11.25">
      <c r="A228" s="35"/>
      <c r="B228" s="36"/>
      <c r="C228" s="37"/>
      <c r="D228" s="226" t="s">
        <v>245</v>
      </c>
      <c r="E228" s="37"/>
      <c r="F228" s="227" t="s">
        <v>344</v>
      </c>
      <c r="G228" s="37"/>
      <c r="H228" s="37"/>
      <c r="I228" s="228"/>
      <c r="J228" s="37"/>
      <c r="K228" s="37"/>
      <c r="L228" s="40"/>
      <c r="M228" s="229"/>
      <c r="N228" s="230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245</v>
      </c>
      <c r="AU228" s="18" t="s">
        <v>84</v>
      </c>
    </row>
    <row r="229" spans="2:51" s="14" customFormat="1" ht="11.25">
      <c r="B229" s="195"/>
      <c r="C229" s="196"/>
      <c r="D229" s="185" t="s">
        <v>140</v>
      </c>
      <c r="E229" s="197" t="s">
        <v>19</v>
      </c>
      <c r="F229" s="198" t="s">
        <v>156</v>
      </c>
      <c r="G229" s="196"/>
      <c r="H229" s="197" t="s">
        <v>19</v>
      </c>
      <c r="I229" s="199"/>
      <c r="J229" s="196"/>
      <c r="K229" s="196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140</v>
      </c>
      <c r="AU229" s="204" t="s">
        <v>84</v>
      </c>
      <c r="AV229" s="14" t="s">
        <v>82</v>
      </c>
      <c r="AW229" s="14" t="s">
        <v>35</v>
      </c>
      <c r="AX229" s="14" t="s">
        <v>74</v>
      </c>
      <c r="AY229" s="204" t="s">
        <v>128</v>
      </c>
    </row>
    <row r="230" spans="2:51" s="14" customFormat="1" ht="11.25">
      <c r="B230" s="195"/>
      <c r="C230" s="196"/>
      <c r="D230" s="185" t="s">
        <v>140</v>
      </c>
      <c r="E230" s="197" t="s">
        <v>19</v>
      </c>
      <c r="F230" s="198" t="s">
        <v>157</v>
      </c>
      <c r="G230" s="196"/>
      <c r="H230" s="197" t="s">
        <v>19</v>
      </c>
      <c r="I230" s="199"/>
      <c r="J230" s="196"/>
      <c r="K230" s="196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140</v>
      </c>
      <c r="AU230" s="204" t="s">
        <v>84</v>
      </c>
      <c r="AV230" s="14" t="s">
        <v>82</v>
      </c>
      <c r="AW230" s="14" t="s">
        <v>35</v>
      </c>
      <c r="AX230" s="14" t="s">
        <v>74</v>
      </c>
      <c r="AY230" s="204" t="s">
        <v>128</v>
      </c>
    </row>
    <row r="231" spans="2:51" s="13" customFormat="1" ht="11.25">
      <c r="B231" s="183"/>
      <c r="C231" s="184"/>
      <c r="D231" s="185" t="s">
        <v>140</v>
      </c>
      <c r="E231" s="186" t="s">
        <v>19</v>
      </c>
      <c r="F231" s="187" t="s">
        <v>190</v>
      </c>
      <c r="G231" s="184"/>
      <c r="H231" s="188">
        <v>91.8</v>
      </c>
      <c r="I231" s="189"/>
      <c r="J231" s="184"/>
      <c r="K231" s="184"/>
      <c r="L231" s="190"/>
      <c r="M231" s="191"/>
      <c r="N231" s="192"/>
      <c r="O231" s="192"/>
      <c r="P231" s="192"/>
      <c r="Q231" s="192"/>
      <c r="R231" s="192"/>
      <c r="S231" s="192"/>
      <c r="T231" s="193"/>
      <c r="AT231" s="194" t="s">
        <v>140</v>
      </c>
      <c r="AU231" s="194" t="s">
        <v>84</v>
      </c>
      <c r="AV231" s="13" t="s">
        <v>84</v>
      </c>
      <c r="AW231" s="13" t="s">
        <v>35</v>
      </c>
      <c r="AX231" s="13" t="s">
        <v>74</v>
      </c>
      <c r="AY231" s="194" t="s">
        <v>128</v>
      </c>
    </row>
    <row r="232" spans="2:51" s="13" customFormat="1" ht="11.25">
      <c r="B232" s="183"/>
      <c r="C232" s="184"/>
      <c r="D232" s="185" t="s">
        <v>140</v>
      </c>
      <c r="E232" s="186" t="s">
        <v>19</v>
      </c>
      <c r="F232" s="187" t="s">
        <v>191</v>
      </c>
      <c r="G232" s="184"/>
      <c r="H232" s="188">
        <v>25.5</v>
      </c>
      <c r="I232" s="189"/>
      <c r="J232" s="184"/>
      <c r="K232" s="184"/>
      <c r="L232" s="190"/>
      <c r="M232" s="191"/>
      <c r="N232" s="192"/>
      <c r="O232" s="192"/>
      <c r="P232" s="192"/>
      <c r="Q232" s="192"/>
      <c r="R232" s="192"/>
      <c r="S232" s="192"/>
      <c r="T232" s="193"/>
      <c r="AT232" s="194" t="s">
        <v>140</v>
      </c>
      <c r="AU232" s="194" t="s">
        <v>84</v>
      </c>
      <c r="AV232" s="13" t="s">
        <v>84</v>
      </c>
      <c r="AW232" s="13" t="s">
        <v>35</v>
      </c>
      <c r="AX232" s="13" t="s">
        <v>74</v>
      </c>
      <c r="AY232" s="194" t="s">
        <v>128</v>
      </c>
    </row>
    <row r="233" spans="2:51" s="13" customFormat="1" ht="11.25">
      <c r="B233" s="183"/>
      <c r="C233" s="184"/>
      <c r="D233" s="185" t="s">
        <v>140</v>
      </c>
      <c r="E233" s="186" t="s">
        <v>19</v>
      </c>
      <c r="F233" s="187" t="s">
        <v>192</v>
      </c>
      <c r="G233" s="184"/>
      <c r="H233" s="188">
        <v>10.2</v>
      </c>
      <c r="I233" s="189"/>
      <c r="J233" s="184"/>
      <c r="K233" s="184"/>
      <c r="L233" s="190"/>
      <c r="M233" s="191"/>
      <c r="N233" s="192"/>
      <c r="O233" s="192"/>
      <c r="P233" s="192"/>
      <c r="Q233" s="192"/>
      <c r="R233" s="192"/>
      <c r="S233" s="192"/>
      <c r="T233" s="193"/>
      <c r="AT233" s="194" t="s">
        <v>140</v>
      </c>
      <c r="AU233" s="194" t="s">
        <v>84</v>
      </c>
      <c r="AV233" s="13" t="s">
        <v>84</v>
      </c>
      <c r="AW233" s="13" t="s">
        <v>35</v>
      </c>
      <c r="AX233" s="13" t="s">
        <v>74</v>
      </c>
      <c r="AY233" s="194" t="s">
        <v>128</v>
      </c>
    </row>
    <row r="234" spans="2:51" s="14" customFormat="1" ht="11.25">
      <c r="B234" s="195"/>
      <c r="C234" s="196"/>
      <c r="D234" s="185" t="s">
        <v>140</v>
      </c>
      <c r="E234" s="197" t="s">
        <v>19</v>
      </c>
      <c r="F234" s="198" t="s">
        <v>159</v>
      </c>
      <c r="G234" s="196"/>
      <c r="H234" s="197" t="s">
        <v>19</v>
      </c>
      <c r="I234" s="199"/>
      <c r="J234" s="196"/>
      <c r="K234" s="196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140</v>
      </c>
      <c r="AU234" s="204" t="s">
        <v>84</v>
      </c>
      <c r="AV234" s="14" t="s">
        <v>82</v>
      </c>
      <c r="AW234" s="14" t="s">
        <v>35</v>
      </c>
      <c r="AX234" s="14" t="s">
        <v>74</v>
      </c>
      <c r="AY234" s="204" t="s">
        <v>128</v>
      </c>
    </row>
    <row r="235" spans="2:51" s="13" customFormat="1" ht="11.25">
      <c r="B235" s="183"/>
      <c r="C235" s="184"/>
      <c r="D235" s="185" t="s">
        <v>140</v>
      </c>
      <c r="E235" s="186" t="s">
        <v>19</v>
      </c>
      <c r="F235" s="187" t="s">
        <v>193</v>
      </c>
      <c r="G235" s="184"/>
      <c r="H235" s="188">
        <v>650</v>
      </c>
      <c r="I235" s="189"/>
      <c r="J235" s="184"/>
      <c r="K235" s="184"/>
      <c r="L235" s="190"/>
      <c r="M235" s="191"/>
      <c r="N235" s="192"/>
      <c r="O235" s="192"/>
      <c r="P235" s="192"/>
      <c r="Q235" s="192"/>
      <c r="R235" s="192"/>
      <c r="S235" s="192"/>
      <c r="T235" s="193"/>
      <c r="AT235" s="194" t="s">
        <v>140</v>
      </c>
      <c r="AU235" s="194" t="s">
        <v>84</v>
      </c>
      <c r="AV235" s="13" t="s">
        <v>84</v>
      </c>
      <c r="AW235" s="13" t="s">
        <v>35</v>
      </c>
      <c r="AX235" s="13" t="s">
        <v>74</v>
      </c>
      <c r="AY235" s="194" t="s">
        <v>128</v>
      </c>
    </row>
    <row r="236" spans="2:51" s="14" customFormat="1" ht="11.25">
      <c r="B236" s="195"/>
      <c r="C236" s="196"/>
      <c r="D236" s="185" t="s">
        <v>140</v>
      </c>
      <c r="E236" s="197" t="s">
        <v>19</v>
      </c>
      <c r="F236" s="198" t="s">
        <v>161</v>
      </c>
      <c r="G236" s="196"/>
      <c r="H236" s="197" t="s">
        <v>19</v>
      </c>
      <c r="I236" s="199"/>
      <c r="J236" s="196"/>
      <c r="K236" s="196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140</v>
      </c>
      <c r="AU236" s="204" t="s">
        <v>84</v>
      </c>
      <c r="AV236" s="14" t="s">
        <v>82</v>
      </c>
      <c r="AW236" s="14" t="s">
        <v>35</v>
      </c>
      <c r="AX236" s="14" t="s">
        <v>74</v>
      </c>
      <c r="AY236" s="204" t="s">
        <v>128</v>
      </c>
    </row>
    <row r="237" spans="2:51" s="13" customFormat="1" ht="11.25">
      <c r="B237" s="183"/>
      <c r="C237" s="184"/>
      <c r="D237" s="185" t="s">
        <v>140</v>
      </c>
      <c r="E237" s="186" t="s">
        <v>19</v>
      </c>
      <c r="F237" s="187" t="s">
        <v>194</v>
      </c>
      <c r="G237" s="184"/>
      <c r="H237" s="188">
        <v>397.5</v>
      </c>
      <c r="I237" s="189"/>
      <c r="J237" s="184"/>
      <c r="K237" s="184"/>
      <c r="L237" s="190"/>
      <c r="M237" s="191"/>
      <c r="N237" s="192"/>
      <c r="O237" s="192"/>
      <c r="P237" s="192"/>
      <c r="Q237" s="192"/>
      <c r="R237" s="192"/>
      <c r="S237" s="192"/>
      <c r="T237" s="193"/>
      <c r="AT237" s="194" t="s">
        <v>140</v>
      </c>
      <c r="AU237" s="194" t="s">
        <v>84</v>
      </c>
      <c r="AV237" s="13" t="s">
        <v>84</v>
      </c>
      <c r="AW237" s="13" t="s">
        <v>35</v>
      </c>
      <c r="AX237" s="13" t="s">
        <v>74</v>
      </c>
      <c r="AY237" s="194" t="s">
        <v>128</v>
      </c>
    </row>
    <row r="238" spans="2:51" s="13" customFormat="1" ht="11.25">
      <c r="B238" s="183"/>
      <c r="C238" s="184"/>
      <c r="D238" s="185" t="s">
        <v>140</v>
      </c>
      <c r="E238" s="186" t="s">
        <v>19</v>
      </c>
      <c r="F238" s="187" t="s">
        <v>195</v>
      </c>
      <c r="G238" s="184"/>
      <c r="H238" s="188">
        <v>42.6</v>
      </c>
      <c r="I238" s="189"/>
      <c r="J238" s="184"/>
      <c r="K238" s="184"/>
      <c r="L238" s="190"/>
      <c r="M238" s="191"/>
      <c r="N238" s="192"/>
      <c r="O238" s="192"/>
      <c r="P238" s="192"/>
      <c r="Q238" s="192"/>
      <c r="R238" s="192"/>
      <c r="S238" s="192"/>
      <c r="T238" s="193"/>
      <c r="AT238" s="194" t="s">
        <v>140</v>
      </c>
      <c r="AU238" s="194" t="s">
        <v>84</v>
      </c>
      <c r="AV238" s="13" t="s">
        <v>84</v>
      </c>
      <c r="AW238" s="13" t="s">
        <v>35</v>
      </c>
      <c r="AX238" s="13" t="s">
        <v>74</v>
      </c>
      <c r="AY238" s="194" t="s">
        <v>128</v>
      </c>
    </row>
    <row r="239" spans="2:51" s="15" customFormat="1" ht="11.25">
      <c r="B239" s="205"/>
      <c r="C239" s="206"/>
      <c r="D239" s="185" t="s">
        <v>140</v>
      </c>
      <c r="E239" s="207" t="s">
        <v>19</v>
      </c>
      <c r="F239" s="208" t="s">
        <v>164</v>
      </c>
      <c r="G239" s="206"/>
      <c r="H239" s="209">
        <v>1217.6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140</v>
      </c>
      <c r="AU239" s="215" t="s">
        <v>84</v>
      </c>
      <c r="AV239" s="15" t="s">
        <v>135</v>
      </c>
      <c r="AW239" s="15" t="s">
        <v>35</v>
      </c>
      <c r="AX239" s="15" t="s">
        <v>82</v>
      </c>
      <c r="AY239" s="215" t="s">
        <v>128</v>
      </c>
    </row>
    <row r="240" spans="1:65" s="2" customFormat="1" ht="16.5" customHeight="1">
      <c r="A240" s="35"/>
      <c r="B240" s="36"/>
      <c r="C240" s="170" t="s">
        <v>345</v>
      </c>
      <c r="D240" s="170" t="s">
        <v>130</v>
      </c>
      <c r="E240" s="171" t="s">
        <v>346</v>
      </c>
      <c r="F240" s="172" t="s">
        <v>347</v>
      </c>
      <c r="G240" s="173" t="s">
        <v>133</v>
      </c>
      <c r="H240" s="174">
        <v>61.2</v>
      </c>
      <c r="I240" s="175"/>
      <c r="J240" s="176">
        <f>ROUND(I240*H240,2)</f>
        <v>0</v>
      </c>
      <c r="K240" s="172" t="s">
        <v>134</v>
      </c>
      <c r="L240" s="40"/>
      <c r="M240" s="177" t="s">
        <v>19</v>
      </c>
      <c r="N240" s="178" t="s">
        <v>45</v>
      </c>
      <c r="O240" s="65"/>
      <c r="P240" s="179">
        <f>O240*H240</f>
        <v>0</v>
      </c>
      <c r="Q240" s="179">
        <v>0</v>
      </c>
      <c r="R240" s="179">
        <f>Q240*H240</f>
        <v>0</v>
      </c>
      <c r="S240" s="179">
        <v>0</v>
      </c>
      <c r="T240" s="18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1" t="s">
        <v>135</v>
      </c>
      <c r="AT240" s="181" t="s">
        <v>130</v>
      </c>
      <c r="AU240" s="181" t="s">
        <v>84</v>
      </c>
      <c r="AY240" s="18" t="s">
        <v>128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82</v>
      </c>
      <c r="BK240" s="182">
        <f>ROUND(I240*H240,2)</f>
        <v>0</v>
      </c>
      <c r="BL240" s="18" t="s">
        <v>135</v>
      </c>
      <c r="BM240" s="181" t="s">
        <v>348</v>
      </c>
    </row>
    <row r="241" spans="2:51" s="13" customFormat="1" ht="11.25">
      <c r="B241" s="183"/>
      <c r="C241" s="184"/>
      <c r="D241" s="185" t="s">
        <v>140</v>
      </c>
      <c r="E241" s="186" t="s">
        <v>19</v>
      </c>
      <c r="F241" s="187" t="s">
        <v>349</v>
      </c>
      <c r="G241" s="184"/>
      <c r="H241" s="188">
        <v>61.2</v>
      </c>
      <c r="I241" s="189"/>
      <c r="J241" s="184"/>
      <c r="K241" s="184"/>
      <c r="L241" s="190"/>
      <c r="M241" s="191"/>
      <c r="N241" s="192"/>
      <c r="O241" s="192"/>
      <c r="P241" s="192"/>
      <c r="Q241" s="192"/>
      <c r="R241" s="192"/>
      <c r="S241" s="192"/>
      <c r="T241" s="193"/>
      <c r="AT241" s="194" t="s">
        <v>140</v>
      </c>
      <c r="AU241" s="194" t="s">
        <v>84</v>
      </c>
      <c r="AV241" s="13" t="s">
        <v>84</v>
      </c>
      <c r="AW241" s="13" t="s">
        <v>35</v>
      </c>
      <c r="AX241" s="13" t="s">
        <v>82</v>
      </c>
      <c r="AY241" s="194" t="s">
        <v>128</v>
      </c>
    </row>
    <row r="242" spans="1:65" s="2" customFormat="1" ht="16.5" customHeight="1">
      <c r="A242" s="35"/>
      <c r="B242" s="36"/>
      <c r="C242" s="170" t="s">
        <v>350</v>
      </c>
      <c r="D242" s="170" t="s">
        <v>130</v>
      </c>
      <c r="E242" s="171" t="s">
        <v>351</v>
      </c>
      <c r="F242" s="172" t="s">
        <v>352</v>
      </c>
      <c r="G242" s="173" t="s">
        <v>254</v>
      </c>
      <c r="H242" s="174">
        <v>335</v>
      </c>
      <c r="I242" s="175"/>
      <c r="J242" s="176">
        <f>ROUND(I242*H242,2)</f>
        <v>0</v>
      </c>
      <c r="K242" s="172" t="s">
        <v>19</v>
      </c>
      <c r="L242" s="40"/>
      <c r="M242" s="177" t="s">
        <v>19</v>
      </c>
      <c r="N242" s="178" t="s">
        <v>45</v>
      </c>
      <c r="O242" s="65"/>
      <c r="P242" s="179">
        <f>O242*H242</f>
        <v>0</v>
      </c>
      <c r="Q242" s="179">
        <v>0.08</v>
      </c>
      <c r="R242" s="179">
        <f>Q242*H242</f>
        <v>26.8</v>
      </c>
      <c r="S242" s="179">
        <v>0</v>
      </c>
      <c r="T242" s="18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1" t="s">
        <v>135</v>
      </c>
      <c r="AT242" s="181" t="s">
        <v>130</v>
      </c>
      <c r="AU242" s="181" t="s">
        <v>84</v>
      </c>
      <c r="AY242" s="18" t="s">
        <v>128</v>
      </c>
      <c r="BE242" s="182">
        <f>IF(N242="základní",J242,0)</f>
        <v>0</v>
      </c>
      <c r="BF242" s="182">
        <f>IF(N242="snížená",J242,0)</f>
        <v>0</v>
      </c>
      <c r="BG242" s="182">
        <f>IF(N242="zákl. přenesená",J242,0)</f>
        <v>0</v>
      </c>
      <c r="BH242" s="182">
        <f>IF(N242="sníž. přenesená",J242,0)</f>
        <v>0</v>
      </c>
      <c r="BI242" s="182">
        <f>IF(N242="nulová",J242,0)</f>
        <v>0</v>
      </c>
      <c r="BJ242" s="18" t="s">
        <v>82</v>
      </c>
      <c r="BK242" s="182">
        <f>ROUND(I242*H242,2)</f>
        <v>0</v>
      </c>
      <c r="BL242" s="18" t="s">
        <v>135</v>
      </c>
      <c r="BM242" s="181" t="s">
        <v>353</v>
      </c>
    </row>
    <row r="243" spans="1:65" s="2" customFormat="1" ht="16.5" customHeight="1">
      <c r="A243" s="35"/>
      <c r="B243" s="36"/>
      <c r="C243" s="170" t="s">
        <v>354</v>
      </c>
      <c r="D243" s="170" t="s">
        <v>130</v>
      </c>
      <c r="E243" s="171" t="s">
        <v>355</v>
      </c>
      <c r="F243" s="172" t="s">
        <v>356</v>
      </c>
      <c r="G243" s="173" t="s">
        <v>357</v>
      </c>
      <c r="H243" s="174">
        <v>1</v>
      </c>
      <c r="I243" s="175"/>
      <c r="J243" s="176">
        <f>ROUND(I243*H243,2)</f>
        <v>0</v>
      </c>
      <c r="K243" s="172" t="s">
        <v>19</v>
      </c>
      <c r="L243" s="40"/>
      <c r="M243" s="177" t="s">
        <v>19</v>
      </c>
      <c r="N243" s="178" t="s">
        <v>45</v>
      </c>
      <c r="O243" s="65"/>
      <c r="P243" s="179">
        <f>O243*H243</f>
        <v>0</v>
      </c>
      <c r="Q243" s="179">
        <v>0</v>
      </c>
      <c r="R243" s="179">
        <f>Q243*H243</f>
        <v>0</v>
      </c>
      <c r="S243" s="179">
        <v>0</v>
      </c>
      <c r="T243" s="18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1" t="s">
        <v>135</v>
      </c>
      <c r="AT243" s="181" t="s">
        <v>130</v>
      </c>
      <c r="AU243" s="181" t="s">
        <v>84</v>
      </c>
      <c r="AY243" s="18" t="s">
        <v>128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8" t="s">
        <v>82</v>
      </c>
      <c r="BK243" s="182">
        <f>ROUND(I243*H243,2)</f>
        <v>0</v>
      </c>
      <c r="BL243" s="18" t="s">
        <v>135</v>
      </c>
      <c r="BM243" s="181" t="s">
        <v>358</v>
      </c>
    </row>
    <row r="244" spans="1:65" s="2" customFormat="1" ht="16.5" customHeight="1">
      <c r="A244" s="35"/>
      <c r="B244" s="36"/>
      <c r="C244" s="170" t="s">
        <v>359</v>
      </c>
      <c r="D244" s="170" t="s">
        <v>130</v>
      </c>
      <c r="E244" s="171" t="s">
        <v>360</v>
      </c>
      <c r="F244" s="172" t="s">
        <v>361</v>
      </c>
      <c r="G244" s="173" t="s">
        <v>362</v>
      </c>
      <c r="H244" s="174">
        <v>2</v>
      </c>
      <c r="I244" s="175"/>
      <c r="J244" s="176">
        <f>ROUND(I244*H244,2)</f>
        <v>0</v>
      </c>
      <c r="K244" s="172" t="s">
        <v>19</v>
      </c>
      <c r="L244" s="40"/>
      <c r="M244" s="177" t="s">
        <v>19</v>
      </c>
      <c r="N244" s="178" t="s">
        <v>45</v>
      </c>
      <c r="O244" s="65"/>
      <c r="P244" s="179">
        <f>O244*H244</f>
        <v>0</v>
      </c>
      <c r="Q244" s="179">
        <v>0</v>
      </c>
      <c r="R244" s="179">
        <f>Q244*H244</f>
        <v>0</v>
      </c>
      <c r="S244" s="179">
        <v>0</v>
      </c>
      <c r="T244" s="18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1" t="s">
        <v>135</v>
      </c>
      <c r="AT244" s="181" t="s">
        <v>130</v>
      </c>
      <c r="AU244" s="181" t="s">
        <v>84</v>
      </c>
      <c r="AY244" s="18" t="s">
        <v>128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18" t="s">
        <v>82</v>
      </c>
      <c r="BK244" s="182">
        <f>ROUND(I244*H244,2)</f>
        <v>0</v>
      </c>
      <c r="BL244" s="18" t="s">
        <v>135</v>
      </c>
      <c r="BM244" s="181" t="s">
        <v>363</v>
      </c>
    </row>
    <row r="245" spans="1:65" s="2" customFormat="1" ht="16.5" customHeight="1">
      <c r="A245" s="35"/>
      <c r="B245" s="36"/>
      <c r="C245" s="170" t="s">
        <v>364</v>
      </c>
      <c r="D245" s="170" t="s">
        <v>130</v>
      </c>
      <c r="E245" s="171" t="s">
        <v>365</v>
      </c>
      <c r="F245" s="172" t="s">
        <v>366</v>
      </c>
      <c r="G245" s="173" t="s">
        <v>357</v>
      </c>
      <c r="H245" s="174">
        <v>1</v>
      </c>
      <c r="I245" s="175"/>
      <c r="J245" s="176">
        <f>ROUND(I245*H245,2)</f>
        <v>0</v>
      </c>
      <c r="K245" s="172" t="s">
        <v>19</v>
      </c>
      <c r="L245" s="40"/>
      <c r="M245" s="177" t="s">
        <v>19</v>
      </c>
      <c r="N245" s="178" t="s">
        <v>45</v>
      </c>
      <c r="O245" s="65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1" t="s">
        <v>135</v>
      </c>
      <c r="AT245" s="181" t="s">
        <v>130</v>
      </c>
      <c r="AU245" s="181" t="s">
        <v>84</v>
      </c>
      <c r="AY245" s="18" t="s">
        <v>128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8" t="s">
        <v>82</v>
      </c>
      <c r="BK245" s="182">
        <f>ROUND(I245*H245,2)</f>
        <v>0</v>
      </c>
      <c r="BL245" s="18" t="s">
        <v>135</v>
      </c>
      <c r="BM245" s="181" t="s">
        <v>367</v>
      </c>
    </row>
    <row r="246" spans="2:63" s="12" customFormat="1" ht="22.9" customHeight="1">
      <c r="B246" s="154"/>
      <c r="C246" s="155"/>
      <c r="D246" s="156" t="s">
        <v>73</v>
      </c>
      <c r="E246" s="168" t="s">
        <v>368</v>
      </c>
      <c r="F246" s="168" t="s">
        <v>369</v>
      </c>
      <c r="G246" s="155"/>
      <c r="H246" s="155"/>
      <c r="I246" s="158"/>
      <c r="J246" s="169">
        <f>BK246</f>
        <v>0</v>
      </c>
      <c r="K246" s="155"/>
      <c r="L246" s="160"/>
      <c r="M246" s="161"/>
      <c r="N246" s="162"/>
      <c r="O246" s="162"/>
      <c r="P246" s="163">
        <f>SUM(P247:P288)</f>
        <v>0</v>
      </c>
      <c r="Q246" s="162"/>
      <c r="R246" s="163">
        <f>SUM(R247:R288)</f>
        <v>0</v>
      </c>
      <c r="S246" s="162"/>
      <c r="T246" s="164">
        <f>SUM(T247:T288)</f>
        <v>0</v>
      </c>
      <c r="AR246" s="165" t="s">
        <v>82</v>
      </c>
      <c r="AT246" s="166" t="s">
        <v>73</v>
      </c>
      <c r="AU246" s="166" t="s">
        <v>82</v>
      </c>
      <c r="AY246" s="165" t="s">
        <v>128</v>
      </c>
      <c r="BK246" s="167">
        <f>SUM(BK247:BK288)</f>
        <v>0</v>
      </c>
    </row>
    <row r="247" spans="1:65" s="2" customFormat="1" ht="16.5" customHeight="1">
      <c r="A247" s="35"/>
      <c r="B247" s="36"/>
      <c r="C247" s="170" t="s">
        <v>370</v>
      </c>
      <c r="D247" s="170" t="s">
        <v>130</v>
      </c>
      <c r="E247" s="171" t="s">
        <v>371</v>
      </c>
      <c r="F247" s="172" t="s">
        <v>372</v>
      </c>
      <c r="G247" s="173" t="s">
        <v>200</v>
      </c>
      <c r="H247" s="174">
        <v>20819.471</v>
      </c>
      <c r="I247" s="175"/>
      <c r="J247" s="176">
        <f>ROUND(I247*H247,2)</f>
        <v>0</v>
      </c>
      <c r="K247" s="172" t="s">
        <v>134</v>
      </c>
      <c r="L247" s="40"/>
      <c r="M247" s="177" t="s">
        <v>19</v>
      </c>
      <c r="N247" s="178" t="s">
        <v>45</v>
      </c>
      <c r="O247" s="65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8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1" t="s">
        <v>135</v>
      </c>
      <c r="AT247" s="181" t="s">
        <v>130</v>
      </c>
      <c r="AU247" s="181" t="s">
        <v>84</v>
      </c>
      <c r="AY247" s="18" t="s">
        <v>128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18" t="s">
        <v>82</v>
      </c>
      <c r="BK247" s="182">
        <f>ROUND(I247*H247,2)</f>
        <v>0</v>
      </c>
      <c r="BL247" s="18" t="s">
        <v>135</v>
      </c>
      <c r="BM247" s="181" t="s">
        <v>373</v>
      </c>
    </row>
    <row r="248" spans="1:65" s="2" customFormat="1" ht="21.75" customHeight="1">
      <c r="A248" s="35"/>
      <c r="B248" s="36"/>
      <c r="C248" s="170" t="s">
        <v>374</v>
      </c>
      <c r="D248" s="170" t="s">
        <v>130</v>
      </c>
      <c r="E248" s="171" t="s">
        <v>375</v>
      </c>
      <c r="F248" s="172" t="s">
        <v>376</v>
      </c>
      <c r="G248" s="173" t="s">
        <v>200</v>
      </c>
      <c r="H248" s="174">
        <v>20819.471</v>
      </c>
      <c r="I248" s="175"/>
      <c r="J248" s="176">
        <f>ROUND(I248*H248,2)</f>
        <v>0</v>
      </c>
      <c r="K248" s="172" t="s">
        <v>134</v>
      </c>
      <c r="L248" s="40"/>
      <c r="M248" s="177" t="s">
        <v>19</v>
      </c>
      <c r="N248" s="178" t="s">
        <v>45</v>
      </c>
      <c r="O248" s="65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1" t="s">
        <v>135</v>
      </c>
      <c r="AT248" s="181" t="s">
        <v>130</v>
      </c>
      <c r="AU248" s="181" t="s">
        <v>84</v>
      </c>
      <c r="AY248" s="18" t="s">
        <v>128</v>
      </c>
      <c r="BE248" s="182">
        <f>IF(N248="základní",J248,0)</f>
        <v>0</v>
      </c>
      <c r="BF248" s="182">
        <f>IF(N248="snížená",J248,0)</f>
        <v>0</v>
      </c>
      <c r="BG248" s="182">
        <f>IF(N248="zákl. přenesená",J248,0)</f>
        <v>0</v>
      </c>
      <c r="BH248" s="182">
        <f>IF(N248="sníž. přenesená",J248,0)</f>
        <v>0</v>
      </c>
      <c r="BI248" s="182">
        <f>IF(N248="nulová",J248,0)</f>
        <v>0</v>
      </c>
      <c r="BJ248" s="18" t="s">
        <v>82</v>
      </c>
      <c r="BK248" s="182">
        <f>ROUND(I248*H248,2)</f>
        <v>0</v>
      </c>
      <c r="BL248" s="18" t="s">
        <v>135</v>
      </c>
      <c r="BM248" s="181" t="s">
        <v>377</v>
      </c>
    </row>
    <row r="249" spans="1:65" s="2" customFormat="1" ht="24.2" customHeight="1">
      <c r="A249" s="35"/>
      <c r="B249" s="36"/>
      <c r="C249" s="170" t="s">
        <v>378</v>
      </c>
      <c r="D249" s="170" t="s">
        <v>130</v>
      </c>
      <c r="E249" s="171" t="s">
        <v>379</v>
      </c>
      <c r="F249" s="172" t="s">
        <v>380</v>
      </c>
      <c r="G249" s="173" t="s">
        <v>200</v>
      </c>
      <c r="H249" s="174">
        <v>187753.788</v>
      </c>
      <c r="I249" s="175"/>
      <c r="J249" s="176">
        <f>ROUND(I249*H249,2)</f>
        <v>0</v>
      </c>
      <c r="K249" s="172" t="s">
        <v>134</v>
      </c>
      <c r="L249" s="40"/>
      <c r="M249" s="177" t="s">
        <v>19</v>
      </c>
      <c r="N249" s="178" t="s">
        <v>45</v>
      </c>
      <c r="O249" s="65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1" t="s">
        <v>135</v>
      </c>
      <c r="AT249" s="181" t="s">
        <v>130</v>
      </c>
      <c r="AU249" s="181" t="s">
        <v>84</v>
      </c>
      <c r="AY249" s="18" t="s">
        <v>128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18" t="s">
        <v>82</v>
      </c>
      <c r="BK249" s="182">
        <f>ROUND(I249*H249,2)</f>
        <v>0</v>
      </c>
      <c r="BL249" s="18" t="s">
        <v>135</v>
      </c>
      <c r="BM249" s="181" t="s">
        <v>381</v>
      </c>
    </row>
    <row r="250" spans="2:51" s="13" customFormat="1" ht="11.25">
      <c r="B250" s="183"/>
      <c r="C250" s="184"/>
      <c r="D250" s="185" t="s">
        <v>140</v>
      </c>
      <c r="E250" s="186" t="s">
        <v>19</v>
      </c>
      <c r="F250" s="187" t="s">
        <v>382</v>
      </c>
      <c r="G250" s="184"/>
      <c r="H250" s="188">
        <v>187753.788</v>
      </c>
      <c r="I250" s="189"/>
      <c r="J250" s="184"/>
      <c r="K250" s="184"/>
      <c r="L250" s="190"/>
      <c r="M250" s="191"/>
      <c r="N250" s="192"/>
      <c r="O250" s="192"/>
      <c r="P250" s="192"/>
      <c r="Q250" s="192"/>
      <c r="R250" s="192"/>
      <c r="S250" s="192"/>
      <c r="T250" s="193"/>
      <c r="AT250" s="194" t="s">
        <v>140</v>
      </c>
      <c r="AU250" s="194" t="s">
        <v>84</v>
      </c>
      <c r="AV250" s="13" t="s">
        <v>84</v>
      </c>
      <c r="AW250" s="13" t="s">
        <v>35</v>
      </c>
      <c r="AX250" s="13" t="s">
        <v>82</v>
      </c>
      <c r="AY250" s="194" t="s">
        <v>128</v>
      </c>
    </row>
    <row r="251" spans="1:65" s="2" customFormat="1" ht="24.2" customHeight="1">
      <c r="A251" s="35"/>
      <c r="B251" s="36"/>
      <c r="C251" s="170" t="s">
        <v>383</v>
      </c>
      <c r="D251" s="170" t="s">
        <v>130</v>
      </c>
      <c r="E251" s="171" t="s">
        <v>384</v>
      </c>
      <c r="F251" s="172" t="s">
        <v>385</v>
      </c>
      <c r="G251" s="173" t="s">
        <v>200</v>
      </c>
      <c r="H251" s="174">
        <v>344.861</v>
      </c>
      <c r="I251" s="175"/>
      <c r="J251" s="176">
        <f>ROUND(I251*H251,2)</f>
        <v>0</v>
      </c>
      <c r="K251" s="172" t="s">
        <v>134</v>
      </c>
      <c r="L251" s="40"/>
      <c r="M251" s="177" t="s">
        <v>19</v>
      </c>
      <c r="N251" s="178" t="s">
        <v>45</v>
      </c>
      <c r="O251" s="65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1" t="s">
        <v>135</v>
      </c>
      <c r="AT251" s="181" t="s">
        <v>130</v>
      </c>
      <c r="AU251" s="181" t="s">
        <v>84</v>
      </c>
      <c r="AY251" s="18" t="s">
        <v>128</v>
      </c>
      <c r="BE251" s="182">
        <f>IF(N251="základní",J251,0)</f>
        <v>0</v>
      </c>
      <c r="BF251" s="182">
        <f>IF(N251="snížená",J251,0)</f>
        <v>0</v>
      </c>
      <c r="BG251" s="182">
        <f>IF(N251="zákl. přenesená",J251,0)</f>
        <v>0</v>
      </c>
      <c r="BH251" s="182">
        <f>IF(N251="sníž. přenesená",J251,0)</f>
        <v>0</v>
      </c>
      <c r="BI251" s="182">
        <f>IF(N251="nulová",J251,0)</f>
        <v>0</v>
      </c>
      <c r="BJ251" s="18" t="s">
        <v>82</v>
      </c>
      <c r="BK251" s="182">
        <f>ROUND(I251*H251,2)</f>
        <v>0</v>
      </c>
      <c r="BL251" s="18" t="s">
        <v>135</v>
      </c>
      <c r="BM251" s="181" t="s">
        <v>386</v>
      </c>
    </row>
    <row r="252" spans="2:51" s="14" customFormat="1" ht="11.25">
      <c r="B252" s="195"/>
      <c r="C252" s="196"/>
      <c r="D252" s="185" t="s">
        <v>140</v>
      </c>
      <c r="E252" s="197" t="s">
        <v>19</v>
      </c>
      <c r="F252" s="198" t="s">
        <v>387</v>
      </c>
      <c r="G252" s="196"/>
      <c r="H252" s="197" t="s">
        <v>19</v>
      </c>
      <c r="I252" s="199"/>
      <c r="J252" s="196"/>
      <c r="K252" s="196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140</v>
      </c>
      <c r="AU252" s="204" t="s">
        <v>84</v>
      </c>
      <c r="AV252" s="14" t="s">
        <v>82</v>
      </c>
      <c r="AW252" s="14" t="s">
        <v>35</v>
      </c>
      <c r="AX252" s="14" t="s">
        <v>74</v>
      </c>
      <c r="AY252" s="204" t="s">
        <v>128</v>
      </c>
    </row>
    <row r="253" spans="2:51" s="13" customFormat="1" ht="11.25">
      <c r="B253" s="183"/>
      <c r="C253" s="184"/>
      <c r="D253" s="185" t="s">
        <v>140</v>
      </c>
      <c r="E253" s="186" t="s">
        <v>19</v>
      </c>
      <c r="F253" s="187" t="s">
        <v>388</v>
      </c>
      <c r="G253" s="184"/>
      <c r="H253" s="188">
        <v>344.861</v>
      </c>
      <c r="I253" s="189"/>
      <c r="J253" s="184"/>
      <c r="K253" s="184"/>
      <c r="L253" s="190"/>
      <c r="M253" s="191"/>
      <c r="N253" s="192"/>
      <c r="O253" s="192"/>
      <c r="P253" s="192"/>
      <c r="Q253" s="192"/>
      <c r="R253" s="192"/>
      <c r="S253" s="192"/>
      <c r="T253" s="193"/>
      <c r="AT253" s="194" t="s">
        <v>140</v>
      </c>
      <c r="AU253" s="194" t="s">
        <v>84</v>
      </c>
      <c r="AV253" s="13" t="s">
        <v>84</v>
      </c>
      <c r="AW253" s="13" t="s">
        <v>35</v>
      </c>
      <c r="AX253" s="13" t="s">
        <v>82</v>
      </c>
      <c r="AY253" s="194" t="s">
        <v>128</v>
      </c>
    </row>
    <row r="254" spans="1:65" s="2" customFormat="1" ht="24.2" customHeight="1">
      <c r="A254" s="35"/>
      <c r="B254" s="36"/>
      <c r="C254" s="170" t="s">
        <v>389</v>
      </c>
      <c r="D254" s="170" t="s">
        <v>130</v>
      </c>
      <c r="E254" s="171" t="s">
        <v>390</v>
      </c>
      <c r="F254" s="172" t="s">
        <v>391</v>
      </c>
      <c r="G254" s="173" t="s">
        <v>200</v>
      </c>
      <c r="H254" s="174">
        <v>124.254</v>
      </c>
      <c r="I254" s="175"/>
      <c r="J254" s="176">
        <f>ROUND(I254*H254,2)</f>
        <v>0</v>
      </c>
      <c r="K254" s="172" t="s">
        <v>19</v>
      </c>
      <c r="L254" s="40"/>
      <c r="M254" s="177" t="s">
        <v>19</v>
      </c>
      <c r="N254" s="178" t="s">
        <v>45</v>
      </c>
      <c r="O254" s="65"/>
      <c r="P254" s="179">
        <f>O254*H254</f>
        <v>0</v>
      </c>
      <c r="Q254" s="179">
        <v>0</v>
      </c>
      <c r="R254" s="179">
        <f>Q254*H254</f>
        <v>0</v>
      </c>
      <c r="S254" s="179">
        <v>0</v>
      </c>
      <c r="T254" s="18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1" t="s">
        <v>135</v>
      </c>
      <c r="AT254" s="181" t="s">
        <v>130</v>
      </c>
      <c r="AU254" s="181" t="s">
        <v>84</v>
      </c>
      <c r="AY254" s="18" t="s">
        <v>128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18" t="s">
        <v>82</v>
      </c>
      <c r="BK254" s="182">
        <f>ROUND(I254*H254,2)</f>
        <v>0</v>
      </c>
      <c r="BL254" s="18" t="s">
        <v>135</v>
      </c>
      <c r="BM254" s="181" t="s">
        <v>392</v>
      </c>
    </row>
    <row r="255" spans="2:51" s="13" customFormat="1" ht="11.25">
      <c r="B255" s="183"/>
      <c r="C255" s="184"/>
      <c r="D255" s="185" t="s">
        <v>140</v>
      </c>
      <c r="E255" s="186" t="s">
        <v>19</v>
      </c>
      <c r="F255" s="187" t="s">
        <v>393</v>
      </c>
      <c r="G255" s="184"/>
      <c r="H255" s="188">
        <v>124.254</v>
      </c>
      <c r="I255" s="189"/>
      <c r="J255" s="184"/>
      <c r="K255" s="184"/>
      <c r="L255" s="190"/>
      <c r="M255" s="191"/>
      <c r="N255" s="192"/>
      <c r="O255" s="192"/>
      <c r="P255" s="192"/>
      <c r="Q255" s="192"/>
      <c r="R255" s="192"/>
      <c r="S255" s="192"/>
      <c r="T255" s="193"/>
      <c r="AT255" s="194" t="s">
        <v>140</v>
      </c>
      <c r="AU255" s="194" t="s">
        <v>84</v>
      </c>
      <c r="AV255" s="13" t="s">
        <v>84</v>
      </c>
      <c r="AW255" s="13" t="s">
        <v>35</v>
      </c>
      <c r="AX255" s="13" t="s">
        <v>82</v>
      </c>
      <c r="AY255" s="194" t="s">
        <v>128</v>
      </c>
    </row>
    <row r="256" spans="1:65" s="2" customFormat="1" ht="24.2" customHeight="1">
      <c r="A256" s="35"/>
      <c r="B256" s="36"/>
      <c r="C256" s="170" t="s">
        <v>394</v>
      </c>
      <c r="D256" s="170" t="s">
        <v>130</v>
      </c>
      <c r="E256" s="171" t="s">
        <v>395</v>
      </c>
      <c r="F256" s="172" t="s">
        <v>396</v>
      </c>
      <c r="G256" s="173" t="s">
        <v>200</v>
      </c>
      <c r="H256" s="174">
        <v>217.36</v>
      </c>
      <c r="I256" s="175"/>
      <c r="J256" s="176">
        <f>ROUND(I256*H256,2)</f>
        <v>0</v>
      </c>
      <c r="K256" s="172" t="s">
        <v>19</v>
      </c>
      <c r="L256" s="40"/>
      <c r="M256" s="177" t="s">
        <v>19</v>
      </c>
      <c r="N256" s="178" t="s">
        <v>45</v>
      </c>
      <c r="O256" s="65"/>
      <c r="P256" s="179">
        <f>O256*H256</f>
        <v>0</v>
      </c>
      <c r="Q256" s="179">
        <v>0</v>
      </c>
      <c r="R256" s="179">
        <f>Q256*H256</f>
        <v>0</v>
      </c>
      <c r="S256" s="179">
        <v>0</v>
      </c>
      <c r="T256" s="18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1" t="s">
        <v>135</v>
      </c>
      <c r="AT256" s="181" t="s">
        <v>130</v>
      </c>
      <c r="AU256" s="181" t="s">
        <v>84</v>
      </c>
      <c r="AY256" s="18" t="s">
        <v>128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18" t="s">
        <v>82</v>
      </c>
      <c r="BK256" s="182">
        <f>ROUND(I256*H256,2)</f>
        <v>0</v>
      </c>
      <c r="BL256" s="18" t="s">
        <v>135</v>
      </c>
      <c r="BM256" s="181" t="s">
        <v>397</v>
      </c>
    </row>
    <row r="257" spans="2:51" s="13" customFormat="1" ht="11.25">
      <c r="B257" s="183"/>
      <c r="C257" s="184"/>
      <c r="D257" s="185" t="s">
        <v>140</v>
      </c>
      <c r="E257" s="186" t="s">
        <v>19</v>
      </c>
      <c r="F257" s="187" t="s">
        <v>398</v>
      </c>
      <c r="G257" s="184"/>
      <c r="H257" s="188">
        <v>217.36</v>
      </c>
      <c r="I257" s="189"/>
      <c r="J257" s="184"/>
      <c r="K257" s="184"/>
      <c r="L257" s="190"/>
      <c r="M257" s="191"/>
      <c r="N257" s="192"/>
      <c r="O257" s="192"/>
      <c r="P257" s="192"/>
      <c r="Q257" s="192"/>
      <c r="R257" s="192"/>
      <c r="S257" s="192"/>
      <c r="T257" s="193"/>
      <c r="AT257" s="194" t="s">
        <v>140</v>
      </c>
      <c r="AU257" s="194" t="s">
        <v>84</v>
      </c>
      <c r="AV257" s="13" t="s">
        <v>84</v>
      </c>
      <c r="AW257" s="13" t="s">
        <v>35</v>
      </c>
      <c r="AX257" s="13" t="s">
        <v>82</v>
      </c>
      <c r="AY257" s="194" t="s">
        <v>128</v>
      </c>
    </row>
    <row r="258" spans="1:65" s="2" customFormat="1" ht="24.2" customHeight="1">
      <c r="A258" s="35"/>
      <c r="B258" s="36"/>
      <c r="C258" s="170" t="s">
        <v>399</v>
      </c>
      <c r="D258" s="170" t="s">
        <v>130</v>
      </c>
      <c r="E258" s="171" t="s">
        <v>400</v>
      </c>
      <c r="F258" s="172" t="s">
        <v>401</v>
      </c>
      <c r="G258" s="173" t="s">
        <v>200</v>
      </c>
      <c r="H258" s="174">
        <v>1230.944</v>
      </c>
      <c r="I258" s="175"/>
      <c r="J258" s="176">
        <f>ROUND(I258*H258,2)</f>
        <v>0</v>
      </c>
      <c r="K258" s="172" t="s">
        <v>134</v>
      </c>
      <c r="L258" s="40"/>
      <c r="M258" s="177" t="s">
        <v>19</v>
      </c>
      <c r="N258" s="178" t="s">
        <v>45</v>
      </c>
      <c r="O258" s="65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1" t="s">
        <v>135</v>
      </c>
      <c r="AT258" s="181" t="s">
        <v>130</v>
      </c>
      <c r="AU258" s="181" t="s">
        <v>84</v>
      </c>
      <c r="AY258" s="18" t="s">
        <v>128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8" t="s">
        <v>82</v>
      </c>
      <c r="BK258" s="182">
        <f>ROUND(I258*H258,2)</f>
        <v>0</v>
      </c>
      <c r="BL258" s="18" t="s">
        <v>135</v>
      </c>
      <c r="BM258" s="181" t="s">
        <v>402</v>
      </c>
    </row>
    <row r="259" spans="2:51" s="13" customFormat="1" ht="11.25">
      <c r="B259" s="183"/>
      <c r="C259" s="184"/>
      <c r="D259" s="185" t="s">
        <v>140</v>
      </c>
      <c r="E259" s="186" t="s">
        <v>19</v>
      </c>
      <c r="F259" s="187" t="s">
        <v>403</v>
      </c>
      <c r="G259" s="184"/>
      <c r="H259" s="188">
        <v>1230.944</v>
      </c>
      <c r="I259" s="189"/>
      <c r="J259" s="184"/>
      <c r="K259" s="184"/>
      <c r="L259" s="190"/>
      <c r="M259" s="191"/>
      <c r="N259" s="192"/>
      <c r="O259" s="192"/>
      <c r="P259" s="192"/>
      <c r="Q259" s="192"/>
      <c r="R259" s="192"/>
      <c r="S259" s="192"/>
      <c r="T259" s="193"/>
      <c r="AT259" s="194" t="s">
        <v>140</v>
      </c>
      <c r="AU259" s="194" t="s">
        <v>84</v>
      </c>
      <c r="AV259" s="13" t="s">
        <v>84</v>
      </c>
      <c r="AW259" s="13" t="s">
        <v>35</v>
      </c>
      <c r="AX259" s="13" t="s">
        <v>82</v>
      </c>
      <c r="AY259" s="194" t="s">
        <v>128</v>
      </c>
    </row>
    <row r="260" spans="1:65" s="2" customFormat="1" ht="24.2" customHeight="1">
      <c r="A260" s="35"/>
      <c r="B260" s="36"/>
      <c r="C260" s="170" t="s">
        <v>404</v>
      </c>
      <c r="D260" s="170" t="s">
        <v>130</v>
      </c>
      <c r="E260" s="171" t="s">
        <v>405</v>
      </c>
      <c r="F260" s="172" t="s">
        <v>406</v>
      </c>
      <c r="G260" s="173" t="s">
        <v>200</v>
      </c>
      <c r="H260" s="174">
        <v>19164.116</v>
      </c>
      <c r="I260" s="175"/>
      <c r="J260" s="176">
        <f>ROUND(I260*H260,2)</f>
        <v>0</v>
      </c>
      <c r="K260" s="172" t="s">
        <v>19</v>
      </c>
      <c r="L260" s="40"/>
      <c r="M260" s="177" t="s">
        <v>19</v>
      </c>
      <c r="N260" s="178" t="s">
        <v>45</v>
      </c>
      <c r="O260" s="65"/>
      <c r="P260" s="179">
        <f>O260*H260</f>
        <v>0</v>
      </c>
      <c r="Q260" s="179">
        <v>0</v>
      </c>
      <c r="R260" s="179">
        <f>Q260*H260</f>
        <v>0</v>
      </c>
      <c r="S260" s="179">
        <v>0</v>
      </c>
      <c r="T260" s="18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1" t="s">
        <v>135</v>
      </c>
      <c r="AT260" s="181" t="s">
        <v>130</v>
      </c>
      <c r="AU260" s="181" t="s">
        <v>84</v>
      </c>
      <c r="AY260" s="18" t="s">
        <v>128</v>
      </c>
      <c r="BE260" s="182">
        <f>IF(N260="základní",J260,0)</f>
        <v>0</v>
      </c>
      <c r="BF260" s="182">
        <f>IF(N260="snížená",J260,0)</f>
        <v>0</v>
      </c>
      <c r="BG260" s="182">
        <f>IF(N260="zákl. přenesená",J260,0)</f>
        <v>0</v>
      </c>
      <c r="BH260" s="182">
        <f>IF(N260="sníž. přenesená",J260,0)</f>
        <v>0</v>
      </c>
      <c r="BI260" s="182">
        <f>IF(N260="nulová",J260,0)</f>
        <v>0</v>
      </c>
      <c r="BJ260" s="18" t="s">
        <v>82</v>
      </c>
      <c r="BK260" s="182">
        <f>ROUND(I260*H260,2)</f>
        <v>0</v>
      </c>
      <c r="BL260" s="18" t="s">
        <v>135</v>
      </c>
      <c r="BM260" s="181" t="s">
        <v>407</v>
      </c>
    </row>
    <row r="261" spans="2:51" s="14" customFormat="1" ht="11.25">
      <c r="B261" s="195"/>
      <c r="C261" s="196"/>
      <c r="D261" s="185" t="s">
        <v>140</v>
      </c>
      <c r="E261" s="197" t="s">
        <v>19</v>
      </c>
      <c r="F261" s="198" t="s">
        <v>408</v>
      </c>
      <c r="G261" s="196"/>
      <c r="H261" s="197" t="s">
        <v>19</v>
      </c>
      <c r="I261" s="199"/>
      <c r="J261" s="196"/>
      <c r="K261" s="196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140</v>
      </c>
      <c r="AU261" s="204" t="s">
        <v>84</v>
      </c>
      <c r="AV261" s="14" t="s">
        <v>82</v>
      </c>
      <c r="AW261" s="14" t="s">
        <v>35</v>
      </c>
      <c r="AX261" s="14" t="s">
        <v>74</v>
      </c>
      <c r="AY261" s="204" t="s">
        <v>128</v>
      </c>
    </row>
    <row r="262" spans="2:51" s="13" customFormat="1" ht="11.25">
      <c r="B262" s="183"/>
      <c r="C262" s="184"/>
      <c r="D262" s="185" t="s">
        <v>140</v>
      </c>
      <c r="E262" s="186" t="s">
        <v>19</v>
      </c>
      <c r="F262" s="187" t="s">
        <v>409</v>
      </c>
      <c r="G262" s="184"/>
      <c r="H262" s="188">
        <v>16229.7</v>
      </c>
      <c r="I262" s="189"/>
      <c r="J262" s="184"/>
      <c r="K262" s="184"/>
      <c r="L262" s="190"/>
      <c r="M262" s="191"/>
      <c r="N262" s="192"/>
      <c r="O262" s="192"/>
      <c r="P262" s="192"/>
      <c r="Q262" s="192"/>
      <c r="R262" s="192"/>
      <c r="S262" s="192"/>
      <c r="T262" s="193"/>
      <c r="AT262" s="194" t="s">
        <v>140</v>
      </c>
      <c r="AU262" s="194" t="s">
        <v>84</v>
      </c>
      <c r="AV262" s="13" t="s">
        <v>84</v>
      </c>
      <c r="AW262" s="13" t="s">
        <v>35</v>
      </c>
      <c r="AX262" s="13" t="s">
        <v>74</v>
      </c>
      <c r="AY262" s="194" t="s">
        <v>128</v>
      </c>
    </row>
    <row r="263" spans="2:51" s="13" customFormat="1" ht="11.25">
      <c r="B263" s="183"/>
      <c r="C263" s="184"/>
      <c r="D263" s="185" t="s">
        <v>140</v>
      </c>
      <c r="E263" s="186" t="s">
        <v>19</v>
      </c>
      <c r="F263" s="187" t="s">
        <v>410</v>
      </c>
      <c r="G263" s="184"/>
      <c r="H263" s="188">
        <v>2934.416</v>
      </c>
      <c r="I263" s="189"/>
      <c r="J263" s="184"/>
      <c r="K263" s="184"/>
      <c r="L263" s="190"/>
      <c r="M263" s="191"/>
      <c r="N263" s="192"/>
      <c r="O263" s="192"/>
      <c r="P263" s="192"/>
      <c r="Q263" s="192"/>
      <c r="R263" s="192"/>
      <c r="S263" s="192"/>
      <c r="T263" s="193"/>
      <c r="AT263" s="194" t="s">
        <v>140</v>
      </c>
      <c r="AU263" s="194" t="s">
        <v>84</v>
      </c>
      <c r="AV263" s="13" t="s">
        <v>84</v>
      </c>
      <c r="AW263" s="13" t="s">
        <v>35</v>
      </c>
      <c r="AX263" s="13" t="s">
        <v>74</v>
      </c>
      <c r="AY263" s="194" t="s">
        <v>128</v>
      </c>
    </row>
    <row r="264" spans="2:51" s="15" customFormat="1" ht="11.25">
      <c r="B264" s="205"/>
      <c r="C264" s="206"/>
      <c r="D264" s="185" t="s">
        <v>140</v>
      </c>
      <c r="E264" s="207" t="s">
        <v>19</v>
      </c>
      <c r="F264" s="208" t="s">
        <v>164</v>
      </c>
      <c r="G264" s="206"/>
      <c r="H264" s="209">
        <v>19164.116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140</v>
      </c>
      <c r="AU264" s="215" t="s">
        <v>84</v>
      </c>
      <c r="AV264" s="15" t="s">
        <v>135</v>
      </c>
      <c r="AW264" s="15" t="s">
        <v>35</v>
      </c>
      <c r="AX264" s="15" t="s">
        <v>82</v>
      </c>
      <c r="AY264" s="215" t="s">
        <v>128</v>
      </c>
    </row>
    <row r="265" spans="1:65" s="2" customFormat="1" ht="24.2" customHeight="1">
      <c r="A265" s="35"/>
      <c r="B265" s="36"/>
      <c r="C265" s="170" t="s">
        <v>411</v>
      </c>
      <c r="D265" s="170" t="s">
        <v>130</v>
      </c>
      <c r="E265" s="171" t="s">
        <v>412</v>
      </c>
      <c r="F265" s="172" t="s">
        <v>413</v>
      </c>
      <c r="G265" s="173" t="s">
        <v>200</v>
      </c>
      <c r="H265" s="174">
        <v>1</v>
      </c>
      <c r="I265" s="175"/>
      <c r="J265" s="176">
        <f>ROUND(I265*H265,2)</f>
        <v>0</v>
      </c>
      <c r="K265" s="172" t="s">
        <v>19</v>
      </c>
      <c r="L265" s="40"/>
      <c r="M265" s="177" t="s">
        <v>19</v>
      </c>
      <c r="N265" s="178" t="s">
        <v>45</v>
      </c>
      <c r="O265" s="65"/>
      <c r="P265" s="179">
        <f>O265*H265</f>
        <v>0</v>
      </c>
      <c r="Q265" s="179">
        <v>0</v>
      </c>
      <c r="R265" s="179">
        <f>Q265*H265</f>
        <v>0</v>
      </c>
      <c r="S265" s="179">
        <v>0</v>
      </c>
      <c r="T265" s="18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1" t="s">
        <v>135</v>
      </c>
      <c r="AT265" s="181" t="s">
        <v>130</v>
      </c>
      <c r="AU265" s="181" t="s">
        <v>84</v>
      </c>
      <c r="AY265" s="18" t="s">
        <v>128</v>
      </c>
      <c r="BE265" s="182">
        <f>IF(N265="základní",J265,0)</f>
        <v>0</v>
      </c>
      <c r="BF265" s="182">
        <f>IF(N265="snížená",J265,0)</f>
        <v>0</v>
      </c>
      <c r="BG265" s="182">
        <f>IF(N265="zákl. přenesená",J265,0)</f>
        <v>0</v>
      </c>
      <c r="BH265" s="182">
        <f>IF(N265="sníž. přenesená",J265,0)</f>
        <v>0</v>
      </c>
      <c r="BI265" s="182">
        <f>IF(N265="nulová",J265,0)</f>
        <v>0</v>
      </c>
      <c r="BJ265" s="18" t="s">
        <v>82</v>
      </c>
      <c r="BK265" s="182">
        <f>ROUND(I265*H265,2)</f>
        <v>0</v>
      </c>
      <c r="BL265" s="18" t="s">
        <v>135</v>
      </c>
      <c r="BM265" s="181" t="s">
        <v>414</v>
      </c>
    </row>
    <row r="266" spans="2:51" s="14" customFormat="1" ht="11.25">
      <c r="B266" s="195"/>
      <c r="C266" s="196"/>
      <c r="D266" s="185" t="s">
        <v>140</v>
      </c>
      <c r="E266" s="197" t="s">
        <v>19</v>
      </c>
      <c r="F266" s="198" t="s">
        <v>408</v>
      </c>
      <c r="G266" s="196"/>
      <c r="H266" s="197" t="s">
        <v>19</v>
      </c>
      <c r="I266" s="199"/>
      <c r="J266" s="196"/>
      <c r="K266" s="196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140</v>
      </c>
      <c r="AU266" s="204" t="s">
        <v>84</v>
      </c>
      <c r="AV266" s="14" t="s">
        <v>82</v>
      </c>
      <c r="AW266" s="14" t="s">
        <v>35</v>
      </c>
      <c r="AX266" s="14" t="s">
        <v>74</v>
      </c>
      <c r="AY266" s="204" t="s">
        <v>128</v>
      </c>
    </row>
    <row r="267" spans="2:51" s="13" customFormat="1" ht="11.25">
      <c r="B267" s="183"/>
      <c r="C267" s="184"/>
      <c r="D267" s="185" t="s">
        <v>140</v>
      </c>
      <c r="E267" s="186" t="s">
        <v>19</v>
      </c>
      <c r="F267" s="187" t="s">
        <v>82</v>
      </c>
      <c r="G267" s="184"/>
      <c r="H267" s="188">
        <v>1</v>
      </c>
      <c r="I267" s="189"/>
      <c r="J267" s="184"/>
      <c r="K267" s="184"/>
      <c r="L267" s="190"/>
      <c r="M267" s="191"/>
      <c r="N267" s="192"/>
      <c r="O267" s="192"/>
      <c r="P267" s="192"/>
      <c r="Q267" s="192"/>
      <c r="R267" s="192"/>
      <c r="S267" s="192"/>
      <c r="T267" s="193"/>
      <c r="AT267" s="194" t="s">
        <v>140</v>
      </c>
      <c r="AU267" s="194" t="s">
        <v>84</v>
      </c>
      <c r="AV267" s="13" t="s">
        <v>84</v>
      </c>
      <c r="AW267" s="13" t="s">
        <v>35</v>
      </c>
      <c r="AX267" s="13" t="s">
        <v>82</v>
      </c>
      <c r="AY267" s="194" t="s">
        <v>128</v>
      </c>
    </row>
    <row r="268" spans="1:65" s="2" customFormat="1" ht="24.2" customHeight="1">
      <c r="A268" s="35"/>
      <c r="B268" s="36"/>
      <c r="C268" s="170" t="s">
        <v>415</v>
      </c>
      <c r="D268" s="170" t="s">
        <v>130</v>
      </c>
      <c r="E268" s="171" t="s">
        <v>416</v>
      </c>
      <c r="F268" s="172" t="s">
        <v>417</v>
      </c>
      <c r="G268" s="173" t="s">
        <v>200</v>
      </c>
      <c r="H268" s="174">
        <v>1</v>
      </c>
      <c r="I268" s="175"/>
      <c r="J268" s="176">
        <f>ROUND(I268*H268,2)</f>
        <v>0</v>
      </c>
      <c r="K268" s="172" t="s">
        <v>134</v>
      </c>
      <c r="L268" s="40"/>
      <c r="M268" s="177" t="s">
        <v>19</v>
      </c>
      <c r="N268" s="178" t="s">
        <v>45</v>
      </c>
      <c r="O268" s="65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1" t="s">
        <v>135</v>
      </c>
      <c r="AT268" s="181" t="s">
        <v>130</v>
      </c>
      <c r="AU268" s="181" t="s">
        <v>84</v>
      </c>
      <c r="AY268" s="18" t="s">
        <v>128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8" t="s">
        <v>82</v>
      </c>
      <c r="BK268" s="182">
        <f>ROUND(I268*H268,2)</f>
        <v>0</v>
      </c>
      <c r="BL268" s="18" t="s">
        <v>135</v>
      </c>
      <c r="BM268" s="181" t="s">
        <v>418</v>
      </c>
    </row>
    <row r="269" spans="2:51" s="14" customFormat="1" ht="11.25">
      <c r="B269" s="195"/>
      <c r="C269" s="196"/>
      <c r="D269" s="185" t="s">
        <v>140</v>
      </c>
      <c r="E269" s="197" t="s">
        <v>19</v>
      </c>
      <c r="F269" s="198" t="s">
        <v>408</v>
      </c>
      <c r="G269" s="196"/>
      <c r="H269" s="197" t="s">
        <v>19</v>
      </c>
      <c r="I269" s="199"/>
      <c r="J269" s="196"/>
      <c r="K269" s="196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140</v>
      </c>
      <c r="AU269" s="204" t="s">
        <v>84</v>
      </c>
      <c r="AV269" s="14" t="s">
        <v>82</v>
      </c>
      <c r="AW269" s="14" t="s">
        <v>35</v>
      </c>
      <c r="AX269" s="14" t="s">
        <v>74</v>
      </c>
      <c r="AY269" s="204" t="s">
        <v>128</v>
      </c>
    </row>
    <row r="270" spans="2:51" s="13" customFormat="1" ht="11.25">
      <c r="B270" s="183"/>
      <c r="C270" s="184"/>
      <c r="D270" s="185" t="s">
        <v>140</v>
      </c>
      <c r="E270" s="186" t="s">
        <v>19</v>
      </c>
      <c r="F270" s="187" t="s">
        <v>82</v>
      </c>
      <c r="G270" s="184"/>
      <c r="H270" s="188">
        <v>1</v>
      </c>
      <c r="I270" s="189"/>
      <c r="J270" s="184"/>
      <c r="K270" s="184"/>
      <c r="L270" s="190"/>
      <c r="M270" s="191"/>
      <c r="N270" s="192"/>
      <c r="O270" s="192"/>
      <c r="P270" s="192"/>
      <c r="Q270" s="192"/>
      <c r="R270" s="192"/>
      <c r="S270" s="192"/>
      <c r="T270" s="193"/>
      <c r="AT270" s="194" t="s">
        <v>140</v>
      </c>
      <c r="AU270" s="194" t="s">
        <v>84</v>
      </c>
      <c r="AV270" s="13" t="s">
        <v>84</v>
      </c>
      <c r="AW270" s="13" t="s">
        <v>35</v>
      </c>
      <c r="AX270" s="13" t="s">
        <v>82</v>
      </c>
      <c r="AY270" s="194" t="s">
        <v>128</v>
      </c>
    </row>
    <row r="271" spans="1:65" s="2" customFormat="1" ht="24.2" customHeight="1">
      <c r="A271" s="35"/>
      <c r="B271" s="36"/>
      <c r="C271" s="170" t="s">
        <v>419</v>
      </c>
      <c r="D271" s="170" t="s">
        <v>130</v>
      </c>
      <c r="E271" s="171" t="s">
        <v>420</v>
      </c>
      <c r="F271" s="172" t="s">
        <v>421</v>
      </c>
      <c r="G271" s="173" t="s">
        <v>200</v>
      </c>
      <c r="H271" s="174">
        <v>1</v>
      </c>
      <c r="I271" s="175"/>
      <c r="J271" s="176">
        <f>ROUND(I271*H271,2)</f>
        <v>0</v>
      </c>
      <c r="K271" s="172" t="s">
        <v>19</v>
      </c>
      <c r="L271" s="40"/>
      <c r="M271" s="177" t="s">
        <v>19</v>
      </c>
      <c r="N271" s="178" t="s">
        <v>45</v>
      </c>
      <c r="O271" s="65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8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1" t="s">
        <v>135</v>
      </c>
      <c r="AT271" s="181" t="s">
        <v>130</v>
      </c>
      <c r="AU271" s="181" t="s">
        <v>84</v>
      </c>
      <c r="AY271" s="18" t="s">
        <v>128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8" t="s">
        <v>82</v>
      </c>
      <c r="BK271" s="182">
        <f>ROUND(I271*H271,2)</f>
        <v>0</v>
      </c>
      <c r="BL271" s="18" t="s">
        <v>135</v>
      </c>
      <c r="BM271" s="181" t="s">
        <v>422</v>
      </c>
    </row>
    <row r="272" spans="2:51" s="14" customFormat="1" ht="11.25">
      <c r="B272" s="195"/>
      <c r="C272" s="196"/>
      <c r="D272" s="185" t="s">
        <v>140</v>
      </c>
      <c r="E272" s="197" t="s">
        <v>19</v>
      </c>
      <c r="F272" s="198" t="s">
        <v>408</v>
      </c>
      <c r="G272" s="196"/>
      <c r="H272" s="197" t="s">
        <v>19</v>
      </c>
      <c r="I272" s="199"/>
      <c r="J272" s="196"/>
      <c r="K272" s="196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140</v>
      </c>
      <c r="AU272" s="204" t="s">
        <v>84</v>
      </c>
      <c r="AV272" s="14" t="s">
        <v>82</v>
      </c>
      <c r="AW272" s="14" t="s">
        <v>35</v>
      </c>
      <c r="AX272" s="14" t="s">
        <v>74</v>
      </c>
      <c r="AY272" s="204" t="s">
        <v>128</v>
      </c>
    </row>
    <row r="273" spans="2:51" s="13" customFormat="1" ht="11.25">
      <c r="B273" s="183"/>
      <c r="C273" s="184"/>
      <c r="D273" s="185" t="s">
        <v>140</v>
      </c>
      <c r="E273" s="186" t="s">
        <v>19</v>
      </c>
      <c r="F273" s="187" t="s">
        <v>82</v>
      </c>
      <c r="G273" s="184"/>
      <c r="H273" s="188">
        <v>1</v>
      </c>
      <c r="I273" s="189"/>
      <c r="J273" s="184"/>
      <c r="K273" s="184"/>
      <c r="L273" s="190"/>
      <c r="M273" s="191"/>
      <c r="N273" s="192"/>
      <c r="O273" s="192"/>
      <c r="P273" s="192"/>
      <c r="Q273" s="192"/>
      <c r="R273" s="192"/>
      <c r="S273" s="192"/>
      <c r="T273" s="193"/>
      <c r="AT273" s="194" t="s">
        <v>140</v>
      </c>
      <c r="AU273" s="194" t="s">
        <v>84</v>
      </c>
      <c r="AV273" s="13" t="s">
        <v>84</v>
      </c>
      <c r="AW273" s="13" t="s">
        <v>35</v>
      </c>
      <c r="AX273" s="13" t="s">
        <v>82</v>
      </c>
      <c r="AY273" s="194" t="s">
        <v>128</v>
      </c>
    </row>
    <row r="274" spans="1:65" s="2" customFormat="1" ht="24.2" customHeight="1">
      <c r="A274" s="35"/>
      <c r="B274" s="36"/>
      <c r="C274" s="170" t="s">
        <v>423</v>
      </c>
      <c r="D274" s="170" t="s">
        <v>130</v>
      </c>
      <c r="E274" s="171" t="s">
        <v>424</v>
      </c>
      <c r="F274" s="172" t="s">
        <v>425</v>
      </c>
      <c r="G274" s="173" t="s">
        <v>200</v>
      </c>
      <c r="H274" s="174">
        <v>1</v>
      </c>
      <c r="I274" s="175"/>
      <c r="J274" s="176">
        <f>ROUND(I274*H274,2)</f>
        <v>0</v>
      </c>
      <c r="K274" s="172" t="s">
        <v>134</v>
      </c>
      <c r="L274" s="40"/>
      <c r="M274" s="177" t="s">
        <v>19</v>
      </c>
      <c r="N274" s="178" t="s">
        <v>45</v>
      </c>
      <c r="O274" s="65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1" t="s">
        <v>135</v>
      </c>
      <c r="AT274" s="181" t="s">
        <v>130</v>
      </c>
      <c r="AU274" s="181" t="s">
        <v>84</v>
      </c>
      <c r="AY274" s="18" t="s">
        <v>128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8" t="s">
        <v>82</v>
      </c>
      <c r="BK274" s="182">
        <f>ROUND(I274*H274,2)</f>
        <v>0</v>
      </c>
      <c r="BL274" s="18" t="s">
        <v>135</v>
      </c>
      <c r="BM274" s="181" t="s">
        <v>426</v>
      </c>
    </row>
    <row r="275" spans="2:51" s="14" customFormat="1" ht="11.25">
      <c r="B275" s="195"/>
      <c r="C275" s="196"/>
      <c r="D275" s="185" t="s">
        <v>140</v>
      </c>
      <c r="E275" s="197" t="s">
        <v>19</v>
      </c>
      <c r="F275" s="198" t="s">
        <v>408</v>
      </c>
      <c r="G275" s="196"/>
      <c r="H275" s="197" t="s">
        <v>19</v>
      </c>
      <c r="I275" s="199"/>
      <c r="J275" s="196"/>
      <c r="K275" s="196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140</v>
      </c>
      <c r="AU275" s="204" t="s">
        <v>84</v>
      </c>
      <c r="AV275" s="14" t="s">
        <v>82</v>
      </c>
      <c r="AW275" s="14" t="s">
        <v>35</v>
      </c>
      <c r="AX275" s="14" t="s">
        <v>74</v>
      </c>
      <c r="AY275" s="204" t="s">
        <v>128</v>
      </c>
    </row>
    <row r="276" spans="2:51" s="13" customFormat="1" ht="11.25">
      <c r="B276" s="183"/>
      <c r="C276" s="184"/>
      <c r="D276" s="185" t="s">
        <v>140</v>
      </c>
      <c r="E276" s="186" t="s">
        <v>19</v>
      </c>
      <c r="F276" s="187" t="s">
        <v>82</v>
      </c>
      <c r="G276" s="184"/>
      <c r="H276" s="188">
        <v>1</v>
      </c>
      <c r="I276" s="189"/>
      <c r="J276" s="184"/>
      <c r="K276" s="184"/>
      <c r="L276" s="190"/>
      <c r="M276" s="191"/>
      <c r="N276" s="192"/>
      <c r="O276" s="192"/>
      <c r="P276" s="192"/>
      <c r="Q276" s="192"/>
      <c r="R276" s="192"/>
      <c r="S276" s="192"/>
      <c r="T276" s="193"/>
      <c r="AT276" s="194" t="s">
        <v>140</v>
      </c>
      <c r="AU276" s="194" t="s">
        <v>84</v>
      </c>
      <c r="AV276" s="13" t="s">
        <v>84</v>
      </c>
      <c r="AW276" s="13" t="s">
        <v>35</v>
      </c>
      <c r="AX276" s="13" t="s">
        <v>82</v>
      </c>
      <c r="AY276" s="194" t="s">
        <v>128</v>
      </c>
    </row>
    <row r="277" spans="1:65" s="2" customFormat="1" ht="24.2" customHeight="1">
      <c r="A277" s="35"/>
      <c r="B277" s="36"/>
      <c r="C277" s="170" t="s">
        <v>427</v>
      </c>
      <c r="D277" s="170" t="s">
        <v>130</v>
      </c>
      <c r="E277" s="171" t="s">
        <v>428</v>
      </c>
      <c r="F277" s="172" t="s">
        <v>429</v>
      </c>
      <c r="G277" s="173" t="s">
        <v>200</v>
      </c>
      <c r="H277" s="174">
        <v>4.705</v>
      </c>
      <c r="I277" s="175"/>
      <c r="J277" s="176">
        <f>ROUND(I277*H277,2)</f>
        <v>0</v>
      </c>
      <c r="K277" s="172" t="s">
        <v>134</v>
      </c>
      <c r="L277" s="40"/>
      <c r="M277" s="177" t="s">
        <v>19</v>
      </c>
      <c r="N277" s="178" t="s">
        <v>45</v>
      </c>
      <c r="O277" s="65"/>
      <c r="P277" s="179">
        <f>O277*H277</f>
        <v>0</v>
      </c>
      <c r="Q277" s="179">
        <v>0</v>
      </c>
      <c r="R277" s="179">
        <f>Q277*H277</f>
        <v>0</v>
      </c>
      <c r="S277" s="179">
        <v>0</v>
      </c>
      <c r="T277" s="18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1" t="s">
        <v>135</v>
      </c>
      <c r="AT277" s="181" t="s">
        <v>130</v>
      </c>
      <c r="AU277" s="181" t="s">
        <v>84</v>
      </c>
      <c r="AY277" s="18" t="s">
        <v>128</v>
      </c>
      <c r="BE277" s="182">
        <f>IF(N277="základní",J277,0)</f>
        <v>0</v>
      </c>
      <c r="BF277" s="182">
        <f>IF(N277="snížená",J277,0)</f>
        <v>0</v>
      </c>
      <c r="BG277" s="182">
        <f>IF(N277="zákl. přenesená",J277,0)</f>
        <v>0</v>
      </c>
      <c r="BH277" s="182">
        <f>IF(N277="sníž. přenesená",J277,0)</f>
        <v>0</v>
      </c>
      <c r="BI277" s="182">
        <f>IF(N277="nulová",J277,0)</f>
        <v>0</v>
      </c>
      <c r="BJ277" s="18" t="s">
        <v>82</v>
      </c>
      <c r="BK277" s="182">
        <f>ROUND(I277*H277,2)</f>
        <v>0</v>
      </c>
      <c r="BL277" s="18" t="s">
        <v>135</v>
      </c>
      <c r="BM277" s="181" t="s">
        <v>430</v>
      </c>
    </row>
    <row r="278" spans="2:51" s="14" customFormat="1" ht="11.25">
      <c r="B278" s="195"/>
      <c r="C278" s="196"/>
      <c r="D278" s="185" t="s">
        <v>140</v>
      </c>
      <c r="E278" s="197" t="s">
        <v>19</v>
      </c>
      <c r="F278" s="198" t="s">
        <v>408</v>
      </c>
      <c r="G278" s="196"/>
      <c r="H278" s="197" t="s">
        <v>19</v>
      </c>
      <c r="I278" s="199"/>
      <c r="J278" s="196"/>
      <c r="K278" s="196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140</v>
      </c>
      <c r="AU278" s="204" t="s">
        <v>84</v>
      </c>
      <c r="AV278" s="14" t="s">
        <v>82</v>
      </c>
      <c r="AW278" s="14" t="s">
        <v>35</v>
      </c>
      <c r="AX278" s="14" t="s">
        <v>74</v>
      </c>
      <c r="AY278" s="204" t="s">
        <v>128</v>
      </c>
    </row>
    <row r="279" spans="2:51" s="13" customFormat="1" ht="11.25">
      <c r="B279" s="183"/>
      <c r="C279" s="184"/>
      <c r="D279" s="185" t="s">
        <v>140</v>
      </c>
      <c r="E279" s="186" t="s">
        <v>19</v>
      </c>
      <c r="F279" s="187" t="s">
        <v>431</v>
      </c>
      <c r="G279" s="184"/>
      <c r="H279" s="188">
        <v>4.705</v>
      </c>
      <c r="I279" s="189"/>
      <c r="J279" s="184"/>
      <c r="K279" s="184"/>
      <c r="L279" s="190"/>
      <c r="M279" s="191"/>
      <c r="N279" s="192"/>
      <c r="O279" s="192"/>
      <c r="P279" s="192"/>
      <c r="Q279" s="192"/>
      <c r="R279" s="192"/>
      <c r="S279" s="192"/>
      <c r="T279" s="193"/>
      <c r="AT279" s="194" t="s">
        <v>140</v>
      </c>
      <c r="AU279" s="194" t="s">
        <v>84</v>
      </c>
      <c r="AV279" s="13" t="s">
        <v>84</v>
      </c>
      <c r="AW279" s="13" t="s">
        <v>35</v>
      </c>
      <c r="AX279" s="13" t="s">
        <v>82</v>
      </c>
      <c r="AY279" s="194" t="s">
        <v>128</v>
      </c>
    </row>
    <row r="280" spans="1:65" s="2" customFormat="1" ht="24.2" customHeight="1">
      <c r="A280" s="35"/>
      <c r="B280" s="36"/>
      <c r="C280" s="170" t="s">
        <v>432</v>
      </c>
      <c r="D280" s="170" t="s">
        <v>130</v>
      </c>
      <c r="E280" s="171" t="s">
        <v>433</v>
      </c>
      <c r="F280" s="172" t="s">
        <v>434</v>
      </c>
      <c r="G280" s="173" t="s">
        <v>200</v>
      </c>
      <c r="H280" s="174">
        <v>17.797</v>
      </c>
      <c r="I280" s="175"/>
      <c r="J280" s="176">
        <f>ROUND(I280*H280,2)</f>
        <v>0</v>
      </c>
      <c r="K280" s="172" t="s">
        <v>134</v>
      </c>
      <c r="L280" s="40"/>
      <c r="M280" s="177" t="s">
        <v>19</v>
      </c>
      <c r="N280" s="178" t="s">
        <v>45</v>
      </c>
      <c r="O280" s="65"/>
      <c r="P280" s="179">
        <f>O280*H280</f>
        <v>0</v>
      </c>
      <c r="Q280" s="179">
        <v>0</v>
      </c>
      <c r="R280" s="179">
        <f>Q280*H280</f>
        <v>0</v>
      </c>
      <c r="S280" s="179">
        <v>0</v>
      </c>
      <c r="T280" s="18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1" t="s">
        <v>135</v>
      </c>
      <c r="AT280" s="181" t="s">
        <v>130</v>
      </c>
      <c r="AU280" s="181" t="s">
        <v>84</v>
      </c>
      <c r="AY280" s="18" t="s">
        <v>128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8" t="s">
        <v>82</v>
      </c>
      <c r="BK280" s="182">
        <f>ROUND(I280*H280,2)</f>
        <v>0</v>
      </c>
      <c r="BL280" s="18" t="s">
        <v>135</v>
      </c>
      <c r="BM280" s="181" t="s">
        <v>435</v>
      </c>
    </row>
    <row r="281" spans="2:51" s="14" customFormat="1" ht="11.25">
      <c r="B281" s="195"/>
      <c r="C281" s="196"/>
      <c r="D281" s="185" t="s">
        <v>140</v>
      </c>
      <c r="E281" s="197" t="s">
        <v>19</v>
      </c>
      <c r="F281" s="198" t="s">
        <v>408</v>
      </c>
      <c r="G281" s="196"/>
      <c r="H281" s="197" t="s">
        <v>19</v>
      </c>
      <c r="I281" s="199"/>
      <c r="J281" s="196"/>
      <c r="K281" s="196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140</v>
      </c>
      <c r="AU281" s="204" t="s">
        <v>84</v>
      </c>
      <c r="AV281" s="14" t="s">
        <v>82</v>
      </c>
      <c r="AW281" s="14" t="s">
        <v>35</v>
      </c>
      <c r="AX281" s="14" t="s">
        <v>74</v>
      </c>
      <c r="AY281" s="204" t="s">
        <v>128</v>
      </c>
    </row>
    <row r="282" spans="2:51" s="13" customFormat="1" ht="11.25">
      <c r="B282" s="183"/>
      <c r="C282" s="184"/>
      <c r="D282" s="185" t="s">
        <v>140</v>
      </c>
      <c r="E282" s="186" t="s">
        <v>19</v>
      </c>
      <c r="F282" s="187" t="s">
        <v>436</v>
      </c>
      <c r="G282" s="184"/>
      <c r="H282" s="188">
        <v>17.797</v>
      </c>
      <c r="I282" s="189"/>
      <c r="J282" s="184"/>
      <c r="K282" s="184"/>
      <c r="L282" s="190"/>
      <c r="M282" s="191"/>
      <c r="N282" s="192"/>
      <c r="O282" s="192"/>
      <c r="P282" s="192"/>
      <c r="Q282" s="192"/>
      <c r="R282" s="192"/>
      <c r="S282" s="192"/>
      <c r="T282" s="193"/>
      <c r="AT282" s="194" t="s">
        <v>140</v>
      </c>
      <c r="AU282" s="194" t="s">
        <v>84</v>
      </c>
      <c r="AV282" s="13" t="s">
        <v>84</v>
      </c>
      <c r="AW282" s="13" t="s">
        <v>35</v>
      </c>
      <c r="AX282" s="13" t="s">
        <v>82</v>
      </c>
      <c r="AY282" s="194" t="s">
        <v>128</v>
      </c>
    </row>
    <row r="283" spans="1:65" s="2" customFormat="1" ht="24.2" customHeight="1">
      <c r="A283" s="35"/>
      <c r="B283" s="36"/>
      <c r="C283" s="170" t="s">
        <v>437</v>
      </c>
      <c r="D283" s="170" t="s">
        <v>130</v>
      </c>
      <c r="E283" s="171" t="s">
        <v>438</v>
      </c>
      <c r="F283" s="172" t="s">
        <v>439</v>
      </c>
      <c r="G283" s="173" t="s">
        <v>200</v>
      </c>
      <c r="H283" s="174">
        <v>40.295</v>
      </c>
      <c r="I283" s="175"/>
      <c r="J283" s="176">
        <f>ROUND(I283*H283,2)</f>
        <v>0</v>
      </c>
      <c r="K283" s="172" t="s">
        <v>201</v>
      </c>
      <c r="L283" s="40"/>
      <c r="M283" s="177" t="s">
        <v>19</v>
      </c>
      <c r="N283" s="178" t="s">
        <v>45</v>
      </c>
      <c r="O283" s="65"/>
      <c r="P283" s="179">
        <f>O283*H283</f>
        <v>0</v>
      </c>
      <c r="Q283" s="179">
        <v>0</v>
      </c>
      <c r="R283" s="179">
        <f>Q283*H283</f>
        <v>0</v>
      </c>
      <c r="S283" s="179">
        <v>0</v>
      </c>
      <c r="T283" s="18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1" t="s">
        <v>135</v>
      </c>
      <c r="AT283" s="181" t="s">
        <v>130</v>
      </c>
      <c r="AU283" s="181" t="s">
        <v>84</v>
      </c>
      <c r="AY283" s="18" t="s">
        <v>128</v>
      </c>
      <c r="BE283" s="182">
        <f>IF(N283="základní",J283,0)</f>
        <v>0</v>
      </c>
      <c r="BF283" s="182">
        <f>IF(N283="snížená",J283,0)</f>
        <v>0</v>
      </c>
      <c r="BG283" s="182">
        <f>IF(N283="zákl. přenesená",J283,0)</f>
        <v>0</v>
      </c>
      <c r="BH283" s="182">
        <f>IF(N283="sníž. přenesená",J283,0)</f>
        <v>0</v>
      </c>
      <c r="BI283" s="182">
        <f>IF(N283="nulová",J283,0)</f>
        <v>0</v>
      </c>
      <c r="BJ283" s="18" t="s">
        <v>82</v>
      </c>
      <c r="BK283" s="182">
        <f>ROUND(I283*H283,2)</f>
        <v>0</v>
      </c>
      <c r="BL283" s="18" t="s">
        <v>135</v>
      </c>
      <c r="BM283" s="181" t="s">
        <v>440</v>
      </c>
    </row>
    <row r="284" spans="1:47" s="2" customFormat="1" ht="11.25">
      <c r="A284" s="35"/>
      <c r="B284" s="36"/>
      <c r="C284" s="37"/>
      <c r="D284" s="226" t="s">
        <v>245</v>
      </c>
      <c r="E284" s="37"/>
      <c r="F284" s="227" t="s">
        <v>441</v>
      </c>
      <c r="G284" s="37"/>
      <c r="H284" s="37"/>
      <c r="I284" s="228"/>
      <c r="J284" s="37"/>
      <c r="K284" s="37"/>
      <c r="L284" s="40"/>
      <c r="M284" s="229"/>
      <c r="N284" s="230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245</v>
      </c>
      <c r="AU284" s="18" t="s">
        <v>84</v>
      </c>
    </row>
    <row r="285" spans="2:51" s="13" customFormat="1" ht="11.25">
      <c r="B285" s="183"/>
      <c r="C285" s="184"/>
      <c r="D285" s="185" t="s">
        <v>140</v>
      </c>
      <c r="E285" s="186" t="s">
        <v>19</v>
      </c>
      <c r="F285" s="187" t="s">
        <v>442</v>
      </c>
      <c r="G285" s="184"/>
      <c r="H285" s="188">
        <v>40.295</v>
      </c>
      <c r="I285" s="189"/>
      <c r="J285" s="184"/>
      <c r="K285" s="184"/>
      <c r="L285" s="190"/>
      <c r="M285" s="191"/>
      <c r="N285" s="192"/>
      <c r="O285" s="192"/>
      <c r="P285" s="192"/>
      <c r="Q285" s="192"/>
      <c r="R285" s="192"/>
      <c r="S285" s="192"/>
      <c r="T285" s="193"/>
      <c r="AT285" s="194" t="s">
        <v>140</v>
      </c>
      <c r="AU285" s="194" t="s">
        <v>84</v>
      </c>
      <c r="AV285" s="13" t="s">
        <v>84</v>
      </c>
      <c r="AW285" s="13" t="s">
        <v>35</v>
      </c>
      <c r="AX285" s="13" t="s">
        <v>82</v>
      </c>
      <c r="AY285" s="194" t="s">
        <v>128</v>
      </c>
    </row>
    <row r="286" spans="1:65" s="2" customFormat="1" ht="24.2" customHeight="1">
      <c r="A286" s="35"/>
      <c r="B286" s="36"/>
      <c r="C286" s="170" t="s">
        <v>443</v>
      </c>
      <c r="D286" s="170" t="s">
        <v>130</v>
      </c>
      <c r="E286" s="171" t="s">
        <v>444</v>
      </c>
      <c r="F286" s="172" t="s">
        <v>445</v>
      </c>
      <c r="G286" s="173" t="s">
        <v>200</v>
      </c>
      <c r="H286" s="174">
        <v>1</v>
      </c>
      <c r="I286" s="175"/>
      <c r="J286" s="176">
        <f>ROUND(I286*H286,2)</f>
        <v>0</v>
      </c>
      <c r="K286" s="172" t="s">
        <v>134</v>
      </c>
      <c r="L286" s="40"/>
      <c r="M286" s="177" t="s">
        <v>19</v>
      </c>
      <c r="N286" s="178" t="s">
        <v>45</v>
      </c>
      <c r="O286" s="65"/>
      <c r="P286" s="179">
        <f>O286*H286</f>
        <v>0</v>
      </c>
      <c r="Q286" s="179">
        <v>0</v>
      </c>
      <c r="R286" s="179">
        <f>Q286*H286</f>
        <v>0</v>
      </c>
      <c r="S286" s="179">
        <v>0</v>
      </c>
      <c r="T286" s="18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1" t="s">
        <v>135</v>
      </c>
      <c r="AT286" s="181" t="s">
        <v>130</v>
      </c>
      <c r="AU286" s="181" t="s">
        <v>84</v>
      </c>
      <c r="AY286" s="18" t="s">
        <v>128</v>
      </c>
      <c r="BE286" s="182">
        <f>IF(N286="základní",J286,0)</f>
        <v>0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8" t="s">
        <v>82</v>
      </c>
      <c r="BK286" s="182">
        <f>ROUND(I286*H286,2)</f>
        <v>0</v>
      </c>
      <c r="BL286" s="18" t="s">
        <v>135</v>
      </c>
      <c r="BM286" s="181" t="s">
        <v>446</v>
      </c>
    </row>
    <row r="287" spans="2:51" s="14" customFormat="1" ht="11.25">
      <c r="B287" s="195"/>
      <c r="C287" s="196"/>
      <c r="D287" s="185" t="s">
        <v>140</v>
      </c>
      <c r="E287" s="197" t="s">
        <v>19</v>
      </c>
      <c r="F287" s="198" t="s">
        <v>408</v>
      </c>
      <c r="G287" s="196"/>
      <c r="H287" s="197" t="s">
        <v>19</v>
      </c>
      <c r="I287" s="199"/>
      <c r="J287" s="196"/>
      <c r="K287" s="196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140</v>
      </c>
      <c r="AU287" s="204" t="s">
        <v>84</v>
      </c>
      <c r="AV287" s="14" t="s">
        <v>82</v>
      </c>
      <c r="AW287" s="14" t="s">
        <v>35</v>
      </c>
      <c r="AX287" s="14" t="s">
        <v>74</v>
      </c>
      <c r="AY287" s="204" t="s">
        <v>128</v>
      </c>
    </row>
    <row r="288" spans="2:51" s="13" customFormat="1" ht="11.25">
      <c r="B288" s="183"/>
      <c r="C288" s="184"/>
      <c r="D288" s="185" t="s">
        <v>140</v>
      </c>
      <c r="E288" s="186" t="s">
        <v>19</v>
      </c>
      <c r="F288" s="187" t="s">
        <v>82</v>
      </c>
      <c r="G288" s="184"/>
      <c r="H288" s="188">
        <v>1</v>
      </c>
      <c r="I288" s="189"/>
      <c r="J288" s="184"/>
      <c r="K288" s="184"/>
      <c r="L288" s="190"/>
      <c r="M288" s="191"/>
      <c r="N288" s="192"/>
      <c r="O288" s="192"/>
      <c r="P288" s="192"/>
      <c r="Q288" s="192"/>
      <c r="R288" s="192"/>
      <c r="S288" s="192"/>
      <c r="T288" s="193"/>
      <c r="AT288" s="194" t="s">
        <v>140</v>
      </c>
      <c r="AU288" s="194" t="s">
        <v>84</v>
      </c>
      <c r="AV288" s="13" t="s">
        <v>84</v>
      </c>
      <c r="AW288" s="13" t="s">
        <v>35</v>
      </c>
      <c r="AX288" s="13" t="s">
        <v>82</v>
      </c>
      <c r="AY288" s="194" t="s">
        <v>128</v>
      </c>
    </row>
    <row r="289" spans="2:63" s="12" customFormat="1" ht="22.9" customHeight="1">
      <c r="B289" s="154"/>
      <c r="C289" s="155"/>
      <c r="D289" s="156" t="s">
        <v>73</v>
      </c>
      <c r="E289" s="168" t="s">
        <v>447</v>
      </c>
      <c r="F289" s="168" t="s">
        <v>448</v>
      </c>
      <c r="G289" s="155"/>
      <c r="H289" s="155"/>
      <c r="I289" s="158"/>
      <c r="J289" s="169">
        <f>BK289</f>
        <v>0</v>
      </c>
      <c r="K289" s="155"/>
      <c r="L289" s="160"/>
      <c r="M289" s="161"/>
      <c r="N289" s="162"/>
      <c r="O289" s="162"/>
      <c r="P289" s="163">
        <f>P290</f>
        <v>0</v>
      </c>
      <c r="Q289" s="162"/>
      <c r="R289" s="163">
        <f>R290</f>
        <v>0</v>
      </c>
      <c r="S289" s="162"/>
      <c r="T289" s="164">
        <f>T290</f>
        <v>0</v>
      </c>
      <c r="AR289" s="165" t="s">
        <v>82</v>
      </c>
      <c r="AT289" s="166" t="s">
        <v>73</v>
      </c>
      <c r="AU289" s="166" t="s">
        <v>82</v>
      </c>
      <c r="AY289" s="165" t="s">
        <v>128</v>
      </c>
      <c r="BK289" s="167">
        <f>BK290</f>
        <v>0</v>
      </c>
    </row>
    <row r="290" spans="1:65" s="2" customFormat="1" ht="16.5" customHeight="1">
      <c r="A290" s="35"/>
      <c r="B290" s="36"/>
      <c r="C290" s="170" t="s">
        <v>449</v>
      </c>
      <c r="D290" s="170" t="s">
        <v>130</v>
      </c>
      <c r="E290" s="171" t="s">
        <v>450</v>
      </c>
      <c r="F290" s="172" t="s">
        <v>451</v>
      </c>
      <c r="G290" s="173" t="s">
        <v>200</v>
      </c>
      <c r="H290" s="174">
        <v>3997.923</v>
      </c>
      <c r="I290" s="175"/>
      <c r="J290" s="176">
        <f>ROUND(I290*H290,2)</f>
        <v>0</v>
      </c>
      <c r="K290" s="172" t="s">
        <v>134</v>
      </c>
      <c r="L290" s="40"/>
      <c r="M290" s="177" t="s">
        <v>19</v>
      </c>
      <c r="N290" s="178" t="s">
        <v>45</v>
      </c>
      <c r="O290" s="65"/>
      <c r="P290" s="179">
        <f>O290*H290</f>
        <v>0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1" t="s">
        <v>135</v>
      </c>
      <c r="AT290" s="181" t="s">
        <v>130</v>
      </c>
      <c r="AU290" s="181" t="s">
        <v>84</v>
      </c>
      <c r="AY290" s="18" t="s">
        <v>128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8" t="s">
        <v>82</v>
      </c>
      <c r="BK290" s="182">
        <f>ROUND(I290*H290,2)</f>
        <v>0</v>
      </c>
      <c r="BL290" s="18" t="s">
        <v>135</v>
      </c>
      <c r="BM290" s="181" t="s">
        <v>452</v>
      </c>
    </row>
    <row r="291" spans="2:63" s="12" customFormat="1" ht="25.9" customHeight="1">
      <c r="B291" s="154"/>
      <c r="C291" s="155"/>
      <c r="D291" s="156" t="s">
        <v>73</v>
      </c>
      <c r="E291" s="157" t="s">
        <v>453</v>
      </c>
      <c r="F291" s="157" t="s">
        <v>454</v>
      </c>
      <c r="G291" s="155"/>
      <c r="H291" s="155"/>
      <c r="I291" s="158"/>
      <c r="J291" s="159">
        <f>BK291</f>
        <v>0</v>
      </c>
      <c r="K291" s="155"/>
      <c r="L291" s="160"/>
      <c r="M291" s="161"/>
      <c r="N291" s="162"/>
      <c r="O291" s="162"/>
      <c r="P291" s="163">
        <f>P292+P306+P322+P329+P332+P335</f>
        <v>0</v>
      </c>
      <c r="Q291" s="162"/>
      <c r="R291" s="163">
        <f>R292+R306+R322+R329+R332+R335</f>
        <v>3.577069</v>
      </c>
      <c r="S291" s="162"/>
      <c r="T291" s="164">
        <f>T292+T306+T322+T329+T332+T335</f>
        <v>344.86062000000004</v>
      </c>
      <c r="AR291" s="165" t="s">
        <v>84</v>
      </c>
      <c r="AT291" s="166" t="s">
        <v>73</v>
      </c>
      <c r="AU291" s="166" t="s">
        <v>74</v>
      </c>
      <c r="AY291" s="165" t="s">
        <v>128</v>
      </c>
      <c r="BK291" s="167">
        <f>BK292+BK306+BK322+BK329+BK332+BK335</f>
        <v>0</v>
      </c>
    </row>
    <row r="292" spans="2:63" s="12" customFormat="1" ht="22.9" customHeight="1">
      <c r="B292" s="154"/>
      <c r="C292" s="155"/>
      <c r="D292" s="156" t="s">
        <v>73</v>
      </c>
      <c r="E292" s="168" t="s">
        <v>455</v>
      </c>
      <c r="F292" s="168" t="s">
        <v>456</v>
      </c>
      <c r="G292" s="155"/>
      <c r="H292" s="155"/>
      <c r="I292" s="158"/>
      <c r="J292" s="169">
        <f>BK292</f>
        <v>0</v>
      </c>
      <c r="K292" s="155"/>
      <c r="L292" s="160"/>
      <c r="M292" s="161"/>
      <c r="N292" s="162"/>
      <c r="O292" s="162"/>
      <c r="P292" s="163">
        <f>SUM(P293:P305)</f>
        <v>0</v>
      </c>
      <c r="Q292" s="162"/>
      <c r="R292" s="163">
        <f>SUM(R293:R305)</f>
        <v>0.239992</v>
      </c>
      <c r="S292" s="162"/>
      <c r="T292" s="164">
        <f>SUM(T293:T305)</f>
        <v>40.2948</v>
      </c>
      <c r="AR292" s="165" t="s">
        <v>84</v>
      </c>
      <c r="AT292" s="166" t="s">
        <v>73</v>
      </c>
      <c r="AU292" s="166" t="s">
        <v>82</v>
      </c>
      <c r="AY292" s="165" t="s">
        <v>128</v>
      </c>
      <c r="BK292" s="167">
        <f>SUM(BK293:BK305)</f>
        <v>0</v>
      </c>
    </row>
    <row r="293" spans="1:65" s="2" customFormat="1" ht="21.75" customHeight="1">
      <c r="A293" s="35"/>
      <c r="B293" s="36"/>
      <c r="C293" s="170" t="s">
        <v>457</v>
      </c>
      <c r="D293" s="170" t="s">
        <v>130</v>
      </c>
      <c r="E293" s="171" t="s">
        <v>458</v>
      </c>
      <c r="F293" s="172" t="s">
        <v>459</v>
      </c>
      <c r="G293" s="173" t="s">
        <v>133</v>
      </c>
      <c r="H293" s="174">
        <v>32</v>
      </c>
      <c r="I293" s="175"/>
      <c r="J293" s="176">
        <f>ROUND(I293*H293,2)</f>
        <v>0</v>
      </c>
      <c r="K293" s="172" t="s">
        <v>134</v>
      </c>
      <c r="L293" s="40"/>
      <c r="M293" s="177" t="s">
        <v>19</v>
      </c>
      <c r="N293" s="178" t="s">
        <v>45</v>
      </c>
      <c r="O293" s="65"/>
      <c r="P293" s="179">
        <f>O293*H293</f>
        <v>0</v>
      </c>
      <c r="Q293" s="179">
        <v>0</v>
      </c>
      <c r="R293" s="179">
        <f>Q293*H293</f>
        <v>0</v>
      </c>
      <c r="S293" s="179">
        <v>0</v>
      </c>
      <c r="T293" s="18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1" t="s">
        <v>226</v>
      </c>
      <c r="AT293" s="181" t="s">
        <v>130</v>
      </c>
      <c r="AU293" s="181" t="s">
        <v>84</v>
      </c>
      <c r="AY293" s="18" t="s">
        <v>128</v>
      </c>
      <c r="BE293" s="182">
        <f>IF(N293="základní",J293,0)</f>
        <v>0</v>
      </c>
      <c r="BF293" s="182">
        <f>IF(N293="snížená",J293,0)</f>
        <v>0</v>
      </c>
      <c r="BG293" s="182">
        <f>IF(N293="zákl. přenesená",J293,0)</f>
        <v>0</v>
      </c>
      <c r="BH293" s="182">
        <f>IF(N293="sníž. přenesená",J293,0)</f>
        <v>0</v>
      </c>
      <c r="BI293" s="182">
        <f>IF(N293="nulová",J293,0)</f>
        <v>0</v>
      </c>
      <c r="BJ293" s="18" t="s">
        <v>82</v>
      </c>
      <c r="BK293" s="182">
        <f>ROUND(I293*H293,2)</f>
        <v>0</v>
      </c>
      <c r="BL293" s="18" t="s">
        <v>226</v>
      </c>
      <c r="BM293" s="181" t="s">
        <v>460</v>
      </c>
    </row>
    <row r="294" spans="2:51" s="13" customFormat="1" ht="11.25">
      <c r="B294" s="183"/>
      <c r="C294" s="184"/>
      <c r="D294" s="185" t="s">
        <v>140</v>
      </c>
      <c r="E294" s="186" t="s">
        <v>19</v>
      </c>
      <c r="F294" s="187" t="s">
        <v>461</v>
      </c>
      <c r="G294" s="184"/>
      <c r="H294" s="188">
        <v>32</v>
      </c>
      <c r="I294" s="189"/>
      <c r="J294" s="184"/>
      <c r="K294" s="184"/>
      <c r="L294" s="190"/>
      <c r="M294" s="191"/>
      <c r="N294" s="192"/>
      <c r="O294" s="192"/>
      <c r="P294" s="192"/>
      <c r="Q294" s="192"/>
      <c r="R294" s="192"/>
      <c r="S294" s="192"/>
      <c r="T294" s="193"/>
      <c r="AT294" s="194" t="s">
        <v>140</v>
      </c>
      <c r="AU294" s="194" t="s">
        <v>84</v>
      </c>
      <c r="AV294" s="13" t="s">
        <v>84</v>
      </c>
      <c r="AW294" s="13" t="s">
        <v>35</v>
      </c>
      <c r="AX294" s="13" t="s">
        <v>82</v>
      </c>
      <c r="AY294" s="194" t="s">
        <v>128</v>
      </c>
    </row>
    <row r="295" spans="1:65" s="2" customFormat="1" ht="16.5" customHeight="1">
      <c r="A295" s="35"/>
      <c r="B295" s="36"/>
      <c r="C295" s="216" t="s">
        <v>462</v>
      </c>
      <c r="D295" s="216" t="s">
        <v>197</v>
      </c>
      <c r="E295" s="217" t="s">
        <v>463</v>
      </c>
      <c r="F295" s="218" t="s">
        <v>464</v>
      </c>
      <c r="G295" s="219" t="s">
        <v>200</v>
      </c>
      <c r="H295" s="220">
        <v>0.011</v>
      </c>
      <c r="I295" s="221"/>
      <c r="J295" s="222">
        <f>ROUND(I295*H295,2)</f>
        <v>0</v>
      </c>
      <c r="K295" s="218" t="s">
        <v>134</v>
      </c>
      <c r="L295" s="223"/>
      <c r="M295" s="224" t="s">
        <v>19</v>
      </c>
      <c r="N295" s="225" t="s">
        <v>45</v>
      </c>
      <c r="O295" s="65"/>
      <c r="P295" s="179">
        <f>O295*H295</f>
        <v>0</v>
      </c>
      <c r="Q295" s="179">
        <v>1</v>
      </c>
      <c r="R295" s="179">
        <f>Q295*H295</f>
        <v>0.011</v>
      </c>
      <c r="S295" s="179">
        <v>0</v>
      </c>
      <c r="T295" s="18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1" t="s">
        <v>309</v>
      </c>
      <c r="AT295" s="181" t="s">
        <v>197</v>
      </c>
      <c r="AU295" s="181" t="s">
        <v>84</v>
      </c>
      <c r="AY295" s="18" t="s">
        <v>128</v>
      </c>
      <c r="BE295" s="182">
        <f>IF(N295="základní",J295,0)</f>
        <v>0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18" t="s">
        <v>82</v>
      </c>
      <c r="BK295" s="182">
        <f>ROUND(I295*H295,2)</f>
        <v>0</v>
      </c>
      <c r="BL295" s="18" t="s">
        <v>226</v>
      </c>
      <c r="BM295" s="181" t="s">
        <v>465</v>
      </c>
    </row>
    <row r="296" spans="2:51" s="13" customFormat="1" ht="11.25">
      <c r="B296" s="183"/>
      <c r="C296" s="184"/>
      <c r="D296" s="185" t="s">
        <v>140</v>
      </c>
      <c r="E296" s="184"/>
      <c r="F296" s="187" t="s">
        <v>466</v>
      </c>
      <c r="G296" s="184"/>
      <c r="H296" s="188">
        <v>0.011</v>
      </c>
      <c r="I296" s="189"/>
      <c r="J296" s="184"/>
      <c r="K296" s="184"/>
      <c r="L296" s="190"/>
      <c r="M296" s="191"/>
      <c r="N296" s="192"/>
      <c r="O296" s="192"/>
      <c r="P296" s="192"/>
      <c r="Q296" s="192"/>
      <c r="R296" s="192"/>
      <c r="S296" s="192"/>
      <c r="T296" s="193"/>
      <c r="AT296" s="194" t="s">
        <v>140</v>
      </c>
      <c r="AU296" s="194" t="s">
        <v>84</v>
      </c>
      <c r="AV296" s="13" t="s">
        <v>84</v>
      </c>
      <c r="AW296" s="13" t="s">
        <v>4</v>
      </c>
      <c r="AX296" s="13" t="s">
        <v>82</v>
      </c>
      <c r="AY296" s="194" t="s">
        <v>128</v>
      </c>
    </row>
    <row r="297" spans="1:65" s="2" customFormat="1" ht="16.5" customHeight="1">
      <c r="A297" s="35"/>
      <c r="B297" s="36"/>
      <c r="C297" s="170" t="s">
        <v>467</v>
      </c>
      <c r="D297" s="170" t="s">
        <v>130</v>
      </c>
      <c r="E297" s="171" t="s">
        <v>468</v>
      </c>
      <c r="F297" s="172" t="s">
        <v>469</v>
      </c>
      <c r="G297" s="173" t="s">
        <v>133</v>
      </c>
      <c r="H297" s="174">
        <v>10073.7</v>
      </c>
      <c r="I297" s="175"/>
      <c r="J297" s="176">
        <f>ROUND(I297*H297,2)</f>
        <v>0</v>
      </c>
      <c r="K297" s="172" t="s">
        <v>134</v>
      </c>
      <c r="L297" s="40"/>
      <c r="M297" s="177" t="s">
        <v>19</v>
      </c>
      <c r="N297" s="178" t="s">
        <v>45</v>
      </c>
      <c r="O297" s="65"/>
      <c r="P297" s="179">
        <f>O297*H297</f>
        <v>0</v>
      </c>
      <c r="Q297" s="179">
        <v>0</v>
      </c>
      <c r="R297" s="179">
        <f>Q297*H297</f>
        <v>0</v>
      </c>
      <c r="S297" s="179">
        <v>0.004</v>
      </c>
      <c r="T297" s="180">
        <f>S297*H297</f>
        <v>40.2948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1" t="s">
        <v>226</v>
      </c>
      <c r="AT297" s="181" t="s">
        <v>130</v>
      </c>
      <c r="AU297" s="181" t="s">
        <v>84</v>
      </c>
      <c r="AY297" s="18" t="s">
        <v>128</v>
      </c>
      <c r="BE297" s="182">
        <f>IF(N297="základní",J297,0)</f>
        <v>0</v>
      </c>
      <c r="BF297" s="182">
        <f>IF(N297="snížená",J297,0)</f>
        <v>0</v>
      </c>
      <c r="BG297" s="182">
        <f>IF(N297="zákl. přenesená",J297,0)</f>
        <v>0</v>
      </c>
      <c r="BH297" s="182">
        <f>IF(N297="sníž. přenesená",J297,0)</f>
        <v>0</v>
      </c>
      <c r="BI297" s="182">
        <f>IF(N297="nulová",J297,0)</f>
        <v>0</v>
      </c>
      <c r="BJ297" s="18" t="s">
        <v>82</v>
      </c>
      <c r="BK297" s="182">
        <f>ROUND(I297*H297,2)</f>
        <v>0</v>
      </c>
      <c r="BL297" s="18" t="s">
        <v>226</v>
      </c>
      <c r="BM297" s="181" t="s">
        <v>470</v>
      </c>
    </row>
    <row r="298" spans="2:51" s="13" customFormat="1" ht="11.25">
      <c r="B298" s="183"/>
      <c r="C298" s="184"/>
      <c r="D298" s="185" t="s">
        <v>140</v>
      </c>
      <c r="E298" s="186" t="s">
        <v>19</v>
      </c>
      <c r="F298" s="187" t="s">
        <v>471</v>
      </c>
      <c r="G298" s="184"/>
      <c r="H298" s="188">
        <v>10073.7</v>
      </c>
      <c r="I298" s="189"/>
      <c r="J298" s="184"/>
      <c r="K298" s="184"/>
      <c r="L298" s="190"/>
      <c r="M298" s="191"/>
      <c r="N298" s="192"/>
      <c r="O298" s="192"/>
      <c r="P298" s="192"/>
      <c r="Q298" s="192"/>
      <c r="R298" s="192"/>
      <c r="S298" s="192"/>
      <c r="T298" s="193"/>
      <c r="AT298" s="194" t="s">
        <v>140</v>
      </c>
      <c r="AU298" s="194" t="s">
        <v>84</v>
      </c>
      <c r="AV298" s="13" t="s">
        <v>84</v>
      </c>
      <c r="AW298" s="13" t="s">
        <v>35</v>
      </c>
      <c r="AX298" s="13" t="s">
        <v>82</v>
      </c>
      <c r="AY298" s="194" t="s">
        <v>128</v>
      </c>
    </row>
    <row r="299" spans="1:65" s="2" customFormat="1" ht="16.5" customHeight="1">
      <c r="A299" s="35"/>
      <c r="B299" s="36"/>
      <c r="C299" s="170" t="s">
        <v>472</v>
      </c>
      <c r="D299" s="170" t="s">
        <v>130</v>
      </c>
      <c r="E299" s="171" t="s">
        <v>473</v>
      </c>
      <c r="F299" s="172" t="s">
        <v>474</v>
      </c>
      <c r="G299" s="173" t="s">
        <v>133</v>
      </c>
      <c r="H299" s="174">
        <v>32</v>
      </c>
      <c r="I299" s="175"/>
      <c r="J299" s="176">
        <f>ROUND(I299*H299,2)</f>
        <v>0</v>
      </c>
      <c r="K299" s="172" t="s">
        <v>134</v>
      </c>
      <c r="L299" s="40"/>
      <c r="M299" s="177" t="s">
        <v>19</v>
      </c>
      <c r="N299" s="178" t="s">
        <v>45</v>
      </c>
      <c r="O299" s="65"/>
      <c r="P299" s="179">
        <f>O299*H299</f>
        <v>0</v>
      </c>
      <c r="Q299" s="179">
        <v>0.0004</v>
      </c>
      <c r="R299" s="179">
        <f>Q299*H299</f>
        <v>0.0128</v>
      </c>
      <c r="S299" s="179">
        <v>0</v>
      </c>
      <c r="T299" s="18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1" t="s">
        <v>226</v>
      </c>
      <c r="AT299" s="181" t="s">
        <v>130</v>
      </c>
      <c r="AU299" s="181" t="s">
        <v>84</v>
      </c>
      <c r="AY299" s="18" t="s">
        <v>128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18" t="s">
        <v>82</v>
      </c>
      <c r="BK299" s="182">
        <f>ROUND(I299*H299,2)</f>
        <v>0</v>
      </c>
      <c r="BL299" s="18" t="s">
        <v>226</v>
      </c>
      <c r="BM299" s="181" t="s">
        <v>475</v>
      </c>
    </row>
    <row r="300" spans="1:65" s="2" customFormat="1" ht="16.5" customHeight="1">
      <c r="A300" s="35"/>
      <c r="B300" s="36"/>
      <c r="C300" s="216" t="s">
        <v>476</v>
      </c>
      <c r="D300" s="216" t="s">
        <v>197</v>
      </c>
      <c r="E300" s="217" t="s">
        <v>477</v>
      </c>
      <c r="F300" s="218" t="s">
        <v>478</v>
      </c>
      <c r="G300" s="219" t="s">
        <v>133</v>
      </c>
      <c r="H300" s="220">
        <v>38.4</v>
      </c>
      <c r="I300" s="221"/>
      <c r="J300" s="222">
        <f>ROUND(I300*H300,2)</f>
        <v>0</v>
      </c>
      <c r="K300" s="218" t="s">
        <v>134</v>
      </c>
      <c r="L300" s="223"/>
      <c r="M300" s="224" t="s">
        <v>19</v>
      </c>
      <c r="N300" s="225" t="s">
        <v>45</v>
      </c>
      <c r="O300" s="65"/>
      <c r="P300" s="179">
        <f>O300*H300</f>
        <v>0</v>
      </c>
      <c r="Q300" s="179">
        <v>0.00388</v>
      </c>
      <c r="R300" s="179">
        <f>Q300*H300</f>
        <v>0.148992</v>
      </c>
      <c r="S300" s="179">
        <v>0</v>
      </c>
      <c r="T300" s="180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1" t="s">
        <v>309</v>
      </c>
      <c r="AT300" s="181" t="s">
        <v>197</v>
      </c>
      <c r="AU300" s="181" t="s">
        <v>84</v>
      </c>
      <c r="AY300" s="18" t="s">
        <v>128</v>
      </c>
      <c r="BE300" s="182">
        <f>IF(N300="základní",J300,0)</f>
        <v>0</v>
      </c>
      <c r="BF300" s="182">
        <f>IF(N300="snížená",J300,0)</f>
        <v>0</v>
      </c>
      <c r="BG300" s="182">
        <f>IF(N300="zákl. přenesená",J300,0)</f>
        <v>0</v>
      </c>
      <c r="BH300" s="182">
        <f>IF(N300="sníž. přenesená",J300,0)</f>
        <v>0</v>
      </c>
      <c r="BI300" s="182">
        <f>IF(N300="nulová",J300,0)</f>
        <v>0</v>
      </c>
      <c r="BJ300" s="18" t="s">
        <v>82</v>
      </c>
      <c r="BK300" s="182">
        <f>ROUND(I300*H300,2)</f>
        <v>0</v>
      </c>
      <c r="BL300" s="18" t="s">
        <v>226</v>
      </c>
      <c r="BM300" s="181" t="s">
        <v>479</v>
      </c>
    </row>
    <row r="301" spans="2:51" s="13" customFormat="1" ht="11.25">
      <c r="B301" s="183"/>
      <c r="C301" s="184"/>
      <c r="D301" s="185" t="s">
        <v>140</v>
      </c>
      <c r="E301" s="184"/>
      <c r="F301" s="187" t="s">
        <v>480</v>
      </c>
      <c r="G301" s="184"/>
      <c r="H301" s="188">
        <v>38.4</v>
      </c>
      <c r="I301" s="189"/>
      <c r="J301" s="184"/>
      <c r="K301" s="184"/>
      <c r="L301" s="190"/>
      <c r="M301" s="191"/>
      <c r="N301" s="192"/>
      <c r="O301" s="192"/>
      <c r="P301" s="192"/>
      <c r="Q301" s="192"/>
      <c r="R301" s="192"/>
      <c r="S301" s="192"/>
      <c r="T301" s="193"/>
      <c r="AT301" s="194" t="s">
        <v>140</v>
      </c>
      <c r="AU301" s="194" t="s">
        <v>84</v>
      </c>
      <c r="AV301" s="13" t="s">
        <v>84</v>
      </c>
      <c r="AW301" s="13" t="s">
        <v>4</v>
      </c>
      <c r="AX301" s="13" t="s">
        <v>82</v>
      </c>
      <c r="AY301" s="194" t="s">
        <v>128</v>
      </c>
    </row>
    <row r="302" spans="1:65" s="2" customFormat="1" ht="24.2" customHeight="1">
      <c r="A302" s="35"/>
      <c r="B302" s="36"/>
      <c r="C302" s="170" t="s">
        <v>481</v>
      </c>
      <c r="D302" s="170" t="s">
        <v>130</v>
      </c>
      <c r="E302" s="171" t="s">
        <v>482</v>
      </c>
      <c r="F302" s="172" t="s">
        <v>483</v>
      </c>
      <c r="G302" s="173" t="s">
        <v>133</v>
      </c>
      <c r="H302" s="174">
        <v>32</v>
      </c>
      <c r="I302" s="175"/>
      <c r="J302" s="176">
        <f>ROUND(I302*H302,2)</f>
        <v>0</v>
      </c>
      <c r="K302" s="172" t="s">
        <v>134</v>
      </c>
      <c r="L302" s="40"/>
      <c r="M302" s="177" t="s">
        <v>19</v>
      </c>
      <c r="N302" s="178" t="s">
        <v>45</v>
      </c>
      <c r="O302" s="65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1" t="s">
        <v>226</v>
      </c>
      <c r="AT302" s="181" t="s">
        <v>130</v>
      </c>
      <c r="AU302" s="181" t="s">
        <v>84</v>
      </c>
      <c r="AY302" s="18" t="s">
        <v>128</v>
      </c>
      <c r="BE302" s="182">
        <f>IF(N302="základní",J302,0)</f>
        <v>0</v>
      </c>
      <c r="BF302" s="182">
        <f>IF(N302="snížená",J302,0)</f>
        <v>0</v>
      </c>
      <c r="BG302" s="182">
        <f>IF(N302="zákl. přenesená",J302,0)</f>
        <v>0</v>
      </c>
      <c r="BH302" s="182">
        <f>IF(N302="sníž. přenesená",J302,0)</f>
        <v>0</v>
      </c>
      <c r="BI302" s="182">
        <f>IF(N302="nulová",J302,0)</f>
        <v>0</v>
      </c>
      <c r="BJ302" s="18" t="s">
        <v>82</v>
      </c>
      <c r="BK302" s="182">
        <f>ROUND(I302*H302,2)</f>
        <v>0</v>
      </c>
      <c r="BL302" s="18" t="s">
        <v>226</v>
      </c>
      <c r="BM302" s="181" t="s">
        <v>484</v>
      </c>
    </row>
    <row r="303" spans="1:65" s="2" customFormat="1" ht="16.5" customHeight="1">
      <c r="A303" s="35"/>
      <c r="B303" s="36"/>
      <c r="C303" s="216" t="s">
        <v>485</v>
      </c>
      <c r="D303" s="216" t="s">
        <v>197</v>
      </c>
      <c r="E303" s="217" t="s">
        <v>486</v>
      </c>
      <c r="F303" s="218" t="s">
        <v>487</v>
      </c>
      <c r="G303" s="219" t="s">
        <v>133</v>
      </c>
      <c r="H303" s="220">
        <v>33.6</v>
      </c>
      <c r="I303" s="221"/>
      <c r="J303" s="222">
        <f>ROUND(I303*H303,2)</f>
        <v>0</v>
      </c>
      <c r="K303" s="218" t="s">
        <v>134</v>
      </c>
      <c r="L303" s="223"/>
      <c r="M303" s="224" t="s">
        <v>19</v>
      </c>
      <c r="N303" s="225" t="s">
        <v>45</v>
      </c>
      <c r="O303" s="65"/>
      <c r="P303" s="179">
        <f>O303*H303</f>
        <v>0</v>
      </c>
      <c r="Q303" s="179">
        <v>0.002</v>
      </c>
      <c r="R303" s="179">
        <f>Q303*H303</f>
        <v>0.06720000000000001</v>
      </c>
      <c r="S303" s="179">
        <v>0</v>
      </c>
      <c r="T303" s="180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1" t="s">
        <v>309</v>
      </c>
      <c r="AT303" s="181" t="s">
        <v>197</v>
      </c>
      <c r="AU303" s="181" t="s">
        <v>84</v>
      </c>
      <c r="AY303" s="18" t="s">
        <v>128</v>
      </c>
      <c r="BE303" s="182">
        <f>IF(N303="základní",J303,0)</f>
        <v>0</v>
      </c>
      <c r="BF303" s="182">
        <f>IF(N303="snížená",J303,0)</f>
        <v>0</v>
      </c>
      <c r="BG303" s="182">
        <f>IF(N303="zákl. přenesená",J303,0)</f>
        <v>0</v>
      </c>
      <c r="BH303" s="182">
        <f>IF(N303="sníž. přenesená",J303,0)</f>
        <v>0</v>
      </c>
      <c r="BI303" s="182">
        <f>IF(N303="nulová",J303,0)</f>
        <v>0</v>
      </c>
      <c r="BJ303" s="18" t="s">
        <v>82</v>
      </c>
      <c r="BK303" s="182">
        <f>ROUND(I303*H303,2)</f>
        <v>0</v>
      </c>
      <c r="BL303" s="18" t="s">
        <v>226</v>
      </c>
      <c r="BM303" s="181" t="s">
        <v>488</v>
      </c>
    </row>
    <row r="304" spans="2:51" s="13" customFormat="1" ht="11.25">
      <c r="B304" s="183"/>
      <c r="C304" s="184"/>
      <c r="D304" s="185" t="s">
        <v>140</v>
      </c>
      <c r="E304" s="184"/>
      <c r="F304" s="187" t="s">
        <v>489</v>
      </c>
      <c r="G304" s="184"/>
      <c r="H304" s="188">
        <v>33.6</v>
      </c>
      <c r="I304" s="189"/>
      <c r="J304" s="184"/>
      <c r="K304" s="184"/>
      <c r="L304" s="190"/>
      <c r="M304" s="191"/>
      <c r="N304" s="192"/>
      <c r="O304" s="192"/>
      <c r="P304" s="192"/>
      <c r="Q304" s="192"/>
      <c r="R304" s="192"/>
      <c r="S304" s="192"/>
      <c r="T304" s="193"/>
      <c r="AT304" s="194" t="s">
        <v>140</v>
      </c>
      <c r="AU304" s="194" t="s">
        <v>84</v>
      </c>
      <c r="AV304" s="13" t="s">
        <v>84</v>
      </c>
      <c r="AW304" s="13" t="s">
        <v>4</v>
      </c>
      <c r="AX304" s="13" t="s">
        <v>82</v>
      </c>
      <c r="AY304" s="194" t="s">
        <v>128</v>
      </c>
    </row>
    <row r="305" spans="1:65" s="2" customFormat="1" ht="24.2" customHeight="1">
      <c r="A305" s="35"/>
      <c r="B305" s="36"/>
      <c r="C305" s="170" t="s">
        <v>490</v>
      </c>
      <c r="D305" s="170" t="s">
        <v>130</v>
      </c>
      <c r="E305" s="171" t="s">
        <v>491</v>
      </c>
      <c r="F305" s="172" t="s">
        <v>492</v>
      </c>
      <c r="G305" s="173" t="s">
        <v>200</v>
      </c>
      <c r="H305" s="174">
        <v>0.24</v>
      </c>
      <c r="I305" s="175"/>
      <c r="J305" s="176">
        <f>ROUND(I305*H305,2)</f>
        <v>0</v>
      </c>
      <c r="K305" s="172" t="s">
        <v>134</v>
      </c>
      <c r="L305" s="40"/>
      <c r="M305" s="177" t="s">
        <v>19</v>
      </c>
      <c r="N305" s="178" t="s">
        <v>45</v>
      </c>
      <c r="O305" s="65"/>
      <c r="P305" s="179">
        <f>O305*H305</f>
        <v>0</v>
      </c>
      <c r="Q305" s="179">
        <v>0</v>
      </c>
      <c r="R305" s="179">
        <f>Q305*H305</f>
        <v>0</v>
      </c>
      <c r="S305" s="179">
        <v>0</v>
      </c>
      <c r="T305" s="18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1" t="s">
        <v>226</v>
      </c>
      <c r="AT305" s="181" t="s">
        <v>130</v>
      </c>
      <c r="AU305" s="181" t="s">
        <v>84</v>
      </c>
      <c r="AY305" s="18" t="s">
        <v>128</v>
      </c>
      <c r="BE305" s="182">
        <f>IF(N305="základní",J305,0)</f>
        <v>0</v>
      </c>
      <c r="BF305" s="182">
        <f>IF(N305="snížená",J305,0)</f>
        <v>0</v>
      </c>
      <c r="BG305" s="182">
        <f>IF(N305="zákl. přenesená",J305,0)</f>
        <v>0</v>
      </c>
      <c r="BH305" s="182">
        <f>IF(N305="sníž. přenesená",J305,0)</f>
        <v>0</v>
      </c>
      <c r="BI305" s="182">
        <f>IF(N305="nulová",J305,0)</f>
        <v>0</v>
      </c>
      <c r="BJ305" s="18" t="s">
        <v>82</v>
      </c>
      <c r="BK305" s="182">
        <f>ROUND(I305*H305,2)</f>
        <v>0</v>
      </c>
      <c r="BL305" s="18" t="s">
        <v>226</v>
      </c>
      <c r="BM305" s="181" t="s">
        <v>493</v>
      </c>
    </row>
    <row r="306" spans="2:63" s="12" customFormat="1" ht="22.9" customHeight="1">
      <c r="B306" s="154"/>
      <c r="C306" s="155"/>
      <c r="D306" s="156" t="s">
        <v>73</v>
      </c>
      <c r="E306" s="168" t="s">
        <v>494</v>
      </c>
      <c r="F306" s="168" t="s">
        <v>495</v>
      </c>
      <c r="G306" s="155"/>
      <c r="H306" s="155"/>
      <c r="I306" s="158"/>
      <c r="J306" s="169">
        <f>BK306</f>
        <v>0</v>
      </c>
      <c r="K306" s="155"/>
      <c r="L306" s="160"/>
      <c r="M306" s="161"/>
      <c r="N306" s="162"/>
      <c r="O306" s="162"/>
      <c r="P306" s="163">
        <f>SUM(P307:P321)</f>
        <v>0</v>
      </c>
      <c r="Q306" s="162"/>
      <c r="R306" s="163">
        <f>SUM(R307:R321)</f>
        <v>3.182325</v>
      </c>
      <c r="S306" s="162"/>
      <c r="T306" s="164">
        <f>SUM(T307:T321)</f>
        <v>282.0636</v>
      </c>
      <c r="AR306" s="165" t="s">
        <v>84</v>
      </c>
      <c r="AT306" s="166" t="s">
        <v>73</v>
      </c>
      <c r="AU306" s="166" t="s">
        <v>82</v>
      </c>
      <c r="AY306" s="165" t="s">
        <v>128</v>
      </c>
      <c r="BK306" s="167">
        <f>SUM(BK307:BK321)</f>
        <v>0</v>
      </c>
    </row>
    <row r="307" spans="1:65" s="2" customFormat="1" ht="24.2" customHeight="1">
      <c r="A307" s="35"/>
      <c r="B307" s="36"/>
      <c r="C307" s="170" t="s">
        <v>496</v>
      </c>
      <c r="D307" s="170" t="s">
        <v>130</v>
      </c>
      <c r="E307" s="171" t="s">
        <v>497</v>
      </c>
      <c r="F307" s="172" t="s">
        <v>498</v>
      </c>
      <c r="G307" s="173" t="s">
        <v>133</v>
      </c>
      <c r="H307" s="174">
        <v>905</v>
      </c>
      <c r="I307" s="175"/>
      <c r="J307" s="176">
        <f>ROUND(I307*H307,2)</f>
        <v>0</v>
      </c>
      <c r="K307" s="172" t="s">
        <v>134</v>
      </c>
      <c r="L307" s="40"/>
      <c r="M307" s="177" t="s">
        <v>19</v>
      </c>
      <c r="N307" s="178" t="s">
        <v>45</v>
      </c>
      <c r="O307" s="65"/>
      <c r="P307" s="179">
        <f>O307*H307</f>
        <v>0</v>
      </c>
      <c r="Q307" s="179">
        <v>0.00071</v>
      </c>
      <c r="R307" s="179">
        <f>Q307*H307</f>
        <v>0.6425500000000001</v>
      </c>
      <c r="S307" s="179">
        <v>0</v>
      </c>
      <c r="T307" s="180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1" t="s">
        <v>226</v>
      </c>
      <c r="AT307" s="181" t="s">
        <v>130</v>
      </c>
      <c r="AU307" s="181" t="s">
        <v>84</v>
      </c>
      <c r="AY307" s="18" t="s">
        <v>128</v>
      </c>
      <c r="BE307" s="182">
        <f>IF(N307="základní",J307,0)</f>
        <v>0</v>
      </c>
      <c r="BF307" s="182">
        <f>IF(N307="snížená",J307,0)</f>
        <v>0</v>
      </c>
      <c r="BG307" s="182">
        <f>IF(N307="zákl. přenesená",J307,0)</f>
        <v>0</v>
      </c>
      <c r="BH307" s="182">
        <f>IF(N307="sníž. přenesená",J307,0)</f>
        <v>0</v>
      </c>
      <c r="BI307" s="182">
        <f>IF(N307="nulová",J307,0)</f>
        <v>0</v>
      </c>
      <c r="BJ307" s="18" t="s">
        <v>82</v>
      </c>
      <c r="BK307" s="182">
        <f>ROUND(I307*H307,2)</f>
        <v>0</v>
      </c>
      <c r="BL307" s="18" t="s">
        <v>226</v>
      </c>
      <c r="BM307" s="181" t="s">
        <v>499</v>
      </c>
    </row>
    <row r="308" spans="1:65" s="2" customFormat="1" ht="24.2" customHeight="1">
      <c r="A308" s="35"/>
      <c r="B308" s="36"/>
      <c r="C308" s="170" t="s">
        <v>500</v>
      </c>
      <c r="D308" s="170" t="s">
        <v>130</v>
      </c>
      <c r="E308" s="171" t="s">
        <v>501</v>
      </c>
      <c r="F308" s="172" t="s">
        <v>502</v>
      </c>
      <c r="G308" s="173" t="s">
        <v>133</v>
      </c>
      <c r="H308" s="174">
        <v>905</v>
      </c>
      <c r="I308" s="175"/>
      <c r="J308" s="176">
        <f>ROUND(I308*H308,2)</f>
        <v>0</v>
      </c>
      <c r="K308" s="172" t="s">
        <v>134</v>
      </c>
      <c r="L308" s="40"/>
      <c r="M308" s="177" t="s">
        <v>19</v>
      </c>
      <c r="N308" s="178" t="s">
        <v>45</v>
      </c>
      <c r="O308" s="65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1" t="s">
        <v>226</v>
      </c>
      <c r="AT308" s="181" t="s">
        <v>130</v>
      </c>
      <c r="AU308" s="181" t="s">
        <v>84</v>
      </c>
      <c r="AY308" s="18" t="s">
        <v>128</v>
      </c>
      <c r="BE308" s="182">
        <f>IF(N308="základní",J308,0)</f>
        <v>0</v>
      </c>
      <c r="BF308" s="182">
        <f>IF(N308="snížená",J308,0)</f>
        <v>0</v>
      </c>
      <c r="BG308" s="182">
        <f>IF(N308="zákl. přenesená",J308,0)</f>
        <v>0</v>
      </c>
      <c r="BH308" s="182">
        <f>IF(N308="sníž. přenesená",J308,0)</f>
        <v>0</v>
      </c>
      <c r="BI308" s="182">
        <f>IF(N308="nulová",J308,0)</f>
        <v>0</v>
      </c>
      <c r="BJ308" s="18" t="s">
        <v>82</v>
      </c>
      <c r="BK308" s="182">
        <f>ROUND(I308*H308,2)</f>
        <v>0</v>
      </c>
      <c r="BL308" s="18" t="s">
        <v>226</v>
      </c>
      <c r="BM308" s="181" t="s">
        <v>503</v>
      </c>
    </row>
    <row r="309" spans="2:51" s="13" customFormat="1" ht="11.25">
      <c r="B309" s="183"/>
      <c r="C309" s="184"/>
      <c r="D309" s="185" t="s">
        <v>140</v>
      </c>
      <c r="E309" s="186" t="s">
        <v>19</v>
      </c>
      <c r="F309" s="187" t="s">
        <v>504</v>
      </c>
      <c r="G309" s="184"/>
      <c r="H309" s="188">
        <v>905</v>
      </c>
      <c r="I309" s="189"/>
      <c r="J309" s="184"/>
      <c r="K309" s="184"/>
      <c r="L309" s="190"/>
      <c r="M309" s="191"/>
      <c r="N309" s="192"/>
      <c r="O309" s="192"/>
      <c r="P309" s="192"/>
      <c r="Q309" s="192"/>
      <c r="R309" s="192"/>
      <c r="S309" s="192"/>
      <c r="T309" s="193"/>
      <c r="AT309" s="194" t="s">
        <v>140</v>
      </c>
      <c r="AU309" s="194" t="s">
        <v>84</v>
      </c>
      <c r="AV309" s="13" t="s">
        <v>84</v>
      </c>
      <c r="AW309" s="13" t="s">
        <v>35</v>
      </c>
      <c r="AX309" s="13" t="s">
        <v>82</v>
      </c>
      <c r="AY309" s="194" t="s">
        <v>128</v>
      </c>
    </row>
    <row r="310" spans="1:65" s="2" customFormat="1" ht="16.5" customHeight="1">
      <c r="A310" s="35"/>
      <c r="B310" s="36"/>
      <c r="C310" s="216" t="s">
        <v>505</v>
      </c>
      <c r="D310" s="216" t="s">
        <v>197</v>
      </c>
      <c r="E310" s="217" t="s">
        <v>506</v>
      </c>
      <c r="F310" s="218" t="s">
        <v>507</v>
      </c>
      <c r="G310" s="219" t="s">
        <v>133</v>
      </c>
      <c r="H310" s="220">
        <v>1040.75</v>
      </c>
      <c r="I310" s="221"/>
      <c r="J310" s="222">
        <f>ROUND(I310*H310,2)</f>
        <v>0</v>
      </c>
      <c r="K310" s="218" t="s">
        <v>134</v>
      </c>
      <c r="L310" s="223"/>
      <c r="M310" s="224" t="s">
        <v>19</v>
      </c>
      <c r="N310" s="225" t="s">
        <v>45</v>
      </c>
      <c r="O310" s="65"/>
      <c r="P310" s="179">
        <f>O310*H310</f>
        <v>0</v>
      </c>
      <c r="Q310" s="179">
        <v>0.0019</v>
      </c>
      <c r="R310" s="179">
        <f>Q310*H310</f>
        <v>1.977425</v>
      </c>
      <c r="S310" s="179">
        <v>0</v>
      </c>
      <c r="T310" s="18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1" t="s">
        <v>309</v>
      </c>
      <c r="AT310" s="181" t="s">
        <v>197</v>
      </c>
      <c r="AU310" s="181" t="s">
        <v>84</v>
      </c>
      <c r="AY310" s="18" t="s">
        <v>128</v>
      </c>
      <c r="BE310" s="182">
        <f>IF(N310="základní",J310,0)</f>
        <v>0</v>
      </c>
      <c r="BF310" s="182">
        <f>IF(N310="snížená",J310,0)</f>
        <v>0</v>
      </c>
      <c r="BG310" s="182">
        <f>IF(N310="zákl. přenesená",J310,0)</f>
        <v>0</v>
      </c>
      <c r="BH310" s="182">
        <f>IF(N310="sníž. přenesená",J310,0)</f>
        <v>0</v>
      </c>
      <c r="BI310" s="182">
        <f>IF(N310="nulová",J310,0)</f>
        <v>0</v>
      </c>
      <c r="BJ310" s="18" t="s">
        <v>82</v>
      </c>
      <c r="BK310" s="182">
        <f>ROUND(I310*H310,2)</f>
        <v>0</v>
      </c>
      <c r="BL310" s="18" t="s">
        <v>226</v>
      </c>
      <c r="BM310" s="181" t="s">
        <v>508</v>
      </c>
    </row>
    <row r="311" spans="2:51" s="13" customFormat="1" ht="11.25">
      <c r="B311" s="183"/>
      <c r="C311" s="184"/>
      <c r="D311" s="185" t="s">
        <v>140</v>
      </c>
      <c r="E311" s="184"/>
      <c r="F311" s="187" t="s">
        <v>509</v>
      </c>
      <c r="G311" s="184"/>
      <c r="H311" s="188">
        <v>1040.75</v>
      </c>
      <c r="I311" s="189"/>
      <c r="J311" s="184"/>
      <c r="K311" s="184"/>
      <c r="L311" s="190"/>
      <c r="M311" s="191"/>
      <c r="N311" s="192"/>
      <c r="O311" s="192"/>
      <c r="P311" s="192"/>
      <c r="Q311" s="192"/>
      <c r="R311" s="192"/>
      <c r="S311" s="192"/>
      <c r="T311" s="193"/>
      <c r="AT311" s="194" t="s">
        <v>140</v>
      </c>
      <c r="AU311" s="194" t="s">
        <v>84</v>
      </c>
      <c r="AV311" s="13" t="s">
        <v>84</v>
      </c>
      <c r="AW311" s="13" t="s">
        <v>4</v>
      </c>
      <c r="AX311" s="13" t="s">
        <v>82</v>
      </c>
      <c r="AY311" s="194" t="s">
        <v>128</v>
      </c>
    </row>
    <row r="312" spans="1:65" s="2" customFormat="1" ht="21.75" customHeight="1">
      <c r="A312" s="35"/>
      <c r="B312" s="36"/>
      <c r="C312" s="170" t="s">
        <v>510</v>
      </c>
      <c r="D312" s="170" t="s">
        <v>130</v>
      </c>
      <c r="E312" s="171" t="s">
        <v>511</v>
      </c>
      <c r="F312" s="172" t="s">
        <v>512</v>
      </c>
      <c r="G312" s="173" t="s">
        <v>133</v>
      </c>
      <c r="H312" s="174">
        <v>1630</v>
      </c>
      <c r="I312" s="175"/>
      <c r="J312" s="176">
        <f>ROUND(I312*H312,2)</f>
        <v>0</v>
      </c>
      <c r="K312" s="172" t="s">
        <v>134</v>
      </c>
      <c r="L312" s="40"/>
      <c r="M312" s="177" t="s">
        <v>19</v>
      </c>
      <c r="N312" s="178" t="s">
        <v>45</v>
      </c>
      <c r="O312" s="65"/>
      <c r="P312" s="179">
        <f>O312*H312</f>
        <v>0</v>
      </c>
      <c r="Q312" s="179">
        <v>0</v>
      </c>
      <c r="R312" s="179">
        <f>Q312*H312</f>
        <v>0</v>
      </c>
      <c r="S312" s="179">
        <v>0</v>
      </c>
      <c r="T312" s="18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1" t="s">
        <v>226</v>
      </c>
      <c r="AT312" s="181" t="s">
        <v>130</v>
      </c>
      <c r="AU312" s="181" t="s">
        <v>84</v>
      </c>
      <c r="AY312" s="18" t="s">
        <v>128</v>
      </c>
      <c r="BE312" s="182">
        <f>IF(N312="základní",J312,0)</f>
        <v>0</v>
      </c>
      <c r="BF312" s="182">
        <f>IF(N312="snížená",J312,0)</f>
        <v>0</v>
      </c>
      <c r="BG312" s="182">
        <f>IF(N312="zákl. přenesená",J312,0)</f>
        <v>0</v>
      </c>
      <c r="BH312" s="182">
        <f>IF(N312="sníž. přenesená",J312,0)</f>
        <v>0</v>
      </c>
      <c r="BI312" s="182">
        <f>IF(N312="nulová",J312,0)</f>
        <v>0</v>
      </c>
      <c r="BJ312" s="18" t="s">
        <v>82</v>
      </c>
      <c r="BK312" s="182">
        <f>ROUND(I312*H312,2)</f>
        <v>0</v>
      </c>
      <c r="BL312" s="18" t="s">
        <v>226</v>
      </c>
      <c r="BM312" s="181" t="s">
        <v>513</v>
      </c>
    </row>
    <row r="313" spans="2:51" s="13" customFormat="1" ht="11.25">
      <c r="B313" s="183"/>
      <c r="C313" s="184"/>
      <c r="D313" s="185" t="s">
        <v>140</v>
      </c>
      <c r="E313" s="186" t="s">
        <v>19</v>
      </c>
      <c r="F313" s="187" t="s">
        <v>514</v>
      </c>
      <c r="G313" s="184"/>
      <c r="H313" s="188">
        <v>1450</v>
      </c>
      <c r="I313" s="189"/>
      <c r="J313" s="184"/>
      <c r="K313" s="184"/>
      <c r="L313" s="190"/>
      <c r="M313" s="191"/>
      <c r="N313" s="192"/>
      <c r="O313" s="192"/>
      <c r="P313" s="192"/>
      <c r="Q313" s="192"/>
      <c r="R313" s="192"/>
      <c r="S313" s="192"/>
      <c r="T313" s="193"/>
      <c r="AT313" s="194" t="s">
        <v>140</v>
      </c>
      <c r="AU313" s="194" t="s">
        <v>84</v>
      </c>
      <c r="AV313" s="13" t="s">
        <v>84</v>
      </c>
      <c r="AW313" s="13" t="s">
        <v>35</v>
      </c>
      <c r="AX313" s="13" t="s">
        <v>74</v>
      </c>
      <c r="AY313" s="194" t="s">
        <v>128</v>
      </c>
    </row>
    <row r="314" spans="2:51" s="13" customFormat="1" ht="11.25">
      <c r="B314" s="183"/>
      <c r="C314" s="184"/>
      <c r="D314" s="185" t="s">
        <v>140</v>
      </c>
      <c r="E314" s="186" t="s">
        <v>19</v>
      </c>
      <c r="F314" s="187" t="s">
        <v>515</v>
      </c>
      <c r="G314" s="184"/>
      <c r="H314" s="188">
        <v>180</v>
      </c>
      <c r="I314" s="189"/>
      <c r="J314" s="184"/>
      <c r="K314" s="184"/>
      <c r="L314" s="190"/>
      <c r="M314" s="191"/>
      <c r="N314" s="192"/>
      <c r="O314" s="192"/>
      <c r="P314" s="192"/>
      <c r="Q314" s="192"/>
      <c r="R314" s="192"/>
      <c r="S314" s="192"/>
      <c r="T314" s="193"/>
      <c r="AT314" s="194" t="s">
        <v>140</v>
      </c>
      <c r="AU314" s="194" t="s">
        <v>84</v>
      </c>
      <c r="AV314" s="13" t="s">
        <v>84</v>
      </c>
      <c r="AW314" s="13" t="s">
        <v>35</v>
      </c>
      <c r="AX314" s="13" t="s">
        <v>74</v>
      </c>
      <c r="AY314" s="194" t="s">
        <v>128</v>
      </c>
    </row>
    <row r="315" spans="2:51" s="15" customFormat="1" ht="11.25">
      <c r="B315" s="205"/>
      <c r="C315" s="206"/>
      <c r="D315" s="185" t="s">
        <v>140</v>
      </c>
      <c r="E315" s="207" t="s">
        <v>19</v>
      </c>
      <c r="F315" s="208" t="s">
        <v>164</v>
      </c>
      <c r="G315" s="206"/>
      <c r="H315" s="209">
        <v>1630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140</v>
      </c>
      <c r="AU315" s="215" t="s">
        <v>84</v>
      </c>
      <c r="AV315" s="15" t="s">
        <v>135</v>
      </c>
      <c r="AW315" s="15" t="s">
        <v>35</v>
      </c>
      <c r="AX315" s="15" t="s">
        <v>82</v>
      </c>
      <c r="AY315" s="215" t="s">
        <v>128</v>
      </c>
    </row>
    <row r="316" spans="1:65" s="2" customFormat="1" ht="16.5" customHeight="1">
      <c r="A316" s="35"/>
      <c r="B316" s="36"/>
      <c r="C316" s="216" t="s">
        <v>516</v>
      </c>
      <c r="D316" s="216" t="s">
        <v>197</v>
      </c>
      <c r="E316" s="217" t="s">
        <v>517</v>
      </c>
      <c r="F316" s="218" t="s">
        <v>518</v>
      </c>
      <c r="G316" s="219" t="s">
        <v>133</v>
      </c>
      <c r="H316" s="220">
        <v>1874.5</v>
      </c>
      <c r="I316" s="221"/>
      <c r="J316" s="222">
        <f>ROUND(I316*H316,2)</f>
        <v>0</v>
      </c>
      <c r="K316" s="218" t="s">
        <v>201</v>
      </c>
      <c r="L316" s="223"/>
      <c r="M316" s="224" t="s">
        <v>19</v>
      </c>
      <c r="N316" s="225" t="s">
        <v>45</v>
      </c>
      <c r="O316" s="65"/>
      <c r="P316" s="179">
        <f>O316*H316</f>
        <v>0</v>
      </c>
      <c r="Q316" s="179">
        <v>0.0003</v>
      </c>
      <c r="R316" s="179">
        <f>Q316*H316</f>
        <v>0.5623499999999999</v>
      </c>
      <c r="S316" s="179">
        <v>0</v>
      </c>
      <c r="T316" s="180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1" t="s">
        <v>309</v>
      </c>
      <c r="AT316" s="181" t="s">
        <v>197</v>
      </c>
      <c r="AU316" s="181" t="s">
        <v>84</v>
      </c>
      <c r="AY316" s="18" t="s">
        <v>128</v>
      </c>
      <c r="BE316" s="182">
        <f>IF(N316="základní",J316,0)</f>
        <v>0</v>
      </c>
      <c r="BF316" s="182">
        <f>IF(N316="snížená",J316,0)</f>
        <v>0</v>
      </c>
      <c r="BG316" s="182">
        <f>IF(N316="zákl. přenesená",J316,0)</f>
        <v>0</v>
      </c>
      <c r="BH316" s="182">
        <f>IF(N316="sníž. přenesená",J316,0)</f>
        <v>0</v>
      </c>
      <c r="BI316" s="182">
        <f>IF(N316="nulová",J316,0)</f>
        <v>0</v>
      </c>
      <c r="BJ316" s="18" t="s">
        <v>82</v>
      </c>
      <c r="BK316" s="182">
        <f>ROUND(I316*H316,2)</f>
        <v>0</v>
      </c>
      <c r="BL316" s="18" t="s">
        <v>226</v>
      </c>
      <c r="BM316" s="181" t="s">
        <v>519</v>
      </c>
    </row>
    <row r="317" spans="2:51" s="13" customFormat="1" ht="11.25">
      <c r="B317" s="183"/>
      <c r="C317" s="184"/>
      <c r="D317" s="185" t="s">
        <v>140</v>
      </c>
      <c r="E317" s="186" t="s">
        <v>19</v>
      </c>
      <c r="F317" s="187" t="s">
        <v>520</v>
      </c>
      <c r="G317" s="184"/>
      <c r="H317" s="188">
        <v>1630</v>
      </c>
      <c r="I317" s="189"/>
      <c r="J317" s="184"/>
      <c r="K317" s="184"/>
      <c r="L317" s="190"/>
      <c r="M317" s="191"/>
      <c r="N317" s="192"/>
      <c r="O317" s="192"/>
      <c r="P317" s="192"/>
      <c r="Q317" s="192"/>
      <c r="R317" s="192"/>
      <c r="S317" s="192"/>
      <c r="T317" s="193"/>
      <c r="AT317" s="194" t="s">
        <v>140</v>
      </c>
      <c r="AU317" s="194" t="s">
        <v>84</v>
      </c>
      <c r="AV317" s="13" t="s">
        <v>84</v>
      </c>
      <c r="AW317" s="13" t="s">
        <v>35</v>
      </c>
      <c r="AX317" s="13" t="s">
        <v>82</v>
      </c>
      <c r="AY317" s="194" t="s">
        <v>128</v>
      </c>
    </row>
    <row r="318" spans="2:51" s="13" customFormat="1" ht="11.25">
      <c r="B318" s="183"/>
      <c r="C318" s="184"/>
      <c r="D318" s="185" t="s">
        <v>140</v>
      </c>
      <c r="E318" s="184"/>
      <c r="F318" s="187" t="s">
        <v>521</v>
      </c>
      <c r="G318" s="184"/>
      <c r="H318" s="188">
        <v>1874.5</v>
      </c>
      <c r="I318" s="189"/>
      <c r="J318" s="184"/>
      <c r="K318" s="184"/>
      <c r="L318" s="190"/>
      <c r="M318" s="191"/>
      <c r="N318" s="192"/>
      <c r="O318" s="192"/>
      <c r="P318" s="192"/>
      <c r="Q318" s="192"/>
      <c r="R318" s="192"/>
      <c r="S318" s="192"/>
      <c r="T318" s="193"/>
      <c r="AT318" s="194" t="s">
        <v>140</v>
      </c>
      <c r="AU318" s="194" t="s">
        <v>84</v>
      </c>
      <c r="AV318" s="13" t="s">
        <v>84</v>
      </c>
      <c r="AW318" s="13" t="s">
        <v>4</v>
      </c>
      <c r="AX318" s="13" t="s">
        <v>82</v>
      </c>
      <c r="AY318" s="194" t="s">
        <v>128</v>
      </c>
    </row>
    <row r="319" spans="1:65" s="2" customFormat="1" ht="16.5" customHeight="1">
      <c r="A319" s="35"/>
      <c r="B319" s="36"/>
      <c r="C319" s="170" t="s">
        <v>522</v>
      </c>
      <c r="D319" s="170" t="s">
        <v>130</v>
      </c>
      <c r="E319" s="171" t="s">
        <v>523</v>
      </c>
      <c r="F319" s="172" t="s">
        <v>524</v>
      </c>
      <c r="G319" s="173" t="s">
        <v>133</v>
      </c>
      <c r="H319" s="174">
        <v>3357.9</v>
      </c>
      <c r="I319" s="175"/>
      <c r="J319" s="176">
        <f>ROUND(I319*H319,2)</f>
        <v>0</v>
      </c>
      <c r="K319" s="172" t="s">
        <v>134</v>
      </c>
      <c r="L319" s="40"/>
      <c r="M319" s="177" t="s">
        <v>19</v>
      </c>
      <c r="N319" s="178" t="s">
        <v>45</v>
      </c>
      <c r="O319" s="65"/>
      <c r="P319" s="179">
        <f>O319*H319</f>
        <v>0</v>
      </c>
      <c r="Q319" s="179">
        <v>0</v>
      </c>
      <c r="R319" s="179">
        <f>Q319*H319</f>
        <v>0</v>
      </c>
      <c r="S319" s="179">
        <v>0.084</v>
      </c>
      <c r="T319" s="180">
        <f>S319*H319</f>
        <v>282.0636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1" t="s">
        <v>226</v>
      </c>
      <c r="AT319" s="181" t="s">
        <v>130</v>
      </c>
      <c r="AU319" s="181" t="s">
        <v>84</v>
      </c>
      <c r="AY319" s="18" t="s">
        <v>128</v>
      </c>
      <c r="BE319" s="182">
        <f>IF(N319="základní",J319,0)</f>
        <v>0</v>
      </c>
      <c r="BF319" s="182">
        <f>IF(N319="snížená",J319,0)</f>
        <v>0</v>
      </c>
      <c r="BG319" s="182">
        <f>IF(N319="zákl. přenesená",J319,0)</f>
        <v>0</v>
      </c>
      <c r="BH319" s="182">
        <f>IF(N319="sníž. přenesená",J319,0)</f>
        <v>0</v>
      </c>
      <c r="BI319" s="182">
        <f>IF(N319="nulová",J319,0)</f>
        <v>0</v>
      </c>
      <c r="BJ319" s="18" t="s">
        <v>82</v>
      </c>
      <c r="BK319" s="182">
        <f>ROUND(I319*H319,2)</f>
        <v>0</v>
      </c>
      <c r="BL319" s="18" t="s">
        <v>226</v>
      </c>
      <c r="BM319" s="181" t="s">
        <v>525</v>
      </c>
    </row>
    <row r="320" spans="2:51" s="13" customFormat="1" ht="11.25">
      <c r="B320" s="183"/>
      <c r="C320" s="184"/>
      <c r="D320" s="185" t="s">
        <v>140</v>
      </c>
      <c r="E320" s="186" t="s">
        <v>19</v>
      </c>
      <c r="F320" s="187" t="s">
        <v>526</v>
      </c>
      <c r="G320" s="184"/>
      <c r="H320" s="188">
        <v>3357.9</v>
      </c>
      <c r="I320" s="189"/>
      <c r="J320" s="184"/>
      <c r="K320" s="184"/>
      <c r="L320" s="190"/>
      <c r="M320" s="191"/>
      <c r="N320" s="192"/>
      <c r="O320" s="192"/>
      <c r="P320" s="192"/>
      <c r="Q320" s="192"/>
      <c r="R320" s="192"/>
      <c r="S320" s="192"/>
      <c r="T320" s="193"/>
      <c r="AT320" s="194" t="s">
        <v>140</v>
      </c>
      <c r="AU320" s="194" t="s">
        <v>84</v>
      </c>
      <c r="AV320" s="13" t="s">
        <v>84</v>
      </c>
      <c r="AW320" s="13" t="s">
        <v>35</v>
      </c>
      <c r="AX320" s="13" t="s">
        <v>82</v>
      </c>
      <c r="AY320" s="194" t="s">
        <v>128</v>
      </c>
    </row>
    <row r="321" spans="1:65" s="2" customFormat="1" ht="24.2" customHeight="1">
      <c r="A321" s="35"/>
      <c r="B321" s="36"/>
      <c r="C321" s="170" t="s">
        <v>527</v>
      </c>
      <c r="D321" s="170" t="s">
        <v>130</v>
      </c>
      <c r="E321" s="171" t="s">
        <v>528</v>
      </c>
      <c r="F321" s="172" t="s">
        <v>529</v>
      </c>
      <c r="G321" s="173" t="s">
        <v>200</v>
      </c>
      <c r="H321" s="174">
        <v>3.182</v>
      </c>
      <c r="I321" s="175"/>
      <c r="J321" s="176">
        <f>ROUND(I321*H321,2)</f>
        <v>0</v>
      </c>
      <c r="K321" s="172" t="s">
        <v>134</v>
      </c>
      <c r="L321" s="40"/>
      <c r="M321" s="177" t="s">
        <v>19</v>
      </c>
      <c r="N321" s="178" t="s">
        <v>45</v>
      </c>
      <c r="O321" s="65"/>
      <c r="P321" s="179">
        <f>O321*H321</f>
        <v>0</v>
      </c>
      <c r="Q321" s="179">
        <v>0</v>
      </c>
      <c r="R321" s="179">
        <f>Q321*H321</f>
        <v>0</v>
      </c>
      <c r="S321" s="179">
        <v>0</v>
      </c>
      <c r="T321" s="180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1" t="s">
        <v>226</v>
      </c>
      <c r="AT321" s="181" t="s">
        <v>130</v>
      </c>
      <c r="AU321" s="181" t="s">
        <v>84</v>
      </c>
      <c r="AY321" s="18" t="s">
        <v>128</v>
      </c>
      <c r="BE321" s="182">
        <f>IF(N321="základní",J321,0)</f>
        <v>0</v>
      </c>
      <c r="BF321" s="182">
        <f>IF(N321="snížená",J321,0)</f>
        <v>0</v>
      </c>
      <c r="BG321" s="182">
        <f>IF(N321="zákl. přenesená",J321,0)</f>
        <v>0</v>
      </c>
      <c r="BH321" s="182">
        <f>IF(N321="sníž. přenesená",J321,0)</f>
        <v>0</v>
      </c>
      <c r="BI321" s="182">
        <f>IF(N321="nulová",J321,0)</f>
        <v>0</v>
      </c>
      <c r="BJ321" s="18" t="s">
        <v>82</v>
      </c>
      <c r="BK321" s="182">
        <f>ROUND(I321*H321,2)</f>
        <v>0</v>
      </c>
      <c r="BL321" s="18" t="s">
        <v>226</v>
      </c>
      <c r="BM321" s="181" t="s">
        <v>530</v>
      </c>
    </row>
    <row r="322" spans="2:63" s="12" customFormat="1" ht="22.9" customHeight="1">
      <c r="B322" s="154"/>
      <c r="C322" s="155"/>
      <c r="D322" s="156" t="s">
        <v>73</v>
      </c>
      <c r="E322" s="168" t="s">
        <v>531</v>
      </c>
      <c r="F322" s="168" t="s">
        <v>532</v>
      </c>
      <c r="G322" s="155"/>
      <c r="H322" s="155"/>
      <c r="I322" s="158"/>
      <c r="J322" s="169">
        <f>BK322</f>
        <v>0</v>
      </c>
      <c r="K322" s="155"/>
      <c r="L322" s="160"/>
      <c r="M322" s="161"/>
      <c r="N322" s="162"/>
      <c r="O322" s="162"/>
      <c r="P322" s="163">
        <f>SUM(P323:P328)</f>
        <v>0</v>
      </c>
      <c r="Q322" s="162"/>
      <c r="R322" s="163">
        <f>SUM(R323:R328)</f>
        <v>0.154752</v>
      </c>
      <c r="S322" s="162"/>
      <c r="T322" s="164">
        <f>SUM(T323:T328)</f>
        <v>17.796870000000002</v>
      </c>
      <c r="AR322" s="165" t="s">
        <v>84</v>
      </c>
      <c r="AT322" s="166" t="s">
        <v>73</v>
      </c>
      <c r="AU322" s="166" t="s">
        <v>82</v>
      </c>
      <c r="AY322" s="165" t="s">
        <v>128</v>
      </c>
      <c r="BK322" s="167">
        <f>SUM(BK323:BK328)</f>
        <v>0</v>
      </c>
    </row>
    <row r="323" spans="1:65" s="2" customFormat="1" ht="24.2" customHeight="1">
      <c r="A323" s="35"/>
      <c r="B323" s="36"/>
      <c r="C323" s="170" t="s">
        <v>533</v>
      </c>
      <c r="D323" s="170" t="s">
        <v>130</v>
      </c>
      <c r="E323" s="171" t="s">
        <v>534</v>
      </c>
      <c r="F323" s="172" t="s">
        <v>535</v>
      </c>
      <c r="G323" s="173" t="s">
        <v>133</v>
      </c>
      <c r="H323" s="174">
        <v>32</v>
      </c>
      <c r="I323" s="175"/>
      <c r="J323" s="176">
        <f>ROUND(I323*H323,2)</f>
        <v>0</v>
      </c>
      <c r="K323" s="172" t="s">
        <v>134</v>
      </c>
      <c r="L323" s="40"/>
      <c r="M323" s="177" t="s">
        <v>19</v>
      </c>
      <c r="N323" s="178" t="s">
        <v>45</v>
      </c>
      <c r="O323" s="65"/>
      <c r="P323" s="179">
        <f>O323*H323</f>
        <v>0</v>
      </c>
      <c r="Q323" s="179">
        <v>0.003</v>
      </c>
      <c r="R323" s="179">
        <f>Q323*H323</f>
        <v>0.096</v>
      </c>
      <c r="S323" s="179">
        <v>0</v>
      </c>
      <c r="T323" s="180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1" t="s">
        <v>226</v>
      </c>
      <c r="AT323" s="181" t="s">
        <v>130</v>
      </c>
      <c r="AU323" s="181" t="s">
        <v>84</v>
      </c>
      <c r="AY323" s="18" t="s">
        <v>128</v>
      </c>
      <c r="BE323" s="182">
        <f>IF(N323="základní",J323,0)</f>
        <v>0</v>
      </c>
      <c r="BF323" s="182">
        <f>IF(N323="snížená",J323,0)</f>
        <v>0</v>
      </c>
      <c r="BG323" s="182">
        <f>IF(N323="zákl. přenesená",J323,0)</f>
        <v>0</v>
      </c>
      <c r="BH323" s="182">
        <f>IF(N323="sníž. přenesená",J323,0)</f>
        <v>0</v>
      </c>
      <c r="BI323" s="182">
        <f>IF(N323="nulová",J323,0)</f>
        <v>0</v>
      </c>
      <c r="BJ323" s="18" t="s">
        <v>82</v>
      </c>
      <c r="BK323" s="182">
        <f>ROUND(I323*H323,2)</f>
        <v>0</v>
      </c>
      <c r="BL323" s="18" t="s">
        <v>226</v>
      </c>
      <c r="BM323" s="181" t="s">
        <v>536</v>
      </c>
    </row>
    <row r="324" spans="1:65" s="2" customFormat="1" ht="16.5" customHeight="1">
      <c r="A324" s="35"/>
      <c r="B324" s="36"/>
      <c r="C324" s="216" t="s">
        <v>537</v>
      </c>
      <c r="D324" s="216" t="s">
        <v>197</v>
      </c>
      <c r="E324" s="217" t="s">
        <v>538</v>
      </c>
      <c r="F324" s="218" t="s">
        <v>539</v>
      </c>
      <c r="G324" s="219" t="s">
        <v>133</v>
      </c>
      <c r="H324" s="220">
        <v>32.64</v>
      </c>
      <c r="I324" s="221"/>
      <c r="J324" s="222">
        <f>ROUND(I324*H324,2)</f>
        <v>0</v>
      </c>
      <c r="K324" s="218" t="s">
        <v>134</v>
      </c>
      <c r="L324" s="223"/>
      <c r="M324" s="224" t="s">
        <v>19</v>
      </c>
      <c r="N324" s="225" t="s">
        <v>45</v>
      </c>
      <c r="O324" s="65"/>
      <c r="P324" s="179">
        <f>O324*H324</f>
        <v>0</v>
      </c>
      <c r="Q324" s="179">
        <v>0.0018</v>
      </c>
      <c r="R324" s="179">
        <f>Q324*H324</f>
        <v>0.058752</v>
      </c>
      <c r="S324" s="179">
        <v>0</v>
      </c>
      <c r="T324" s="180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1" t="s">
        <v>309</v>
      </c>
      <c r="AT324" s="181" t="s">
        <v>197</v>
      </c>
      <c r="AU324" s="181" t="s">
        <v>84</v>
      </c>
      <c r="AY324" s="18" t="s">
        <v>128</v>
      </c>
      <c r="BE324" s="182">
        <f>IF(N324="základní",J324,0)</f>
        <v>0</v>
      </c>
      <c r="BF324" s="182">
        <f>IF(N324="snížená",J324,0)</f>
        <v>0</v>
      </c>
      <c r="BG324" s="182">
        <f>IF(N324="zákl. přenesená",J324,0)</f>
        <v>0</v>
      </c>
      <c r="BH324" s="182">
        <f>IF(N324="sníž. přenesená",J324,0)</f>
        <v>0</v>
      </c>
      <c r="BI324" s="182">
        <f>IF(N324="nulová",J324,0)</f>
        <v>0</v>
      </c>
      <c r="BJ324" s="18" t="s">
        <v>82</v>
      </c>
      <c r="BK324" s="182">
        <f>ROUND(I324*H324,2)</f>
        <v>0</v>
      </c>
      <c r="BL324" s="18" t="s">
        <v>226</v>
      </c>
      <c r="BM324" s="181" t="s">
        <v>540</v>
      </c>
    </row>
    <row r="325" spans="2:51" s="13" customFormat="1" ht="11.25">
      <c r="B325" s="183"/>
      <c r="C325" s="184"/>
      <c r="D325" s="185" t="s">
        <v>140</v>
      </c>
      <c r="E325" s="184"/>
      <c r="F325" s="187" t="s">
        <v>541</v>
      </c>
      <c r="G325" s="184"/>
      <c r="H325" s="188">
        <v>32.64</v>
      </c>
      <c r="I325" s="189"/>
      <c r="J325" s="184"/>
      <c r="K325" s="184"/>
      <c r="L325" s="190"/>
      <c r="M325" s="191"/>
      <c r="N325" s="192"/>
      <c r="O325" s="192"/>
      <c r="P325" s="192"/>
      <c r="Q325" s="192"/>
      <c r="R325" s="192"/>
      <c r="S325" s="192"/>
      <c r="T325" s="193"/>
      <c r="AT325" s="194" t="s">
        <v>140</v>
      </c>
      <c r="AU325" s="194" t="s">
        <v>84</v>
      </c>
      <c r="AV325" s="13" t="s">
        <v>84</v>
      </c>
      <c r="AW325" s="13" t="s">
        <v>4</v>
      </c>
      <c r="AX325" s="13" t="s">
        <v>82</v>
      </c>
      <c r="AY325" s="194" t="s">
        <v>128</v>
      </c>
    </row>
    <row r="326" spans="1:65" s="2" customFormat="1" ht="24.2" customHeight="1">
      <c r="A326" s="35"/>
      <c r="B326" s="36"/>
      <c r="C326" s="170" t="s">
        <v>542</v>
      </c>
      <c r="D326" s="170" t="s">
        <v>130</v>
      </c>
      <c r="E326" s="171" t="s">
        <v>543</v>
      </c>
      <c r="F326" s="172" t="s">
        <v>544</v>
      </c>
      <c r="G326" s="173" t="s">
        <v>133</v>
      </c>
      <c r="H326" s="174">
        <v>3357.9</v>
      </c>
      <c r="I326" s="175"/>
      <c r="J326" s="176">
        <f>ROUND(I326*H326,2)</f>
        <v>0</v>
      </c>
      <c r="K326" s="172" t="s">
        <v>134</v>
      </c>
      <c r="L326" s="40"/>
      <c r="M326" s="177" t="s">
        <v>19</v>
      </c>
      <c r="N326" s="178" t="s">
        <v>45</v>
      </c>
      <c r="O326" s="65"/>
      <c r="P326" s="179">
        <f>O326*H326</f>
        <v>0</v>
      </c>
      <c r="Q326" s="179">
        <v>0</v>
      </c>
      <c r="R326" s="179">
        <f>Q326*H326</f>
        <v>0</v>
      </c>
      <c r="S326" s="179">
        <v>0.0053</v>
      </c>
      <c r="T326" s="180">
        <f>S326*H326</f>
        <v>17.796870000000002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1" t="s">
        <v>226</v>
      </c>
      <c r="AT326" s="181" t="s">
        <v>130</v>
      </c>
      <c r="AU326" s="181" t="s">
        <v>84</v>
      </c>
      <c r="AY326" s="18" t="s">
        <v>128</v>
      </c>
      <c r="BE326" s="182">
        <f>IF(N326="základní",J326,0)</f>
        <v>0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18" t="s">
        <v>82</v>
      </c>
      <c r="BK326" s="182">
        <f>ROUND(I326*H326,2)</f>
        <v>0</v>
      </c>
      <c r="BL326" s="18" t="s">
        <v>226</v>
      </c>
      <c r="BM326" s="181" t="s">
        <v>545</v>
      </c>
    </row>
    <row r="327" spans="2:51" s="13" customFormat="1" ht="11.25">
      <c r="B327" s="183"/>
      <c r="C327" s="184"/>
      <c r="D327" s="185" t="s">
        <v>140</v>
      </c>
      <c r="E327" s="186" t="s">
        <v>19</v>
      </c>
      <c r="F327" s="187" t="s">
        <v>526</v>
      </c>
      <c r="G327" s="184"/>
      <c r="H327" s="188">
        <v>3357.9</v>
      </c>
      <c r="I327" s="189"/>
      <c r="J327" s="184"/>
      <c r="K327" s="184"/>
      <c r="L327" s="190"/>
      <c r="M327" s="191"/>
      <c r="N327" s="192"/>
      <c r="O327" s="192"/>
      <c r="P327" s="192"/>
      <c r="Q327" s="192"/>
      <c r="R327" s="192"/>
      <c r="S327" s="192"/>
      <c r="T327" s="193"/>
      <c r="AT327" s="194" t="s">
        <v>140</v>
      </c>
      <c r="AU327" s="194" t="s">
        <v>84</v>
      </c>
      <c r="AV327" s="13" t="s">
        <v>84</v>
      </c>
      <c r="AW327" s="13" t="s">
        <v>35</v>
      </c>
      <c r="AX327" s="13" t="s">
        <v>82</v>
      </c>
      <c r="AY327" s="194" t="s">
        <v>128</v>
      </c>
    </row>
    <row r="328" spans="1:65" s="2" customFormat="1" ht="24.2" customHeight="1">
      <c r="A328" s="35"/>
      <c r="B328" s="36"/>
      <c r="C328" s="170" t="s">
        <v>546</v>
      </c>
      <c r="D328" s="170" t="s">
        <v>130</v>
      </c>
      <c r="E328" s="171" t="s">
        <v>547</v>
      </c>
      <c r="F328" s="172" t="s">
        <v>548</v>
      </c>
      <c r="G328" s="173" t="s">
        <v>200</v>
      </c>
      <c r="H328" s="174">
        <v>0.155</v>
      </c>
      <c r="I328" s="175"/>
      <c r="J328" s="176">
        <f>ROUND(I328*H328,2)</f>
        <v>0</v>
      </c>
      <c r="K328" s="172" t="s">
        <v>134</v>
      </c>
      <c r="L328" s="40"/>
      <c r="M328" s="177" t="s">
        <v>19</v>
      </c>
      <c r="N328" s="178" t="s">
        <v>45</v>
      </c>
      <c r="O328" s="65"/>
      <c r="P328" s="179">
        <f>O328*H328</f>
        <v>0</v>
      </c>
      <c r="Q328" s="179">
        <v>0</v>
      </c>
      <c r="R328" s="179">
        <f>Q328*H328</f>
        <v>0</v>
      </c>
      <c r="S328" s="179">
        <v>0</v>
      </c>
      <c r="T328" s="18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1" t="s">
        <v>226</v>
      </c>
      <c r="AT328" s="181" t="s">
        <v>130</v>
      </c>
      <c r="AU328" s="181" t="s">
        <v>84</v>
      </c>
      <c r="AY328" s="18" t="s">
        <v>128</v>
      </c>
      <c r="BE328" s="182">
        <f>IF(N328="základní",J328,0)</f>
        <v>0</v>
      </c>
      <c r="BF328" s="182">
        <f>IF(N328="snížená",J328,0)</f>
        <v>0</v>
      </c>
      <c r="BG328" s="182">
        <f>IF(N328="zákl. přenesená",J328,0)</f>
        <v>0</v>
      </c>
      <c r="BH328" s="182">
        <f>IF(N328="sníž. přenesená",J328,0)</f>
        <v>0</v>
      </c>
      <c r="BI328" s="182">
        <f>IF(N328="nulová",J328,0)</f>
        <v>0</v>
      </c>
      <c r="BJ328" s="18" t="s">
        <v>82</v>
      </c>
      <c r="BK328" s="182">
        <f>ROUND(I328*H328,2)</f>
        <v>0</v>
      </c>
      <c r="BL328" s="18" t="s">
        <v>226</v>
      </c>
      <c r="BM328" s="181" t="s">
        <v>549</v>
      </c>
    </row>
    <row r="329" spans="2:63" s="12" customFormat="1" ht="22.9" customHeight="1">
      <c r="B329" s="154"/>
      <c r="C329" s="155"/>
      <c r="D329" s="156" t="s">
        <v>73</v>
      </c>
      <c r="E329" s="168" t="s">
        <v>550</v>
      </c>
      <c r="F329" s="168" t="s">
        <v>551</v>
      </c>
      <c r="G329" s="155"/>
      <c r="H329" s="155"/>
      <c r="I329" s="158"/>
      <c r="J329" s="169">
        <f>BK329</f>
        <v>0</v>
      </c>
      <c r="K329" s="155"/>
      <c r="L329" s="160"/>
      <c r="M329" s="161"/>
      <c r="N329" s="162"/>
      <c r="O329" s="162"/>
      <c r="P329" s="163">
        <f>SUM(P330:P331)</f>
        <v>0</v>
      </c>
      <c r="Q329" s="162"/>
      <c r="R329" s="163">
        <f>SUM(R330:R331)</f>
        <v>0</v>
      </c>
      <c r="S329" s="162"/>
      <c r="T329" s="164">
        <f>SUM(T330:T331)</f>
        <v>0</v>
      </c>
      <c r="AR329" s="165" t="s">
        <v>84</v>
      </c>
      <c r="AT329" s="166" t="s">
        <v>73</v>
      </c>
      <c r="AU329" s="166" t="s">
        <v>82</v>
      </c>
      <c r="AY329" s="165" t="s">
        <v>128</v>
      </c>
      <c r="BK329" s="167">
        <f>SUM(BK330:BK331)</f>
        <v>0</v>
      </c>
    </row>
    <row r="330" spans="1:65" s="2" customFormat="1" ht="24.2" customHeight="1">
      <c r="A330" s="35"/>
      <c r="B330" s="36"/>
      <c r="C330" s="170" t="s">
        <v>552</v>
      </c>
      <c r="D330" s="170" t="s">
        <v>130</v>
      </c>
      <c r="E330" s="171" t="s">
        <v>553</v>
      </c>
      <c r="F330" s="172" t="s">
        <v>554</v>
      </c>
      <c r="G330" s="173" t="s">
        <v>200</v>
      </c>
      <c r="H330" s="174">
        <v>0.3</v>
      </c>
      <c r="I330" s="175"/>
      <c r="J330" s="176">
        <f>ROUND(I330*H330,2)</f>
        <v>0</v>
      </c>
      <c r="K330" s="172" t="s">
        <v>134</v>
      </c>
      <c r="L330" s="40"/>
      <c r="M330" s="177" t="s">
        <v>19</v>
      </c>
      <c r="N330" s="178" t="s">
        <v>45</v>
      </c>
      <c r="O330" s="65"/>
      <c r="P330" s="179">
        <f>O330*H330</f>
        <v>0</v>
      </c>
      <c r="Q330" s="179">
        <v>0</v>
      </c>
      <c r="R330" s="179">
        <f>Q330*H330</f>
        <v>0</v>
      </c>
      <c r="S330" s="179">
        <v>0</v>
      </c>
      <c r="T330" s="18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1" t="s">
        <v>226</v>
      </c>
      <c r="AT330" s="181" t="s">
        <v>130</v>
      </c>
      <c r="AU330" s="181" t="s">
        <v>84</v>
      </c>
      <c r="AY330" s="18" t="s">
        <v>128</v>
      </c>
      <c r="BE330" s="182">
        <f>IF(N330="základní",J330,0)</f>
        <v>0</v>
      </c>
      <c r="BF330" s="182">
        <f>IF(N330="snížená",J330,0)</f>
        <v>0</v>
      </c>
      <c r="BG330" s="182">
        <f>IF(N330="zákl. přenesená",J330,0)</f>
        <v>0</v>
      </c>
      <c r="BH330" s="182">
        <f>IF(N330="sníž. přenesená",J330,0)</f>
        <v>0</v>
      </c>
      <c r="BI330" s="182">
        <f>IF(N330="nulová",J330,0)</f>
        <v>0</v>
      </c>
      <c r="BJ330" s="18" t="s">
        <v>82</v>
      </c>
      <c r="BK330" s="182">
        <f>ROUND(I330*H330,2)</f>
        <v>0</v>
      </c>
      <c r="BL330" s="18" t="s">
        <v>226</v>
      </c>
      <c r="BM330" s="181" t="s">
        <v>555</v>
      </c>
    </row>
    <row r="331" spans="1:65" s="2" customFormat="1" ht="16.5" customHeight="1">
      <c r="A331" s="35"/>
      <c r="B331" s="36"/>
      <c r="C331" s="170" t="s">
        <v>556</v>
      </c>
      <c r="D331" s="170" t="s">
        <v>130</v>
      </c>
      <c r="E331" s="171" t="s">
        <v>557</v>
      </c>
      <c r="F331" s="172" t="s">
        <v>558</v>
      </c>
      <c r="G331" s="173" t="s">
        <v>254</v>
      </c>
      <c r="H331" s="174">
        <v>18</v>
      </c>
      <c r="I331" s="175"/>
      <c r="J331" s="176">
        <f>ROUND(I331*H331,2)</f>
        <v>0</v>
      </c>
      <c r="K331" s="172" t="s">
        <v>19</v>
      </c>
      <c r="L331" s="40"/>
      <c r="M331" s="177" t="s">
        <v>19</v>
      </c>
      <c r="N331" s="178" t="s">
        <v>45</v>
      </c>
      <c r="O331" s="65"/>
      <c r="P331" s="179">
        <f>O331*H331</f>
        <v>0</v>
      </c>
      <c r="Q331" s="179">
        <v>0</v>
      </c>
      <c r="R331" s="179">
        <f>Q331*H331</f>
        <v>0</v>
      </c>
      <c r="S331" s="179">
        <v>0</v>
      </c>
      <c r="T331" s="18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1" t="s">
        <v>226</v>
      </c>
      <c r="AT331" s="181" t="s">
        <v>130</v>
      </c>
      <c r="AU331" s="181" t="s">
        <v>84</v>
      </c>
      <c r="AY331" s="18" t="s">
        <v>128</v>
      </c>
      <c r="BE331" s="182">
        <f>IF(N331="základní",J331,0)</f>
        <v>0</v>
      </c>
      <c r="BF331" s="182">
        <f>IF(N331="snížená",J331,0)</f>
        <v>0</v>
      </c>
      <c r="BG331" s="182">
        <f>IF(N331="zákl. přenesená",J331,0)</f>
        <v>0</v>
      </c>
      <c r="BH331" s="182">
        <f>IF(N331="sníž. přenesená",J331,0)</f>
        <v>0</v>
      </c>
      <c r="BI331" s="182">
        <f>IF(N331="nulová",J331,0)</f>
        <v>0</v>
      </c>
      <c r="BJ331" s="18" t="s">
        <v>82</v>
      </c>
      <c r="BK331" s="182">
        <f>ROUND(I331*H331,2)</f>
        <v>0</v>
      </c>
      <c r="BL331" s="18" t="s">
        <v>226</v>
      </c>
      <c r="BM331" s="181" t="s">
        <v>559</v>
      </c>
    </row>
    <row r="332" spans="2:63" s="12" customFormat="1" ht="22.9" customHeight="1">
      <c r="B332" s="154"/>
      <c r="C332" s="155"/>
      <c r="D332" s="156" t="s">
        <v>73</v>
      </c>
      <c r="E332" s="168" t="s">
        <v>560</v>
      </c>
      <c r="F332" s="168" t="s">
        <v>561</v>
      </c>
      <c r="G332" s="155"/>
      <c r="H332" s="155"/>
      <c r="I332" s="158"/>
      <c r="J332" s="169">
        <f>BK332</f>
        <v>0</v>
      </c>
      <c r="K332" s="155"/>
      <c r="L332" s="160"/>
      <c r="M332" s="161"/>
      <c r="N332" s="162"/>
      <c r="O332" s="162"/>
      <c r="P332" s="163">
        <f>SUM(P333:P334)</f>
        <v>0</v>
      </c>
      <c r="Q332" s="162"/>
      <c r="R332" s="163">
        <f>SUM(R333:R334)</f>
        <v>0</v>
      </c>
      <c r="S332" s="162"/>
      <c r="T332" s="164">
        <f>SUM(T333:T334)</f>
        <v>0</v>
      </c>
      <c r="AR332" s="165" t="s">
        <v>84</v>
      </c>
      <c r="AT332" s="166" t="s">
        <v>73</v>
      </c>
      <c r="AU332" s="166" t="s">
        <v>82</v>
      </c>
      <c r="AY332" s="165" t="s">
        <v>128</v>
      </c>
      <c r="BK332" s="167">
        <f>SUM(BK333:BK334)</f>
        <v>0</v>
      </c>
    </row>
    <row r="333" spans="1:65" s="2" customFormat="1" ht="21.75" customHeight="1">
      <c r="A333" s="35"/>
      <c r="B333" s="36"/>
      <c r="C333" s="170" t="s">
        <v>562</v>
      </c>
      <c r="D333" s="170" t="s">
        <v>130</v>
      </c>
      <c r="E333" s="171" t="s">
        <v>563</v>
      </c>
      <c r="F333" s="172" t="s">
        <v>564</v>
      </c>
      <c r="G333" s="173" t="s">
        <v>362</v>
      </c>
      <c r="H333" s="174">
        <v>1</v>
      </c>
      <c r="I333" s="175"/>
      <c r="J333" s="176">
        <f>ROUND(I333*H333,2)</f>
        <v>0</v>
      </c>
      <c r="K333" s="172" t="s">
        <v>19</v>
      </c>
      <c r="L333" s="40"/>
      <c r="M333" s="177" t="s">
        <v>19</v>
      </c>
      <c r="N333" s="178" t="s">
        <v>45</v>
      </c>
      <c r="O333" s="65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1" t="s">
        <v>226</v>
      </c>
      <c r="AT333" s="181" t="s">
        <v>130</v>
      </c>
      <c r="AU333" s="181" t="s">
        <v>84</v>
      </c>
      <c r="AY333" s="18" t="s">
        <v>128</v>
      </c>
      <c r="BE333" s="182">
        <f>IF(N333="základní",J333,0)</f>
        <v>0</v>
      </c>
      <c r="BF333" s="182">
        <f>IF(N333="snížená",J333,0)</f>
        <v>0</v>
      </c>
      <c r="BG333" s="182">
        <f>IF(N333="zákl. přenesená",J333,0)</f>
        <v>0</v>
      </c>
      <c r="BH333" s="182">
        <f>IF(N333="sníž. přenesená",J333,0)</f>
        <v>0</v>
      </c>
      <c r="BI333" s="182">
        <f>IF(N333="nulová",J333,0)</f>
        <v>0</v>
      </c>
      <c r="BJ333" s="18" t="s">
        <v>82</v>
      </c>
      <c r="BK333" s="182">
        <f>ROUND(I333*H333,2)</f>
        <v>0</v>
      </c>
      <c r="BL333" s="18" t="s">
        <v>226</v>
      </c>
      <c r="BM333" s="181" t="s">
        <v>565</v>
      </c>
    </row>
    <row r="334" spans="1:65" s="2" customFormat="1" ht="24.2" customHeight="1">
      <c r="A334" s="35"/>
      <c r="B334" s="36"/>
      <c r="C334" s="170" t="s">
        <v>566</v>
      </c>
      <c r="D334" s="170" t="s">
        <v>130</v>
      </c>
      <c r="E334" s="171" t="s">
        <v>567</v>
      </c>
      <c r="F334" s="172" t="s">
        <v>568</v>
      </c>
      <c r="G334" s="173" t="s">
        <v>200</v>
      </c>
      <c r="H334" s="174">
        <v>0.2</v>
      </c>
      <c r="I334" s="175"/>
      <c r="J334" s="176">
        <f>ROUND(I334*H334,2)</f>
        <v>0</v>
      </c>
      <c r="K334" s="172" t="s">
        <v>134</v>
      </c>
      <c r="L334" s="40"/>
      <c r="M334" s="177" t="s">
        <v>19</v>
      </c>
      <c r="N334" s="178" t="s">
        <v>45</v>
      </c>
      <c r="O334" s="65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1" t="s">
        <v>226</v>
      </c>
      <c r="AT334" s="181" t="s">
        <v>130</v>
      </c>
      <c r="AU334" s="181" t="s">
        <v>84</v>
      </c>
      <c r="AY334" s="18" t="s">
        <v>128</v>
      </c>
      <c r="BE334" s="182">
        <f>IF(N334="základní",J334,0)</f>
        <v>0</v>
      </c>
      <c r="BF334" s="182">
        <f>IF(N334="snížená",J334,0)</f>
        <v>0</v>
      </c>
      <c r="BG334" s="182">
        <f>IF(N334="zákl. přenesená",J334,0)</f>
        <v>0</v>
      </c>
      <c r="BH334" s="182">
        <f>IF(N334="sníž. přenesená",J334,0)</f>
        <v>0</v>
      </c>
      <c r="BI334" s="182">
        <f>IF(N334="nulová",J334,0)</f>
        <v>0</v>
      </c>
      <c r="BJ334" s="18" t="s">
        <v>82</v>
      </c>
      <c r="BK334" s="182">
        <f>ROUND(I334*H334,2)</f>
        <v>0</v>
      </c>
      <c r="BL334" s="18" t="s">
        <v>226</v>
      </c>
      <c r="BM334" s="181" t="s">
        <v>569</v>
      </c>
    </row>
    <row r="335" spans="2:63" s="12" customFormat="1" ht="22.9" customHeight="1">
      <c r="B335" s="154"/>
      <c r="C335" s="155"/>
      <c r="D335" s="156" t="s">
        <v>73</v>
      </c>
      <c r="E335" s="168" t="s">
        <v>570</v>
      </c>
      <c r="F335" s="168" t="s">
        <v>571</v>
      </c>
      <c r="G335" s="155"/>
      <c r="H335" s="155"/>
      <c r="I335" s="158"/>
      <c r="J335" s="169">
        <f>BK335</f>
        <v>0</v>
      </c>
      <c r="K335" s="155"/>
      <c r="L335" s="160"/>
      <c r="M335" s="161"/>
      <c r="N335" s="162"/>
      <c r="O335" s="162"/>
      <c r="P335" s="163">
        <f>SUM(P336:P338)</f>
        <v>0</v>
      </c>
      <c r="Q335" s="162"/>
      <c r="R335" s="163">
        <f>SUM(R336:R338)</f>
        <v>0</v>
      </c>
      <c r="S335" s="162"/>
      <c r="T335" s="164">
        <f>SUM(T336:T338)</f>
        <v>4.70535</v>
      </c>
      <c r="AR335" s="165" t="s">
        <v>84</v>
      </c>
      <c r="AT335" s="166" t="s">
        <v>73</v>
      </c>
      <c r="AU335" s="166" t="s">
        <v>82</v>
      </c>
      <c r="AY335" s="165" t="s">
        <v>128</v>
      </c>
      <c r="BK335" s="167">
        <f>SUM(BK336:BK338)</f>
        <v>0</v>
      </c>
    </row>
    <row r="336" spans="1:65" s="2" customFormat="1" ht="16.5" customHeight="1">
      <c r="A336" s="35"/>
      <c r="B336" s="36"/>
      <c r="C336" s="170" t="s">
        <v>572</v>
      </c>
      <c r="D336" s="170" t="s">
        <v>130</v>
      </c>
      <c r="E336" s="171" t="s">
        <v>573</v>
      </c>
      <c r="F336" s="172" t="s">
        <v>574</v>
      </c>
      <c r="G336" s="173" t="s">
        <v>133</v>
      </c>
      <c r="H336" s="174">
        <v>1568.45</v>
      </c>
      <c r="I336" s="175"/>
      <c r="J336" s="176">
        <f>ROUND(I336*H336,2)</f>
        <v>0</v>
      </c>
      <c r="K336" s="172" t="s">
        <v>134</v>
      </c>
      <c r="L336" s="40"/>
      <c r="M336" s="177" t="s">
        <v>19</v>
      </c>
      <c r="N336" s="178" t="s">
        <v>45</v>
      </c>
      <c r="O336" s="65"/>
      <c r="P336" s="179">
        <f>O336*H336</f>
        <v>0</v>
      </c>
      <c r="Q336" s="179">
        <v>0</v>
      </c>
      <c r="R336" s="179">
        <f>Q336*H336</f>
        <v>0</v>
      </c>
      <c r="S336" s="179">
        <v>0.003</v>
      </c>
      <c r="T336" s="180">
        <f>S336*H336</f>
        <v>4.70535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1" t="s">
        <v>226</v>
      </c>
      <c r="AT336" s="181" t="s">
        <v>130</v>
      </c>
      <c r="AU336" s="181" t="s">
        <v>84</v>
      </c>
      <c r="AY336" s="18" t="s">
        <v>128</v>
      </c>
      <c r="BE336" s="182">
        <f>IF(N336="základní",J336,0)</f>
        <v>0</v>
      </c>
      <c r="BF336" s="182">
        <f>IF(N336="snížená",J336,0)</f>
        <v>0</v>
      </c>
      <c r="BG336" s="182">
        <f>IF(N336="zákl. přenesená",J336,0)</f>
        <v>0</v>
      </c>
      <c r="BH336" s="182">
        <f>IF(N336="sníž. přenesená",J336,0)</f>
        <v>0</v>
      </c>
      <c r="BI336" s="182">
        <f>IF(N336="nulová",J336,0)</f>
        <v>0</v>
      </c>
      <c r="BJ336" s="18" t="s">
        <v>82</v>
      </c>
      <c r="BK336" s="182">
        <f>ROUND(I336*H336,2)</f>
        <v>0</v>
      </c>
      <c r="BL336" s="18" t="s">
        <v>226</v>
      </c>
      <c r="BM336" s="181" t="s">
        <v>575</v>
      </c>
    </row>
    <row r="337" spans="2:51" s="13" customFormat="1" ht="11.25">
      <c r="B337" s="183"/>
      <c r="C337" s="184"/>
      <c r="D337" s="185" t="s">
        <v>140</v>
      </c>
      <c r="E337" s="186" t="s">
        <v>19</v>
      </c>
      <c r="F337" s="187" t="s">
        <v>576</v>
      </c>
      <c r="G337" s="184"/>
      <c r="H337" s="188">
        <v>1568.45</v>
      </c>
      <c r="I337" s="189"/>
      <c r="J337" s="184"/>
      <c r="K337" s="184"/>
      <c r="L337" s="190"/>
      <c r="M337" s="191"/>
      <c r="N337" s="192"/>
      <c r="O337" s="192"/>
      <c r="P337" s="192"/>
      <c r="Q337" s="192"/>
      <c r="R337" s="192"/>
      <c r="S337" s="192"/>
      <c r="T337" s="193"/>
      <c r="AT337" s="194" t="s">
        <v>140</v>
      </c>
      <c r="AU337" s="194" t="s">
        <v>84</v>
      </c>
      <c r="AV337" s="13" t="s">
        <v>84</v>
      </c>
      <c r="AW337" s="13" t="s">
        <v>35</v>
      </c>
      <c r="AX337" s="13" t="s">
        <v>74</v>
      </c>
      <c r="AY337" s="194" t="s">
        <v>128</v>
      </c>
    </row>
    <row r="338" spans="2:51" s="15" customFormat="1" ht="11.25">
      <c r="B338" s="205"/>
      <c r="C338" s="206"/>
      <c r="D338" s="185" t="s">
        <v>140</v>
      </c>
      <c r="E338" s="207" t="s">
        <v>19</v>
      </c>
      <c r="F338" s="208" t="s">
        <v>164</v>
      </c>
      <c r="G338" s="206"/>
      <c r="H338" s="209">
        <v>1568.45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140</v>
      </c>
      <c r="AU338" s="215" t="s">
        <v>84</v>
      </c>
      <c r="AV338" s="15" t="s">
        <v>135</v>
      </c>
      <c r="AW338" s="15" t="s">
        <v>35</v>
      </c>
      <c r="AX338" s="15" t="s">
        <v>82</v>
      </c>
      <c r="AY338" s="215" t="s">
        <v>128</v>
      </c>
    </row>
    <row r="339" spans="2:63" s="12" customFormat="1" ht="25.9" customHeight="1">
      <c r="B339" s="154"/>
      <c r="C339" s="155"/>
      <c r="D339" s="156" t="s">
        <v>73</v>
      </c>
      <c r="E339" s="157" t="s">
        <v>577</v>
      </c>
      <c r="F339" s="157" t="s">
        <v>578</v>
      </c>
      <c r="G339" s="155"/>
      <c r="H339" s="155"/>
      <c r="I339" s="158"/>
      <c r="J339" s="159">
        <f>BK339</f>
        <v>0</v>
      </c>
      <c r="K339" s="155"/>
      <c r="L339" s="160"/>
      <c r="M339" s="161"/>
      <c r="N339" s="162"/>
      <c r="O339" s="162"/>
      <c r="P339" s="163">
        <f>P340+P343+P346</f>
        <v>0</v>
      </c>
      <c r="Q339" s="162"/>
      <c r="R339" s="163">
        <f>R340+R343+R346</f>
        <v>0</v>
      </c>
      <c r="S339" s="162"/>
      <c r="T339" s="164">
        <f>T340+T343+T346</f>
        <v>0</v>
      </c>
      <c r="AR339" s="165" t="s">
        <v>151</v>
      </c>
      <c r="AT339" s="166" t="s">
        <v>73</v>
      </c>
      <c r="AU339" s="166" t="s">
        <v>74</v>
      </c>
      <c r="AY339" s="165" t="s">
        <v>128</v>
      </c>
      <c r="BK339" s="167">
        <f>BK340+BK343+BK346</f>
        <v>0</v>
      </c>
    </row>
    <row r="340" spans="2:63" s="12" customFormat="1" ht="22.9" customHeight="1">
      <c r="B340" s="154"/>
      <c r="C340" s="155"/>
      <c r="D340" s="156" t="s">
        <v>73</v>
      </c>
      <c r="E340" s="168" t="s">
        <v>579</v>
      </c>
      <c r="F340" s="168" t="s">
        <v>580</v>
      </c>
      <c r="G340" s="155"/>
      <c r="H340" s="155"/>
      <c r="I340" s="158"/>
      <c r="J340" s="169">
        <f>BK340</f>
        <v>0</v>
      </c>
      <c r="K340" s="155"/>
      <c r="L340" s="160"/>
      <c r="M340" s="161"/>
      <c r="N340" s="162"/>
      <c r="O340" s="162"/>
      <c r="P340" s="163">
        <f>SUM(P341:P342)</f>
        <v>0</v>
      </c>
      <c r="Q340" s="162"/>
      <c r="R340" s="163">
        <f>SUM(R341:R342)</f>
        <v>0</v>
      </c>
      <c r="S340" s="162"/>
      <c r="T340" s="164">
        <f>SUM(T341:T342)</f>
        <v>0</v>
      </c>
      <c r="AR340" s="165" t="s">
        <v>151</v>
      </c>
      <c r="AT340" s="166" t="s">
        <v>73</v>
      </c>
      <c r="AU340" s="166" t="s">
        <v>82</v>
      </c>
      <c r="AY340" s="165" t="s">
        <v>128</v>
      </c>
      <c r="BK340" s="167">
        <f>SUM(BK341:BK342)</f>
        <v>0</v>
      </c>
    </row>
    <row r="341" spans="1:65" s="2" customFormat="1" ht="16.5" customHeight="1">
      <c r="A341" s="35"/>
      <c r="B341" s="36"/>
      <c r="C341" s="170" t="s">
        <v>581</v>
      </c>
      <c r="D341" s="170" t="s">
        <v>130</v>
      </c>
      <c r="E341" s="171" t="s">
        <v>582</v>
      </c>
      <c r="F341" s="172" t="s">
        <v>583</v>
      </c>
      <c r="G341" s="173" t="s">
        <v>357</v>
      </c>
      <c r="H341" s="174">
        <v>1</v>
      </c>
      <c r="I341" s="175"/>
      <c r="J341" s="176">
        <f>ROUND(I341*H341,2)</f>
        <v>0</v>
      </c>
      <c r="K341" s="172" t="s">
        <v>584</v>
      </c>
      <c r="L341" s="40"/>
      <c r="M341" s="177" t="s">
        <v>19</v>
      </c>
      <c r="N341" s="178" t="s">
        <v>45</v>
      </c>
      <c r="O341" s="65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1" t="s">
        <v>585</v>
      </c>
      <c r="AT341" s="181" t="s">
        <v>130</v>
      </c>
      <c r="AU341" s="181" t="s">
        <v>84</v>
      </c>
      <c r="AY341" s="18" t="s">
        <v>128</v>
      </c>
      <c r="BE341" s="182">
        <f>IF(N341="základní",J341,0)</f>
        <v>0</v>
      </c>
      <c r="BF341" s="182">
        <f>IF(N341="snížená",J341,0)</f>
        <v>0</v>
      </c>
      <c r="BG341" s="182">
        <f>IF(N341="zákl. přenesená",J341,0)</f>
        <v>0</v>
      </c>
      <c r="BH341" s="182">
        <f>IF(N341="sníž. přenesená",J341,0)</f>
        <v>0</v>
      </c>
      <c r="BI341" s="182">
        <f>IF(N341="nulová",J341,0)</f>
        <v>0</v>
      </c>
      <c r="BJ341" s="18" t="s">
        <v>82</v>
      </c>
      <c r="BK341" s="182">
        <f>ROUND(I341*H341,2)</f>
        <v>0</v>
      </c>
      <c r="BL341" s="18" t="s">
        <v>585</v>
      </c>
      <c r="BM341" s="181" t="s">
        <v>586</v>
      </c>
    </row>
    <row r="342" spans="1:65" s="2" customFormat="1" ht="24.2" customHeight="1">
      <c r="A342" s="35"/>
      <c r="B342" s="36"/>
      <c r="C342" s="170" t="s">
        <v>587</v>
      </c>
      <c r="D342" s="170" t="s">
        <v>130</v>
      </c>
      <c r="E342" s="171" t="s">
        <v>588</v>
      </c>
      <c r="F342" s="172" t="s">
        <v>589</v>
      </c>
      <c r="G342" s="173" t="s">
        <v>357</v>
      </c>
      <c r="H342" s="174">
        <v>1</v>
      </c>
      <c r="I342" s="175"/>
      <c r="J342" s="176">
        <f>ROUND(I342*H342,2)</f>
        <v>0</v>
      </c>
      <c r="K342" s="172" t="s">
        <v>584</v>
      </c>
      <c r="L342" s="40"/>
      <c r="M342" s="177" t="s">
        <v>19</v>
      </c>
      <c r="N342" s="178" t="s">
        <v>45</v>
      </c>
      <c r="O342" s="65"/>
      <c r="P342" s="179">
        <f>O342*H342</f>
        <v>0</v>
      </c>
      <c r="Q342" s="179">
        <v>0</v>
      </c>
      <c r="R342" s="179">
        <f>Q342*H342</f>
        <v>0</v>
      </c>
      <c r="S342" s="179">
        <v>0</v>
      </c>
      <c r="T342" s="180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1" t="s">
        <v>585</v>
      </c>
      <c r="AT342" s="181" t="s">
        <v>130</v>
      </c>
      <c r="AU342" s="181" t="s">
        <v>84</v>
      </c>
      <c r="AY342" s="18" t="s">
        <v>128</v>
      </c>
      <c r="BE342" s="182">
        <f>IF(N342="základní",J342,0)</f>
        <v>0</v>
      </c>
      <c r="BF342" s="182">
        <f>IF(N342="snížená",J342,0)</f>
        <v>0</v>
      </c>
      <c r="BG342" s="182">
        <f>IF(N342="zákl. přenesená",J342,0)</f>
        <v>0</v>
      </c>
      <c r="BH342" s="182">
        <f>IF(N342="sníž. přenesená",J342,0)</f>
        <v>0</v>
      </c>
      <c r="BI342" s="182">
        <f>IF(N342="nulová",J342,0)</f>
        <v>0</v>
      </c>
      <c r="BJ342" s="18" t="s">
        <v>82</v>
      </c>
      <c r="BK342" s="182">
        <f>ROUND(I342*H342,2)</f>
        <v>0</v>
      </c>
      <c r="BL342" s="18" t="s">
        <v>585</v>
      </c>
      <c r="BM342" s="181" t="s">
        <v>590</v>
      </c>
    </row>
    <row r="343" spans="2:63" s="12" customFormat="1" ht="22.9" customHeight="1">
      <c r="B343" s="154"/>
      <c r="C343" s="155"/>
      <c r="D343" s="156" t="s">
        <v>73</v>
      </c>
      <c r="E343" s="168" t="s">
        <v>591</v>
      </c>
      <c r="F343" s="168" t="s">
        <v>592</v>
      </c>
      <c r="G343" s="155"/>
      <c r="H343" s="155"/>
      <c r="I343" s="158"/>
      <c r="J343" s="169">
        <f>BK343</f>
        <v>0</v>
      </c>
      <c r="K343" s="155"/>
      <c r="L343" s="160"/>
      <c r="M343" s="161"/>
      <c r="N343" s="162"/>
      <c r="O343" s="162"/>
      <c r="P343" s="163">
        <f>SUM(P344:P345)</f>
        <v>0</v>
      </c>
      <c r="Q343" s="162"/>
      <c r="R343" s="163">
        <f>SUM(R344:R345)</f>
        <v>0</v>
      </c>
      <c r="S343" s="162"/>
      <c r="T343" s="164">
        <f>SUM(T344:T345)</f>
        <v>0</v>
      </c>
      <c r="AR343" s="165" t="s">
        <v>151</v>
      </c>
      <c r="AT343" s="166" t="s">
        <v>73</v>
      </c>
      <c r="AU343" s="166" t="s">
        <v>82</v>
      </c>
      <c r="AY343" s="165" t="s">
        <v>128</v>
      </c>
      <c r="BK343" s="167">
        <f>SUM(BK344:BK345)</f>
        <v>0</v>
      </c>
    </row>
    <row r="344" spans="1:65" s="2" customFormat="1" ht="37.9" customHeight="1">
      <c r="A344" s="35"/>
      <c r="B344" s="36"/>
      <c r="C344" s="170" t="s">
        <v>593</v>
      </c>
      <c r="D344" s="170" t="s">
        <v>130</v>
      </c>
      <c r="E344" s="171" t="s">
        <v>594</v>
      </c>
      <c r="F344" s="172" t="s">
        <v>595</v>
      </c>
      <c r="G344" s="173" t="s">
        <v>357</v>
      </c>
      <c r="H344" s="174">
        <v>1</v>
      </c>
      <c r="I344" s="175"/>
      <c r="J344" s="176">
        <f>ROUND(I344*H344,2)</f>
        <v>0</v>
      </c>
      <c r="K344" s="172" t="s">
        <v>584</v>
      </c>
      <c r="L344" s="40"/>
      <c r="M344" s="177" t="s">
        <v>19</v>
      </c>
      <c r="N344" s="178" t="s">
        <v>45</v>
      </c>
      <c r="O344" s="65"/>
      <c r="P344" s="179">
        <f>O344*H344</f>
        <v>0</v>
      </c>
      <c r="Q344" s="179">
        <v>0</v>
      </c>
      <c r="R344" s="179">
        <f>Q344*H344</f>
        <v>0</v>
      </c>
      <c r="S344" s="179">
        <v>0</v>
      </c>
      <c r="T344" s="180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1" t="s">
        <v>585</v>
      </c>
      <c r="AT344" s="181" t="s">
        <v>130</v>
      </c>
      <c r="AU344" s="181" t="s">
        <v>84</v>
      </c>
      <c r="AY344" s="18" t="s">
        <v>128</v>
      </c>
      <c r="BE344" s="182">
        <f>IF(N344="základní",J344,0)</f>
        <v>0</v>
      </c>
      <c r="BF344" s="182">
        <f>IF(N344="snížená",J344,0)</f>
        <v>0</v>
      </c>
      <c r="BG344" s="182">
        <f>IF(N344="zákl. přenesená",J344,0)</f>
        <v>0</v>
      </c>
      <c r="BH344" s="182">
        <f>IF(N344="sníž. přenesená",J344,0)</f>
        <v>0</v>
      </c>
      <c r="BI344" s="182">
        <f>IF(N344="nulová",J344,0)</f>
        <v>0</v>
      </c>
      <c r="BJ344" s="18" t="s">
        <v>82</v>
      </c>
      <c r="BK344" s="182">
        <f>ROUND(I344*H344,2)</f>
        <v>0</v>
      </c>
      <c r="BL344" s="18" t="s">
        <v>585</v>
      </c>
      <c r="BM344" s="181" t="s">
        <v>596</v>
      </c>
    </row>
    <row r="345" spans="1:65" s="2" customFormat="1" ht="16.5" customHeight="1">
      <c r="A345" s="35"/>
      <c r="B345" s="36"/>
      <c r="C345" s="170" t="s">
        <v>597</v>
      </c>
      <c r="D345" s="170" t="s">
        <v>130</v>
      </c>
      <c r="E345" s="171" t="s">
        <v>598</v>
      </c>
      <c r="F345" s="172" t="s">
        <v>599</v>
      </c>
      <c r="G345" s="173" t="s">
        <v>357</v>
      </c>
      <c r="H345" s="174">
        <v>1</v>
      </c>
      <c r="I345" s="175"/>
      <c r="J345" s="176">
        <f>ROUND(I345*H345,2)</f>
        <v>0</v>
      </c>
      <c r="K345" s="172" t="s">
        <v>134</v>
      </c>
      <c r="L345" s="40"/>
      <c r="M345" s="177" t="s">
        <v>19</v>
      </c>
      <c r="N345" s="178" t="s">
        <v>45</v>
      </c>
      <c r="O345" s="65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1" t="s">
        <v>585</v>
      </c>
      <c r="AT345" s="181" t="s">
        <v>130</v>
      </c>
      <c r="AU345" s="181" t="s">
        <v>84</v>
      </c>
      <c r="AY345" s="18" t="s">
        <v>128</v>
      </c>
      <c r="BE345" s="182">
        <f>IF(N345="základní",J345,0)</f>
        <v>0</v>
      </c>
      <c r="BF345" s="182">
        <f>IF(N345="snížená",J345,0)</f>
        <v>0</v>
      </c>
      <c r="BG345" s="182">
        <f>IF(N345="zákl. přenesená",J345,0)</f>
        <v>0</v>
      </c>
      <c r="BH345" s="182">
        <f>IF(N345="sníž. přenesená",J345,0)</f>
        <v>0</v>
      </c>
      <c r="BI345" s="182">
        <f>IF(N345="nulová",J345,0)</f>
        <v>0</v>
      </c>
      <c r="BJ345" s="18" t="s">
        <v>82</v>
      </c>
      <c r="BK345" s="182">
        <f>ROUND(I345*H345,2)</f>
        <v>0</v>
      </c>
      <c r="BL345" s="18" t="s">
        <v>585</v>
      </c>
      <c r="BM345" s="181" t="s">
        <v>600</v>
      </c>
    </row>
    <row r="346" spans="2:63" s="12" customFormat="1" ht="22.9" customHeight="1">
      <c r="B346" s="154"/>
      <c r="C346" s="155"/>
      <c r="D346" s="156" t="s">
        <v>73</v>
      </c>
      <c r="E346" s="168" t="s">
        <v>601</v>
      </c>
      <c r="F346" s="168" t="s">
        <v>602</v>
      </c>
      <c r="G346" s="155"/>
      <c r="H346" s="155"/>
      <c r="I346" s="158"/>
      <c r="J346" s="169">
        <f>BK346</f>
        <v>0</v>
      </c>
      <c r="K346" s="155"/>
      <c r="L346" s="160"/>
      <c r="M346" s="161"/>
      <c r="N346" s="162"/>
      <c r="O346" s="162"/>
      <c r="P346" s="163">
        <f>P347</f>
        <v>0</v>
      </c>
      <c r="Q346" s="162"/>
      <c r="R346" s="163">
        <f>R347</f>
        <v>0</v>
      </c>
      <c r="S346" s="162"/>
      <c r="T346" s="164">
        <f>T347</f>
        <v>0</v>
      </c>
      <c r="AR346" s="165" t="s">
        <v>151</v>
      </c>
      <c r="AT346" s="166" t="s">
        <v>73</v>
      </c>
      <c r="AU346" s="166" t="s">
        <v>82</v>
      </c>
      <c r="AY346" s="165" t="s">
        <v>128</v>
      </c>
      <c r="BK346" s="167">
        <f>BK347</f>
        <v>0</v>
      </c>
    </row>
    <row r="347" spans="1:65" s="2" customFormat="1" ht="16.5" customHeight="1">
      <c r="A347" s="35"/>
      <c r="B347" s="36"/>
      <c r="C347" s="170" t="s">
        <v>603</v>
      </c>
      <c r="D347" s="170" t="s">
        <v>130</v>
      </c>
      <c r="E347" s="171" t="s">
        <v>604</v>
      </c>
      <c r="F347" s="172" t="s">
        <v>605</v>
      </c>
      <c r="G347" s="173" t="s">
        <v>357</v>
      </c>
      <c r="H347" s="174">
        <v>1</v>
      </c>
      <c r="I347" s="175">
        <v>0</v>
      </c>
      <c r="J347" s="176">
        <f>ROUND(I347*H347,2)</f>
        <v>0</v>
      </c>
      <c r="K347" s="172" t="s">
        <v>134</v>
      </c>
      <c r="L347" s="40"/>
      <c r="M347" s="232" t="s">
        <v>19</v>
      </c>
      <c r="N347" s="233" t="s">
        <v>45</v>
      </c>
      <c r="O347" s="234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1" t="s">
        <v>585</v>
      </c>
      <c r="AT347" s="181" t="s">
        <v>130</v>
      </c>
      <c r="AU347" s="181" t="s">
        <v>84</v>
      </c>
      <c r="AY347" s="18" t="s">
        <v>128</v>
      </c>
      <c r="BE347" s="182">
        <f>IF(N347="základní",J347,0)</f>
        <v>0</v>
      </c>
      <c r="BF347" s="182">
        <f>IF(N347="snížená",J347,0)</f>
        <v>0</v>
      </c>
      <c r="BG347" s="182">
        <f>IF(N347="zákl. přenesená",J347,0)</f>
        <v>0</v>
      </c>
      <c r="BH347" s="182">
        <f>IF(N347="sníž. přenesená",J347,0)</f>
        <v>0</v>
      </c>
      <c r="BI347" s="182">
        <f>IF(N347="nulová",J347,0)</f>
        <v>0</v>
      </c>
      <c r="BJ347" s="18" t="s">
        <v>82</v>
      </c>
      <c r="BK347" s="182">
        <f>ROUND(I347*H347,2)</f>
        <v>0</v>
      </c>
      <c r="BL347" s="18" t="s">
        <v>585</v>
      </c>
      <c r="BM347" s="181" t="s">
        <v>606</v>
      </c>
    </row>
    <row r="348" spans="1:31" s="2" customFormat="1" ht="6.95" customHeight="1">
      <c r="A348" s="35"/>
      <c r="B348" s="48"/>
      <c r="C348" s="49"/>
      <c r="D348" s="49"/>
      <c r="E348" s="49"/>
      <c r="F348" s="49"/>
      <c r="G348" s="49"/>
      <c r="H348" s="49"/>
      <c r="I348" s="49"/>
      <c r="J348" s="49"/>
      <c r="K348" s="49"/>
      <c r="L348" s="40"/>
      <c r="M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</row>
  </sheetData>
  <sheetProtection algorithmName="SHA-512" hashValue="Cx6Tkw9UcjYEmz4Vp0PNkNr2m/J+k1C1cdmdntdf5KTAtctiiqfmWTzu+9FSToRHCT45+HNcBbb9rmPOTEkuxw==" saltValue="X5u7cM26Lp6ShRHHorIi826+wkXEbpbS7cBFkBhD4RKwMp2i8JN7KU5kx6FxLlwJnzDJAgqTCRompmsDgCdBaA==" spinCount="100000" sheet="1" objects="1" scenarios="1" formatColumns="0" formatRows="0" autoFilter="0"/>
  <autoFilter ref="C99:K34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82" r:id="rId1" display="https://podminky.urs.cz/item/CS_URS_2023_01/211971110"/>
    <hyperlink ref="F186" r:id="rId2" display="https://podminky.urs.cz/item/CS_URS_2023_01/212755214"/>
    <hyperlink ref="F209" r:id="rId3" display="https://podminky.urs.cz/item/CS_URS_2023_01/935111211"/>
    <hyperlink ref="F216" r:id="rId4" display="https://podminky.urs.cz/item/CS_URS_2023_01/981013714"/>
    <hyperlink ref="F228" r:id="rId5" display="https://podminky.urs.cz/item/CS_URS_2023_01/981513114"/>
    <hyperlink ref="F284" r:id="rId6" display="https://podminky.urs.cz/item/CS_URS_2023_01/997013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6" customFormat="1" ht="45" customHeight="1">
      <c r="B3" s="241"/>
      <c r="C3" s="369" t="s">
        <v>607</v>
      </c>
      <c r="D3" s="369"/>
      <c r="E3" s="369"/>
      <c r="F3" s="369"/>
      <c r="G3" s="369"/>
      <c r="H3" s="369"/>
      <c r="I3" s="369"/>
      <c r="J3" s="369"/>
      <c r="K3" s="242"/>
    </row>
    <row r="4" spans="2:11" s="1" customFormat="1" ht="25.5" customHeight="1">
      <c r="B4" s="243"/>
      <c r="C4" s="374" t="s">
        <v>608</v>
      </c>
      <c r="D4" s="374"/>
      <c r="E4" s="374"/>
      <c r="F4" s="374"/>
      <c r="G4" s="374"/>
      <c r="H4" s="374"/>
      <c r="I4" s="374"/>
      <c r="J4" s="374"/>
      <c r="K4" s="244"/>
    </row>
    <row r="5" spans="2:11" s="1" customFormat="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s="1" customFormat="1" ht="15" customHeight="1">
      <c r="B6" s="243"/>
      <c r="C6" s="373" t="s">
        <v>609</v>
      </c>
      <c r="D6" s="373"/>
      <c r="E6" s="373"/>
      <c r="F6" s="373"/>
      <c r="G6" s="373"/>
      <c r="H6" s="373"/>
      <c r="I6" s="373"/>
      <c r="J6" s="373"/>
      <c r="K6" s="244"/>
    </row>
    <row r="7" spans="2:11" s="1" customFormat="1" ht="15" customHeight="1">
      <c r="B7" s="247"/>
      <c r="C7" s="373" t="s">
        <v>610</v>
      </c>
      <c r="D7" s="373"/>
      <c r="E7" s="373"/>
      <c r="F7" s="373"/>
      <c r="G7" s="373"/>
      <c r="H7" s="373"/>
      <c r="I7" s="373"/>
      <c r="J7" s="373"/>
      <c r="K7" s="244"/>
    </row>
    <row r="8" spans="2:11" s="1" customFormat="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s="1" customFormat="1" ht="15" customHeight="1">
      <c r="B9" s="247"/>
      <c r="C9" s="373" t="s">
        <v>611</v>
      </c>
      <c r="D9" s="373"/>
      <c r="E9" s="373"/>
      <c r="F9" s="373"/>
      <c r="G9" s="373"/>
      <c r="H9" s="373"/>
      <c r="I9" s="373"/>
      <c r="J9" s="373"/>
      <c r="K9" s="244"/>
    </row>
    <row r="10" spans="2:11" s="1" customFormat="1" ht="15" customHeight="1">
      <c r="B10" s="247"/>
      <c r="C10" s="246"/>
      <c r="D10" s="373" t="s">
        <v>612</v>
      </c>
      <c r="E10" s="373"/>
      <c r="F10" s="373"/>
      <c r="G10" s="373"/>
      <c r="H10" s="373"/>
      <c r="I10" s="373"/>
      <c r="J10" s="373"/>
      <c r="K10" s="244"/>
    </row>
    <row r="11" spans="2:11" s="1" customFormat="1" ht="15" customHeight="1">
      <c r="B11" s="247"/>
      <c r="C11" s="248"/>
      <c r="D11" s="373" t="s">
        <v>613</v>
      </c>
      <c r="E11" s="373"/>
      <c r="F11" s="373"/>
      <c r="G11" s="373"/>
      <c r="H11" s="373"/>
      <c r="I11" s="373"/>
      <c r="J11" s="373"/>
      <c r="K11" s="244"/>
    </row>
    <row r="12" spans="2:11" s="1" customFormat="1" ht="15" customHeight="1">
      <c r="B12" s="247"/>
      <c r="C12" s="248"/>
      <c r="D12" s="246"/>
      <c r="E12" s="246"/>
      <c r="F12" s="246"/>
      <c r="G12" s="246"/>
      <c r="H12" s="246"/>
      <c r="I12" s="246"/>
      <c r="J12" s="246"/>
      <c r="K12" s="244"/>
    </row>
    <row r="13" spans="2:11" s="1" customFormat="1" ht="15" customHeight="1">
      <c r="B13" s="247"/>
      <c r="C13" s="248"/>
      <c r="D13" s="249" t="s">
        <v>614</v>
      </c>
      <c r="E13" s="246"/>
      <c r="F13" s="246"/>
      <c r="G13" s="246"/>
      <c r="H13" s="246"/>
      <c r="I13" s="246"/>
      <c r="J13" s="246"/>
      <c r="K13" s="244"/>
    </row>
    <row r="14" spans="2:11" s="1" customFormat="1" ht="12.75" customHeight="1">
      <c r="B14" s="247"/>
      <c r="C14" s="248"/>
      <c r="D14" s="248"/>
      <c r="E14" s="248"/>
      <c r="F14" s="248"/>
      <c r="G14" s="248"/>
      <c r="H14" s="248"/>
      <c r="I14" s="248"/>
      <c r="J14" s="248"/>
      <c r="K14" s="244"/>
    </row>
    <row r="15" spans="2:11" s="1" customFormat="1" ht="15" customHeight="1">
      <c r="B15" s="247"/>
      <c r="C15" s="248"/>
      <c r="D15" s="373" t="s">
        <v>615</v>
      </c>
      <c r="E15" s="373"/>
      <c r="F15" s="373"/>
      <c r="G15" s="373"/>
      <c r="H15" s="373"/>
      <c r="I15" s="373"/>
      <c r="J15" s="373"/>
      <c r="K15" s="244"/>
    </row>
    <row r="16" spans="2:11" s="1" customFormat="1" ht="15" customHeight="1">
      <c r="B16" s="247"/>
      <c r="C16" s="248"/>
      <c r="D16" s="373" t="s">
        <v>616</v>
      </c>
      <c r="E16" s="373"/>
      <c r="F16" s="373"/>
      <c r="G16" s="373"/>
      <c r="H16" s="373"/>
      <c r="I16" s="373"/>
      <c r="J16" s="373"/>
      <c r="K16" s="244"/>
    </row>
    <row r="17" spans="2:11" s="1" customFormat="1" ht="15" customHeight="1">
      <c r="B17" s="247"/>
      <c r="C17" s="248"/>
      <c r="D17" s="373" t="s">
        <v>617</v>
      </c>
      <c r="E17" s="373"/>
      <c r="F17" s="373"/>
      <c r="G17" s="373"/>
      <c r="H17" s="373"/>
      <c r="I17" s="373"/>
      <c r="J17" s="373"/>
      <c r="K17" s="244"/>
    </row>
    <row r="18" spans="2:11" s="1" customFormat="1" ht="15" customHeight="1">
      <c r="B18" s="247"/>
      <c r="C18" s="248"/>
      <c r="D18" s="248"/>
      <c r="E18" s="250" t="s">
        <v>81</v>
      </c>
      <c r="F18" s="373" t="s">
        <v>618</v>
      </c>
      <c r="G18" s="373"/>
      <c r="H18" s="373"/>
      <c r="I18" s="373"/>
      <c r="J18" s="373"/>
      <c r="K18" s="244"/>
    </row>
    <row r="19" spans="2:11" s="1" customFormat="1" ht="15" customHeight="1">
      <c r="B19" s="247"/>
      <c r="C19" s="248"/>
      <c r="D19" s="248"/>
      <c r="E19" s="250" t="s">
        <v>619</v>
      </c>
      <c r="F19" s="373" t="s">
        <v>620</v>
      </c>
      <c r="G19" s="373"/>
      <c r="H19" s="373"/>
      <c r="I19" s="373"/>
      <c r="J19" s="373"/>
      <c r="K19" s="244"/>
    </row>
    <row r="20" spans="2:11" s="1" customFormat="1" ht="15" customHeight="1">
      <c r="B20" s="247"/>
      <c r="C20" s="248"/>
      <c r="D20" s="248"/>
      <c r="E20" s="250" t="s">
        <v>621</v>
      </c>
      <c r="F20" s="373" t="s">
        <v>622</v>
      </c>
      <c r="G20" s="373"/>
      <c r="H20" s="373"/>
      <c r="I20" s="373"/>
      <c r="J20" s="373"/>
      <c r="K20" s="244"/>
    </row>
    <row r="21" spans="2:11" s="1" customFormat="1" ht="15" customHeight="1">
      <c r="B21" s="247"/>
      <c r="C21" s="248"/>
      <c r="D21" s="248"/>
      <c r="E21" s="250" t="s">
        <v>623</v>
      </c>
      <c r="F21" s="373" t="s">
        <v>624</v>
      </c>
      <c r="G21" s="373"/>
      <c r="H21" s="373"/>
      <c r="I21" s="373"/>
      <c r="J21" s="373"/>
      <c r="K21" s="244"/>
    </row>
    <row r="22" spans="2:11" s="1" customFormat="1" ht="15" customHeight="1">
      <c r="B22" s="247"/>
      <c r="C22" s="248"/>
      <c r="D22" s="248"/>
      <c r="E22" s="250" t="s">
        <v>625</v>
      </c>
      <c r="F22" s="373" t="s">
        <v>626</v>
      </c>
      <c r="G22" s="373"/>
      <c r="H22" s="373"/>
      <c r="I22" s="373"/>
      <c r="J22" s="373"/>
      <c r="K22" s="244"/>
    </row>
    <row r="23" spans="2:11" s="1" customFormat="1" ht="15" customHeight="1">
      <c r="B23" s="247"/>
      <c r="C23" s="248"/>
      <c r="D23" s="248"/>
      <c r="E23" s="250" t="s">
        <v>627</v>
      </c>
      <c r="F23" s="373" t="s">
        <v>628</v>
      </c>
      <c r="G23" s="373"/>
      <c r="H23" s="373"/>
      <c r="I23" s="373"/>
      <c r="J23" s="373"/>
      <c r="K23" s="244"/>
    </row>
    <row r="24" spans="2:11" s="1" customFormat="1" ht="12.75" customHeight="1">
      <c r="B24" s="247"/>
      <c r="C24" s="248"/>
      <c r="D24" s="248"/>
      <c r="E24" s="248"/>
      <c r="F24" s="248"/>
      <c r="G24" s="248"/>
      <c r="H24" s="248"/>
      <c r="I24" s="248"/>
      <c r="J24" s="248"/>
      <c r="K24" s="244"/>
    </row>
    <row r="25" spans="2:11" s="1" customFormat="1" ht="15" customHeight="1">
      <c r="B25" s="247"/>
      <c r="C25" s="373" t="s">
        <v>629</v>
      </c>
      <c r="D25" s="373"/>
      <c r="E25" s="373"/>
      <c r="F25" s="373"/>
      <c r="G25" s="373"/>
      <c r="H25" s="373"/>
      <c r="I25" s="373"/>
      <c r="J25" s="373"/>
      <c r="K25" s="244"/>
    </row>
    <row r="26" spans="2:11" s="1" customFormat="1" ht="15" customHeight="1">
      <c r="B26" s="247"/>
      <c r="C26" s="373" t="s">
        <v>630</v>
      </c>
      <c r="D26" s="373"/>
      <c r="E26" s="373"/>
      <c r="F26" s="373"/>
      <c r="G26" s="373"/>
      <c r="H26" s="373"/>
      <c r="I26" s="373"/>
      <c r="J26" s="373"/>
      <c r="K26" s="244"/>
    </row>
    <row r="27" spans="2:11" s="1" customFormat="1" ht="15" customHeight="1">
      <c r="B27" s="247"/>
      <c r="C27" s="246"/>
      <c r="D27" s="373" t="s">
        <v>631</v>
      </c>
      <c r="E27" s="373"/>
      <c r="F27" s="373"/>
      <c r="G27" s="373"/>
      <c r="H27" s="373"/>
      <c r="I27" s="373"/>
      <c r="J27" s="373"/>
      <c r="K27" s="244"/>
    </row>
    <row r="28" spans="2:11" s="1" customFormat="1" ht="15" customHeight="1">
      <c r="B28" s="247"/>
      <c r="C28" s="248"/>
      <c r="D28" s="373" t="s">
        <v>632</v>
      </c>
      <c r="E28" s="373"/>
      <c r="F28" s="373"/>
      <c r="G28" s="373"/>
      <c r="H28" s="373"/>
      <c r="I28" s="373"/>
      <c r="J28" s="373"/>
      <c r="K28" s="244"/>
    </row>
    <row r="29" spans="2:11" s="1" customFormat="1" ht="12.75" customHeight="1">
      <c r="B29" s="247"/>
      <c r="C29" s="248"/>
      <c r="D29" s="248"/>
      <c r="E29" s="248"/>
      <c r="F29" s="248"/>
      <c r="G29" s="248"/>
      <c r="H29" s="248"/>
      <c r="I29" s="248"/>
      <c r="J29" s="248"/>
      <c r="K29" s="244"/>
    </row>
    <row r="30" spans="2:11" s="1" customFormat="1" ht="15" customHeight="1">
      <c r="B30" s="247"/>
      <c r="C30" s="248"/>
      <c r="D30" s="373" t="s">
        <v>633</v>
      </c>
      <c r="E30" s="373"/>
      <c r="F30" s="373"/>
      <c r="G30" s="373"/>
      <c r="H30" s="373"/>
      <c r="I30" s="373"/>
      <c r="J30" s="373"/>
      <c r="K30" s="244"/>
    </row>
    <row r="31" spans="2:11" s="1" customFormat="1" ht="15" customHeight="1">
      <c r="B31" s="247"/>
      <c r="C31" s="248"/>
      <c r="D31" s="373" t="s">
        <v>634</v>
      </c>
      <c r="E31" s="373"/>
      <c r="F31" s="373"/>
      <c r="G31" s="373"/>
      <c r="H31" s="373"/>
      <c r="I31" s="373"/>
      <c r="J31" s="373"/>
      <c r="K31" s="244"/>
    </row>
    <row r="32" spans="2:11" s="1" customFormat="1" ht="12.75" customHeight="1">
      <c r="B32" s="247"/>
      <c r="C32" s="248"/>
      <c r="D32" s="248"/>
      <c r="E32" s="248"/>
      <c r="F32" s="248"/>
      <c r="G32" s="248"/>
      <c r="H32" s="248"/>
      <c r="I32" s="248"/>
      <c r="J32" s="248"/>
      <c r="K32" s="244"/>
    </row>
    <row r="33" spans="2:11" s="1" customFormat="1" ht="15" customHeight="1">
      <c r="B33" s="247"/>
      <c r="C33" s="248"/>
      <c r="D33" s="373" t="s">
        <v>635</v>
      </c>
      <c r="E33" s="373"/>
      <c r="F33" s="373"/>
      <c r="G33" s="373"/>
      <c r="H33" s="373"/>
      <c r="I33" s="373"/>
      <c r="J33" s="373"/>
      <c r="K33" s="244"/>
    </row>
    <row r="34" spans="2:11" s="1" customFormat="1" ht="15" customHeight="1">
      <c r="B34" s="247"/>
      <c r="C34" s="248"/>
      <c r="D34" s="373" t="s">
        <v>636</v>
      </c>
      <c r="E34" s="373"/>
      <c r="F34" s="373"/>
      <c r="G34" s="373"/>
      <c r="H34" s="373"/>
      <c r="I34" s="373"/>
      <c r="J34" s="373"/>
      <c r="K34" s="244"/>
    </row>
    <row r="35" spans="2:11" s="1" customFormat="1" ht="15" customHeight="1">
      <c r="B35" s="247"/>
      <c r="C35" s="248"/>
      <c r="D35" s="373" t="s">
        <v>637</v>
      </c>
      <c r="E35" s="373"/>
      <c r="F35" s="373"/>
      <c r="G35" s="373"/>
      <c r="H35" s="373"/>
      <c r="I35" s="373"/>
      <c r="J35" s="373"/>
      <c r="K35" s="244"/>
    </row>
    <row r="36" spans="2:11" s="1" customFormat="1" ht="15" customHeight="1">
      <c r="B36" s="247"/>
      <c r="C36" s="248"/>
      <c r="D36" s="246"/>
      <c r="E36" s="249" t="s">
        <v>114</v>
      </c>
      <c r="F36" s="246"/>
      <c r="G36" s="373" t="s">
        <v>638</v>
      </c>
      <c r="H36" s="373"/>
      <c r="I36" s="373"/>
      <c r="J36" s="373"/>
      <c r="K36" s="244"/>
    </row>
    <row r="37" spans="2:11" s="1" customFormat="1" ht="30.75" customHeight="1">
      <c r="B37" s="247"/>
      <c r="C37" s="248"/>
      <c r="D37" s="246"/>
      <c r="E37" s="249" t="s">
        <v>639</v>
      </c>
      <c r="F37" s="246"/>
      <c r="G37" s="373" t="s">
        <v>640</v>
      </c>
      <c r="H37" s="373"/>
      <c r="I37" s="373"/>
      <c r="J37" s="373"/>
      <c r="K37" s="244"/>
    </row>
    <row r="38" spans="2:11" s="1" customFormat="1" ht="15" customHeight="1">
      <c r="B38" s="247"/>
      <c r="C38" s="248"/>
      <c r="D38" s="246"/>
      <c r="E38" s="249" t="s">
        <v>55</v>
      </c>
      <c r="F38" s="246"/>
      <c r="G38" s="373" t="s">
        <v>641</v>
      </c>
      <c r="H38" s="373"/>
      <c r="I38" s="373"/>
      <c r="J38" s="373"/>
      <c r="K38" s="244"/>
    </row>
    <row r="39" spans="2:11" s="1" customFormat="1" ht="15" customHeight="1">
      <c r="B39" s="247"/>
      <c r="C39" s="248"/>
      <c r="D39" s="246"/>
      <c r="E39" s="249" t="s">
        <v>56</v>
      </c>
      <c r="F39" s="246"/>
      <c r="G39" s="373" t="s">
        <v>642</v>
      </c>
      <c r="H39" s="373"/>
      <c r="I39" s="373"/>
      <c r="J39" s="373"/>
      <c r="K39" s="244"/>
    </row>
    <row r="40" spans="2:11" s="1" customFormat="1" ht="15" customHeight="1">
      <c r="B40" s="247"/>
      <c r="C40" s="248"/>
      <c r="D40" s="246"/>
      <c r="E40" s="249" t="s">
        <v>115</v>
      </c>
      <c r="F40" s="246"/>
      <c r="G40" s="373" t="s">
        <v>643</v>
      </c>
      <c r="H40" s="373"/>
      <c r="I40" s="373"/>
      <c r="J40" s="373"/>
      <c r="K40" s="244"/>
    </row>
    <row r="41" spans="2:11" s="1" customFormat="1" ht="15" customHeight="1">
      <c r="B41" s="247"/>
      <c r="C41" s="248"/>
      <c r="D41" s="246"/>
      <c r="E41" s="249" t="s">
        <v>116</v>
      </c>
      <c r="F41" s="246"/>
      <c r="G41" s="373" t="s">
        <v>644</v>
      </c>
      <c r="H41" s="373"/>
      <c r="I41" s="373"/>
      <c r="J41" s="373"/>
      <c r="K41" s="244"/>
    </row>
    <row r="42" spans="2:11" s="1" customFormat="1" ht="15" customHeight="1">
      <c r="B42" s="247"/>
      <c r="C42" s="248"/>
      <c r="D42" s="246"/>
      <c r="E42" s="249" t="s">
        <v>645</v>
      </c>
      <c r="F42" s="246"/>
      <c r="G42" s="373" t="s">
        <v>646</v>
      </c>
      <c r="H42" s="373"/>
      <c r="I42" s="373"/>
      <c r="J42" s="373"/>
      <c r="K42" s="244"/>
    </row>
    <row r="43" spans="2:11" s="1" customFormat="1" ht="15" customHeight="1">
      <c r="B43" s="247"/>
      <c r="C43" s="248"/>
      <c r="D43" s="246"/>
      <c r="E43" s="249"/>
      <c r="F43" s="246"/>
      <c r="G43" s="373" t="s">
        <v>647</v>
      </c>
      <c r="H43" s="373"/>
      <c r="I43" s="373"/>
      <c r="J43" s="373"/>
      <c r="K43" s="244"/>
    </row>
    <row r="44" spans="2:11" s="1" customFormat="1" ht="15" customHeight="1">
      <c r="B44" s="247"/>
      <c r="C44" s="248"/>
      <c r="D44" s="246"/>
      <c r="E44" s="249" t="s">
        <v>648</v>
      </c>
      <c r="F44" s="246"/>
      <c r="G44" s="373" t="s">
        <v>649</v>
      </c>
      <c r="H44" s="373"/>
      <c r="I44" s="373"/>
      <c r="J44" s="373"/>
      <c r="K44" s="244"/>
    </row>
    <row r="45" spans="2:11" s="1" customFormat="1" ht="15" customHeight="1">
      <c r="B45" s="247"/>
      <c r="C45" s="248"/>
      <c r="D45" s="246"/>
      <c r="E45" s="249" t="s">
        <v>118</v>
      </c>
      <c r="F45" s="246"/>
      <c r="G45" s="373" t="s">
        <v>650</v>
      </c>
      <c r="H45" s="373"/>
      <c r="I45" s="373"/>
      <c r="J45" s="373"/>
      <c r="K45" s="244"/>
    </row>
    <row r="46" spans="2:11" s="1" customFormat="1" ht="12.75" customHeight="1">
      <c r="B46" s="247"/>
      <c r="C46" s="248"/>
      <c r="D46" s="246"/>
      <c r="E46" s="246"/>
      <c r="F46" s="246"/>
      <c r="G46" s="246"/>
      <c r="H46" s="246"/>
      <c r="I46" s="246"/>
      <c r="J46" s="246"/>
      <c r="K46" s="244"/>
    </row>
    <row r="47" spans="2:11" s="1" customFormat="1" ht="15" customHeight="1">
      <c r="B47" s="247"/>
      <c r="C47" s="248"/>
      <c r="D47" s="373" t="s">
        <v>651</v>
      </c>
      <c r="E47" s="373"/>
      <c r="F47" s="373"/>
      <c r="G47" s="373"/>
      <c r="H47" s="373"/>
      <c r="I47" s="373"/>
      <c r="J47" s="373"/>
      <c r="K47" s="244"/>
    </row>
    <row r="48" spans="2:11" s="1" customFormat="1" ht="15" customHeight="1">
      <c r="B48" s="247"/>
      <c r="C48" s="248"/>
      <c r="D48" s="248"/>
      <c r="E48" s="373" t="s">
        <v>652</v>
      </c>
      <c r="F48" s="373"/>
      <c r="G48" s="373"/>
      <c r="H48" s="373"/>
      <c r="I48" s="373"/>
      <c r="J48" s="373"/>
      <c r="K48" s="244"/>
    </row>
    <row r="49" spans="2:11" s="1" customFormat="1" ht="15" customHeight="1">
      <c r="B49" s="247"/>
      <c r="C49" s="248"/>
      <c r="D49" s="248"/>
      <c r="E49" s="373" t="s">
        <v>653</v>
      </c>
      <c r="F49" s="373"/>
      <c r="G49" s="373"/>
      <c r="H49" s="373"/>
      <c r="I49" s="373"/>
      <c r="J49" s="373"/>
      <c r="K49" s="244"/>
    </row>
    <row r="50" spans="2:11" s="1" customFormat="1" ht="15" customHeight="1">
      <c r="B50" s="247"/>
      <c r="C50" s="248"/>
      <c r="D50" s="248"/>
      <c r="E50" s="373" t="s">
        <v>654</v>
      </c>
      <c r="F50" s="373"/>
      <c r="G50" s="373"/>
      <c r="H50" s="373"/>
      <c r="I50" s="373"/>
      <c r="J50" s="373"/>
      <c r="K50" s="244"/>
    </row>
    <row r="51" spans="2:11" s="1" customFormat="1" ht="15" customHeight="1">
      <c r="B51" s="247"/>
      <c r="C51" s="248"/>
      <c r="D51" s="373" t="s">
        <v>655</v>
      </c>
      <c r="E51" s="373"/>
      <c r="F51" s="373"/>
      <c r="G51" s="373"/>
      <c r="H51" s="373"/>
      <c r="I51" s="373"/>
      <c r="J51" s="373"/>
      <c r="K51" s="244"/>
    </row>
    <row r="52" spans="2:11" s="1" customFormat="1" ht="25.5" customHeight="1">
      <c r="B52" s="243"/>
      <c r="C52" s="374" t="s">
        <v>656</v>
      </c>
      <c r="D52" s="374"/>
      <c r="E52" s="374"/>
      <c r="F52" s="374"/>
      <c r="G52" s="374"/>
      <c r="H52" s="374"/>
      <c r="I52" s="374"/>
      <c r="J52" s="374"/>
      <c r="K52" s="244"/>
    </row>
    <row r="53" spans="2:11" s="1" customFormat="1" ht="5.25" customHeight="1">
      <c r="B53" s="243"/>
      <c r="C53" s="245"/>
      <c r="D53" s="245"/>
      <c r="E53" s="245"/>
      <c r="F53" s="245"/>
      <c r="G53" s="245"/>
      <c r="H53" s="245"/>
      <c r="I53" s="245"/>
      <c r="J53" s="245"/>
      <c r="K53" s="244"/>
    </row>
    <row r="54" spans="2:11" s="1" customFormat="1" ht="15" customHeight="1">
      <c r="B54" s="243"/>
      <c r="C54" s="373" t="s">
        <v>657</v>
      </c>
      <c r="D54" s="373"/>
      <c r="E54" s="373"/>
      <c r="F54" s="373"/>
      <c r="G54" s="373"/>
      <c r="H54" s="373"/>
      <c r="I54" s="373"/>
      <c r="J54" s="373"/>
      <c r="K54" s="244"/>
    </row>
    <row r="55" spans="2:11" s="1" customFormat="1" ht="15" customHeight="1">
      <c r="B55" s="243"/>
      <c r="C55" s="373" t="s">
        <v>658</v>
      </c>
      <c r="D55" s="373"/>
      <c r="E55" s="373"/>
      <c r="F55" s="373"/>
      <c r="G55" s="373"/>
      <c r="H55" s="373"/>
      <c r="I55" s="373"/>
      <c r="J55" s="373"/>
      <c r="K55" s="244"/>
    </row>
    <row r="56" spans="2:11" s="1" customFormat="1" ht="12.75" customHeight="1">
      <c r="B56" s="243"/>
      <c r="C56" s="246"/>
      <c r="D56" s="246"/>
      <c r="E56" s="246"/>
      <c r="F56" s="246"/>
      <c r="G56" s="246"/>
      <c r="H56" s="246"/>
      <c r="I56" s="246"/>
      <c r="J56" s="246"/>
      <c r="K56" s="244"/>
    </row>
    <row r="57" spans="2:11" s="1" customFormat="1" ht="15" customHeight="1">
      <c r="B57" s="243"/>
      <c r="C57" s="373" t="s">
        <v>659</v>
      </c>
      <c r="D57" s="373"/>
      <c r="E57" s="373"/>
      <c r="F57" s="373"/>
      <c r="G57" s="373"/>
      <c r="H57" s="373"/>
      <c r="I57" s="373"/>
      <c r="J57" s="373"/>
      <c r="K57" s="244"/>
    </row>
    <row r="58" spans="2:11" s="1" customFormat="1" ht="15" customHeight="1">
      <c r="B58" s="243"/>
      <c r="C58" s="248"/>
      <c r="D58" s="373" t="s">
        <v>660</v>
      </c>
      <c r="E58" s="373"/>
      <c r="F58" s="373"/>
      <c r="G58" s="373"/>
      <c r="H58" s="373"/>
      <c r="I58" s="373"/>
      <c r="J58" s="373"/>
      <c r="K58" s="244"/>
    </row>
    <row r="59" spans="2:11" s="1" customFormat="1" ht="15" customHeight="1">
      <c r="B59" s="243"/>
      <c r="C59" s="248"/>
      <c r="D59" s="373" t="s">
        <v>661</v>
      </c>
      <c r="E59" s="373"/>
      <c r="F59" s="373"/>
      <c r="G59" s="373"/>
      <c r="H59" s="373"/>
      <c r="I59" s="373"/>
      <c r="J59" s="373"/>
      <c r="K59" s="244"/>
    </row>
    <row r="60" spans="2:11" s="1" customFormat="1" ht="15" customHeight="1">
      <c r="B60" s="243"/>
      <c r="C60" s="248"/>
      <c r="D60" s="373" t="s">
        <v>662</v>
      </c>
      <c r="E60" s="373"/>
      <c r="F60" s="373"/>
      <c r="G60" s="373"/>
      <c r="H60" s="373"/>
      <c r="I60" s="373"/>
      <c r="J60" s="373"/>
      <c r="K60" s="244"/>
    </row>
    <row r="61" spans="2:11" s="1" customFormat="1" ht="15" customHeight="1">
      <c r="B61" s="243"/>
      <c r="C61" s="248"/>
      <c r="D61" s="373" t="s">
        <v>663</v>
      </c>
      <c r="E61" s="373"/>
      <c r="F61" s="373"/>
      <c r="G61" s="373"/>
      <c r="H61" s="373"/>
      <c r="I61" s="373"/>
      <c r="J61" s="373"/>
      <c r="K61" s="244"/>
    </row>
    <row r="62" spans="2:11" s="1" customFormat="1" ht="15" customHeight="1">
      <c r="B62" s="243"/>
      <c r="C62" s="248"/>
      <c r="D62" s="375" t="s">
        <v>664</v>
      </c>
      <c r="E62" s="375"/>
      <c r="F62" s="375"/>
      <c r="G62" s="375"/>
      <c r="H62" s="375"/>
      <c r="I62" s="375"/>
      <c r="J62" s="375"/>
      <c r="K62" s="244"/>
    </row>
    <row r="63" spans="2:11" s="1" customFormat="1" ht="15" customHeight="1">
      <c r="B63" s="243"/>
      <c r="C63" s="248"/>
      <c r="D63" s="373" t="s">
        <v>665</v>
      </c>
      <c r="E63" s="373"/>
      <c r="F63" s="373"/>
      <c r="G63" s="373"/>
      <c r="H63" s="373"/>
      <c r="I63" s="373"/>
      <c r="J63" s="373"/>
      <c r="K63" s="244"/>
    </row>
    <row r="64" spans="2:11" s="1" customFormat="1" ht="12.75" customHeight="1">
      <c r="B64" s="243"/>
      <c r="C64" s="248"/>
      <c r="D64" s="248"/>
      <c r="E64" s="251"/>
      <c r="F64" s="248"/>
      <c r="G64" s="248"/>
      <c r="H64" s="248"/>
      <c r="I64" s="248"/>
      <c r="J64" s="248"/>
      <c r="K64" s="244"/>
    </row>
    <row r="65" spans="2:11" s="1" customFormat="1" ht="15" customHeight="1">
      <c r="B65" s="243"/>
      <c r="C65" s="248"/>
      <c r="D65" s="373" t="s">
        <v>666</v>
      </c>
      <c r="E65" s="373"/>
      <c r="F65" s="373"/>
      <c r="G65" s="373"/>
      <c r="H65" s="373"/>
      <c r="I65" s="373"/>
      <c r="J65" s="373"/>
      <c r="K65" s="244"/>
    </row>
    <row r="66" spans="2:11" s="1" customFormat="1" ht="15" customHeight="1">
      <c r="B66" s="243"/>
      <c r="C66" s="248"/>
      <c r="D66" s="375" t="s">
        <v>667</v>
      </c>
      <c r="E66" s="375"/>
      <c r="F66" s="375"/>
      <c r="G66" s="375"/>
      <c r="H66" s="375"/>
      <c r="I66" s="375"/>
      <c r="J66" s="375"/>
      <c r="K66" s="244"/>
    </row>
    <row r="67" spans="2:11" s="1" customFormat="1" ht="15" customHeight="1">
      <c r="B67" s="243"/>
      <c r="C67" s="248"/>
      <c r="D67" s="373" t="s">
        <v>668</v>
      </c>
      <c r="E67" s="373"/>
      <c r="F67" s="373"/>
      <c r="G67" s="373"/>
      <c r="H67" s="373"/>
      <c r="I67" s="373"/>
      <c r="J67" s="373"/>
      <c r="K67" s="244"/>
    </row>
    <row r="68" spans="2:11" s="1" customFormat="1" ht="15" customHeight="1">
      <c r="B68" s="243"/>
      <c r="C68" s="248"/>
      <c r="D68" s="373" t="s">
        <v>669</v>
      </c>
      <c r="E68" s="373"/>
      <c r="F68" s="373"/>
      <c r="G68" s="373"/>
      <c r="H68" s="373"/>
      <c r="I68" s="373"/>
      <c r="J68" s="373"/>
      <c r="K68" s="244"/>
    </row>
    <row r="69" spans="2:11" s="1" customFormat="1" ht="15" customHeight="1">
      <c r="B69" s="243"/>
      <c r="C69" s="248"/>
      <c r="D69" s="373" t="s">
        <v>670</v>
      </c>
      <c r="E69" s="373"/>
      <c r="F69" s="373"/>
      <c r="G69" s="373"/>
      <c r="H69" s="373"/>
      <c r="I69" s="373"/>
      <c r="J69" s="373"/>
      <c r="K69" s="244"/>
    </row>
    <row r="70" spans="2:11" s="1" customFormat="1" ht="15" customHeight="1">
      <c r="B70" s="243"/>
      <c r="C70" s="248"/>
      <c r="D70" s="373" t="s">
        <v>671</v>
      </c>
      <c r="E70" s="373"/>
      <c r="F70" s="373"/>
      <c r="G70" s="373"/>
      <c r="H70" s="373"/>
      <c r="I70" s="373"/>
      <c r="J70" s="373"/>
      <c r="K70" s="244"/>
    </row>
    <row r="71" spans="2:11" s="1" customFormat="1" ht="12.75" customHeight="1">
      <c r="B71" s="252"/>
      <c r="C71" s="253"/>
      <c r="D71" s="253"/>
      <c r="E71" s="253"/>
      <c r="F71" s="253"/>
      <c r="G71" s="253"/>
      <c r="H71" s="253"/>
      <c r="I71" s="253"/>
      <c r="J71" s="253"/>
      <c r="K71" s="254"/>
    </row>
    <row r="72" spans="2:11" s="1" customFormat="1" ht="18.75" customHeight="1">
      <c r="B72" s="255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s="1" customFormat="1" ht="18.75" customHeight="1">
      <c r="B73" s="256"/>
      <c r="C73" s="256"/>
      <c r="D73" s="256"/>
      <c r="E73" s="256"/>
      <c r="F73" s="256"/>
      <c r="G73" s="256"/>
      <c r="H73" s="256"/>
      <c r="I73" s="256"/>
      <c r="J73" s="256"/>
      <c r="K73" s="256"/>
    </row>
    <row r="74" spans="2:11" s="1" customFormat="1" ht="7.5" customHeight="1">
      <c r="B74" s="257"/>
      <c r="C74" s="258"/>
      <c r="D74" s="258"/>
      <c r="E74" s="258"/>
      <c r="F74" s="258"/>
      <c r="G74" s="258"/>
      <c r="H74" s="258"/>
      <c r="I74" s="258"/>
      <c r="J74" s="258"/>
      <c r="K74" s="259"/>
    </row>
    <row r="75" spans="2:11" s="1" customFormat="1" ht="45" customHeight="1">
      <c r="B75" s="260"/>
      <c r="C75" s="368" t="s">
        <v>672</v>
      </c>
      <c r="D75" s="368"/>
      <c r="E75" s="368"/>
      <c r="F75" s="368"/>
      <c r="G75" s="368"/>
      <c r="H75" s="368"/>
      <c r="I75" s="368"/>
      <c r="J75" s="368"/>
      <c r="K75" s="261"/>
    </row>
    <row r="76" spans="2:11" s="1" customFormat="1" ht="17.25" customHeight="1">
      <c r="B76" s="260"/>
      <c r="C76" s="262" t="s">
        <v>673</v>
      </c>
      <c r="D76" s="262"/>
      <c r="E76" s="262"/>
      <c r="F76" s="262" t="s">
        <v>674</v>
      </c>
      <c r="G76" s="263"/>
      <c r="H76" s="262" t="s">
        <v>56</v>
      </c>
      <c r="I76" s="262" t="s">
        <v>59</v>
      </c>
      <c r="J76" s="262" t="s">
        <v>675</v>
      </c>
      <c r="K76" s="261"/>
    </row>
    <row r="77" spans="2:11" s="1" customFormat="1" ht="17.25" customHeight="1">
      <c r="B77" s="260"/>
      <c r="C77" s="264" t="s">
        <v>676</v>
      </c>
      <c r="D77" s="264"/>
      <c r="E77" s="264"/>
      <c r="F77" s="265" t="s">
        <v>677</v>
      </c>
      <c r="G77" s="266"/>
      <c r="H77" s="264"/>
      <c r="I77" s="264"/>
      <c r="J77" s="264" t="s">
        <v>678</v>
      </c>
      <c r="K77" s="261"/>
    </row>
    <row r="78" spans="2:11" s="1" customFormat="1" ht="5.25" customHeight="1">
      <c r="B78" s="260"/>
      <c r="C78" s="267"/>
      <c r="D78" s="267"/>
      <c r="E78" s="267"/>
      <c r="F78" s="267"/>
      <c r="G78" s="268"/>
      <c r="H78" s="267"/>
      <c r="I78" s="267"/>
      <c r="J78" s="267"/>
      <c r="K78" s="261"/>
    </row>
    <row r="79" spans="2:11" s="1" customFormat="1" ht="15" customHeight="1">
      <c r="B79" s="260"/>
      <c r="C79" s="249" t="s">
        <v>55</v>
      </c>
      <c r="D79" s="269"/>
      <c r="E79" s="269"/>
      <c r="F79" s="270" t="s">
        <v>679</v>
      </c>
      <c r="G79" s="271"/>
      <c r="H79" s="249" t="s">
        <v>680</v>
      </c>
      <c r="I79" s="249" t="s">
        <v>681</v>
      </c>
      <c r="J79" s="249">
        <v>20</v>
      </c>
      <c r="K79" s="261"/>
    </row>
    <row r="80" spans="2:11" s="1" customFormat="1" ht="15" customHeight="1">
      <c r="B80" s="260"/>
      <c r="C80" s="249" t="s">
        <v>682</v>
      </c>
      <c r="D80" s="249"/>
      <c r="E80" s="249"/>
      <c r="F80" s="270" t="s">
        <v>679</v>
      </c>
      <c r="G80" s="271"/>
      <c r="H80" s="249" t="s">
        <v>683</v>
      </c>
      <c r="I80" s="249" t="s">
        <v>681</v>
      </c>
      <c r="J80" s="249">
        <v>120</v>
      </c>
      <c r="K80" s="261"/>
    </row>
    <row r="81" spans="2:11" s="1" customFormat="1" ht="15" customHeight="1">
      <c r="B81" s="272"/>
      <c r="C81" s="249" t="s">
        <v>684</v>
      </c>
      <c r="D81" s="249"/>
      <c r="E81" s="249"/>
      <c r="F81" s="270" t="s">
        <v>685</v>
      </c>
      <c r="G81" s="271"/>
      <c r="H81" s="249" t="s">
        <v>686</v>
      </c>
      <c r="I81" s="249" t="s">
        <v>681</v>
      </c>
      <c r="J81" s="249">
        <v>50</v>
      </c>
      <c r="K81" s="261"/>
    </row>
    <row r="82" spans="2:11" s="1" customFormat="1" ht="15" customHeight="1">
      <c r="B82" s="272"/>
      <c r="C82" s="249" t="s">
        <v>687</v>
      </c>
      <c r="D82" s="249"/>
      <c r="E82" s="249"/>
      <c r="F82" s="270" t="s">
        <v>679</v>
      </c>
      <c r="G82" s="271"/>
      <c r="H82" s="249" t="s">
        <v>688</v>
      </c>
      <c r="I82" s="249" t="s">
        <v>689</v>
      </c>
      <c r="J82" s="249"/>
      <c r="K82" s="261"/>
    </row>
    <row r="83" spans="2:11" s="1" customFormat="1" ht="15" customHeight="1">
      <c r="B83" s="272"/>
      <c r="C83" s="273" t="s">
        <v>690</v>
      </c>
      <c r="D83" s="273"/>
      <c r="E83" s="273"/>
      <c r="F83" s="274" t="s">
        <v>685</v>
      </c>
      <c r="G83" s="273"/>
      <c r="H83" s="273" t="s">
        <v>691</v>
      </c>
      <c r="I83" s="273" t="s">
        <v>681</v>
      </c>
      <c r="J83" s="273">
        <v>15</v>
      </c>
      <c r="K83" s="261"/>
    </row>
    <row r="84" spans="2:11" s="1" customFormat="1" ht="15" customHeight="1">
      <c r="B84" s="272"/>
      <c r="C84" s="273" t="s">
        <v>692</v>
      </c>
      <c r="D84" s="273"/>
      <c r="E84" s="273"/>
      <c r="F84" s="274" t="s">
        <v>685</v>
      </c>
      <c r="G84" s="273"/>
      <c r="H84" s="273" t="s">
        <v>693</v>
      </c>
      <c r="I84" s="273" t="s">
        <v>681</v>
      </c>
      <c r="J84" s="273">
        <v>15</v>
      </c>
      <c r="K84" s="261"/>
    </row>
    <row r="85" spans="2:11" s="1" customFormat="1" ht="15" customHeight="1">
      <c r="B85" s="272"/>
      <c r="C85" s="273" t="s">
        <v>694</v>
      </c>
      <c r="D85" s="273"/>
      <c r="E85" s="273"/>
      <c r="F85" s="274" t="s">
        <v>685</v>
      </c>
      <c r="G85" s="273"/>
      <c r="H85" s="273" t="s">
        <v>695</v>
      </c>
      <c r="I85" s="273" t="s">
        <v>681</v>
      </c>
      <c r="J85" s="273">
        <v>20</v>
      </c>
      <c r="K85" s="261"/>
    </row>
    <row r="86" spans="2:11" s="1" customFormat="1" ht="15" customHeight="1">
      <c r="B86" s="272"/>
      <c r="C86" s="273" t="s">
        <v>696</v>
      </c>
      <c r="D86" s="273"/>
      <c r="E86" s="273"/>
      <c r="F86" s="274" t="s">
        <v>685</v>
      </c>
      <c r="G86" s="273"/>
      <c r="H86" s="273" t="s">
        <v>697</v>
      </c>
      <c r="I86" s="273" t="s">
        <v>681</v>
      </c>
      <c r="J86" s="273">
        <v>20</v>
      </c>
      <c r="K86" s="261"/>
    </row>
    <row r="87" spans="2:11" s="1" customFormat="1" ht="15" customHeight="1">
      <c r="B87" s="272"/>
      <c r="C87" s="249" t="s">
        <v>698</v>
      </c>
      <c r="D87" s="249"/>
      <c r="E87" s="249"/>
      <c r="F87" s="270" t="s">
        <v>685</v>
      </c>
      <c r="G87" s="271"/>
      <c r="H87" s="249" t="s">
        <v>699</v>
      </c>
      <c r="I87" s="249" t="s">
        <v>681</v>
      </c>
      <c r="J87" s="249">
        <v>50</v>
      </c>
      <c r="K87" s="261"/>
    </row>
    <row r="88" spans="2:11" s="1" customFormat="1" ht="15" customHeight="1">
      <c r="B88" s="272"/>
      <c r="C88" s="249" t="s">
        <v>700</v>
      </c>
      <c r="D88" s="249"/>
      <c r="E88" s="249"/>
      <c r="F88" s="270" t="s">
        <v>685</v>
      </c>
      <c r="G88" s="271"/>
      <c r="H88" s="249" t="s">
        <v>701</v>
      </c>
      <c r="I88" s="249" t="s">
        <v>681</v>
      </c>
      <c r="J88" s="249">
        <v>20</v>
      </c>
      <c r="K88" s="261"/>
    </row>
    <row r="89" spans="2:11" s="1" customFormat="1" ht="15" customHeight="1">
      <c r="B89" s="272"/>
      <c r="C89" s="249" t="s">
        <v>702</v>
      </c>
      <c r="D89" s="249"/>
      <c r="E89" s="249"/>
      <c r="F89" s="270" t="s">
        <v>685</v>
      </c>
      <c r="G89" s="271"/>
      <c r="H89" s="249" t="s">
        <v>703</v>
      </c>
      <c r="I89" s="249" t="s">
        <v>681</v>
      </c>
      <c r="J89" s="249">
        <v>20</v>
      </c>
      <c r="K89" s="261"/>
    </row>
    <row r="90" spans="2:11" s="1" customFormat="1" ht="15" customHeight="1">
      <c r="B90" s="272"/>
      <c r="C90" s="249" t="s">
        <v>704</v>
      </c>
      <c r="D90" s="249"/>
      <c r="E90" s="249"/>
      <c r="F90" s="270" t="s">
        <v>685</v>
      </c>
      <c r="G90" s="271"/>
      <c r="H90" s="249" t="s">
        <v>705</v>
      </c>
      <c r="I90" s="249" t="s">
        <v>681</v>
      </c>
      <c r="J90" s="249">
        <v>50</v>
      </c>
      <c r="K90" s="261"/>
    </row>
    <row r="91" spans="2:11" s="1" customFormat="1" ht="15" customHeight="1">
      <c r="B91" s="272"/>
      <c r="C91" s="249" t="s">
        <v>706</v>
      </c>
      <c r="D91" s="249"/>
      <c r="E91" s="249"/>
      <c r="F91" s="270" t="s">
        <v>685</v>
      </c>
      <c r="G91" s="271"/>
      <c r="H91" s="249" t="s">
        <v>706</v>
      </c>
      <c r="I91" s="249" t="s">
        <v>681</v>
      </c>
      <c r="J91" s="249">
        <v>50</v>
      </c>
      <c r="K91" s="261"/>
    </row>
    <row r="92" spans="2:11" s="1" customFormat="1" ht="15" customHeight="1">
      <c r="B92" s="272"/>
      <c r="C92" s="249" t="s">
        <v>707</v>
      </c>
      <c r="D92" s="249"/>
      <c r="E92" s="249"/>
      <c r="F92" s="270" t="s">
        <v>685</v>
      </c>
      <c r="G92" s="271"/>
      <c r="H92" s="249" t="s">
        <v>708</v>
      </c>
      <c r="I92" s="249" t="s">
        <v>681</v>
      </c>
      <c r="J92" s="249">
        <v>255</v>
      </c>
      <c r="K92" s="261"/>
    </row>
    <row r="93" spans="2:11" s="1" customFormat="1" ht="15" customHeight="1">
      <c r="B93" s="272"/>
      <c r="C93" s="249" t="s">
        <v>709</v>
      </c>
      <c r="D93" s="249"/>
      <c r="E93" s="249"/>
      <c r="F93" s="270" t="s">
        <v>679</v>
      </c>
      <c r="G93" s="271"/>
      <c r="H93" s="249" t="s">
        <v>710</v>
      </c>
      <c r="I93" s="249" t="s">
        <v>711</v>
      </c>
      <c r="J93" s="249"/>
      <c r="K93" s="261"/>
    </row>
    <row r="94" spans="2:11" s="1" customFormat="1" ht="15" customHeight="1">
      <c r="B94" s="272"/>
      <c r="C94" s="249" t="s">
        <v>712</v>
      </c>
      <c r="D94" s="249"/>
      <c r="E94" s="249"/>
      <c r="F94" s="270" t="s">
        <v>679</v>
      </c>
      <c r="G94" s="271"/>
      <c r="H94" s="249" t="s">
        <v>713</v>
      </c>
      <c r="I94" s="249" t="s">
        <v>714</v>
      </c>
      <c r="J94" s="249"/>
      <c r="K94" s="261"/>
    </row>
    <row r="95" spans="2:11" s="1" customFormat="1" ht="15" customHeight="1">
      <c r="B95" s="272"/>
      <c r="C95" s="249" t="s">
        <v>715</v>
      </c>
      <c r="D95" s="249"/>
      <c r="E95" s="249"/>
      <c r="F95" s="270" t="s">
        <v>679</v>
      </c>
      <c r="G95" s="271"/>
      <c r="H95" s="249" t="s">
        <v>715</v>
      </c>
      <c r="I95" s="249" t="s">
        <v>714</v>
      </c>
      <c r="J95" s="249"/>
      <c r="K95" s="261"/>
    </row>
    <row r="96" spans="2:11" s="1" customFormat="1" ht="15" customHeight="1">
      <c r="B96" s="272"/>
      <c r="C96" s="249" t="s">
        <v>40</v>
      </c>
      <c r="D96" s="249"/>
      <c r="E96" s="249"/>
      <c r="F96" s="270" t="s">
        <v>679</v>
      </c>
      <c r="G96" s="271"/>
      <c r="H96" s="249" t="s">
        <v>716</v>
      </c>
      <c r="I96" s="249" t="s">
        <v>714</v>
      </c>
      <c r="J96" s="249"/>
      <c r="K96" s="261"/>
    </row>
    <row r="97" spans="2:11" s="1" customFormat="1" ht="15" customHeight="1">
      <c r="B97" s="272"/>
      <c r="C97" s="249" t="s">
        <v>50</v>
      </c>
      <c r="D97" s="249"/>
      <c r="E97" s="249"/>
      <c r="F97" s="270" t="s">
        <v>679</v>
      </c>
      <c r="G97" s="271"/>
      <c r="H97" s="249" t="s">
        <v>717</v>
      </c>
      <c r="I97" s="249" t="s">
        <v>714</v>
      </c>
      <c r="J97" s="249"/>
      <c r="K97" s="261"/>
    </row>
    <row r="98" spans="2:11" s="1" customFormat="1" ht="15" customHeight="1">
      <c r="B98" s="275"/>
      <c r="C98" s="276"/>
      <c r="D98" s="276"/>
      <c r="E98" s="276"/>
      <c r="F98" s="276"/>
      <c r="G98" s="276"/>
      <c r="H98" s="276"/>
      <c r="I98" s="276"/>
      <c r="J98" s="276"/>
      <c r="K98" s="277"/>
    </row>
    <row r="99" spans="2:11" s="1" customFormat="1" ht="18.7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78"/>
    </row>
    <row r="100" spans="2:11" s="1" customFormat="1" ht="18.75" customHeight="1"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</row>
    <row r="101" spans="2:11" s="1" customFormat="1" ht="7.5" customHeight="1">
      <c r="B101" s="257"/>
      <c r="C101" s="258"/>
      <c r="D101" s="258"/>
      <c r="E101" s="258"/>
      <c r="F101" s="258"/>
      <c r="G101" s="258"/>
      <c r="H101" s="258"/>
      <c r="I101" s="258"/>
      <c r="J101" s="258"/>
      <c r="K101" s="259"/>
    </row>
    <row r="102" spans="2:11" s="1" customFormat="1" ht="45" customHeight="1">
      <c r="B102" s="260"/>
      <c r="C102" s="368" t="s">
        <v>718</v>
      </c>
      <c r="D102" s="368"/>
      <c r="E102" s="368"/>
      <c r="F102" s="368"/>
      <c r="G102" s="368"/>
      <c r="H102" s="368"/>
      <c r="I102" s="368"/>
      <c r="J102" s="368"/>
      <c r="K102" s="261"/>
    </row>
    <row r="103" spans="2:11" s="1" customFormat="1" ht="17.25" customHeight="1">
      <c r="B103" s="260"/>
      <c r="C103" s="262" t="s">
        <v>673</v>
      </c>
      <c r="D103" s="262"/>
      <c r="E103" s="262"/>
      <c r="F103" s="262" t="s">
        <v>674</v>
      </c>
      <c r="G103" s="263"/>
      <c r="H103" s="262" t="s">
        <v>56</v>
      </c>
      <c r="I103" s="262" t="s">
        <v>59</v>
      </c>
      <c r="J103" s="262" t="s">
        <v>675</v>
      </c>
      <c r="K103" s="261"/>
    </row>
    <row r="104" spans="2:11" s="1" customFormat="1" ht="17.25" customHeight="1">
      <c r="B104" s="260"/>
      <c r="C104" s="264" t="s">
        <v>676</v>
      </c>
      <c r="D104" s="264"/>
      <c r="E104" s="264"/>
      <c r="F104" s="265" t="s">
        <v>677</v>
      </c>
      <c r="G104" s="266"/>
      <c r="H104" s="264"/>
      <c r="I104" s="264"/>
      <c r="J104" s="264" t="s">
        <v>678</v>
      </c>
      <c r="K104" s="261"/>
    </row>
    <row r="105" spans="2:11" s="1" customFormat="1" ht="5.25" customHeight="1">
      <c r="B105" s="260"/>
      <c r="C105" s="262"/>
      <c r="D105" s="262"/>
      <c r="E105" s="262"/>
      <c r="F105" s="262"/>
      <c r="G105" s="280"/>
      <c r="H105" s="262"/>
      <c r="I105" s="262"/>
      <c r="J105" s="262"/>
      <c r="K105" s="261"/>
    </row>
    <row r="106" spans="2:11" s="1" customFormat="1" ht="15" customHeight="1">
      <c r="B106" s="260"/>
      <c r="C106" s="249" t="s">
        <v>55</v>
      </c>
      <c r="D106" s="269"/>
      <c r="E106" s="269"/>
      <c r="F106" s="270" t="s">
        <v>679</v>
      </c>
      <c r="G106" s="249"/>
      <c r="H106" s="249" t="s">
        <v>719</v>
      </c>
      <c r="I106" s="249" t="s">
        <v>681</v>
      </c>
      <c r="J106" s="249">
        <v>20</v>
      </c>
      <c r="K106" s="261"/>
    </row>
    <row r="107" spans="2:11" s="1" customFormat="1" ht="15" customHeight="1">
      <c r="B107" s="260"/>
      <c r="C107" s="249" t="s">
        <v>682</v>
      </c>
      <c r="D107" s="249"/>
      <c r="E107" s="249"/>
      <c r="F107" s="270" t="s">
        <v>679</v>
      </c>
      <c r="G107" s="249"/>
      <c r="H107" s="249" t="s">
        <v>719</v>
      </c>
      <c r="I107" s="249" t="s">
        <v>681</v>
      </c>
      <c r="J107" s="249">
        <v>120</v>
      </c>
      <c r="K107" s="261"/>
    </row>
    <row r="108" spans="2:11" s="1" customFormat="1" ht="15" customHeight="1">
      <c r="B108" s="272"/>
      <c r="C108" s="249" t="s">
        <v>684</v>
      </c>
      <c r="D108" s="249"/>
      <c r="E108" s="249"/>
      <c r="F108" s="270" t="s">
        <v>685</v>
      </c>
      <c r="G108" s="249"/>
      <c r="H108" s="249" t="s">
        <v>719</v>
      </c>
      <c r="I108" s="249" t="s">
        <v>681</v>
      </c>
      <c r="J108" s="249">
        <v>50</v>
      </c>
      <c r="K108" s="261"/>
    </row>
    <row r="109" spans="2:11" s="1" customFormat="1" ht="15" customHeight="1">
      <c r="B109" s="272"/>
      <c r="C109" s="249" t="s">
        <v>687</v>
      </c>
      <c r="D109" s="249"/>
      <c r="E109" s="249"/>
      <c r="F109" s="270" t="s">
        <v>679</v>
      </c>
      <c r="G109" s="249"/>
      <c r="H109" s="249" t="s">
        <v>719</v>
      </c>
      <c r="I109" s="249" t="s">
        <v>689</v>
      </c>
      <c r="J109" s="249"/>
      <c r="K109" s="261"/>
    </row>
    <row r="110" spans="2:11" s="1" customFormat="1" ht="15" customHeight="1">
      <c r="B110" s="272"/>
      <c r="C110" s="249" t="s">
        <v>698</v>
      </c>
      <c r="D110" s="249"/>
      <c r="E110" s="249"/>
      <c r="F110" s="270" t="s">
        <v>685</v>
      </c>
      <c r="G110" s="249"/>
      <c r="H110" s="249" t="s">
        <v>719</v>
      </c>
      <c r="I110" s="249" t="s">
        <v>681</v>
      </c>
      <c r="J110" s="249">
        <v>50</v>
      </c>
      <c r="K110" s="261"/>
    </row>
    <row r="111" spans="2:11" s="1" customFormat="1" ht="15" customHeight="1">
      <c r="B111" s="272"/>
      <c r="C111" s="249" t="s">
        <v>706</v>
      </c>
      <c r="D111" s="249"/>
      <c r="E111" s="249"/>
      <c r="F111" s="270" t="s">
        <v>685</v>
      </c>
      <c r="G111" s="249"/>
      <c r="H111" s="249" t="s">
        <v>719</v>
      </c>
      <c r="I111" s="249" t="s">
        <v>681</v>
      </c>
      <c r="J111" s="249">
        <v>50</v>
      </c>
      <c r="K111" s="261"/>
    </row>
    <row r="112" spans="2:11" s="1" customFormat="1" ht="15" customHeight="1">
      <c r="B112" s="272"/>
      <c r="C112" s="249" t="s">
        <v>704</v>
      </c>
      <c r="D112" s="249"/>
      <c r="E112" s="249"/>
      <c r="F112" s="270" t="s">
        <v>685</v>
      </c>
      <c r="G112" s="249"/>
      <c r="H112" s="249" t="s">
        <v>719</v>
      </c>
      <c r="I112" s="249" t="s">
        <v>681</v>
      </c>
      <c r="J112" s="249">
        <v>50</v>
      </c>
      <c r="K112" s="261"/>
    </row>
    <row r="113" spans="2:11" s="1" customFormat="1" ht="15" customHeight="1">
      <c r="B113" s="272"/>
      <c r="C113" s="249" t="s">
        <v>55</v>
      </c>
      <c r="D113" s="249"/>
      <c r="E113" s="249"/>
      <c r="F113" s="270" t="s">
        <v>679</v>
      </c>
      <c r="G113" s="249"/>
      <c r="H113" s="249" t="s">
        <v>720</v>
      </c>
      <c r="I113" s="249" t="s">
        <v>681</v>
      </c>
      <c r="J113" s="249">
        <v>20</v>
      </c>
      <c r="K113" s="261"/>
    </row>
    <row r="114" spans="2:11" s="1" customFormat="1" ht="15" customHeight="1">
      <c r="B114" s="272"/>
      <c r="C114" s="249" t="s">
        <v>721</v>
      </c>
      <c r="D114" s="249"/>
      <c r="E114" s="249"/>
      <c r="F114" s="270" t="s">
        <v>679</v>
      </c>
      <c r="G114" s="249"/>
      <c r="H114" s="249" t="s">
        <v>722</v>
      </c>
      <c r="I114" s="249" t="s">
        <v>681</v>
      </c>
      <c r="J114" s="249">
        <v>120</v>
      </c>
      <c r="K114" s="261"/>
    </row>
    <row r="115" spans="2:11" s="1" customFormat="1" ht="15" customHeight="1">
      <c r="B115" s="272"/>
      <c r="C115" s="249" t="s">
        <v>40</v>
      </c>
      <c r="D115" s="249"/>
      <c r="E115" s="249"/>
      <c r="F115" s="270" t="s">
        <v>679</v>
      </c>
      <c r="G115" s="249"/>
      <c r="H115" s="249" t="s">
        <v>723</v>
      </c>
      <c r="I115" s="249" t="s">
        <v>714</v>
      </c>
      <c r="J115" s="249"/>
      <c r="K115" s="261"/>
    </row>
    <row r="116" spans="2:11" s="1" customFormat="1" ht="15" customHeight="1">
      <c r="B116" s="272"/>
      <c r="C116" s="249" t="s">
        <v>50</v>
      </c>
      <c r="D116" s="249"/>
      <c r="E116" s="249"/>
      <c r="F116" s="270" t="s">
        <v>679</v>
      </c>
      <c r="G116" s="249"/>
      <c r="H116" s="249" t="s">
        <v>724</v>
      </c>
      <c r="I116" s="249" t="s">
        <v>714</v>
      </c>
      <c r="J116" s="249"/>
      <c r="K116" s="261"/>
    </row>
    <row r="117" spans="2:11" s="1" customFormat="1" ht="15" customHeight="1">
      <c r="B117" s="272"/>
      <c r="C117" s="249" t="s">
        <v>59</v>
      </c>
      <c r="D117" s="249"/>
      <c r="E117" s="249"/>
      <c r="F117" s="270" t="s">
        <v>679</v>
      </c>
      <c r="G117" s="249"/>
      <c r="H117" s="249" t="s">
        <v>725</v>
      </c>
      <c r="I117" s="249" t="s">
        <v>726</v>
      </c>
      <c r="J117" s="249"/>
      <c r="K117" s="261"/>
    </row>
    <row r="118" spans="2:11" s="1" customFormat="1" ht="15" customHeight="1">
      <c r="B118" s="275"/>
      <c r="C118" s="281"/>
      <c r="D118" s="281"/>
      <c r="E118" s="281"/>
      <c r="F118" s="281"/>
      <c r="G118" s="281"/>
      <c r="H118" s="281"/>
      <c r="I118" s="281"/>
      <c r="J118" s="281"/>
      <c r="K118" s="277"/>
    </row>
    <row r="119" spans="2:11" s="1" customFormat="1" ht="18.75" customHeight="1">
      <c r="B119" s="282"/>
      <c r="C119" s="283"/>
      <c r="D119" s="283"/>
      <c r="E119" s="283"/>
      <c r="F119" s="284"/>
      <c r="G119" s="283"/>
      <c r="H119" s="283"/>
      <c r="I119" s="283"/>
      <c r="J119" s="283"/>
      <c r="K119" s="282"/>
    </row>
    <row r="120" spans="2:11" s="1" customFormat="1" ht="18.75" customHeight="1"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2:11" s="1" customFormat="1" ht="7.5" customHeight="1">
      <c r="B121" s="285"/>
      <c r="C121" s="286"/>
      <c r="D121" s="286"/>
      <c r="E121" s="286"/>
      <c r="F121" s="286"/>
      <c r="G121" s="286"/>
      <c r="H121" s="286"/>
      <c r="I121" s="286"/>
      <c r="J121" s="286"/>
      <c r="K121" s="287"/>
    </row>
    <row r="122" spans="2:11" s="1" customFormat="1" ht="45" customHeight="1">
      <c r="B122" s="288"/>
      <c r="C122" s="369" t="s">
        <v>727</v>
      </c>
      <c r="D122" s="369"/>
      <c r="E122" s="369"/>
      <c r="F122" s="369"/>
      <c r="G122" s="369"/>
      <c r="H122" s="369"/>
      <c r="I122" s="369"/>
      <c r="J122" s="369"/>
      <c r="K122" s="289"/>
    </row>
    <row r="123" spans="2:11" s="1" customFormat="1" ht="17.25" customHeight="1">
      <c r="B123" s="290"/>
      <c r="C123" s="262" t="s">
        <v>673</v>
      </c>
      <c r="D123" s="262"/>
      <c r="E123" s="262"/>
      <c r="F123" s="262" t="s">
        <v>674</v>
      </c>
      <c r="G123" s="263"/>
      <c r="H123" s="262" t="s">
        <v>56</v>
      </c>
      <c r="I123" s="262" t="s">
        <v>59</v>
      </c>
      <c r="J123" s="262" t="s">
        <v>675</v>
      </c>
      <c r="K123" s="291"/>
    </row>
    <row r="124" spans="2:11" s="1" customFormat="1" ht="17.25" customHeight="1">
      <c r="B124" s="290"/>
      <c r="C124" s="264" t="s">
        <v>676</v>
      </c>
      <c r="D124" s="264"/>
      <c r="E124" s="264"/>
      <c r="F124" s="265" t="s">
        <v>677</v>
      </c>
      <c r="G124" s="266"/>
      <c r="H124" s="264"/>
      <c r="I124" s="264"/>
      <c r="J124" s="264" t="s">
        <v>678</v>
      </c>
      <c r="K124" s="291"/>
    </row>
    <row r="125" spans="2:11" s="1" customFormat="1" ht="5.25" customHeight="1">
      <c r="B125" s="292"/>
      <c r="C125" s="267"/>
      <c r="D125" s="267"/>
      <c r="E125" s="267"/>
      <c r="F125" s="267"/>
      <c r="G125" s="293"/>
      <c r="H125" s="267"/>
      <c r="I125" s="267"/>
      <c r="J125" s="267"/>
      <c r="K125" s="294"/>
    </row>
    <row r="126" spans="2:11" s="1" customFormat="1" ht="15" customHeight="1">
      <c r="B126" s="292"/>
      <c r="C126" s="249" t="s">
        <v>682</v>
      </c>
      <c r="D126" s="269"/>
      <c r="E126" s="269"/>
      <c r="F126" s="270" t="s">
        <v>679</v>
      </c>
      <c r="G126" s="249"/>
      <c r="H126" s="249" t="s">
        <v>719</v>
      </c>
      <c r="I126" s="249" t="s">
        <v>681</v>
      </c>
      <c r="J126" s="249">
        <v>120</v>
      </c>
      <c r="K126" s="295"/>
    </row>
    <row r="127" spans="2:11" s="1" customFormat="1" ht="15" customHeight="1">
      <c r="B127" s="292"/>
      <c r="C127" s="249" t="s">
        <v>728</v>
      </c>
      <c r="D127" s="249"/>
      <c r="E127" s="249"/>
      <c r="F127" s="270" t="s">
        <v>679</v>
      </c>
      <c r="G127" s="249"/>
      <c r="H127" s="249" t="s">
        <v>729</v>
      </c>
      <c r="I127" s="249" t="s">
        <v>681</v>
      </c>
      <c r="J127" s="249" t="s">
        <v>730</v>
      </c>
      <c r="K127" s="295"/>
    </row>
    <row r="128" spans="2:11" s="1" customFormat="1" ht="15" customHeight="1">
      <c r="B128" s="292"/>
      <c r="C128" s="249" t="s">
        <v>627</v>
      </c>
      <c r="D128" s="249"/>
      <c r="E128" s="249"/>
      <c r="F128" s="270" t="s">
        <v>679</v>
      </c>
      <c r="G128" s="249"/>
      <c r="H128" s="249" t="s">
        <v>731</v>
      </c>
      <c r="I128" s="249" t="s">
        <v>681</v>
      </c>
      <c r="J128" s="249" t="s">
        <v>730</v>
      </c>
      <c r="K128" s="295"/>
    </row>
    <row r="129" spans="2:11" s="1" customFormat="1" ht="15" customHeight="1">
      <c r="B129" s="292"/>
      <c r="C129" s="249" t="s">
        <v>690</v>
      </c>
      <c r="D129" s="249"/>
      <c r="E129" s="249"/>
      <c r="F129" s="270" t="s">
        <v>685</v>
      </c>
      <c r="G129" s="249"/>
      <c r="H129" s="249" t="s">
        <v>691</v>
      </c>
      <c r="I129" s="249" t="s">
        <v>681</v>
      </c>
      <c r="J129" s="249">
        <v>15</v>
      </c>
      <c r="K129" s="295"/>
    </row>
    <row r="130" spans="2:11" s="1" customFormat="1" ht="15" customHeight="1">
      <c r="B130" s="292"/>
      <c r="C130" s="273" t="s">
        <v>692</v>
      </c>
      <c r="D130" s="273"/>
      <c r="E130" s="273"/>
      <c r="F130" s="274" t="s">
        <v>685</v>
      </c>
      <c r="G130" s="273"/>
      <c r="H130" s="273" t="s">
        <v>693</v>
      </c>
      <c r="I130" s="273" t="s">
        <v>681</v>
      </c>
      <c r="J130" s="273">
        <v>15</v>
      </c>
      <c r="K130" s="295"/>
    </row>
    <row r="131" spans="2:11" s="1" customFormat="1" ht="15" customHeight="1">
      <c r="B131" s="292"/>
      <c r="C131" s="273" t="s">
        <v>694</v>
      </c>
      <c r="D131" s="273"/>
      <c r="E131" s="273"/>
      <c r="F131" s="274" t="s">
        <v>685</v>
      </c>
      <c r="G131" s="273"/>
      <c r="H131" s="273" t="s">
        <v>695</v>
      </c>
      <c r="I131" s="273" t="s">
        <v>681</v>
      </c>
      <c r="J131" s="273">
        <v>20</v>
      </c>
      <c r="K131" s="295"/>
    </row>
    <row r="132" spans="2:11" s="1" customFormat="1" ht="15" customHeight="1">
      <c r="B132" s="292"/>
      <c r="C132" s="273" t="s">
        <v>696</v>
      </c>
      <c r="D132" s="273"/>
      <c r="E132" s="273"/>
      <c r="F132" s="274" t="s">
        <v>685</v>
      </c>
      <c r="G132" s="273"/>
      <c r="H132" s="273" t="s">
        <v>697</v>
      </c>
      <c r="I132" s="273" t="s">
        <v>681</v>
      </c>
      <c r="J132" s="273">
        <v>20</v>
      </c>
      <c r="K132" s="295"/>
    </row>
    <row r="133" spans="2:11" s="1" customFormat="1" ht="15" customHeight="1">
      <c r="B133" s="292"/>
      <c r="C133" s="249" t="s">
        <v>684</v>
      </c>
      <c r="D133" s="249"/>
      <c r="E133" s="249"/>
      <c r="F133" s="270" t="s">
        <v>685</v>
      </c>
      <c r="G133" s="249"/>
      <c r="H133" s="249" t="s">
        <v>719</v>
      </c>
      <c r="I133" s="249" t="s">
        <v>681</v>
      </c>
      <c r="J133" s="249">
        <v>50</v>
      </c>
      <c r="K133" s="295"/>
    </row>
    <row r="134" spans="2:11" s="1" customFormat="1" ht="15" customHeight="1">
      <c r="B134" s="292"/>
      <c r="C134" s="249" t="s">
        <v>698</v>
      </c>
      <c r="D134" s="249"/>
      <c r="E134" s="249"/>
      <c r="F134" s="270" t="s">
        <v>685</v>
      </c>
      <c r="G134" s="249"/>
      <c r="H134" s="249" t="s">
        <v>719</v>
      </c>
      <c r="I134" s="249" t="s">
        <v>681</v>
      </c>
      <c r="J134" s="249">
        <v>50</v>
      </c>
      <c r="K134" s="295"/>
    </row>
    <row r="135" spans="2:11" s="1" customFormat="1" ht="15" customHeight="1">
      <c r="B135" s="292"/>
      <c r="C135" s="249" t="s">
        <v>704</v>
      </c>
      <c r="D135" s="249"/>
      <c r="E135" s="249"/>
      <c r="F135" s="270" t="s">
        <v>685</v>
      </c>
      <c r="G135" s="249"/>
      <c r="H135" s="249" t="s">
        <v>719</v>
      </c>
      <c r="I135" s="249" t="s">
        <v>681</v>
      </c>
      <c r="J135" s="249">
        <v>50</v>
      </c>
      <c r="K135" s="295"/>
    </row>
    <row r="136" spans="2:11" s="1" customFormat="1" ht="15" customHeight="1">
      <c r="B136" s="292"/>
      <c r="C136" s="249" t="s">
        <v>706</v>
      </c>
      <c r="D136" s="249"/>
      <c r="E136" s="249"/>
      <c r="F136" s="270" t="s">
        <v>685</v>
      </c>
      <c r="G136" s="249"/>
      <c r="H136" s="249" t="s">
        <v>719</v>
      </c>
      <c r="I136" s="249" t="s">
        <v>681</v>
      </c>
      <c r="J136" s="249">
        <v>50</v>
      </c>
      <c r="K136" s="295"/>
    </row>
    <row r="137" spans="2:11" s="1" customFormat="1" ht="15" customHeight="1">
      <c r="B137" s="292"/>
      <c r="C137" s="249" t="s">
        <v>707</v>
      </c>
      <c r="D137" s="249"/>
      <c r="E137" s="249"/>
      <c r="F137" s="270" t="s">
        <v>685</v>
      </c>
      <c r="G137" s="249"/>
      <c r="H137" s="249" t="s">
        <v>732</v>
      </c>
      <c r="I137" s="249" t="s">
        <v>681</v>
      </c>
      <c r="J137" s="249">
        <v>255</v>
      </c>
      <c r="K137" s="295"/>
    </row>
    <row r="138" spans="2:11" s="1" customFormat="1" ht="15" customHeight="1">
      <c r="B138" s="292"/>
      <c r="C138" s="249" t="s">
        <v>709</v>
      </c>
      <c r="D138" s="249"/>
      <c r="E138" s="249"/>
      <c r="F138" s="270" t="s">
        <v>679</v>
      </c>
      <c r="G138" s="249"/>
      <c r="H138" s="249" t="s">
        <v>733</v>
      </c>
      <c r="I138" s="249" t="s">
        <v>711</v>
      </c>
      <c r="J138" s="249"/>
      <c r="K138" s="295"/>
    </row>
    <row r="139" spans="2:11" s="1" customFormat="1" ht="15" customHeight="1">
      <c r="B139" s="292"/>
      <c r="C139" s="249" t="s">
        <v>712</v>
      </c>
      <c r="D139" s="249"/>
      <c r="E139" s="249"/>
      <c r="F139" s="270" t="s">
        <v>679</v>
      </c>
      <c r="G139" s="249"/>
      <c r="H139" s="249" t="s">
        <v>734</v>
      </c>
      <c r="I139" s="249" t="s">
        <v>714</v>
      </c>
      <c r="J139" s="249"/>
      <c r="K139" s="295"/>
    </row>
    <row r="140" spans="2:11" s="1" customFormat="1" ht="15" customHeight="1">
      <c r="B140" s="292"/>
      <c r="C140" s="249" t="s">
        <v>715</v>
      </c>
      <c r="D140" s="249"/>
      <c r="E140" s="249"/>
      <c r="F140" s="270" t="s">
        <v>679</v>
      </c>
      <c r="G140" s="249"/>
      <c r="H140" s="249" t="s">
        <v>715</v>
      </c>
      <c r="I140" s="249" t="s">
        <v>714</v>
      </c>
      <c r="J140" s="249"/>
      <c r="K140" s="295"/>
    </row>
    <row r="141" spans="2:11" s="1" customFormat="1" ht="15" customHeight="1">
      <c r="B141" s="292"/>
      <c r="C141" s="249" t="s">
        <v>40</v>
      </c>
      <c r="D141" s="249"/>
      <c r="E141" s="249"/>
      <c r="F141" s="270" t="s">
        <v>679</v>
      </c>
      <c r="G141" s="249"/>
      <c r="H141" s="249" t="s">
        <v>735</v>
      </c>
      <c r="I141" s="249" t="s">
        <v>714</v>
      </c>
      <c r="J141" s="249"/>
      <c r="K141" s="295"/>
    </row>
    <row r="142" spans="2:11" s="1" customFormat="1" ht="15" customHeight="1">
      <c r="B142" s="292"/>
      <c r="C142" s="249" t="s">
        <v>736</v>
      </c>
      <c r="D142" s="249"/>
      <c r="E142" s="249"/>
      <c r="F142" s="270" t="s">
        <v>679</v>
      </c>
      <c r="G142" s="249"/>
      <c r="H142" s="249" t="s">
        <v>737</v>
      </c>
      <c r="I142" s="249" t="s">
        <v>714</v>
      </c>
      <c r="J142" s="249"/>
      <c r="K142" s="295"/>
    </row>
    <row r="143" spans="2:11" s="1" customFormat="1" ht="15" customHeight="1">
      <c r="B143" s="296"/>
      <c r="C143" s="297"/>
      <c r="D143" s="297"/>
      <c r="E143" s="297"/>
      <c r="F143" s="297"/>
      <c r="G143" s="297"/>
      <c r="H143" s="297"/>
      <c r="I143" s="297"/>
      <c r="J143" s="297"/>
      <c r="K143" s="298"/>
    </row>
    <row r="144" spans="2:11" s="1" customFormat="1" ht="18.75" customHeight="1">
      <c r="B144" s="283"/>
      <c r="C144" s="283"/>
      <c r="D144" s="283"/>
      <c r="E144" s="283"/>
      <c r="F144" s="284"/>
      <c r="G144" s="283"/>
      <c r="H144" s="283"/>
      <c r="I144" s="283"/>
      <c r="J144" s="283"/>
      <c r="K144" s="283"/>
    </row>
    <row r="145" spans="2:11" s="1" customFormat="1" ht="18.75" customHeight="1"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</row>
    <row r="146" spans="2:11" s="1" customFormat="1" ht="7.5" customHeight="1">
      <c r="B146" s="257"/>
      <c r="C146" s="258"/>
      <c r="D146" s="258"/>
      <c r="E146" s="258"/>
      <c r="F146" s="258"/>
      <c r="G146" s="258"/>
      <c r="H146" s="258"/>
      <c r="I146" s="258"/>
      <c r="J146" s="258"/>
      <c r="K146" s="259"/>
    </row>
    <row r="147" spans="2:11" s="1" customFormat="1" ht="45" customHeight="1">
      <c r="B147" s="260"/>
      <c r="C147" s="368" t="s">
        <v>738</v>
      </c>
      <c r="D147" s="368"/>
      <c r="E147" s="368"/>
      <c r="F147" s="368"/>
      <c r="G147" s="368"/>
      <c r="H147" s="368"/>
      <c r="I147" s="368"/>
      <c r="J147" s="368"/>
      <c r="K147" s="261"/>
    </row>
    <row r="148" spans="2:11" s="1" customFormat="1" ht="17.25" customHeight="1">
      <c r="B148" s="260"/>
      <c r="C148" s="262" t="s">
        <v>673</v>
      </c>
      <c r="D148" s="262"/>
      <c r="E148" s="262"/>
      <c r="F148" s="262" t="s">
        <v>674</v>
      </c>
      <c r="G148" s="263"/>
      <c r="H148" s="262" t="s">
        <v>56</v>
      </c>
      <c r="I148" s="262" t="s">
        <v>59</v>
      </c>
      <c r="J148" s="262" t="s">
        <v>675</v>
      </c>
      <c r="K148" s="261"/>
    </row>
    <row r="149" spans="2:11" s="1" customFormat="1" ht="17.25" customHeight="1">
      <c r="B149" s="260"/>
      <c r="C149" s="264" t="s">
        <v>676</v>
      </c>
      <c r="D149" s="264"/>
      <c r="E149" s="264"/>
      <c r="F149" s="265" t="s">
        <v>677</v>
      </c>
      <c r="G149" s="266"/>
      <c r="H149" s="264"/>
      <c r="I149" s="264"/>
      <c r="J149" s="264" t="s">
        <v>678</v>
      </c>
      <c r="K149" s="261"/>
    </row>
    <row r="150" spans="2:11" s="1" customFormat="1" ht="5.25" customHeight="1">
      <c r="B150" s="272"/>
      <c r="C150" s="267"/>
      <c r="D150" s="267"/>
      <c r="E150" s="267"/>
      <c r="F150" s="267"/>
      <c r="G150" s="268"/>
      <c r="H150" s="267"/>
      <c r="I150" s="267"/>
      <c r="J150" s="267"/>
      <c r="K150" s="295"/>
    </row>
    <row r="151" spans="2:11" s="1" customFormat="1" ht="15" customHeight="1">
      <c r="B151" s="272"/>
      <c r="C151" s="299" t="s">
        <v>682</v>
      </c>
      <c r="D151" s="249"/>
      <c r="E151" s="249"/>
      <c r="F151" s="300" t="s">
        <v>679</v>
      </c>
      <c r="G151" s="249"/>
      <c r="H151" s="299" t="s">
        <v>719</v>
      </c>
      <c r="I151" s="299" t="s">
        <v>681</v>
      </c>
      <c r="J151" s="299">
        <v>120</v>
      </c>
      <c r="K151" s="295"/>
    </row>
    <row r="152" spans="2:11" s="1" customFormat="1" ht="15" customHeight="1">
      <c r="B152" s="272"/>
      <c r="C152" s="299" t="s">
        <v>728</v>
      </c>
      <c r="D152" s="249"/>
      <c r="E152" s="249"/>
      <c r="F152" s="300" t="s">
        <v>679</v>
      </c>
      <c r="G152" s="249"/>
      <c r="H152" s="299" t="s">
        <v>739</v>
      </c>
      <c r="I152" s="299" t="s">
        <v>681</v>
      </c>
      <c r="J152" s="299" t="s">
        <v>730</v>
      </c>
      <c r="K152" s="295"/>
    </row>
    <row r="153" spans="2:11" s="1" customFormat="1" ht="15" customHeight="1">
      <c r="B153" s="272"/>
      <c r="C153" s="299" t="s">
        <v>627</v>
      </c>
      <c r="D153" s="249"/>
      <c r="E153" s="249"/>
      <c r="F153" s="300" t="s">
        <v>679</v>
      </c>
      <c r="G153" s="249"/>
      <c r="H153" s="299" t="s">
        <v>740</v>
      </c>
      <c r="I153" s="299" t="s">
        <v>681</v>
      </c>
      <c r="J153" s="299" t="s">
        <v>730</v>
      </c>
      <c r="K153" s="295"/>
    </row>
    <row r="154" spans="2:11" s="1" customFormat="1" ht="15" customHeight="1">
      <c r="B154" s="272"/>
      <c r="C154" s="299" t="s">
        <v>684</v>
      </c>
      <c r="D154" s="249"/>
      <c r="E154" s="249"/>
      <c r="F154" s="300" t="s">
        <v>685</v>
      </c>
      <c r="G154" s="249"/>
      <c r="H154" s="299" t="s">
        <v>719</v>
      </c>
      <c r="I154" s="299" t="s">
        <v>681</v>
      </c>
      <c r="J154" s="299">
        <v>50</v>
      </c>
      <c r="K154" s="295"/>
    </row>
    <row r="155" spans="2:11" s="1" customFormat="1" ht="15" customHeight="1">
      <c r="B155" s="272"/>
      <c r="C155" s="299" t="s">
        <v>687</v>
      </c>
      <c r="D155" s="249"/>
      <c r="E155" s="249"/>
      <c r="F155" s="300" t="s">
        <v>679</v>
      </c>
      <c r="G155" s="249"/>
      <c r="H155" s="299" t="s">
        <v>719</v>
      </c>
      <c r="I155" s="299" t="s">
        <v>689</v>
      </c>
      <c r="J155" s="299"/>
      <c r="K155" s="295"/>
    </row>
    <row r="156" spans="2:11" s="1" customFormat="1" ht="15" customHeight="1">
      <c r="B156" s="272"/>
      <c r="C156" s="299" t="s">
        <v>698</v>
      </c>
      <c r="D156" s="249"/>
      <c r="E156" s="249"/>
      <c r="F156" s="300" t="s">
        <v>685</v>
      </c>
      <c r="G156" s="249"/>
      <c r="H156" s="299" t="s">
        <v>719</v>
      </c>
      <c r="I156" s="299" t="s">
        <v>681</v>
      </c>
      <c r="J156" s="299">
        <v>50</v>
      </c>
      <c r="K156" s="295"/>
    </row>
    <row r="157" spans="2:11" s="1" customFormat="1" ht="15" customHeight="1">
      <c r="B157" s="272"/>
      <c r="C157" s="299" t="s">
        <v>706</v>
      </c>
      <c r="D157" s="249"/>
      <c r="E157" s="249"/>
      <c r="F157" s="300" t="s">
        <v>685</v>
      </c>
      <c r="G157" s="249"/>
      <c r="H157" s="299" t="s">
        <v>719</v>
      </c>
      <c r="I157" s="299" t="s">
        <v>681</v>
      </c>
      <c r="J157" s="299">
        <v>50</v>
      </c>
      <c r="K157" s="295"/>
    </row>
    <row r="158" spans="2:11" s="1" customFormat="1" ht="15" customHeight="1">
      <c r="B158" s="272"/>
      <c r="C158" s="299" t="s">
        <v>704</v>
      </c>
      <c r="D158" s="249"/>
      <c r="E158" s="249"/>
      <c r="F158" s="300" t="s">
        <v>685</v>
      </c>
      <c r="G158" s="249"/>
      <c r="H158" s="299" t="s">
        <v>719</v>
      </c>
      <c r="I158" s="299" t="s">
        <v>681</v>
      </c>
      <c r="J158" s="299">
        <v>50</v>
      </c>
      <c r="K158" s="295"/>
    </row>
    <row r="159" spans="2:11" s="1" customFormat="1" ht="15" customHeight="1">
      <c r="B159" s="272"/>
      <c r="C159" s="299" t="s">
        <v>89</v>
      </c>
      <c r="D159" s="249"/>
      <c r="E159" s="249"/>
      <c r="F159" s="300" t="s">
        <v>679</v>
      </c>
      <c r="G159" s="249"/>
      <c r="H159" s="299" t="s">
        <v>741</v>
      </c>
      <c r="I159" s="299" t="s">
        <v>681</v>
      </c>
      <c r="J159" s="299" t="s">
        <v>742</v>
      </c>
      <c r="K159" s="295"/>
    </row>
    <row r="160" spans="2:11" s="1" customFormat="1" ht="15" customHeight="1">
      <c r="B160" s="272"/>
      <c r="C160" s="299" t="s">
        <v>743</v>
      </c>
      <c r="D160" s="249"/>
      <c r="E160" s="249"/>
      <c r="F160" s="300" t="s">
        <v>679</v>
      </c>
      <c r="G160" s="249"/>
      <c r="H160" s="299" t="s">
        <v>744</v>
      </c>
      <c r="I160" s="299" t="s">
        <v>714</v>
      </c>
      <c r="J160" s="299"/>
      <c r="K160" s="295"/>
    </row>
    <row r="161" spans="2:11" s="1" customFormat="1" ht="15" customHeight="1">
      <c r="B161" s="301"/>
      <c r="C161" s="281"/>
      <c r="D161" s="281"/>
      <c r="E161" s="281"/>
      <c r="F161" s="281"/>
      <c r="G161" s="281"/>
      <c r="H161" s="281"/>
      <c r="I161" s="281"/>
      <c r="J161" s="281"/>
      <c r="K161" s="302"/>
    </row>
    <row r="162" spans="2:11" s="1" customFormat="1" ht="18.75" customHeight="1">
      <c r="B162" s="283"/>
      <c r="C162" s="293"/>
      <c r="D162" s="293"/>
      <c r="E162" s="293"/>
      <c r="F162" s="303"/>
      <c r="G162" s="293"/>
      <c r="H162" s="293"/>
      <c r="I162" s="293"/>
      <c r="J162" s="293"/>
      <c r="K162" s="283"/>
    </row>
    <row r="163" spans="2:11" s="1" customFormat="1" ht="18.75" customHeight="1"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</row>
    <row r="164" spans="2:11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s="1" customFormat="1" ht="45" customHeight="1">
      <c r="B165" s="241"/>
      <c r="C165" s="369" t="s">
        <v>745</v>
      </c>
      <c r="D165" s="369"/>
      <c r="E165" s="369"/>
      <c r="F165" s="369"/>
      <c r="G165" s="369"/>
      <c r="H165" s="369"/>
      <c r="I165" s="369"/>
      <c r="J165" s="369"/>
      <c r="K165" s="242"/>
    </row>
    <row r="166" spans="2:11" s="1" customFormat="1" ht="17.25" customHeight="1">
      <c r="B166" s="241"/>
      <c r="C166" s="262" t="s">
        <v>673</v>
      </c>
      <c r="D166" s="262"/>
      <c r="E166" s="262"/>
      <c r="F166" s="262" t="s">
        <v>674</v>
      </c>
      <c r="G166" s="304"/>
      <c r="H166" s="305" t="s">
        <v>56</v>
      </c>
      <c r="I166" s="305" t="s">
        <v>59</v>
      </c>
      <c r="J166" s="262" t="s">
        <v>675</v>
      </c>
      <c r="K166" s="242"/>
    </row>
    <row r="167" spans="2:11" s="1" customFormat="1" ht="17.25" customHeight="1">
      <c r="B167" s="243"/>
      <c r="C167" s="264" t="s">
        <v>676</v>
      </c>
      <c r="D167" s="264"/>
      <c r="E167" s="264"/>
      <c r="F167" s="265" t="s">
        <v>677</v>
      </c>
      <c r="G167" s="306"/>
      <c r="H167" s="307"/>
      <c r="I167" s="307"/>
      <c r="J167" s="264" t="s">
        <v>678</v>
      </c>
      <c r="K167" s="244"/>
    </row>
    <row r="168" spans="2:11" s="1" customFormat="1" ht="5.25" customHeight="1">
      <c r="B168" s="272"/>
      <c r="C168" s="267"/>
      <c r="D168" s="267"/>
      <c r="E168" s="267"/>
      <c r="F168" s="267"/>
      <c r="G168" s="268"/>
      <c r="H168" s="267"/>
      <c r="I168" s="267"/>
      <c r="J168" s="267"/>
      <c r="K168" s="295"/>
    </row>
    <row r="169" spans="2:11" s="1" customFormat="1" ht="15" customHeight="1">
      <c r="B169" s="272"/>
      <c r="C169" s="249" t="s">
        <v>682</v>
      </c>
      <c r="D169" s="249"/>
      <c r="E169" s="249"/>
      <c r="F169" s="270" t="s">
        <v>679</v>
      </c>
      <c r="G169" s="249"/>
      <c r="H169" s="249" t="s">
        <v>719</v>
      </c>
      <c r="I169" s="249" t="s">
        <v>681</v>
      </c>
      <c r="J169" s="249">
        <v>120</v>
      </c>
      <c r="K169" s="295"/>
    </row>
    <row r="170" spans="2:11" s="1" customFormat="1" ht="15" customHeight="1">
      <c r="B170" s="272"/>
      <c r="C170" s="249" t="s">
        <v>728</v>
      </c>
      <c r="D170" s="249"/>
      <c r="E170" s="249"/>
      <c r="F170" s="270" t="s">
        <v>679</v>
      </c>
      <c r="G170" s="249"/>
      <c r="H170" s="249" t="s">
        <v>729</v>
      </c>
      <c r="I170" s="249" t="s">
        <v>681</v>
      </c>
      <c r="J170" s="249" t="s">
        <v>730</v>
      </c>
      <c r="K170" s="295"/>
    </row>
    <row r="171" spans="2:11" s="1" customFormat="1" ht="15" customHeight="1">
      <c r="B171" s="272"/>
      <c r="C171" s="249" t="s">
        <v>627</v>
      </c>
      <c r="D171" s="249"/>
      <c r="E171" s="249"/>
      <c r="F171" s="270" t="s">
        <v>679</v>
      </c>
      <c r="G171" s="249"/>
      <c r="H171" s="249" t="s">
        <v>746</v>
      </c>
      <c r="I171" s="249" t="s">
        <v>681</v>
      </c>
      <c r="J171" s="249" t="s">
        <v>730</v>
      </c>
      <c r="K171" s="295"/>
    </row>
    <row r="172" spans="2:11" s="1" customFormat="1" ht="15" customHeight="1">
      <c r="B172" s="272"/>
      <c r="C172" s="249" t="s">
        <v>684</v>
      </c>
      <c r="D172" s="249"/>
      <c r="E172" s="249"/>
      <c r="F172" s="270" t="s">
        <v>685</v>
      </c>
      <c r="G172" s="249"/>
      <c r="H172" s="249" t="s">
        <v>746</v>
      </c>
      <c r="I172" s="249" t="s">
        <v>681</v>
      </c>
      <c r="J172" s="249">
        <v>50</v>
      </c>
      <c r="K172" s="295"/>
    </row>
    <row r="173" spans="2:11" s="1" customFormat="1" ht="15" customHeight="1">
      <c r="B173" s="272"/>
      <c r="C173" s="249" t="s">
        <v>687</v>
      </c>
      <c r="D173" s="249"/>
      <c r="E173" s="249"/>
      <c r="F173" s="270" t="s">
        <v>679</v>
      </c>
      <c r="G173" s="249"/>
      <c r="H173" s="249" t="s">
        <v>746</v>
      </c>
      <c r="I173" s="249" t="s">
        <v>689</v>
      </c>
      <c r="J173" s="249"/>
      <c r="K173" s="295"/>
    </row>
    <row r="174" spans="2:11" s="1" customFormat="1" ht="15" customHeight="1">
      <c r="B174" s="272"/>
      <c r="C174" s="249" t="s">
        <v>698</v>
      </c>
      <c r="D174" s="249"/>
      <c r="E174" s="249"/>
      <c r="F174" s="270" t="s">
        <v>685</v>
      </c>
      <c r="G174" s="249"/>
      <c r="H174" s="249" t="s">
        <v>746</v>
      </c>
      <c r="I174" s="249" t="s">
        <v>681</v>
      </c>
      <c r="J174" s="249">
        <v>50</v>
      </c>
      <c r="K174" s="295"/>
    </row>
    <row r="175" spans="2:11" s="1" customFormat="1" ht="15" customHeight="1">
      <c r="B175" s="272"/>
      <c r="C175" s="249" t="s">
        <v>706</v>
      </c>
      <c r="D175" s="249"/>
      <c r="E175" s="249"/>
      <c r="F175" s="270" t="s">
        <v>685</v>
      </c>
      <c r="G175" s="249"/>
      <c r="H175" s="249" t="s">
        <v>746</v>
      </c>
      <c r="I175" s="249" t="s">
        <v>681</v>
      </c>
      <c r="J175" s="249">
        <v>50</v>
      </c>
      <c r="K175" s="295"/>
    </row>
    <row r="176" spans="2:11" s="1" customFormat="1" ht="15" customHeight="1">
      <c r="B176" s="272"/>
      <c r="C176" s="249" t="s">
        <v>704</v>
      </c>
      <c r="D176" s="249"/>
      <c r="E176" s="249"/>
      <c r="F176" s="270" t="s">
        <v>685</v>
      </c>
      <c r="G176" s="249"/>
      <c r="H176" s="249" t="s">
        <v>746</v>
      </c>
      <c r="I176" s="249" t="s">
        <v>681</v>
      </c>
      <c r="J176" s="249">
        <v>50</v>
      </c>
      <c r="K176" s="295"/>
    </row>
    <row r="177" spans="2:11" s="1" customFormat="1" ht="15" customHeight="1">
      <c r="B177" s="272"/>
      <c r="C177" s="249" t="s">
        <v>114</v>
      </c>
      <c r="D177" s="249"/>
      <c r="E177" s="249"/>
      <c r="F177" s="270" t="s">
        <v>679</v>
      </c>
      <c r="G177" s="249"/>
      <c r="H177" s="249" t="s">
        <v>747</v>
      </c>
      <c r="I177" s="249" t="s">
        <v>748</v>
      </c>
      <c r="J177" s="249"/>
      <c r="K177" s="295"/>
    </row>
    <row r="178" spans="2:11" s="1" customFormat="1" ht="15" customHeight="1">
      <c r="B178" s="272"/>
      <c r="C178" s="249" t="s">
        <v>59</v>
      </c>
      <c r="D178" s="249"/>
      <c r="E178" s="249"/>
      <c r="F178" s="270" t="s">
        <v>679</v>
      </c>
      <c r="G178" s="249"/>
      <c r="H178" s="249" t="s">
        <v>749</v>
      </c>
      <c r="I178" s="249" t="s">
        <v>750</v>
      </c>
      <c r="J178" s="249">
        <v>1</v>
      </c>
      <c r="K178" s="295"/>
    </row>
    <row r="179" spans="2:11" s="1" customFormat="1" ht="15" customHeight="1">
      <c r="B179" s="272"/>
      <c r="C179" s="249" t="s">
        <v>55</v>
      </c>
      <c r="D179" s="249"/>
      <c r="E179" s="249"/>
      <c r="F179" s="270" t="s">
        <v>679</v>
      </c>
      <c r="G179" s="249"/>
      <c r="H179" s="249" t="s">
        <v>751</v>
      </c>
      <c r="I179" s="249" t="s">
        <v>681</v>
      </c>
      <c r="J179" s="249">
        <v>20</v>
      </c>
      <c r="K179" s="295"/>
    </row>
    <row r="180" spans="2:11" s="1" customFormat="1" ht="15" customHeight="1">
      <c r="B180" s="272"/>
      <c r="C180" s="249" t="s">
        <v>56</v>
      </c>
      <c r="D180" s="249"/>
      <c r="E180" s="249"/>
      <c r="F180" s="270" t="s">
        <v>679</v>
      </c>
      <c r="G180" s="249"/>
      <c r="H180" s="249" t="s">
        <v>752</v>
      </c>
      <c r="I180" s="249" t="s">
        <v>681</v>
      </c>
      <c r="J180" s="249">
        <v>255</v>
      </c>
      <c r="K180" s="295"/>
    </row>
    <row r="181" spans="2:11" s="1" customFormat="1" ht="15" customHeight="1">
      <c r="B181" s="272"/>
      <c r="C181" s="249" t="s">
        <v>115</v>
      </c>
      <c r="D181" s="249"/>
      <c r="E181" s="249"/>
      <c r="F181" s="270" t="s">
        <v>679</v>
      </c>
      <c r="G181" s="249"/>
      <c r="H181" s="249" t="s">
        <v>643</v>
      </c>
      <c r="I181" s="249" t="s">
        <v>681</v>
      </c>
      <c r="J181" s="249">
        <v>10</v>
      </c>
      <c r="K181" s="295"/>
    </row>
    <row r="182" spans="2:11" s="1" customFormat="1" ht="15" customHeight="1">
      <c r="B182" s="272"/>
      <c r="C182" s="249" t="s">
        <v>116</v>
      </c>
      <c r="D182" s="249"/>
      <c r="E182" s="249"/>
      <c r="F182" s="270" t="s">
        <v>679</v>
      </c>
      <c r="G182" s="249"/>
      <c r="H182" s="249" t="s">
        <v>753</v>
      </c>
      <c r="I182" s="249" t="s">
        <v>714</v>
      </c>
      <c r="J182" s="249"/>
      <c r="K182" s="295"/>
    </row>
    <row r="183" spans="2:11" s="1" customFormat="1" ht="15" customHeight="1">
      <c r="B183" s="272"/>
      <c r="C183" s="249" t="s">
        <v>754</v>
      </c>
      <c r="D183" s="249"/>
      <c r="E183" s="249"/>
      <c r="F183" s="270" t="s">
        <v>679</v>
      </c>
      <c r="G183" s="249"/>
      <c r="H183" s="249" t="s">
        <v>755</v>
      </c>
      <c r="I183" s="249" t="s">
        <v>714</v>
      </c>
      <c r="J183" s="249"/>
      <c r="K183" s="295"/>
    </row>
    <row r="184" spans="2:11" s="1" customFormat="1" ht="15" customHeight="1">
      <c r="B184" s="272"/>
      <c r="C184" s="249" t="s">
        <v>743</v>
      </c>
      <c r="D184" s="249"/>
      <c r="E184" s="249"/>
      <c r="F184" s="270" t="s">
        <v>679</v>
      </c>
      <c r="G184" s="249"/>
      <c r="H184" s="249" t="s">
        <v>756</v>
      </c>
      <c r="I184" s="249" t="s">
        <v>714</v>
      </c>
      <c r="J184" s="249"/>
      <c r="K184" s="295"/>
    </row>
    <row r="185" spans="2:11" s="1" customFormat="1" ht="15" customHeight="1">
      <c r="B185" s="272"/>
      <c r="C185" s="249" t="s">
        <v>118</v>
      </c>
      <c r="D185" s="249"/>
      <c r="E185" s="249"/>
      <c r="F185" s="270" t="s">
        <v>685</v>
      </c>
      <c r="G185" s="249"/>
      <c r="H185" s="249" t="s">
        <v>757</v>
      </c>
      <c r="I185" s="249" t="s">
        <v>681</v>
      </c>
      <c r="J185" s="249">
        <v>50</v>
      </c>
      <c r="K185" s="295"/>
    </row>
    <row r="186" spans="2:11" s="1" customFormat="1" ht="15" customHeight="1">
      <c r="B186" s="272"/>
      <c r="C186" s="249" t="s">
        <v>758</v>
      </c>
      <c r="D186" s="249"/>
      <c r="E186" s="249"/>
      <c r="F186" s="270" t="s">
        <v>685</v>
      </c>
      <c r="G186" s="249"/>
      <c r="H186" s="249" t="s">
        <v>759</v>
      </c>
      <c r="I186" s="249" t="s">
        <v>760</v>
      </c>
      <c r="J186" s="249"/>
      <c r="K186" s="295"/>
    </row>
    <row r="187" spans="2:11" s="1" customFormat="1" ht="15" customHeight="1">
      <c r="B187" s="272"/>
      <c r="C187" s="249" t="s">
        <v>761</v>
      </c>
      <c r="D187" s="249"/>
      <c r="E187" s="249"/>
      <c r="F187" s="270" t="s">
        <v>685</v>
      </c>
      <c r="G187" s="249"/>
      <c r="H187" s="249" t="s">
        <v>762</v>
      </c>
      <c r="I187" s="249" t="s">
        <v>760</v>
      </c>
      <c r="J187" s="249"/>
      <c r="K187" s="295"/>
    </row>
    <row r="188" spans="2:11" s="1" customFormat="1" ht="15" customHeight="1">
      <c r="B188" s="272"/>
      <c r="C188" s="249" t="s">
        <v>763</v>
      </c>
      <c r="D188" s="249"/>
      <c r="E188" s="249"/>
      <c r="F188" s="270" t="s">
        <v>685</v>
      </c>
      <c r="G188" s="249"/>
      <c r="H188" s="249" t="s">
        <v>764</v>
      </c>
      <c r="I188" s="249" t="s">
        <v>760</v>
      </c>
      <c r="J188" s="249"/>
      <c r="K188" s="295"/>
    </row>
    <row r="189" spans="2:11" s="1" customFormat="1" ht="15" customHeight="1">
      <c r="B189" s="272"/>
      <c r="C189" s="308" t="s">
        <v>765</v>
      </c>
      <c r="D189" s="249"/>
      <c r="E189" s="249"/>
      <c r="F189" s="270" t="s">
        <v>685</v>
      </c>
      <c r="G189" s="249"/>
      <c r="H189" s="249" t="s">
        <v>766</v>
      </c>
      <c r="I189" s="249" t="s">
        <v>767</v>
      </c>
      <c r="J189" s="309" t="s">
        <v>768</v>
      </c>
      <c r="K189" s="295"/>
    </row>
    <row r="190" spans="2:11" s="1" customFormat="1" ht="15" customHeight="1">
      <c r="B190" s="272"/>
      <c r="C190" s="308" t="s">
        <v>44</v>
      </c>
      <c r="D190" s="249"/>
      <c r="E190" s="249"/>
      <c r="F190" s="270" t="s">
        <v>679</v>
      </c>
      <c r="G190" s="249"/>
      <c r="H190" s="246" t="s">
        <v>769</v>
      </c>
      <c r="I190" s="249" t="s">
        <v>770</v>
      </c>
      <c r="J190" s="249"/>
      <c r="K190" s="295"/>
    </row>
    <row r="191" spans="2:11" s="1" customFormat="1" ht="15" customHeight="1">
      <c r="B191" s="272"/>
      <c r="C191" s="308" t="s">
        <v>771</v>
      </c>
      <c r="D191" s="249"/>
      <c r="E191" s="249"/>
      <c r="F191" s="270" t="s">
        <v>679</v>
      </c>
      <c r="G191" s="249"/>
      <c r="H191" s="249" t="s">
        <v>772</v>
      </c>
      <c r="I191" s="249" t="s">
        <v>714</v>
      </c>
      <c r="J191" s="249"/>
      <c r="K191" s="295"/>
    </row>
    <row r="192" spans="2:11" s="1" customFormat="1" ht="15" customHeight="1">
      <c r="B192" s="272"/>
      <c r="C192" s="308" t="s">
        <v>773</v>
      </c>
      <c r="D192" s="249"/>
      <c r="E192" s="249"/>
      <c r="F192" s="270" t="s">
        <v>679</v>
      </c>
      <c r="G192" s="249"/>
      <c r="H192" s="249" t="s">
        <v>774</v>
      </c>
      <c r="I192" s="249" t="s">
        <v>714</v>
      </c>
      <c r="J192" s="249"/>
      <c r="K192" s="295"/>
    </row>
    <row r="193" spans="2:11" s="1" customFormat="1" ht="15" customHeight="1">
      <c r="B193" s="272"/>
      <c r="C193" s="308" t="s">
        <v>775</v>
      </c>
      <c r="D193" s="249"/>
      <c r="E193" s="249"/>
      <c r="F193" s="270" t="s">
        <v>685</v>
      </c>
      <c r="G193" s="249"/>
      <c r="H193" s="249" t="s">
        <v>776</v>
      </c>
      <c r="I193" s="249" t="s">
        <v>714</v>
      </c>
      <c r="J193" s="249"/>
      <c r="K193" s="295"/>
    </row>
    <row r="194" spans="2:11" s="1" customFormat="1" ht="15" customHeight="1">
      <c r="B194" s="301"/>
      <c r="C194" s="310"/>
      <c r="D194" s="281"/>
      <c r="E194" s="281"/>
      <c r="F194" s="281"/>
      <c r="G194" s="281"/>
      <c r="H194" s="281"/>
      <c r="I194" s="281"/>
      <c r="J194" s="281"/>
      <c r="K194" s="302"/>
    </row>
    <row r="195" spans="2:11" s="1" customFormat="1" ht="18.75" customHeight="1">
      <c r="B195" s="283"/>
      <c r="C195" s="293"/>
      <c r="D195" s="293"/>
      <c r="E195" s="293"/>
      <c r="F195" s="303"/>
      <c r="G195" s="293"/>
      <c r="H195" s="293"/>
      <c r="I195" s="293"/>
      <c r="J195" s="293"/>
      <c r="K195" s="283"/>
    </row>
    <row r="196" spans="2:11" s="1" customFormat="1" ht="18.75" customHeight="1">
      <c r="B196" s="283"/>
      <c r="C196" s="293"/>
      <c r="D196" s="293"/>
      <c r="E196" s="293"/>
      <c r="F196" s="303"/>
      <c r="G196" s="293"/>
      <c r="H196" s="293"/>
      <c r="I196" s="293"/>
      <c r="J196" s="293"/>
      <c r="K196" s="283"/>
    </row>
    <row r="197" spans="2:11" s="1" customFormat="1" ht="18.75" customHeight="1"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</row>
    <row r="198" spans="2:11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pans="2:11" s="1" customFormat="1" ht="21">
      <c r="B199" s="241"/>
      <c r="C199" s="369" t="s">
        <v>777</v>
      </c>
      <c r="D199" s="369"/>
      <c r="E199" s="369"/>
      <c r="F199" s="369"/>
      <c r="G199" s="369"/>
      <c r="H199" s="369"/>
      <c r="I199" s="369"/>
      <c r="J199" s="369"/>
      <c r="K199" s="242"/>
    </row>
    <row r="200" spans="2:11" s="1" customFormat="1" ht="25.5" customHeight="1">
      <c r="B200" s="241"/>
      <c r="C200" s="311" t="s">
        <v>778</v>
      </c>
      <c r="D200" s="311"/>
      <c r="E200" s="311"/>
      <c r="F200" s="311" t="s">
        <v>779</v>
      </c>
      <c r="G200" s="312"/>
      <c r="H200" s="370" t="s">
        <v>780</v>
      </c>
      <c r="I200" s="370"/>
      <c r="J200" s="370"/>
      <c r="K200" s="242"/>
    </row>
    <row r="201" spans="2:11" s="1" customFormat="1" ht="5.25" customHeight="1">
      <c r="B201" s="272"/>
      <c r="C201" s="267"/>
      <c r="D201" s="267"/>
      <c r="E201" s="267"/>
      <c r="F201" s="267"/>
      <c r="G201" s="293"/>
      <c r="H201" s="267"/>
      <c r="I201" s="267"/>
      <c r="J201" s="267"/>
      <c r="K201" s="295"/>
    </row>
    <row r="202" spans="2:11" s="1" customFormat="1" ht="15" customHeight="1">
      <c r="B202" s="272"/>
      <c r="C202" s="249" t="s">
        <v>770</v>
      </c>
      <c r="D202" s="249"/>
      <c r="E202" s="249"/>
      <c r="F202" s="270" t="s">
        <v>45</v>
      </c>
      <c r="G202" s="249"/>
      <c r="H202" s="371" t="s">
        <v>781</v>
      </c>
      <c r="I202" s="371"/>
      <c r="J202" s="371"/>
      <c r="K202" s="295"/>
    </row>
    <row r="203" spans="2:11" s="1" customFormat="1" ht="15" customHeight="1">
      <c r="B203" s="272"/>
      <c r="C203" s="249"/>
      <c r="D203" s="249"/>
      <c r="E203" s="249"/>
      <c r="F203" s="270" t="s">
        <v>46</v>
      </c>
      <c r="G203" s="249"/>
      <c r="H203" s="371" t="s">
        <v>782</v>
      </c>
      <c r="I203" s="371"/>
      <c r="J203" s="371"/>
      <c r="K203" s="295"/>
    </row>
    <row r="204" spans="2:11" s="1" customFormat="1" ht="15" customHeight="1">
      <c r="B204" s="272"/>
      <c r="C204" s="249"/>
      <c r="D204" s="249"/>
      <c r="E204" s="249"/>
      <c r="F204" s="270" t="s">
        <v>49</v>
      </c>
      <c r="G204" s="249"/>
      <c r="H204" s="371" t="s">
        <v>783</v>
      </c>
      <c r="I204" s="371"/>
      <c r="J204" s="371"/>
      <c r="K204" s="295"/>
    </row>
    <row r="205" spans="2:11" s="1" customFormat="1" ht="15" customHeight="1">
      <c r="B205" s="272"/>
      <c r="C205" s="249"/>
      <c r="D205" s="249"/>
      <c r="E205" s="249"/>
      <c r="F205" s="270" t="s">
        <v>47</v>
      </c>
      <c r="G205" s="249"/>
      <c r="H205" s="371" t="s">
        <v>784</v>
      </c>
      <c r="I205" s="371"/>
      <c r="J205" s="371"/>
      <c r="K205" s="295"/>
    </row>
    <row r="206" spans="2:11" s="1" customFormat="1" ht="15" customHeight="1">
      <c r="B206" s="272"/>
      <c r="C206" s="249"/>
      <c r="D206" s="249"/>
      <c r="E206" s="249"/>
      <c r="F206" s="270" t="s">
        <v>48</v>
      </c>
      <c r="G206" s="249"/>
      <c r="H206" s="371" t="s">
        <v>785</v>
      </c>
      <c r="I206" s="371"/>
      <c r="J206" s="371"/>
      <c r="K206" s="295"/>
    </row>
    <row r="207" spans="2:11" s="1" customFormat="1" ht="15" customHeight="1">
      <c r="B207" s="272"/>
      <c r="C207" s="249"/>
      <c r="D207" s="249"/>
      <c r="E207" s="249"/>
      <c r="F207" s="270"/>
      <c r="G207" s="249"/>
      <c r="H207" s="249"/>
      <c r="I207" s="249"/>
      <c r="J207" s="249"/>
      <c r="K207" s="295"/>
    </row>
    <row r="208" spans="2:11" s="1" customFormat="1" ht="15" customHeight="1">
      <c r="B208" s="272"/>
      <c r="C208" s="249" t="s">
        <v>726</v>
      </c>
      <c r="D208" s="249"/>
      <c r="E208" s="249"/>
      <c r="F208" s="270" t="s">
        <v>81</v>
      </c>
      <c r="G208" s="249"/>
      <c r="H208" s="371" t="s">
        <v>786</v>
      </c>
      <c r="I208" s="371"/>
      <c r="J208" s="371"/>
      <c r="K208" s="295"/>
    </row>
    <row r="209" spans="2:11" s="1" customFormat="1" ht="15" customHeight="1">
      <c r="B209" s="272"/>
      <c r="C209" s="249"/>
      <c r="D209" s="249"/>
      <c r="E209" s="249"/>
      <c r="F209" s="270" t="s">
        <v>621</v>
      </c>
      <c r="G209" s="249"/>
      <c r="H209" s="371" t="s">
        <v>622</v>
      </c>
      <c r="I209" s="371"/>
      <c r="J209" s="371"/>
      <c r="K209" s="295"/>
    </row>
    <row r="210" spans="2:11" s="1" customFormat="1" ht="15" customHeight="1">
      <c r="B210" s="272"/>
      <c r="C210" s="249"/>
      <c r="D210" s="249"/>
      <c r="E210" s="249"/>
      <c r="F210" s="270" t="s">
        <v>619</v>
      </c>
      <c r="G210" s="249"/>
      <c r="H210" s="371" t="s">
        <v>787</v>
      </c>
      <c r="I210" s="371"/>
      <c r="J210" s="371"/>
      <c r="K210" s="295"/>
    </row>
    <row r="211" spans="2:11" s="1" customFormat="1" ht="15" customHeight="1">
      <c r="B211" s="313"/>
      <c r="C211" s="249"/>
      <c r="D211" s="249"/>
      <c r="E211" s="249"/>
      <c r="F211" s="270" t="s">
        <v>623</v>
      </c>
      <c r="G211" s="308"/>
      <c r="H211" s="372" t="s">
        <v>624</v>
      </c>
      <c r="I211" s="372"/>
      <c r="J211" s="372"/>
      <c r="K211" s="314"/>
    </row>
    <row r="212" spans="2:11" s="1" customFormat="1" ht="15" customHeight="1">
      <c r="B212" s="313"/>
      <c r="C212" s="249"/>
      <c r="D212" s="249"/>
      <c r="E212" s="249"/>
      <c r="F212" s="270" t="s">
        <v>625</v>
      </c>
      <c r="G212" s="308"/>
      <c r="H212" s="372" t="s">
        <v>788</v>
      </c>
      <c r="I212" s="372"/>
      <c r="J212" s="372"/>
      <c r="K212" s="314"/>
    </row>
    <row r="213" spans="2:11" s="1" customFormat="1" ht="15" customHeight="1">
      <c r="B213" s="313"/>
      <c r="C213" s="249"/>
      <c r="D213" s="249"/>
      <c r="E213" s="249"/>
      <c r="F213" s="270"/>
      <c r="G213" s="308"/>
      <c r="H213" s="299"/>
      <c r="I213" s="299"/>
      <c r="J213" s="299"/>
      <c r="K213" s="314"/>
    </row>
    <row r="214" spans="2:11" s="1" customFormat="1" ht="15" customHeight="1">
      <c r="B214" s="313"/>
      <c r="C214" s="249" t="s">
        <v>750</v>
      </c>
      <c r="D214" s="249"/>
      <c r="E214" s="249"/>
      <c r="F214" s="270">
        <v>1</v>
      </c>
      <c r="G214" s="308"/>
      <c r="H214" s="372" t="s">
        <v>789</v>
      </c>
      <c r="I214" s="372"/>
      <c r="J214" s="372"/>
      <c r="K214" s="314"/>
    </row>
    <row r="215" spans="2:11" s="1" customFormat="1" ht="15" customHeight="1">
      <c r="B215" s="313"/>
      <c r="C215" s="249"/>
      <c r="D215" s="249"/>
      <c r="E215" s="249"/>
      <c r="F215" s="270">
        <v>2</v>
      </c>
      <c r="G215" s="308"/>
      <c r="H215" s="372" t="s">
        <v>790</v>
      </c>
      <c r="I215" s="372"/>
      <c r="J215" s="372"/>
      <c r="K215" s="314"/>
    </row>
    <row r="216" spans="2:11" s="1" customFormat="1" ht="15" customHeight="1">
      <c r="B216" s="313"/>
      <c r="C216" s="249"/>
      <c r="D216" s="249"/>
      <c r="E216" s="249"/>
      <c r="F216" s="270">
        <v>3</v>
      </c>
      <c r="G216" s="308"/>
      <c r="H216" s="372" t="s">
        <v>791</v>
      </c>
      <c r="I216" s="372"/>
      <c r="J216" s="372"/>
      <c r="K216" s="314"/>
    </row>
    <row r="217" spans="2:11" s="1" customFormat="1" ht="15" customHeight="1">
      <c r="B217" s="313"/>
      <c r="C217" s="249"/>
      <c r="D217" s="249"/>
      <c r="E217" s="249"/>
      <c r="F217" s="270">
        <v>4</v>
      </c>
      <c r="G217" s="308"/>
      <c r="H217" s="372" t="s">
        <v>792</v>
      </c>
      <c r="I217" s="372"/>
      <c r="J217" s="372"/>
      <c r="K217" s="314"/>
    </row>
    <row r="218" spans="2:11" s="1" customFormat="1" ht="12.75" customHeight="1">
      <c r="B218" s="315"/>
      <c r="C218" s="316"/>
      <c r="D218" s="316"/>
      <c r="E218" s="316"/>
      <c r="F218" s="316"/>
      <c r="G218" s="316"/>
      <c r="H218" s="316"/>
      <c r="I218" s="316"/>
      <c r="J218" s="316"/>
      <c r="K218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DESKTOP-5G5LTV8\Lukáš</dc:creator>
  <cp:keywords/>
  <dc:description/>
  <cp:lastModifiedBy>Tröglová Jana</cp:lastModifiedBy>
  <dcterms:created xsi:type="dcterms:W3CDTF">2023-05-03T11:05:29Z</dcterms:created>
  <dcterms:modified xsi:type="dcterms:W3CDTF">2023-05-04T07:42:10Z</dcterms:modified>
  <cp:category/>
  <cp:version/>
  <cp:contentType/>
  <cp:contentStatus/>
</cp:coreProperties>
</file>