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/>
  <bookViews>
    <workbookView xWindow="0" yWindow="0" windowWidth="28800" windowHeight="11625" activeTab="0"/>
  </bookViews>
  <sheets>
    <sheet name="Rekapitulace stavby" sheetId="1" r:id="rId1"/>
    <sheet name="SO 01 - Stavební část" sheetId="2" r:id="rId2"/>
    <sheet name="SO 02 - Elektro" sheetId="3" r:id="rId3"/>
    <sheet name="SO 03 - Vytápění" sheetId="4" r:id="rId4"/>
    <sheet name="SO 04 - ZTI" sheetId="5" r:id="rId5"/>
    <sheet name="Pokyny pro vyplnění" sheetId="6" r:id="rId6"/>
  </sheets>
  <definedNames>
    <definedName name="_xlnm._FilterDatabase" localSheetId="1" hidden="1">'SO 01 - Stavební část'!$C$99:$K$544</definedName>
    <definedName name="_xlnm._FilterDatabase" localSheetId="2" hidden="1">'SO 02 - Elektro'!$C$86:$K$110</definedName>
    <definedName name="_xlnm._FilterDatabase" localSheetId="3" hidden="1">'SO 03 - Vytápění'!$C$90:$K$154</definedName>
    <definedName name="_xlnm._FilterDatabase" localSheetId="4" hidden="1">'SO 04 - ZTI'!$C$90:$K$198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stavby'!$C$42:$AQ$59</definedName>
    <definedName name="_xlnm.Print_Area" localSheetId="1">'SO 01 - Stavební část'!$C$4:$J$39,'SO 01 - Stavební část'!$C$45:$J$81,'SO 01 - Stavební část'!$C$87:$K$544</definedName>
    <definedName name="_xlnm.Print_Area" localSheetId="2">'SO 02 - Elektro'!$C$4:$J$39,'SO 02 - Elektro'!$C$45:$J$68,'SO 02 - Elektro'!$C$74:$K$110</definedName>
    <definedName name="_xlnm.Print_Area" localSheetId="3">'SO 03 - Vytápění'!$C$4:$J$39,'SO 03 - Vytápění'!$C$45:$J$72,'SO 03 - Vytápění'!$C$78:$K$154</definedName>
    <definedName name="_xlnm.Print_Area" localSheetId="4">'SO 04 - ZTI'!$C$4:$J$39,'SO 04 - ZTI'!$C$45:$J$72,'SO 04 - ZTI'!$C$78:$K$198</definedName>
    <definedName name="_xlnm.Print_Titles" localSheetId="0">'Rekapitulace stavby'!$52:$52</definedName>
    <definedName name="_xlnm.Print_Titles" localSheetId="1">'SO 01 - Stavební část'!$99:$99</definedName>
    <definedName name="_xlnm.Print_Titles" localSheetId="2">'SO 02 - Elektro'!$86:$86</definedName>
    <definedName name="_xlnm.Print_Titles" localSheetId="3">'SO 03 - Vytápění'!$90:$90</definedName>
    <definedName name="_xlnm.Print_Titles" localSheetId="4">'SO 04 - ZTI'!$90:$90</definedName>
  </definedNames>
  <calcPr calcId="191029"/>
</workbook>
</file>

<file path=xl/sharedStrings.xml><?xml version="1.0" encoding="utf-8"?>
<sst xmlns="http://schemas.openxmlformats.org/spreadsheetml/2006/main" count="7198" uniqueCount="1328">
  <si>
    <t>Export Komplet</t>
  </si>
  <si>
    <t>VZ</t>
  </si>
  <si>
    <t>2.0</t>
  </si>
  <si>
    <t>ZAMOK</t>
  </si>
  <si>
    <t>False</t>
  </si>
  <si>
    <t>{62288b32-30a1-4f58-b8d3-e93a687390bc}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</si>
  <si>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</si>
  <si>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</si>
  <si>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</si>
  <si>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</si>
  <si>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</si>
  <si>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</si>
  <si>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</si>
  <si>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</si>
  <si>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KAP28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</si>
  <si>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</si>
  <si>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</si>
  <si>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Kamencové jezero - oprava sociálního zařízení</t>
  </si>
  <si>
    <t>KSO:</t>
  </si>
  <si>
    <t/>
  </si>
  <si>
    <t>CC-CZ:</t>
  </si>
  <si>
    <t>Místo:</t>
  </si>
  <si>
    <t>Chomutov</t>
  </si>
  <si>
    <t>Datum:</t>
  </si>
  <si>
    <t>24. 10. 2022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</si>
  <si>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</si>
  <si>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</si>
  <si>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</si>
  <si>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</si>
  <si>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</si>
  <si>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</si>
  <si>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</si>
  <si>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KAP atelier s.r.o.</t>
  </si>
  <si>
    <t>True</t>
  </si>
  <si>
    <t>Zpracovatel:</t>
  </si>
  <si>
    <t>Jaroslav Kudláček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</si>
  <si>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</si>
  <si>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</si>
  <si>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</si>
  <si>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</si>
  <si>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</si>
  <si>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</si>
  <si>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</si>
  <si>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</si>
  <si>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</si>
  <si>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</si>
  <si>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</si>
  <si>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</si>
  <si>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</si>
  <si>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</si>
  <si>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</si>
  <si>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</si>
  <si>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</si>
  <si>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</si>
  <si>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</si>
  <si>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</si>
  <si>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</si>
  <si>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</si>
  <si>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</si>
  <si>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</si>
  <si>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</si>
  <si>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</si>
  <si>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</si>
  <si>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</si>
  <si>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</si>
  <si>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</si>
  <si>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</si>
  <si>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</si>
  <si>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</si>
  <si>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</si>
  <si>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</si>
  <si>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</si>
  <si>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</si>
  <si>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</si>
  <si>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</si>
  <si>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</si>
  <si>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</si>
  <si>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</si>
  <si>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Stavební část</t>
  </si>
  <si>
    <t>STA</t>
  </si>
  <si>
    <t>1</t>
  </si>
  <si>
    <t>{893a9ec9-8198-4ac8-8b63-c930bc1cd960}</t>
  </si>
  <si>
    <t>2</t>
  </si>
  <si>
    <t>SO 02</t>
  </si>
  <si>
    <t>Elektro</t>
  </si>
  <si>
    <t>{965031d2-4856-4797-824f-6697728bf03b}</t>
  </si>
  <si>
    <t>SO 03</t>
  </si>
  <si>
    <t>Vytápění</t>
  </si>
  <si>
    <t>{603016c6-339d-417e-89db-c160a5e87d48}</t>
  </si>
  <si>
    <t>SO 04</t>
  </si>
  <si>
    <t>ZTI</t>
  </si>
  <si>
    <t>{3b6800fb-e04d-481c-8ff7-ac765df4ca52}</t>
  </si>
  <si>
    <t>KRYCÍ LIST SOUPISU PRACÍ</t>
  </si>
  <si>
    <t>Objekt:</t>
  </si>
  <si>
    <t>SO 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</si>
  <si>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</si>
  <si>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</si>
  <si>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</si>
  <si>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</si>
  <si>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</si>
  <si>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</si>
  <si>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</si>
  <si>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</si>
  <si>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</si>
  <si>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</si>
  <si>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</si>
  <si>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</si>
  <si>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</si>
  <si>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</si>
  <si>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</si>
  <si>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</si>
  <si>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</si>
  <si>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</si>
  <si>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</si>
  <si>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</si>
  <si>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</si>
  <si>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</si>
  <si>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</si>
  <si>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</si>
  <si>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</si>
  <si>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</si>
  <si>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</si>
  <si>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</si>
  <si>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</si>
  <si>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</si>
  <si>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</si>
  <si>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</si>
  <si>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</si>
  <si>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</si>
  <si>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</si>
  <si>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</si>
  <si>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</si>
  <si>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</si>
  <si>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</si>
  <si>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</si>
  <si>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</si>
  <si>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</si>
  <si>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</si>
  <si>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</si>
  <si>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311272221</t>
  </si>
  <si>
    <t>Zdivo z pórobetonových tvárnic na tenké maltové lože, tl. zdiva 300 mm pevnost tvárnic do P2, objemová hmotnost do 450 kg/m3 na pero a drážku</t>
  </si>
  <si>
    <t>m2</t>
  </si>
  <si>
    <t>CS ÚRS 2022 02</t>
  </si>
  <si>
    <t>4</t>
  </si>
  <si>
    <t>-1246978590</t>
  </si>
  <si>
    <t>Online PSC</t>
  </si>
  <si>
    <t>https://podminky.urs.cz/item/CS_URS_2022_02/311272221</t>
  </si>
  <si>
    <t>VV</t>
  </si>
  <si>
    <t>3+1+1</t>
  </si>
  <si>
    <t>Vodorovné konstrukce</t>
  </si>
  <si>
    <t>413941121</t>
  </si>
  <si>
    <t>Osazování ocelových válcovaných nosníků ve stropech I nebo IE nebo U nebo UE nebo L do č.12 nebo výšky do 120 mm</t>
  </si>
  <si>
    <t>t</t>
  </si>
  <si>
    <t>-363998937</t>
  </si>
  <si>
    <t>https://podminky.urs.cz/item/CS_URS_2022_02/413941121</t>
  </si>
  <si>
    <t>N3</t>
  </si>
  <si>
    <t>I 120 ... 11,1 kg/m ... 0,439 m2/m</t>
  </si>
  <si>
    <t>1,2*2*0,0111</t>
  </si>
  <si>
    <t>M</t>
  </si>
  <si>
    <t>13010714</t>
  </si>
  <si>
    <t>ocel profilová jakost S235JR (11 375) průřez I (IPN) 120</t>
  </si>
  <si>
    <t>8</t>
  </si>
  <si>
    <t>-1898068062</t>
  </si>
  <si>
    <t>0,027*1,1 'Přepočtené koeficientem množství</t>
  </si>
  <si>
    <t>413941123</t>
  </si>
  <si>
    <t>Osazování ocelových válcovaných nosníků ve stropech I nebo IE nebo U nebo UE nebo L č. 14 až 22 nebo výšky přes 120 do 220 mm</t>
  </si>
  <si>
    <t>1076878139</t>
  </si>
  <si>
    <t>https://podminky.urs.cz/item/CS_URS_2022_02/413941123</t>
  </si>
  <si>
    <t>N1, N2</t>
  </si>
  <si>
    <t>I 220 ... 31,1 kg/m ... 0,775 m2/m</t>
  </si>
  <si>
    <t>2,3*2*0,0311</t>
  </si>
  <si>
    <t>2,6*2*0,0311</t>
  </si>
  <si>
    <t>Součet</t>
  </si>
  <si>
    <t>5</t>
  </si>
  <si>
    <t>13010724</t>
  </si>
  <si>
    <t>ocel profilová jakost S235JR (11 375) průřez I (IPN) 220</t>
  </si>
  <si>
    <t>-970214230</t>
  </si>
  <si>
    <t>0,305*1,1 'Přepočtené koeficientem množství</t>
  </si>
  <si>
    <t>6</t>
  </si>
  <si>
    <t>Úpravy povrchů, podlahy a osazování výplní</t>
  </si>
  <si>
    <t>611131121</t>
  </si>
  <si>
    <t>Podkladní a spojovací vrstva vnitřních omítaných ploch penetrace disperzní nanášená ručně stropů</t>
  </si>
  <si>
    <t>-265027601</t>
  </si>
  <si>
    <t>https://podminky.urs.cz/item/CS_URS_2022_02/611131121</t>
  </si>
  <si>
    <t>13,25+6,18+6,25</t>
  </si>
  <si>
    <t>7</t>
  </si>
  <si>
    <t>611142001</t>
  </si>
  <si>
    <t>Potažení vnitřních ploch pletivem v ploše nebo pruzích, na plném podkladu sklovláknitým vtlačením do tmelu stropů</t>
  </si>
  <si>
    <t>1872012803</t>
  </si>
  <si>
    <t>https://podminky.urs.cz/item/CS_URS_2022_02/611142001</t>
  </si>
  <si>
    <t>611321131</t>
  </si>
  <si>
    <t>Potažení vnitřních ploch vápenocementovým štukem tloušťky do 3 mm vodorovných konstrukcí stropů rovných</t>
  </si>
  <si>
    <t>1814719128</t>
  </si>
  <si>
    <t>https://podminky.urs.cz/item/CS_URS_2022_02/611321131</t>
  </si>
  <si>
    <t>9</t>
  </si>
  <si>
    <t>611335401</t>
  </si>
  <si>
    <t>Oprava cementové omítky vnitřních ploch hrubé, tloušťky do 20 mm, stropů, v rozsahu opravované plochy do 10%</t>
  </si>
  <si>
    <t>2057415304</t>
  </si>
  <si>
    <t>https://podminky.urs.cz/item/CS_URS_2022_02/611335401</t>
  </si>
  <si>
    <t>10</t>
  </si>
  <si>
    <t>612131121</t>
  </si>
  <si>
    <t>Podkladní a spojovací vrstva vnitřních omítaných ploch penetrace disperzní nanášená ručně stěn</t>
  </si>
  <si>
    <t>2106471274</t>
  </si>
  <si>
    <t>https://podminky.urs.cz/item/CS_URS_2022_02/612131121</t>
  </si>
  <si>
    <t>m.č. 1.12 /pod perlinku, štuk/</t>
  </si>
  <si>
    <t>13,9*3,25*2</t>
  </si>
  <si>
    <t>m.č. 1.15 /pod perlinku, štuk/</t>
  </si>
  <si>
    <t>5,5*3,25</t>
  </si>
  <si>
    <t>5,5*1,25</t>
  </si>
  <si>
    <t>m.č. 1.16 /pod perlinku, štuk/</t>
  </si>
  <si>
    <t>5*3,25</t>
  </si>
  <si>
    <t>5*1,25</t>
  </si>
  <si>
    <t>11</t>
  </si>
  <si>
    <t>612142001</t>
  </si>
  <si>
    <t>Potažení vnitřních ploch pletivem v ploše nebo pruzích, na plném podkladu sklovláknitým vtlačením do tmelu stěn</t>
  </si>
  <si>
    <t>1756609488</t>
  </si>
  <si>
    <t>https://podminky.urs.cz/item/CS_URS_2022_02/612142001</t>
  </si>
  <si>
    <t>m.č. 1.12</t>
  </si>
  <si>
    <t>13,9*3,25</t>
  </si>
  <si>
    <t>m.č. 1.15</t>
  </si>
  <si>
    <t>m.č. 1.16</t>
  </si>
  <si>
    <t>12</t>
  </si>
  <si>
    <t>612321131</t>
  </si>
  <si>
    <t>Potažení vnitřních ploch vápenocementovým štukem tloušťky do 3 mm svislých konstrukcí stěn</t>
  </si>
  <si>
    <t>-1654655753</t>
  </si>
  <si>
    <t>https://podminky.urs.cz/item/CS_URS_2022_02/612321131</t>
  </si>
  <si>
    <t xml:space="preserve">m.č. 1.12 </t>
  </si>
  <si>
    <t xml:space="preserve">m.č. 1.15 </t>
  </si>
  <si>
    <t>13</t>
  </si>
  <si>
    <t>612325302</t>
  </si>
  <si>
    <t>Vápenocementová omítka ostění nebo nadpraží štuková</t>
  </si>
  <si>
    <t>1853777679</t>
  </si>
  <si>
    <t>https://podminky.urs.cz/item/CS_URS_2022_02/612325302</t>
  </si>
  <si>
    <t>(0,9+1,8+1,8)*0,5*2</t>
  </si>
  <si>
    <t>(1,8+2,02+2,02)*0,5</t>
  </si>
  <si>
    <t>14</t>
  </si>
  <si>
    <t>612335402</t>
  </si>
  <si>
    <t>Oprava cementové omítky vnitřních ploch hrubé, tloušťky do 20 mm, stěn, v rozsahu opravované plochy přes 10 do 30%</t>
  </si>
  <si>
    <t>-519001593</t>
  </si>
  <si>
    <t>https://podminky.urs.cz/item/CS_URS_2022_02/612335402</t>
  </si>
  <si>
    <t>m.č. 1,15</t>
  </si>
  <si>
    <t>2,85*3,25</t>
  </si>
  <si>
    <t>11,9*3,25</t>
  </si>
  <si>
    <t>619991001</t>
  </si>
  <si>
    <t>Zakrytí vnitřních ploch před znečištěním včetně pozdějšího odkrytí podlah fólií přilepenou lepící páskou</t>
  </si>
  <si>
    <t>-1079690305</t>
  </si>
  <si>
    <t>https://podminky.urs.cz/item/CS_URS_2022_02/619991001</t>
  </si>
  <si>
    <t>16</t>
  </si>
  <si>
    <t>622131101</t>
  </si>
  <si>
    <t>Podkladní a spojovací vrstva vnějších omítaných ploch cementový postřik nanášený ručně celoplošně stěn</t>
  </si>
  <si>
    <t>-2114997483</t>
  </si>
  <si>
    <t>https://podminky.urs.cz/item/CS_URS_2022_02/622131101</t>
  </si>
  <si>
    <t>17</t>
  </si>
  <si>
    <t>622142001</t>
  </si>
  <si>
    <t>Potažení vnějších ploch pletivem v ploše nebo pruzích, na plném podkladu sklovláknitým vtlačením do tmelu stěn</t>
  </si>
  <si>
    <t>-1676706026</t>
  </si>
  <si>
    <t>https://podminky.urs.cz/item/CS_URS_2022_02/622142001</t>
  </si>
  <si>
    <t>oprava fasády</t>
  </si>
  <si>
    <t>5,55*3,25</t>
  </si>
  <si>
    <t>-1,8*2,02</t>
  </si>
  <si>
    <t>-0,9*1,8</t>
  </si>
  <si>
    <t>18</t>
  </si>
  <si>
    <t>622151011</t>
  </si>
  <si>
    <t>Penetrační nátěr vnějších pastovitých tenkovrstvých omítek silikátový paropropustný stěn</t>
  </si>
  <si>
    <t>-1658539706</t>
  </si>
  <si>
    <t>https://podminky.urs.cz/item/CS_URS_2022_02/622151011</t>
  </si>
  <si>
    <t>19</t>
  </si>
  <si>
    <t>622321111</t>
  </si>
  <si>
    <t>Omítka vápenocementová vnějších ploch nanášená ručně jednovrstvá, tloušťky do 15 mm hrubá zatřená stěn</t>
  </si>
  <si>
    <t>17882283</t>
  </si>
  <si>
    <t>https://podminky.urs.cz/item/CS_URS_2022_02/622321111</t>
  </si>
  <si>
    <t>20</t>
  </si>
  <si>
    <t>622531012</t>
  </si>
  <si>
    <t>Omítka tenkovrstvá silikonová vnějších ploch probarvená bez penetrace zatíraná (škrábaná), zrnitost 1,5 mm stěn</t>
  </si>
  <si>
    <t>625060581</t>
  </si>
  <si>
    <t>https://podminky.urs.cz/item/CS_URS_2022_02/622531012</t>
  </si>
  <si>
    <t>631311234</t>
  </si>
  <si>
    <t>Mazanina z betonu prostého se zvýšenými nároky na prostředí tl. přes 120 do 240 mm tř. C 25/30</t>
  </si>
  <si>
    <t>m3</t>
  </si>
  <si>
    <t>-1768756644</t>
  </si>
  <si>
    <t>https://podminky.urs.cz/item/CS_URS_2022_02/631311234</t>
  </si>
  <si>
    <t>podesta před vstupem</t>
  </si>
  <si>
    <t>2,3*1,25*0,2</t>
  </si>
  <si>
    <t>22</t>
  </si>
  <si>
    <t>631312141</t>
  </si>
  <si>
    <t>Doplnění dosavadních mazanin prostým betonem s dodáním hmot, bez potěru, plochy jednotlivě rýh v dosavadních mazaninách</t>
  </si>
  <si>
    <t>549537622</t>
  </si>
  <si>
    <t>https://podminky.urs.cz/item/CS_URS_2022_02/631312141</t>
  </si>
  <si>
    <t>2,9*0,3*0,2</t>
  </si>
  <si>
    <t>5,4*0,2*0,2</t>
  </si>
  <si>
    <t>23</t>
  </si>
  <si>
    <t>631319203</t>
  </si>
  <si>
    <t>Příplatek k cenám betonových mazanin za vyztužení ocelovými vlákny (drátkobeton) objemové vyztužení 25 kg/m3</t>
  </si>
  <si>
    <t>1643513098</t>
  </si>
  <si>
    <t>https://podminky.urs.cz/item/CS_URS_2022_02/631319203</t>
  </si>
  <si>
    <t>Ostatní konstrukce a práce, bourání</t>
  </si>
  <si>
    <t>24</t>
  </si>
  <si>
    <t>949101112</t>
  </si>
  <si>
    <t>Lešení pomocné pracovní pro objekty pozemních staveb pro zatížení do 150 kg/m2, o výšce lešeňové podlahy přes 1,9 do 3,5 m</t>
  </si>
  <si>
    <t>-1675065220</t>
  </si>
  <si>
    <t>https://podminky.urs.cz/item/CS_URS_2022_02/949101112</t>
  </si>
  <si>
    <t>23,44</t>
  </si>
  <si>
    <t>4,55*2</t>
  </si>
  <si>
    <t>25</t>
  </si>
  <si>
    <t>952901111</t>
  </si>
  <si>
    <t>Vyčištění budov nebo objektů před předáním do užívání budov bytové nebo občanské výstavby, světlé výšky podlaží do 4 m</t>
  </si>
  <si>
    <t>1581125698</t>
  </si>
  <si>
    <t>https://podminky.urs.cz/item/CS_URS_2022_02/952901111</t>
  </si>
  <si>
    <t>26</t>
  </si>
  <si>
    <t>962032241</t>
  </si>
  <si>
    <t>Bourání zdiva nadzákladového z cihel nebo tvárnic z cihel pálených nebo vápenopískových, na maltu cementovou, objemu přes 1 m3</t>
  </si>
  <si>
    <t>357409074</t>
  </si>
  <si>
    <t>https://podminky.urs.cz/item/CS_URS_2022_02/962032241</t>
  </si>
  <si>
    <t>1,8*2,3*0,3</t>
  </si>
  <si>
    <t>0,9*1,8*0,3*2</t>
  </si>
  <si>
    <t>0,15*3,15*0,3</t>
  </si>
  <si>
    <t>0,9*2,3*0,3</t>
  </si>
  <si>
    <t>27</t>
  </si>
  <si>
    <t>965042231</t>
  </si>
  <si>
    <t>Bourání mazanin betonových nebo z litého asfaltu tl. přes 100 mm, plochy do 4 m2</t>
  </si>
  <si>
    <t>1625524816</t>
  </si>
  <si>
    <t>https://podminky.urs.cz/item/CS_URS_2022_02/965042231</t>
  </si>
  <si>
    <t>vybourání stávajícího vstupu</t>
  </si>
  <si>
    <t>1,25*2,8*0,2</t>
  </si>
  <si>
    <t>28</t>
  </si>
  <si>
    <t>965081223</t>
  </si>
  <si>
    <t>Bourání podlah z dlaždic bez podkladního lože nebo mazaniny, s jakoukoliv výplní spár keramických nebo xylolitových tl. přes 10 mm plochy přes 1 m2</t>
  </si>
  <si>
    <t>480509249</t>
  </si>
  <si>
    <t>https://podminky.urs.cz/item/CS_URS_2022_02/965081223</t>
  </si>
  <si>
    <t>29</t>
  </si>
  <si>
    <t>974042565</t>
  </si>
  <si>
    <t>Vysekání rýh v betonové nebo jiné monolitické dlažbě s betonovým podkladem do hl. 150 mm a šířky do 200 mm</t>
  </si>
  <si>
    <t>m</t>
  </si>
  <si>
    <t>1848929335</t>
  </si>
  <si>
    <t>https://podminky.urs.cz/item/CS_URS_2022_02/974042565</t>
  </si>
  <si>
    <t>2,9+2,5</t>
  </si>
  <si>
    <t>30</t>
  </si>
  <si>
    <t>974042587</t>
  </si>
  <si>
    <t>Vysekání rýh v betonové nebo jiné monolitické dlažbě s betonovým podkladem do hl. 250 mm a šířky do 300 mm</t>
  </si>
  <si>
    <t>-1040466685</t>
  </si>
  <si>
    <t>https://podminky.urs.cz/item/CS_URS_2022_02/974042587</t>
  </si>
  <si>
    <t>2,9</t>
  </si>
  <si>
    <t>31</t>
  </si>
  <si>
    <t>978035117</t>
  </si>
  <si>
    <t>Odstranění tenkovrstvých omítek nebo štuku tloušťky do 2 mm obroušením, rozsahu přes 50 do 100%</t>
  </si>
  <si>
    <t>-735712552</t>
  </si>
  <si>
    <t>https://podminky.urs.cz/item/CS_URS_2022_02/978035117</t>
  </si>
  <si>
    <t>stěny</t>
  </si>
  <si>
    <t>25,2*1,25</t>
  </si>
  <si>
    <t>strop</t>
  </si>
  <si>
    <t>32</t>
  </si>
  <si>
    <t>978059541</t>
  </si>
  <si>
    <t>Odsekání obkladů stěn včetně otlučení podkladní omítky až na zdivo z obkládaček vnitřních, z jakýchkoliv materiálů, plochy přes 1 m2</t>
  </si>
  <si>
    <t>-1248017815</t>
  </si>
  <si>
    <t>https://podminky.urs.cz/item/CS_URS_2022_02/978059541</t>
  </si>
  <si>
    <t>25,2*2</t>
  </si>
  <si>
    <t>33</t>
  </si>
  <si>
    <t>B0001</t>
  </si>
  <si>
    <t>Vybourání stávajících kovových dvoukřídlých dveří, ocelových futer</t>
  </si>
  <si>
    <t>kus</t>
  </si>
  <si>
    <t>-2072977864</t>
  </si>
  <si>
    <t>34</t>
  </si>
  <si>
    <t>B0002</t>
  </si>
  <si>
    <t>Vybourání stávajících dveří, ocelových futer</t>
  </si>
  <si>
    <t>2061742899</t>
  </si>
  <si>
    <t>35</t>
  </si>
  <si>
    <t>B0003</t>
  </si>
  <si>
    <t>Vybourání stávajících zařízení kotelny</t>
  </si>
  <si>
    <t>kpl</t>
  </si>
  <si>
    <t>-130194360</t>
  </si>
  <si>
    <t>36</t>
  </si>
  <si>
    <t>B0004</t>
  </si>
  <si>
    <t>Vybourání stávajících oken</t>
  </si>
  <si>
    <t>-1073939359</t>
  </si>
  <si>
    <t>997</t>
  </si>
  <si>
    <t>Přesun sutě</t>
  </si>
  <si>
    <t>37</t>
  </si>
  <si>
    <t>997013211</t>
  </si>
  <si>
    <t>Vnitrostaveništní doprava suti a vybouraných hmot vodorovně do 50 m svisle ručně pro budovy a haly výšky do 6 m</t>
  </si>
  <si>
    <t>-1704131859</t>
  </si>
  <si>
    <t>https://podminky.urs.cz/item/CS_URS_2022_02/997013211</t>
  </si>
  <si>
    <t>38</t>
  </si>
  <si>
    <t>997013501</t>
  </si>
  <si>
    <t>Odvoz suti a vybouraných hmot na skládku nebo meziskládku se složením, na vzdálenost do 1 km</t>
  </si>
  <si>
    <t>1910171163</t>
  </si>
  <si>
    <t>https://podminky.urs.cz/item/CS_URS_2022_02/997013501</t>
  </si>
  <si>
    <t>39</t>
  </si>
  <si>
    <t>997013509</t>
  </si>
  <si>
    <t>Odvoz suti a vybouraných hmot na skládku nebo meziskládku se složením, na vzdálenost Příplatek k ceně za každý další i započatý 1 km přes 1 km</t>
  </si>
  <si>
    <t>-1270553480</t>
  </si>
  <si>
    <t>https://podminky.urs.cz/item/CS_URS_2022_02/997013509</t>
  </si>
  <si>
    <t>13,094*10</t>
  </si>
  <si>
    <t>40</t>
  </si>
  <si>
    <t>997013631</t>
  </si>
  <si>
    <t>Poplatek za uložení stavebního odpadu na skládce (skládkovné) směsného stavebního a demoličního zatříděného do Katalogu odpadů pod kódem 17 09 04</t>
  </si>
  <si>
    <t>738009552</t>
  </si>
  <si>
    <t>https://podminky.urs.cz/item/CS_URS_2022_02/997013631</t>
  </si>
  <si>
    <t>13,094</t>
  </si>
  <si>
    <t>998</t>
  </si>
  <si>
    <t>Přesun hmot</t>
  </si>
  <si>
    <t>41</t>
  </si>
  <si>
    <t>998017001</t>
  </si>
  <si>
    <t>Přesun hmot pro budovy občanské výstavby, bydlení, výrobu a služby s omezením mechanizace vodorovná dopravní vzdálenost do 100 m pro budovy s jakoukoliv nosnou konstrukcí výšky do 6 m</t>
  </si>
  <si>
    <t>1011313260</t>
  </si>
  <si>
    <t>https://podminky.urs.cz/item/CS_URS_2022_02/998017001</t>
  </si>
  <si>
    <t>PSV</t>
  </si>
  <si>
    <t>Práce a dodávky PSV</t>
  </si>
  <si>
    <t>741</t>
  </si>
  <si>
    <t>Elektroinstalace - silnoproud</t>
  </si>
  <si>
    <t>42</t>
  </si>
  <si>
    <t>741311813</t>
  </si>
  <si>
    <t>Demontáž spínačů bez zachování funkčnosti (do suti) nástěnných, pro prostředí normální do 10 A, připojení šroubové do 2 svorek</t>
  </si>
  <si>
    <t>223434043</t>
  </si>
  <si>
    <t>https://podminky.urs.cz/item/CS_URS_2022_02/741311813</t>
  </si>
  <si>
    <t>43</t>
  </si>
  <si>
    <t>741315823</t>
  </si>
  <si>
    <t>Demontáž zásuvek bez zachování funkčnosti (do suti) domovních polozapuštěných nebo zapuštěných, pro prostředí normální do 16 A, připojení šroubové 2P+PE</t>
  </si>
  <si>
    <t>726242628</t>
  </si>
  <si>
    <t>https://podminky.urs.cz/item/CS_URS_2022_02/741315823</t>
  </si>
  <si>
    <t>44</t>
  </si>
  <si>
    <t>741371811</t>
  </si>
  <si>
    <t>Demontáž svítidel bez zachování funkčnosti (do suti) interiérových modulového systému bodových vestavných</t>
  </si>
  <si>
    <t>-717156248</t>
  </si>
  <si>
    <t>https://podminky.urs.cz/item/CS_URS_2022_02/741371811</t>
  </si>
  <si>
    <t>751</t>
  </si>
  <si>
    <t>Vzduchotechnika</t>
  </si>
  <si>
    <t>45</t>
  </si>
  <si>
    <t>751322011</t>
  </si>
  <si>
    <t>Montáž talířových ventilů, anemostatů, dýz talířového ventilu, průměru do 100 mm</t>
  </si>
  <si>
    <t>-1288460821</t>
  </si>
  <si>
    <t>https://podminky.urs.cz/item/CS_URS_2022_02/751322011</t>
  </si>
  <si>
    <t>46</t>
  </si>
  <si>
    <t>42972205</t>
  </si>
  <si>
    <t>ventil talířový pro přívod vzduchu kovový D 80mm</t>
  </si>
  <si>
    <t>1784881866</t>
  </si>
  <si>
    <t>47</t>
  </si>
  <si>
    <t>751510041</t>
  </si>
  <si>
    <t>Vzduchotechnické potrubí z pozinkovaného plechu kruhové, trouba spirálně vinutá bez příruby, průměru do 100 mm</t>
  </si>
  <si>
    <t>-2028374809</t>
  </si>
  <si>
    <t>https://podminky.urs.cz/item/CS_URS_2022_02/751510041</t>
  </si>
  <si>
    <t>5,9+1,1</t>
  </si>
  <si>
    <t>48</t>
  </si>
  <si>
    <t>751572101</t>
  </si>
  <si>
    <t>Závěs kruhového potrubí pomocí objímky, kotvené do betonu průměru potrubí do 100 mm</t>
  </si>
  <si>
    <t>1661499017</t>
  </si>
  <si>
    <t>https://podminky.urs.cz/item/CS_URS_2022_02/751572101</t>
  </si>
  <si>
    <t>49</t>
  </si>
  <si>
    <t>R34844</t>
  </si>
  <si>
    <t>M+D ventilátor ELEKTRODESIGN TD 250/100</t>
  </si>
  <si>
    <t>826807059</t>
  </si>
  <si>
    <t>50</t>
  </si>
  <si>
    <t>998751101</t>
  </si>
  <si>
    <t>Přesun hmot pro vzduchotechniku stanovený z hmotnosti přesunovaného materiálu vodorovná dopravní vzdálenost do 100 m v objektech výšky do 12 m</t>
  </si>
  <si>
    <t>-1636000404</t>
  </si>
  <si>
    <t>https://podminky.urs.cz/item/CS_URS_2022_02/998751101</t>
  </si>
  <si>
    <t>51</t>
  </si>
  <si>
    <t>998751181</t>
  </si>
  <si>
    <t>Přesun hmot pro vzduchotechniku stanovený z hmotnosti přesunovaného materiálu Příplatek k cenám za přesun prováděný bez použití mechanizace pro jakoukoliv výšku objektu</t>
  </si>
  <si>
    <t>1613225134</t>
  </si>
  <si>
    <t>https://podminky.urs.cz/item/CS_URS_2022_02/998751181</t>
  </si>
  <si>
    <t>763</t>
  </si>
  <si>
    <t>Konstrukce suché výstavby</t>
  </si>
  <si>
    <t>52</t>
  </si>
  <si>
    <t>763121466</t>
  </si>
  <si>
    <t>Stěna předsazená ze sádrokartonových desek s nosnou konstrukcí z ocelových profilů CW, UW dvojitě opláštěná deskami protipožárními impregnovanými DFH2 tl. 2 x 12,5 mm s izolací, EI 45, stěna tl. 100 mm, profil 75</t>
  </si>
  <si>
    <t>-1500918485</t>
  </si>
  <si>
    <t>https://podminky.urs.cz/item/CS_URS_2022_02/763121466</t>
  </si>
  <si>
    <t>2,15*3,25</t>
  </si>
  <si>
    <t>2,75*3,25</t>
  </si>
  <si>
    <t>53</t>
  </si>
  <si>
    <t>763211124</t>
  </si>
  <si>
    <t>Příčka ze sádrovláknitých desek s nosnou konstrukcí z jednoduchých ocelových profilů UW, CW jednoduše opláštěná deskou tl. 12,5 mm příčka tl. 100 mm, profil 75, s izolací, EI do 60, Rw do 54 dB</t>
  </si>
  <si>
    <t>1917051128</t>
  </si>
  <si>
    <t>https://podminky.urs.cz/item/CS_URS_2022_02/763211124</t>
  </si>
  <si>
    <t>2,25*3,25</t>
  </si>
  <si>
    <t>-0,8*1,97</t>
  </si>
  <si>
    <t>54</t>
  </si>
  <si>
    <t>763211235</t>
  </si>
  <si>
    <t>Příčka ze sádrovláknitých desek s nosnou konstrukcí z jednoduchých ocelových profilů UW, CW dvojitě opláštěná deskami tl. 2 x 12,5 mm s izolací, EI 90, příčka tl. 150 mm, profil 100, Rw do 64 dB</t>
  </si>
  <si>
    <t>-275749964</t>
  </si>
  <si>
    <t>https://podminky.urs.cz/item/CS_URS_2022_02/763211235</t>
  </si>
  <si>
    <t>55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</si>
  <si>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</si>
  <si>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</si>
  <si>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-879987640</t>
  </si>
  <si>
    <t>https://podminky.urs.cz/item/CS_URS_2022_02/998763301</t>
  </si>
  <si>
    <t>56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</si>
  <si>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</si>
  <si>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</si>
  <si>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-133550211</t>
  </si>
  <si>
    <t>https://podminky.urs.cz/item/CS_URS_2022_02/998763381</t>
  </si>
  <si>
    <t>764</t>
  </si>
  <si>
    <t>Konstrukce klempířské</t>
  </si>
  <si>
    <t>57</t>
  </si>
  <si>
    <t>764216642</t>
  </si>
  <si>
    <t>Oplechování parapetů z pozinkovaného plechu s povrchovou úpravou rovných celoplošně lepené, bez rohů rš 200 mm</t>
  </si>
  <si>
    <t>-74389679</t>
  </si>
  <si>
    <t>https://podminky.urs.cz/item/CS_URS_2022_02/764216642</t>
  </si>
  <si>
    <t>1,8</t>
  </si>
  <si>
    <t>58</t>
  </si>
  <si>
    <t>998764101</t>
  </si>
  <si>
    <t>Přesun hmot pro konstrukce klempířské stanovený z hmotnosti přesunovaného materiálu vodorovná dopravní vzdálenost do 50 m v objektech výšky do 6 m</t>
  </si>
  <si>
    <t>-590229597</t>
  </si>
  <si>
    <t>https://podminky.urs.cz/item/CS_URS_2022_02/998764101</t>
  </si>
  <si>
    <t>59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</si>
  <si>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</si>
  <si>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</si>
  <si>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-1574606522</t>
  </si>
  <si>
    <t>https://podminky.urs.cz/item/CS_URS_2022_02/998764181</t>
  </si>
  <si>
    <t>766</t>
  </si>
  <si>
    <t>Konstrukce truhlářské</t>
  </si>
  <si>
    <t>60</t>
  </si>
  <si>
    <t>T01</t>
  </si>
  <si>
    <t>M+D Dělící zástěny pro dvě toalety, včetně dveří 700x1970 mm, materiál DTD, kompletní dodání viz PD</t>
  </si>
  <si>
    <t>1822513382</t>
  </si>
  <si>
    <t>61</t>
  </si>
  <si>
    <t>T02</t>
  </si>
  <si>
    <t>M+D Dělící zástěny pro tři sprchy, materiál DTD, kompletní dodání viz PD</t>
  </si>
  <si>
    <t>-53195583</t>
  </si>
  <si>
    <t>62</t>
  </si>
  <si>
    <t>O01</t>
  </si>
  <si>
    <t>M+D Dveře 1800x1970 mm, vnitřní, otočné, plné, včetně zárubně, kování a příslušenství</t>
  </si>
  <si>
    <t>-193489078</t>
  </si>
  <si>
    <t>63</t>
  </si>
  <si>
    <t>O04</t>
  </si>
  <si>
    <t>M+D Okno plastové 900x1800 mm, otevíravé sklopné,izolační trosjklo s neprůhlednou foĺií, včetně kování a příslušenství</t>
  </si>
  <si>
    <t>1044201247</t>
  </si>
  <si>
    <t>64</t>
  </si>
  <si>
    <t>998766101</t>
  </si>
  <si>
    <t>Přesun hmot pro konstrukce truhlářské stanovený z hmotnosti přesunovaného materiálu vodorovná dopravní vzdálenost do 50 m v objektech výšky do 6 m</t>
  </si>
  <si>
    <t>1547438771</t>
  </si>
  <si>
    <t>https://podminky.urs.cz/item/CS_URS_2022_02/998766101</t>
  </si>
  <si>
    <t>65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</si>
  <si>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</si>
  <si>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</si>
  <si>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-203080396</t>
  </si>
  <si>
    <t>https://podminky.urs.cz/item/CS_URS_2022_02/998766181</t>
  </si>
  <si>
    <t>767</t>
  </si>
  <si>
    <t>Konstrukce zámečnické</t>
  </si>
  <si>
    <t>66</t>
  </si>
  <si>
    <t>O02</t>
  </si>
  <si>
    <t>M+D Dveře kovové 800x1970 mm, vnitřní, otočné, plné, včetně zárubně, kování a příslušenství</t>
  </si>
  <si>
    <t>-1984241948</t>
  </si>
  <si>
    <t>67</t>
  </si>
  <si>
    <t>O03</t>
  </si>
  <si>
    <t>M+D Dveře kovové 700x1970 mm, vnitřní, otočné, plné, včetně zárubně, kování a příslušenství</t>
  </si>
  <si>
    <t>-940103531</t>
  </si>
  <si>
    <t>68</t>
  </si>
  <si>
    <t>998767101</t>
  </si>
  <si>
    <t>Přesun hmot pro zámečnické konstrukce stanovený z hmotnosti přesunovaného materiálu vodorovná dopravní vzdálenost do 50 m v objektech výšky do 6 m</t>
  </si>
  <si>
    <t>378846381</t>
  </si>
  <si>
    <t>https://podminky.urs.cz/item/CS_URS_2022_02/998767101</t>
  </si>
  <si>
    <t>771</t>
  </si>
  <si>
    <t>Podlahy z dlaždic</t>
  </si>
  <si>
    <t>69</t>
  </si>
  <si>
    <t>771111011</t>
  </si>
  <si>
    <t>Příprava podkladu před provedením dlažby vysátí podlah</t>
  </si>
  <si>
    <t>-2021200558</t>
  </si>
  <si>
    <t>https://podminky.urs.cz/item/CS_URS_2022_02/771111011</t>
  </si>
  <si>
    <t>13,55</t>
  </si>
  <si>
    <t>6,18</t>
  </si>
  <si>
    <t>6,25</t>
  </si>
  <si>
    <t>70</t>
  </si>
  <si>
    <t>771121011</t>
  </si>
  <si>
    <t>Příprava podkladu před provedením dlažby nátěr penetrační na podlahu</t>
  </si>
  <si>
    <t>177060688</t>
  </si>
  <si>
    <t>https://podminky.urs.cz/item/CS_URS_2022_02/771121011</t>
  </si>
  <si>
    <t>71</t>
  </si>
  <si>
    <t>771151022</t>
  </si>
  <si>
    <t>Příprava podkladu před provedením dlažby samonivelační stěrka min.pevnosti 30 MPa, tloušťky přes 3 do 5 mm</t>
  </si>
  <si>
    <t>143370873</t>
  </si>
  <si>
    <t>https://podminky.urs.cz/item/CS_URS_2022_02/771151022</t>
  </si>
  <si>
    <t>72</t>
  </si>
  <si>
    <t>771474112</t>
  </si>
  <si>
    <t>Montáž soklů z dlaždic keramických lepených flexibilním lepidlem rovných, výšky přes 65 do 90 mm</t>
  </si>
  <si>
    <t>1208637403</t>
  </si>
  <si>
    <t>https://podminky.urs.cz/item/CS_URS_2022_02/771474112</t>
  </si>
  <si>
    <t>mč. 1.12</t>
  </si>
  <si>
    <t>5+5+4,45+4,45</t>
  </si>
  <si>
    <t>73</t>
  </si>
  <si>
    <t>59761338</t>
  </si>
  <si>
    <t>sokl-dlažba keramická slinutá hladká do interiéru i exteriéru 445x85mm</t>
  </si>
  <si>
    <t>2007037448</t>
  </si>
  <si>
    <t>18,9*2,475 'Přepočtené koeficientem množství</t>
  </si>
  <si>
    <t>74</t>
  </si>
  <si>
    <t>771574113</t>
  </si>
  <si>
    <t>Montáž podlah z dlaždic keramických lepených flexibilním lepidlem maloformátových hladkých přes 12 do 19 ks/m2</t>
  </si>
  <si>
    <t>-1630206987</t>
  </si>
  <si>
    <t>https://podminky.urs.cz/item/CS_URS_2022_02/771574113</t>
  </si>
  <si>
    <t>75</t>
  </si>
  <si>
    <t>59761603</t>
  </si>
  <si>
    <t>dlažba keramická hutná hladká do interiéru přes 12 do 19ks/m2</t>
  </si>
  <si>
    <t>1900908932</t>
  </si>
  <si>
    <t>25,98*1,1 'Přepočtené koeficientem množství</t>
  </si>
  <si>
    <t>76</t>
  </si>
  <si>
    <t>771591112</t>
  </si>
  <si>
    <t>Izolace podlahy pod dlažbu nátěrem nebo stěrkou ve dvou vrstvách</t>
  </si>
  <si>
    <t>-1566009268</t>
  </si>
  <si>
    <t>https://podminky.urs.cz/item/CS_URS_2022_02/771591112</t>
  </si>
  <si>
    <t>77</t>
  </si>
  <si>
    <t>771591115</t>
  </si>
  <si>
    <t>Podlahy - dokončovací práce spárování silikonem</t>
  </si>
  <si>
    <t>1654946988</t>
  </si>
  <si>
    <t>https://podminky.urs.cz/item/CS_URS_2022_02/771591115</t>
  </si>
  <si>
    <t>18,9+10+12,5</t>
  </si>
  <si>
    <t>78</t>
  </si>
  <si>
    <t>771591241</t>
  </si>
  <si>
    <t>Izolace podlahy pod dlažbu těsnícími izolačními pásy vnitřní kout</t>
  </si>
  <si>
    <t>553983447</t>
  </si>
  <si>
    <t>https://podminky.urs.cz/item/CS_URS_2022_02/771591241</t>
  </si>
  <si>
    <t>79</t>
  </si>
  <si>
    <t>771591251</t>
  </si>
  <si>
    <t>Izolace podlahy pod dlažbu těsnícími izolačními pásy z manžety pro prostupy potrubí</t>
  </si>
  <si>
    <t>-783878152</t>
  </si>
  <si>
    <t>https://podminky.urs.cz/item/CS_URS_2022_02/771591251</t>
  </si>
  <si>
    <t>80</t>
  </si>
  <si>
    <t>771591264</t>
  </si>
  <si>
    <t>Izolace podlahy pod dlažbu těsnícími izolačními pásy mezi podlahou a stěnu</t>
  </si>
  <si>
    <t>-469978519</t>
  </si>
  <si>
    <t>https://podminky.urs.cz/item/CS_URS_2022_02/771591264</t>
  </si>
  <si>
    <t>2,75+2,75+2,25+2,25</t>
  </si>
  <si>
    <t>81</t>
  </si>
  <si>
    <t>771592011</t>
  </si>
  <si>
    <t>Čištění vnitřních ploch po položení dlažby podlah nebo schodišť chemickými prostředky</t>
  </si>
  <si>
    <t>1607514980</t>
  </si>
  <si>
    <t>https://podminky.urs.cz/item/CS_URS_2022_02/771592011</t>
  </si>
  <si>
    <t>82</t>
  </si>
  <si>
    <t>998771101</t>
  </si>
  <si>
    <t>Přesun hmot pro podlahy z dlaždic stanovený z hmotnosti přesunovaného materiálu vodorovná dopravní vzdálenost do 50 m v objektech výšky do 6 m</t>
  </si>
  <si>
    <t>-1438462963</t>
  </si>
  <si>
    <t>https://podminky.urs.cz/item/CS_URS_2022_02/998771101</t>
  </si>
  <si>
    <t>83</t>
  </si>
  <si>
    <t>998771181</t>
  </si>
  <si>
    <t>Přesun hmot pro podlahy z dlaždic stanovený z hmotnosti přesunovaného materiálu Příplatek k ceně za přesun prováděný bez použití mechanizace pro jakoukoliv výšku objektu</t>
  </si>
  <si>
    <t>1843710584</t>
  </si>
  <si>
    <t>https://podminky.urs.cz/item/CS_URS_2022_02/998771181</t>
  </si>
  <si>
    <t>781</t>
  </si>
  <si>
    <t>Dokončovací práce - obklady</t>
  </si>
  <si>
    <t>84</t>
  </si>
  <si>
    <t>781111011</t>
  </si>
  <si>
    <t>Příprava podkladu před provedením obkladu oprášení (ometení) stěny</t>
  </si>
  <si>
    <t>1027835475</t>
  </si>
  <si>
    <t>https://podminky.urs.cz/item/CS_URS_2022_02/781111011</t>
  </si>
  <si>
    <t>9,9*3,25</t>
  </si>
  <si>
    <t>10*3,25</t>
  </si>
  <si>
    <t>85</t>
  </si>
  <si>
    <t>781121011</t>
  </si>
  <si>
    <t>Příprava podkladu před provedením obkladu nátěr penetrační na stěnu</t>
  </si>
  <si>
    <t>1360814342</t>
  </si>
  <si>
    <t>https://podminky.urs.cz/item/CS_URS_2022_02/781121011</t>
  </si>
  <si>
    <t>86</t>
  </si>
  <si>
    <t>781131112</t>
  </si>
  <si>
    <t>Izolace stěny pod obklad izolace nátěrem nebo stěrkou ve dvou vrstvách</t>
  </si>
  <si>
    <t>-358856698</t>
  </si>
  <si>
    <t>https://podminky.urs.cz/item/CS_URS_2022_02/781131112</t>
  </si>
  <si>
    <t>87</t>
  </si>
  <si>
    <t>781131232</t>
  </si>
  <si>
    <t>Izolace stěny pod obklad izolace těsnícími izolačními pásy pro styčné nebo dilatační spáry</t>
  </si>
  <si>
    <t>-830727900</t>
  </si>
  <si>
    <t>https://podminky.urs.cz/item/CS_URS_2022_02/781131232</t>
  </si>
  <si>
    <t>3,25*4</t>
  </si>
  <si>
    <t>88</t>
  </si>
  <si>
    <t>781474113</t>
  </si>
  <si>
    <t>Montáž obkladů vnitřních stěn z dlaždic keramických lepených flexibilním lepidlem maloformátových hladkých přes 12 do 19 ks/m2</t>
  </si>
  <si>
    <t>-613558115</t>
  </si>
  <si>
    <t>https://podminky.urs.cz/item/CS_URS_2022_02/781474113</t>
  </si>
  <si>
    <t>89</t>
  </si>
  <si>
    <t>59761071</t>
  </si>
  <si>
    <t>obklad keramický hladký přes 12 do 19ks/m2</t>
  </si>
  <si>
    <t>-1328964299</t>
  </si>
  <si>
    <t>64,675*1,1 'Přepočtené koeficientem množství</t>
  </si>
  <si>
    <t>90</t>
  </si>
  <si>
    <t>781494111</t>
  </si>
  <si>
    <t>Obklad - dokončující práce profily ukončovací lepené flexibilním lepidlem rohové</t>
  </si>
  <si>
    <t>-1490783764</t>
  </si>
  <si>
    <t>https://podminky.urs.cz/item/CS_URS_2022_02/781494111</t>
  </si>
  <si>
    <t>(1,8+1,8+0,9+0,9)*2</t>
  </si>
  <si>
    <t>91</t>
  </si>
  <si>
    <t>781495115</t>
  </si>
  <si>
    <t>Obklad - dokončující práce ostatní práce spárování silikonem</t>
  </si>
  <si>
    <t>779249488</t>
  </si>
  <si>
    <t>https://podminky.urs.cz/item/CS_URS_2022_02/781495115</t>
  </si>
  <si>
    <t>3,25*8</t>
  </si>
  <si>
    <t>1,8*4</t>
  </si>
  <si>
    <t>0,9*4</t>
  </si>
  <si>
    <t>92</t>
  </si>
  <si>
    <t>781495142</t>
  </si>
  <si>
    <t>Obklad - dokončující práce průnik obkladem kruhový, bez izolace přes DN 30 do DN 90</t>
  </si>
  <si>
    <t>-1408357847</t>
  </si>
  <si>
    <t>https://podminky.urs.cz/item/CS_URS_2022_02/781495142</t>
  </si>
  <si>
    <t>93</t>
  </si>
  <si>
    <t>781495211</t>
  </si>
  <si>
    <t>Čištění vnitřních ploch po provedení obkladu stěn chemickými prostředky</t>
  </si>
  <si>
    <t>-503780841</t>
  </si>
  <si>
    <t>https://podminky.urs.cz/item/CS_URS_2022_02/781495211</t>
  </si>
  <si>
    <t>94</t>
  </si>
  <si>
    <t>998781101</t>
  </si>
  <si>
    <t>Přesun hmot pro obklady keramické stanovený z hmotnosti přesunovaného materiálu vodorovná dopravní vzdálenost do 50 m v objektech výšky do 6 m</t>
  </si>
  <si>
    <t>-151806774</t>
  </si>
  <si>
    <t>https://podminky.urs.cz/item/CS_URS_2022_02/998781101</t>
  </si>
  <si>
    <t>95</t>
  </si>
  <si>
    <t>998781181</t>
  </si>
  <si>
    <t>Přesun hmot pro obklady keramické stanovený z hmotnosti přesunovaného materiálu Příplatek k cenám za přesun prováděný bez použití mechanizace pro jakoukoliv výšku objektu</t>
  </si>
  <si>
    <t>458749412</t>
  </si>
  <si>
    <t>https://podminky.urs.cz/item/CS_URS_2022_02/998781181</t>
  </si>
  <si>
    <t>783</t>
  </si>
  <si>
    <t>Dokončovací práce - nátěry</t>
  </si>
  <si>
    <t>96</t>
  </si>
  <si>
    <t>783301401</t>
  </si>
  <si>
    <t>Příprava podkladu zámečnických konstrukcí před provedením nátěru ometení</t>
  </si>
  <si>
    <t>-1626386795</t>
  </si>
  <si>
    <t>https://podminky.urs.cz/item/CS_URS_2022_02/783301401</t>
  </si>
  <si>
    <t>2,3*2*0,775</t>
  </si>
  <si>
    <t>2,6*2*0,775</t>
  </si>
  <si>
    <t>1,2*2*0,439</t>
  </si>
  <si>
    <t>97</t>
  </si>
  <si>
    <t>783314101</t>
  </si>
  <si>
    <t>Základní nátěr zámečnických konstrukcí jednonásobný syntetický</t>
  </si>
  <si>
    <t>533548514</t>
  </si>
  <si>
    <t>https://podminky.urs.cz/item/CS_URS_2022_02/783314101</t>
  </si>
  <si>
    <t>98</t>
  </si>
  <si>
    <t>783315101</t>
  </si>
  <si>
    <t>Mezinátěr zámečnických konstrukcí jednonásobný syntetický standardní</t>
  </si>
  <si>
    <t>1201299316</t>
  </si>
  <si>
    <t>https://podminky.urs.cz/item/CS_URS_2022_02/783315101</t>
  </si>
  <si>
    <t>99</t>
  </si>
  <si>
    <t>783317101</t>
  </si>
  <si>
    <t>Krycí nátěr (email) zámečnických konstrukcí jednonásobný syntetický standardní</t>
  </si>
  <si>
    <t>-1996608197</t>
  </si>
  <si>
    <t>https://podminky.urs.cz/item/CS_URS_2022_02/783317101</t>
  </si>
  <si>
    <t>100</t>
  </si>
  <si>
    <t>783604140</t>
  </si>
  <si>
    <t>Provedení nátěru otopných těles základního jednonásobného litinových</t>
  </si>
  <si>
    <t>-1860888622</t>
  </si>
  <si>
    <t>https://podminky.urs.cz/item/CS_URS_2022_02/783604140</t>
  </si>
  <si>
    <t>101</t>
  </si>
  <si>
    <t>24613580</t>
  </si>
  <si>
    <t>hmota nátěrová alkydová samozákladující rychleschnoucí</t>
  </si>
  <si>
    <t>kg</t>
  </si>
  <si>
    <t>2069165352</t>
  </si>
  <si>
    <t>6*0,26 'Přepočtené koeficientem množství</t>
  </si>
  <si>
    <t>102</t>
  </si>
  <si>
    <t>783606823</t>
  </si>
  <si>
    <t>Odstranění nátěrů z otopných těles litinových odstraňovačem nátěrů s obroušením</t>
  </si>
  <si>
    <t>1736737973</t>
  </si>
  <si>
    <t>https://podminky.urs.cz/item/CS_URS_2022_02/783606823</t>
  </si>
  <si>
    <t>3*2</t>
  </si>
  <si>
    <t>103</t>
  </si>
  <si>
    <t>783606824</t>
  </si>
  <si>
    <t>Odstranění nátěrů z otopných těles litinových okartáčováním</t>
  </si>
  <si>
    <t>-2029571038</t>
  </si>
  <si>
    <t>https://podminky.urs.cz/item/CS_URS_2022_02/783606824</t>
  </si>
  <si>
    <t>104</t>
  </si>
  <si>
    <t>783607240</t>
  </si>
  <si>
    <t>Provedení nátěru otopných těles krycího dvojnásobného litinových</t>
  </si>
  <si>
    <t>-1778248348</t>
  </si>
  <si>
    <t>https://podminky.urs.cz/item/CS_URS_2022_02/783607240</t>
  </si>
  <si>
    <t>105</t>
  </si>
  <si>
    <t>24621532</t>
  </si>
  <si>
    <t>hmota nátěrová syntetická krycí (email) na tepelně namáhané kovy</t>
  </si>
  <si>
    <t>1866089465</t>
  </si>
  <si>
    <t>6*0,38 'Přepočtené koeficientem množství</t>
  </si>
  <si>
    <t>784</t>
  </si>
  <si>
    <t>Dokončovací práce - malby a tapety</t>
  </si>
  <si>
    <t>106</t>
  </si>
  <si>
    <t>784111003</t>
  </si>
  <si>
    <t>Oprášení (ometení) podkladu v místnostech výšky přes 3,80 do 5,00 m</t>
  </si>
  <si>
    <t>-1796156745</t>
  </si>
  <si>
    <t>https://podminky.urs.cz/item/CS_URS_2022_02/784111003</t>
  </si>
  <si>
    <t>18,9*3,25</t>
  </si>
  <si>
    <t>9,9*1,25</t>
  </si>
  <si>
    <t>10*1,25</t>
  </si>
  <si>
    <t>25,68</t>
  </si>
  <si>
    <t>107</t>
  </si>
  <si>
    <t>784181114</t>
  </si>
  <si>
    <t>Penetrace podkladu jednonásobná základní pigmentovaná v místnostech výšky přes 3,80 do 5,00 m</t>
  </si>
  <si>
    <t>1795302665</t>
  </si>
  <si>
    <t>https://podminky.urs.cz/item/CS_URS_2022_02/784181114</t>
  </si>
  <si>
    <t>108</t>
  </si>
  <si>
    <t>784211103</t>
  </si>
  <si>
    <t>Malby z malířských směsí oděruvzdorných za mokra dvojnásobné, bílé za mokra oděruvzdorné výborně v místnostech výšky přes 3,80 do 5,00 m</t>
  </si>
  <si>
    <t>1644636220</t>
  </si>
  <si>
    <t>https://podminky.urs.cz/item/CS_URS_2022_02/784211103</t>
  </si>
  <si>
    <t>VRN</t>
  </si>
  <si>
    <t>Vedlejší rozpočtové náklady</t>
  </si>
  <si>
    <t>VRN3</t>
  </si>
  <si>
    <t>Zařízení staveniště</t>
  </si>
  <si>
    <t>109</t>
  </si>
  <si>
    <t>032903000</t>
  </si>
  <si>
    <t>Náklady na provoz a údržbu vybavení staveniště</t>
  </si>
  <si>
    <t>1024</t>
  </si>
  <si>
    <t>-1746154959</t>
  </si>
  <si>
    <t>VRN4</t>
  </si>
  <si>
    <t>Inženýrská činnost</t>
  </si>
  <si>
    <t>110</t>
  </si>
  <si>
    <t>042503000</t>
  </si>
  <si>
    <t>Plán BOZP na staveništi</t>
  </si>
  <si>
    <t>498696740</t>
  </si>
  <si>
    <t>111</t>
  </si>
  <si>
    <t>045002000</t>
  </si>
  <si>
    <t>Hlavní tituly průvodních činností a nákladů inženýrská činnost kompletační a koordinační činnost</t>
  </si>
  <si>
    <t>-61982823</t>
  </si>
  <si>
    <t>112</t>
  </si>
  <si>
    <t>049002000</t>
  </si>
  <si>
    <t>Ostatní inženýrská činnost</t>
  </si>
  <si>
    <t>-1816319686</t>
  </si>
  <si>
    <t>SO 02 - Elektro</t>
  </si>
  <si>
    <t>KAP atelier</t>
  </si>
  <si>
    <t>D1 - Elektroinstalace</t>
  </si>
  <si>
    <t xml:space="preserve">    D2 - Doplnění rozváděče R1</t>
  </si>
  <si>
    <t xml:space="preserve">    D3 - Spínače, ovládače, zásuvky</t>
  </si>
  <si>
    <t xml:space="preserve">    D4 - Kabely a příslušenství</t>
  </si>
  <si>
    <t xml:space="preserve">    D5 - Svítidla</t>
  </si>
  <si>
    <t xml:space="preserve">    D6 - HODINOVE ZUCTOVACI SAZBY</t>
  </si>
  <si>
    <t>D7 - Ostatní</t>
  </si>
  <si>
    <t xml:space="preserve">    D8 - Zkoušky a prohlídky elektrických rozvodů a zařízení celková prohlídka a vyhotovení revizní zprávy pr</t>
  </si>
  <si>
    <t>D1</t>
  </si>
  <si>
    <t>Elektroinstalace</t>
  </si>
  <si>
    <t>D2</t>
  </si>
  <si>
    <t>Doplnění rozváděče R1</t>
  </si>
  <si>
    <t>Pol1</t>
  </si>
  <si>
    <t>PFL7-10/1N/B/003-A Chránič s nadpr.ochr Ir=250A+puls.SS,A,1+N,char.B, Idn=0.03A, In=10A</t>
  </si>
  <si>
    <t>ks</t>
  </si>
  <si>
    <t>Pol2</t>
  </si>
  <si>
    <t>PFL7-16/1N/B/003-A Chránič s nadpr.ochr Ir=250A+puls.SS,A,1+N,char.B, Idn=0.03A, In=16A</t>
  </si>
  <si>
    <t>Pol3</t>
  </si>
  <si>
    <t>PL7-B16/1 Jistič PL7, char B, 1-pólový, Icn=10kA, In=16A</t>
  </si>
  <si>
    <t>D3</t>
  </si>
  <si>
    <t>Spínače, ovládače, zásuvky</t>
  </si>
  <si>
    <t>Pol4</t>
  </si>
  <si>
    <t>3559-A01345 Přístroj spínače jednopólového (bezšroubové svorky); řazení 1, 1So (do hořl. podkladů B až E)</t>
  </si>
  <si>
    <t>Pol5</t>
  </si>
  <si>
    <t>3558A-A651 B Kryt spínače kolébkového; d. Tango; b. bílá (do hořl. podkladů B až E - při použití bezšroubových přístrojů)</t>
  </si>
  <si>
    <t>Pol6</t>
  </si>
  <si>
    <t>3901A-B10 B Rámeček pro elektroinstalační přístroje, jednonásobný; d. Tango; b. bílá (do hořl. podkladů B až E - při použití bezšroubových přístrojů)</t>
  </si>
  <si>
    <t>Pol7</t>
  </si>
  <si>
    <t>KP 68_KA KRABICE PŘÍSTROJOVÁ</t>
  </si>
  <si>
    <t>D4</t>
  </si>
  <si>
    <t>Kabely a příslušenství</t>
  </si>
  <si>
    <t>Pol8</t>
  </si>
  <si>
    <t>CYKY-J 3x2.5 , pevně</t>
  </si>
  <si>
    <t>Pol9</t>
  </si>
  <si>
    <t>CYKY-J 3x1.5 , pevně</t>
  </si>
  <si>
    <t>Pol10</t>
  </si>
  <si>
    <t>CYKY-O 2x1.5 , pevně</t>
  </si>
  <si>
    <t>D5</t>
  </si>
  <si>
    <t>Svítidla</t>
  </si>
  <si>
    <t>Pol11</t>
  </si>
  <si>
    <t>BRSB4KO480V5/ND/PIR Svítidlo BRSB, 12x12 LED 840, kryt opál PMMA, IP44, prům. 480mm, 1200mA , PIR senzor</t>
  </si>
  <si>
    <t>Ks</t>
  </si>
  <si>
    <t>Pol12</t>
  </si>
  <si>
    <t>PL3500L1N3ND MODUS PL 3500, úzký korpus 1575mm, LED 830, korpus PE, opálový PC kryt, IP65, zdroj 700mA</t>
  </si>
  <si>
    <t>D6</t>
  </si>
  <si>
    <t>HODINOVE ZUCTOVACI SAZBY</t>
  </si>
  <si>
    <t>Pol13</t>
  </si>
  <si>
    <t>Přesunutí a přepojení stávajícího rozváděče R1</t>
  </si>
  <si>
    <t>hod</t>
  </si>
  <si>
    <t>Pol14</t>
  </si>
  <si>
    <t>Podružný materiál</t>
  </si>
  <si>
    <t>D7</t>
  </si>
  <si>
    <t>Ostatní</t>
  </si>
  <si>
    <t>D8</t>
  </si>
  <si>
    <t>Zkoušky a prohlídky elektrických rozvodů a zařízení celková prohlídka a vyhotovení revizní zprávy pr</t>
  </si>
  <si>
    <t>Pol15</t>
  </si>
  <si>
    <t>do 100 tis.Kč</t>
  </si>
  <si>
    <t>SO 03 -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</si>
  <si>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</si>
  <si>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</si>
  <si>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</si>
  <si>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</si>
  <si>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VRN1 - Průzkumné, geodetické a projektové práce</t>
  </si>
  <si>
    <t xml:space="preserve">    VRN9 - Ostatní náklady</t>
  </si>
  <si>
    <t>949101111</t>
  </si>
  <si>
    <t>Lešení pomocné pracovní pro objekty pozemních staveb pro zatížení do 150 kg/m2, o výšce lešeňové podlahy do 1,9 m</t>
  </si>
  <si>
    <t>-1217977859</t>
  </si>
  <si>
    <t>https://podminky.urs.cz/item/CS_URS_2022_02/949101111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</si>
  <si>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</si>
  <si>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</si>
  <si>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1081762862</t>
  </si>
  <si>
    <t>https://podminky.urs.cz/item/CS_URS_2022_02/998018001</t>
  </si>
  <si>
    <t>731</t>
  </si>
  <si>
    <t>Ústřední vytápění - kotelny</t>
  </si>
  <si>
    <t>731244106</t>
  </si>
  <si>
    <t>Kotle ocelové teplovodní plynové závěsné kondenzační pro vytápění 1,8-19,0 kW</t>
  </si>
  <si>
    <t>soubor</t>
  </si>
  <si>
    <t>174191200</t>
  </si>
  <si>
    <t>https://podminky.urs.cz/item/CS_URS_2022_02/731244106</t>
  </si>
  <si>
    <t>998731101</t>
  </si>
  <si>
    <t>Přesun hmot pro kotelny stanovený z hmotnosti přesunovaného materiálu vodorovná dopravní vzdálenost do 50 m v objektech výšky do 6 m</t>
  </si>
  <si>
    <t>2068974406</t>
  </si>
  <si>
    <t>https://podminky.urs.cz/item/CS_URS_2022_02/998731101</t>
  </si>
  <si>
    <t>998731181</t>
  </si>
  <si>
    <t>Přesun hmot pro kotelny stanovený z hmotnosti přesunovaného materiálu Příplatek k cenám za přesun prováděný bez použití mechanizace pro jakoukoliv výšku objektu</t>
  </si>
  <si>
    <t>-324020257</t>
  </si>
  <si>
    <t>https://podminky.urs.cz/item/CS_URS_2022_02/998731181</t>
  </si>
  <si>
    <t>733</t>
  </si>
  <si>
    <t>Ústřední vytápění - rozvodné potrubí</t>
  </si>
  <si>
    <t>733111503</t>
  </si>
  <si>
    <t>Potrubí z trubek ocelových závitových černých spojovaných lisováním bezešvých PN 16 do 110°C DN 15</t>
  </si>
  <si>
    <t>1663077214</t>
  </si>
  <si>
    <t>https://podminky.urs.cz/item/CS_URS_2022_02/733111503</t>
  </si>
  <si>
    <t>1,1+1,1+3+3</t>
  </si>
  <si>
    <t>0,5+0,5+3+3</t>
  </si>
  <si>
    <t>733111505</t>
  </si>
  <si>
    <t>Potrubí z trubek ocelových závitových černých spojovaných lisováním bezešvých PN 16 do 110°C DN 25</t>
  </si>
  <si>
    <t>-53890727</t>
  </si>
  <si>
    <t>https://podminky.urs.cz/item/CS_URS_2022_02/733111505</t>
  </si>
  <si>
    <t>0,7+0,7+1,5+1,5</t>
  </si>
  <si>
    <t>73312081X</t>
  </si>
  <si>
    <t>Demontáž potrubí z trubek ocelových hladkých</t>
  </si>
  <si>
    <t>391409608</t>
  </si>
  <si>
    <t>15,2+4,4</t>
  </si>
  <si>
    <t>733190107</t>
  </si>
  <si>
    <t>Zkoušky těsnosti potrubí, manžety prostupové z trubek ocelových zkoušky těsnosti potrubí (za provozu) z trubek ocelových závitových DN do 40</t>
  </si>
  <si>
    <t>1950234394</t>
  </si>
  <si>
    <t>https://podminky.urs.cz/item/CS_URS_2022_02/733190107</t>
  </si>
  <si>
    <t>998733101</t>
  </si>
  <si>
    <t>Přesun hmot pro rozvody potrubí stanovený z hmotnosti přesunovaného materiálu vodorovná dopravní vzdálenost do 50 m v objektech výšky do 6 m</t>
  </si>
  <si>
    <t>-1621870293</t>
  </si>
  <si>
    <t>https://podminky.urs.cz/item/CS_URS_2022_02/998733101</t>
  </si>
  <si>
    <t>998733181</t>
  </si>
  <si>
    <t>Přesun hmot pro rozvody potrubí stanovený z hmotnosti přesunovaného materiálu Příplatek k cenám za přesun prováděný bez použití mechanizace pro jakoukoliv výšku objektu</t>
  </si>
  <si>
    <t>1234798175</t>
  </si>
  <si>
    <t>https://podminky.urs.cz/item/CS_URS_2022_02/998733181</t>
  </si>
  <si>
    <t>R4384</t>
  </si>
  <si>
    <t>Napojení nového potrubí na stávající potrubí</t>
  </si>
  <si>
    <t>-300374374</t>
  </si>
  <si>
    <t>T1112</t>
  </si>
  <si>
    <t>Topná zkouška</t>
  </si>
  <si>
    <t>1092477675</t>
  </si>
  <si>
    <t>T1113</t>
  </si>
  <si>
    <t>Zaregulování a oživení systému topení</t>
  </si>
  <si>
    <t>1927705978</t>
  </si>
  <si>
    <t>734</t>
  </si>
  <si>
    <t>Ústřední vytápění - armatury</t>
  </si>
  <si>
    <t>734221682</t>
  </si>
  <si>
    <t>Ventily regulační závitové hlavice termostatické, pro ovládání ventilů PN 10 do 110°C kapalinové otopných těles VK</t>
  </si>
  <si>
    <t>-320615418</t>
  </si>
  <si>
    <t>https://podminky.urs.cz/item/CS_URS_2022_02/734221682</t>
  </si>
  <si>
    <t>734261232</t>
  </si>
  <si>
    <t>Šroubení topenářské PN 16 do 120°C přímé G 3/8</t>
  </si>
  <si>
    <t>2084512986</t>
  </si>
  <si>
    <t>https://podminky.urs.cz/item/CS_URS_2022_02/734261232</t>
  </si>
  <si>
    <t>998734101</t>
  </si>
  <si>
    <t>Přesun hmot pro armatury stanovený z hmotnosti přesunovaného materiálu vodorovná dopravní vzdálenost do 50 m v objektech výšky do 6 m</t>
  </si>
  <si>
    <t>228843349</t>
  </si>
  <si>
    <t>https://podminky.urs.cz/item/CS_URS_2022_02/998734101</t>
  </si>
  <si>
    <t>998734181</t>
  </si>
  <si>
    <t>Přesun hmot pro armatury stanovený z hmotnosti přesunovaného materiálu Příplatek k cenám za přesun prováděný bez použití mechanizace pro jakoukoliv výšku objektu</t>
  </si>
  <si>
    <t>-894849527</t>
  </si>
  <si>
    <t>https://podminky.urs.cz/item/CS_URS_2022_02/998734181</t>
  </si>
  <si>
    <t>735</t>
  </si>
  <si>
    <t>Ústřední vytápění - otopná tělesa</t>
  </si>
  <si>
    <t>735151174</t>
  </si>
  <si>
    <t>Otopná tělesa panelová jednodesková PN 1,0 MPa, T do 110°C bez přídavné přestupní plochy výšky tělesa 600 mm stavební délky / výkonu 700 mm / 423 W</t>
  </si>
  <si>
    <t>282354664</t>
  </si>
  <si>
    <t>https://podminky.urs.cz/item/CS_URS_2022_02/735151174</t>
  </si>
  <si>
    <t>735151191</t>
  </si>
  <si>
    <t>Otopná tělesa panelová jednodesková PN 1,0 MPa, T do 110°C bez přídavné přestupní plochy výšky tělesa 900 mm stavební délky / výkonu 400 mm / 350 W</t>
  </si>
  <si>
    <t>781365172</t>
  </si>
  <si>
    <t>https://podminky.urs.cz/item/CS_URS_2022_02/735151191</t>
  </si>
  <si>
    <t>998735101</t>
  </si>
  <si>
    <t>Přesun hmot pro otopná tělesa stanovený z hmotnosti přesunovaného materiálu vodorovná dopravní vzdálenost do 50 m v objektech výšky do 6 m</t>
  </si>
  <si>
    <t>-918798370</t>
  </si>
  <si>
    <t>https://podminky.urs.cz/item/CS_URS_2022_02/998735101</t>
  </si>
  <si>
    <t>998735181</t>
  </si>
  <si>
    <t>Přesun hmot pro otopná tělesa stanovený z hmotnosti přesunovaného materiálu Příplatek k cenám za přesun prováděný bez použití mechanizace pro jakoukoliv výšku objektu</t>
  </si>
  <si>
    <t>289053258</t>
  </si>
  <si>
    <t>https://podminky.urs.cz/item/CS_URS_2022_02/998735181</t>
  </si>
  <si>
    <t>VRN1</t>
  </si>
  <si>
    <t>Průzkumné, geodetické a projektové práce</t>
  </si>
  <si>
    <t>012002000</t>
  </si>
  <si>
    <t>Vytyčení, zameření stavby</t>
  </si>
  <si>
    <t>-1390670278</t>
  </si>
  <si>
    <t>013254000</t>
  </si>
  <si>
    <t>Průzkumné, geodetické a projektové práce projektové práce dokumentace stavby (výkresová a textová) skutečného provedení stavby</t>
  </si>
  <si>
    <t>1943837018</t>
  </si>
  <si>
    <t>030001000.1</t>
  </si>
  <si>
    <t xml:space="preserve">Zařízení staveniště (Zajištění vody, elektro, vytápění objektu po dobu stavby, ostraha, oplocení staveniště, dopravní značení, stavební buňky a pod.) </t>
  </si>
  <si>
    <t>1533530916</t>
  </si>
  <si>
    <t>VRN9</t>
  </si>
  <si>
    <t>Ostatní náklady</t>
  </si>
  <si>
    <t>090001000.1</t>
  </si>
  <si>
    <t xml:space="preserve">Posudky, měření, kontrolní a revizní zkoušky stávajících a nově vybudovaných konstrukcí a objektů
</t>
  </si>
  <si>
    <t>-1747840505</t>
  </si>
  <si>
    <t>SO 04 - ZTI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</si>
  <si>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</si>
  <si>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</si>
  <si>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</si>
  <si>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</si>
  <si>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1913467147</t>
  </si>
  <si>
    <t>421313322</t>
  </si>
  <si>
    <t>721</t>
  </si>
  <si>
    <t>Zdravotechnika - vnitřní kanalizace</t>
  </si>
  <si>
    <t>721174043</t>
  </si>
  <si>
    <t>Potrubí z trub polypropylenových připojovací DN 50</t>
  </si>
  <si>
    <t>1551292572</t>
  </si>
  <si>
    <t>https://podminky.urs.cz/item/CS_URS_2022_02/721174043</t>
  </si>
  <si>
    <t>2,9+1</t>
  </si>
  <si>
    <t>2,3+1</t>
  </si>
  <si>
    <t>2,8</t>
  </si>
  <si>
    <t>721174045</t>
  </si>
  <si>
    <t>Potrubí z trub polypropylenových připojovací DN 110</t>
  </si>
  <si>
    <t>18125603</t>
  </si>
  <si>
    <t>https://podminky.urs.cz/item/CS_URS_2022_02/721174045</t>
  </si>
  <si>
    <t>2,9+3,25+1+2,15</t>
  </si>
  <si>
    <t>721212123</t>
  </si>
  <si>
    <t>Odtokové sprchové žlaby se zápachovou uzávěrkou a krycím roštem délky 800 mm</t>
  </si>
  <si>
    <t>1807652782</t>
  </si>
  <si>
    <t>https://podminky.urs.cz/item/CS_URS_2022_02/721212123</t>
  </si>
  <si>
    <t>721273153</t>
  </si>
  <si>
    <t>Ventilační hlavice z polypropylenu (PP) DN 110</t>
  </si>
  <si>
    <t>-438146043</t>
  </si>
  <si>
    <t>https://podminky.urs.cz/item/CS_URS_2022_02/721273153</t>
  </si>
  <si>
    <t>721290111</t>
  </si>
  <si>
    <t>Zkouška těsnosti kanalizace v objektech vodou do DN 125</t>
  </si>
  <si>
    <t>-2078348555</t>
  </si>
  <si>
    <t>https://podminky.urs.cz/item/CS_URS_2022_02/721290111</t>
  </si>
  <si>
    <t>11+9,3</t>
  </si>
  <si>
    <t>998721101</t>
  </si>
  <si>
    <t>Přesun hmot pro vnitřní kanalizace stanovený z hmotnosti přesunovaného materiálu vodorovná dopravní vzdálenost do 50 m v objektech výšky do 6 m</t>
  </si>
  <si>
    <t>1596507058</t>
  </si>
  <si>
    <t>https://podminky.urs.cz/item/CS_URS_2022_02/998721101</t>
  </si>
  <si>
    <t>998721181</t>
  </si>
  <si>
    <t>Přesun hmot pro vnitřní kanalizace stanovený z hmotnosti přesunovaného materiálu Příplatek k ceně za přesun prováděný bez použití mechanizace pro jakoukoliv výšku objektu</t>
  </si>
  <si>
    <t>-1217634168</t>
  </si>
  <si>
    <t>https://podminky.urs.cz/item/CS_URS_2022_02/998721181</t>
  </si>
  <si>
    <t>R38449</t>
  </si>
  <si>
    <t>1981399681</t>
  </si>
  <si>
    <t>722</t>
  </si>
  <si>
    <t>Zdravotechnika - vnitřní vodovod</t>
  </si>
  <si>
    <t>722174021</t>
  </si>
  <si>
    <t>Potrubí z plastových trubek z polypropylenu PPR svařovaných polyfúzně PN 20 (SDR 6) D 16 x 2,7</t>
  </si>
  <si>
    <t>1890012189</t>
  </si>
  <si>
    <t>https://podminky.urs.cz/item/CS_URS_2022_02/722174021</t>
  </si>
  <si>
    <t>2,9*2</t>
  </si>
  <si>
    <t>2,2*2</t>
  </si>
  <si>
    <t>1*2*2</t>
  </si>
  <si>
    <t>1*2</t>
  </si>
  <si>
    <t>2*2</t>
  </si>
  <si>
    <t>722174022</t>
  </si>
  <si>
    <t>Potrubí z plastových trubek z polypropylenu PPR svařovaných polyfúzně PN 20 (SDR 6) D 20 x 3,4</t>
  </si>
  <si>
    <t>1418075692</t>
  </si>
  <si>
    <t>https://podminky.urs.cz/item/CS_URS_2022_02/722174022</t>
  </si>
  <si>
    <t>0,5*2</t>
  </si>
  <si>
    <t>2,75*2</t>
  </si>
  <si>
    <t>2*2*2</t>
  </si>
  <si>
    <t>722174023</t>
  </si>
  <si>
    <t>Potrubí z plastových trubek z polypropylenu PPR svařovaných polyfúzně PN 20 (SDR 6) D 25 x 4,2</t>
  </si>
  <si>
    <t>1697944127</t>
  </si>
  <si>
    <t>https://podminky.urs.cz/item/CS_URS_2022_02/722174023</t>
  </si>
  <si>
    <t>2,15*2</t>
  </si>
  <si>
    <t>4+4</t>
  </si>
  <si>
    <t>722174025</t>
  </si>
  <si>
    <t>Potrubí z plastových trubek z polypropylenu PPR svařovaných polyfúzně PN 20 (SDR 6) D 40 x 6,7</t>
  </si>
  <si>
    <t>1814510460</t>
  </si>
  <si>
    <t>https://podminky.urs.cz/item/CS_URS_2022_02/722174025</t>
  </si>
  <si>
    <t>3,7</t>
  </si>
  <si>
    <t>4+4,5+2</t>
  </si>
  <si>
    <t>722181221</t>
  </si>
  <si>
    <t>Ochrana potrubí termoizolačními trubicemi z pěnového polyetylenu PE přilepenými v příčných a podélných spojích, tloušťky izolace přes 6 do 9 mm, vnitřního průměru izolace DN do 22 mm</t>
  </si>
  <si>
    <t>-717593190</t>
  </si>
  <si>
    <t>https://podminky.urs.cz/item/CS_URS_2022_02/722181221</t>
  </si>
  <si>
    <t>21,2+14,5</t>
  </si>
  <si>
    <t>722181222</t>
  </si>
  <si>
    <t>Ochrana potrubí termoizolačními trubicemi z pěnového polyetylenu PE přilepenými v příčných a podélných spojích, tloušťky izolace přes 6 do 9 mm, vnitřního průměru izolace DN přes 22 do 45 mm</t>
  </si>
  <si>
    <t>-17712086</t>
  </si>
  <si>
    <t>https://podminky.urs.cz/item/CS_URS_2022_02/722181222</t>
  </si>
  <si>
    <t>14,2+12,3</t>
  </si>
  <si>
    <t>722240123</t>
  </si>
  <si>
    <t>Armatury z plastických hmot kohouty (PPR) kulové DN 25</t>
  </si>
  <si>
    <t>1041753795</t>
  </si>
  <si>
    <t>https://podminky.urs.cz/item/CS_URS_2022_02/722240123</t>
  </si>
  <si>
    <t>722290234</t>
  </si>
  <si>
    <t>Zkoušky, proplach a desinfekce vodovodního potrubí proplach a desinfekce vodovodního potrubí do DN 80</t>
  </si>
  <si>
    <t>-1296879631</t>
  </si>
  <si>
    <t>https://podminky.urs.cz/item/CS_URS_2022_02/722290234</t>
  </si>
  <si>
    <t>21,2+14,5+12,3+14,2</t>
  </si>
  <si>
    <t>998722101</t>
  </si>
  <si>
    <t>Přesun hmot pro vnitřní vodovod stanovený z hmotnosti přesunovaného materiálu vodorovná dopravní vzdálenost do 50 m v objektech výšky do 6 m</t>
  </si>
  <si>
    <t>1115520576</t>
  </si>
  <si>
    <t>https://podminky.urs.cz/item/CS_URS_2022_02/998722101</t>
  </si>
  <si>
    <t>998722181</t>
  </si>
  <si>
    <t>Přesun hmot pro vnitřní vodovod stanovený z hmotnosti přesunovaného materiálu Příplatek k ceně za přesun prováděný bez použití mechanizace pro jakoukoliv výšku objektu</t>
  </si>
  <si>
    <t>-2055841132</t>
  </si>
  <si>
    <t>https://podminky.urs.cz/item/CS_URS_2022_02/998722181</t>
  </si>
  <si>
    <t>725</t>
  </si>
  <si>
    <t>Zdravotechnika - zařizovací předměty</t>
  </si>
  <si>
    <t>725112002</t>
  </si>
  <si>
    <t>Zařízení záchodů klozety keramické standardní samostatně stojící s hlubokým splachováním odpad svislý</t>
  </si>
  <si>
    <t>1651615885</t>
  </si>
  <si>
    <t>https://podminky.urs.cz/item/CS_URS_2022_02/725112002</t>
  </si>
  <si>
    <t>725211618</t>
  </si>
  <si>
    <t>Umyvadla keramická bílá bez výtokových armatur připevněná na stěnu šrouby s krytem na sifon (polosloupem), šířka umyvadla 650 mm</t>
  </si>
  <si>
    <t>1337722500</t>
  </si>
  <si>
    <t>https://podminky.urs.cz/item/CS_URS_2022_02/725211618</t>
  </si>
  <si>
    <t>725813111</t>
  </si>
  <si>
    <t>Ventily rohové bez připojovací trubičky nebo flexi hadičky G 1/2"</t>
  </si>
  <si>
    <t>1395832116</t>
  </si>
  <si>
    <t>https://podminky.urs.cz/item/CS_URS_2022_02/725813111</t>
  </si>
  <si>
    <t>725822613</t>
  </si>
  <si>
    <t>Baterie umyvadlové stojánkové pákové s výpustí</t>
  </si>
  <si>
    <t>-2030547058</t>
  </si>
  <si>
    <t>https://podminky.urs.cz/item/CS_URS_2022_02/725822613</t>
  </si>
  <si>
    <t>725841333X</t>
  </si>
  <si>
    <t>Baterie sprchové podomítkové (zápustné) s přepínačem a pevnou sprchou, s omezenou dobou výtoku</t>
  </si>
  <si>
    <t>1431681380</t>
  </si>
  <si>
    <t>998725101</t>
  </si>
  <si>
    <t>Přesun hmot pro zařizovací předměty stanovený z hmotnosti přesunovaného materiálu vodorovná dopravní vzdálenost do 50 m v objektech výšky do 6 m</t>
  </si>
  <si>
    <t>-1244602605</t>
  </si>
  <si>
    <t>https://podminky.urs.cz/item/CS_URS_2022_02/998725101</t>
  </si>
  <si>
    <t>998725181</t>
  </si>
  <si>
    <t>Přesun hmot pro zařizovací předměty stanovený z hmotnosti přesunovaného materiálu Příplatek k cenám za přesun prováděný bez použití mechanizace pro jakoukoliv výšku objektu</t>
  </si>
  <si>
    <t>-1089845404</t>
  </si>
  <si>
    <t>https://podminky.urs.cz/item/CS_URS_2022_02/998725181</t>
  </si>
  <si>
    <t>Z</t>
  </si>
  <si>
    <t xml:space="preserve">M+D Zásobník teplé vody 1000 l , 1010x2050mm </t>
  </si>
  <si>
    <t>141360738</t>
  </si>
  <si>
    <t>726</t>
  </si>
  <si>
    <t>Zdravotechnika - předstěnové instalace</t>
  </si>
  <si>
    <t>726131041</t>
  </si>
  <si>
    <t>Předstěnové instalační systémy do lehkých stěn s kovovou konstrukcí pro závěsné klozety ovládání zepředu, stavební výšky 1120 mm</t>
  </si>
  <si>
    <t>1027124602</t>
  </si>
  <si>
    <t>https://podminky.urs.cz/item/CS_URS_2022_02/726131041</t>
  </si>
  <si>
    <t>726191001</t>
  </si>
  <si>
    <t>Ostatní příslušenství instalačních systémů zvukoizolační souprava pro WC a bidet</t>
  </si>
  <si>
    <t>131910464</t>
  </si>
  <si>
    <t>https://podminky.urs.cz/item/CS_URS_2022_02/726191001</t>
  </si>
  <si>
    <t>726191002</t>
  </si>
  <si>
    <t>Ostatní příslušenství instalačních systémů souprava pro předstěnovou montáž</t>
  </si>
  <si>
    <t>1642461777</t>
  </si>
  <si>
    <t>https://podminky.urs.cz/item/CS_URS_2022_02/726191002</t>
  </si>
  <si>
    <t>998726111</t>
  </si>
  <si>
    <t>Přesun hmot pro instalační prefabrikáty stanovený z hmotnosti přesunovaného materiálu vodorovná dopravní vzdálenost do 50 m v objektech výšky do 6 m</t>
  </si>
  <si>
    <t>785147443</t>
  </si>
  <si>
    <t>https://podminky.urs.cz/item/CS_URS_2022_02/998726111</t>
  </si>
  <si>
    <t>998726181</t>
  </si>
  <si>
    <t>Přesun hmot pro instalační prefabrikáty stanovený z hmotnosti přesunovaného materiálu Příplatek k cenám za přesun prováděný bez použití mechanizace pro jakoukoliv výšku objektu</t>
  </si>
  <si>
    <t>-1888629996</t>
  </si>
  <si>
    <t>https://podminky.urs.cz/item/CS_URS_2022_02/998726181</t>
  </si>
  <si>
    <t>1600040813</t>
  </si>
  <si>
    <t>774288</t>
  </si>
  <si>
    <t>-1139669511</t>
  </si>
  <si>
    <t>1021005056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</si>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</sst>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311272221" TargetMode="External" /><Relationship Id="rId2" Type="http://schemas.openxmlformats.org/officeDocument/2006/relationships/hyperlink" Target="https://podminky.urs.cz/item/CS_URS_2022_02/413941121" TargetMode="External" /><Relationship Id="rId3" Type="http://schemas.openxmlformats.org/officeDocument/2006/relationships/hyperlink" Target="https://podminky.urs.cz/item/CS_URS_2022_02/413941123" TargetMode="External" /><Relationship Id="rId4" Type="http://schemas.openxmlformats.org/officeDocument/2006/relationships/hyperlink" Target="https://podminky.urs.cz/item/CS_URS_2022_02/611131121" TargetMode="External" /><Relationship Id="rId5" Type="http://schemas.openxmlformats.org/officeDocument/2006/relationships/hyperlink" Target="https://podminky.urs.cz/item/CS_URS_2022_02/611142001" TargetMode="External" /><Relationship Id="rId6" Type="http://schemas.openxmlformats.org/officeDocument/2006/relationships/hyperlink" Target="https://podminky.urs.cz/item/CS_URS_2022_02/611321131" TargetMode="External" /><Relationship Id="rId7" Type="http://schemas.openxmlformats.org/officeDocument/2006/relationships/hyperlink" Target="https://podminky.urs.cz/item/CS_URS_2022_02/611335401" TargetMode="External" /><Relationship Id="rId8" Type="http://schemas.openxmlformats.org/officeDocument/2006/relationships/hyperlink" Target="https://podminky.urs.cz/item/CS_URS_2022_02/612131121" TargetMode="External" /><Relationship Id="rId9" Type="http://schemas.openxmlformats.org/officeDocument/2006/relationships/hyperlink" Target="https://podminky.urs.cz/item/CS_URS_2022_02/612142001" TargetMode="External" /><Relationship Id="rId10" Type="http://schemas.openxmlformats.org/officeDocument/2006/relationships/hyperlink" Target="https://podminky.urs.cz/item/CS_URS_2022_02/612321131" TargetMode="External" /><Relationship Id="rId11" Type="http://schemas.openxmlformats.org/officeDocument/2006/relationships/hyperlink" Target="https://podminky.urs.cz/item/CS_URS_2022_02/612325302" TargetMode="External" /><Relationship Id="rId12" Type="http://schemas.openxmlformats.org/officeDocument/2006/relationships/hyperlink" Target="https://podminky.urs.cz/item/CS_URS_2022_02/612335402" TargetMode="External" /><Relationship Id="rId13" Type="http://schemas.openxmlformats.org/officeDocument/2006/relationships/hyperlink" Target="https://podminky.urs.cz/item/CS_URS_2022_02/619991001" TargetMode="External" /><Relationship Id="rId14" Type="http://schemas.openxmlformats.org/officeDocument/2006/relationships/hyperlink" Target="https://podminky.urs.cz/item/CS_URS_2022_02/622131101" TargetMode="External" /><Relationship Id="rId15" Type="http://schemas.openxmlformats.org/officeDocument/2006/relationships/hyperlink" Target="https://podminky.urs.cz/item/CS_URS_2022_02/622142001" TargetMode="External" /><Relationship Id="rId16" Type="http://schemas.openxmlformats.org/officeDocument/2006/relationships/hyperlink" Target="https://podminky.urs.cz/item/CS_URS_2022_02/622151011" TargetMode="External" /><Relationship Id="rId17" Type="http://schemas.openxmlformats.org/officeDocument/2006/relationships/hyperlink" Target="https://podminky.urs.cz/item/CS_URS_2022_02/622321111" TargetMode="External" /><Relationship Id="rId18" Type="http://schemas.openxmlformats.org/officeDocument/2006/relationships/hyperlink" Target="https://podminky.urs.cz/item/CS_URS_2022_02/622531012" TargetMode="External" /><Relationship Id="rId19" Type="http://schemas.openxmlformats.org/officeDocument/2006/relationships/hyperlink" Target="https://podminky.urs.cz/item/CS_URS_2022_02/631311234" TargetMode="External" /><Relationship Id="rId20" Type="http://schemas.openxmlformats.org/officeDocument/2006/relationships/hyperlink" Target="https://podminky.urs.cz/item/CS_URS_2022_02/631312141" TargetMode="External" /><Relationship Id="rId21" Type="http://schemas.openxmlformats.org/officeDocument/2006/relationships/hyperlink" Target="https://podminky.urs.cz/item/CS_URS_2022_02/631319203" TargetMode="External" /><Relationship Id="rId22" Type="http://schemas.openxmlformats.org/officeDocument/2006/relationships/hyperlink" Target="https://podminky.urs.cz/item/CS_URS_2022_02/949101112" TargetMode="External" /><Relationship Id="rId23" Type="http://schemas.openxmlformats.org/officeDocument/2006/relationships/hyperlink" Target="https://podminky.urs.cz/item/CS_URS_2022_02/952901111" TargetMode="External" /><Relationship Id="rId24" Type="http://schemas.openxmlformats.org/officeDocument/2006/relationships/hyperlink" Target="https://podminky.urs.cz/item/CS_URS_2022_02/962032241" TargetMode="External" /><Relationship Id="rId25" Type="http://schemas.openxmlformats.org/officeDocument/2006/relationships/hyperlink" Target="https://podminky.urs.cz/item/CS_URS_2022_02/965042231" TargetMode="External" /><Relationship Id="rId26" Type="http://schemas.openxmlformats.org/officeDocument/2006/relationships/hyperlink" Target="https://podminky.urs.cz/item/CS_URS_2022_02/965081223" TargetMode="External" /><Relationship Id="rId27" Type="http://schemas.openxmlformats.org/officeDocument/2006/relationships/hyperlink" Target="https://podminky.urs.cz/item/CS_URS_2022_02/974042565" TargetMode="External" /><Relationship Id="rId28" Type="http://schemas.openxmlformats.org/officeDocument/2006/relationships/hyperlink" Target="https://podminky.urs.cz/item/CS_URS_2022_02/974042587" TargetMode="External" /><Relationship Id="rId29" Type="http://schemas.openxmlformats.org/officeDocument/2006/relationships/hyperlink" Target="https://podminky.urs.cz/item/CS_URS_2022_02/978035117" TargetMode="External" /><Relationship Id="rId30" Type="http://schemas.openxmlformats.org/officeDocument/2006/relationships/hyperlink" Target="https://podminky.urs.cz/item/CS_URS_2022_02/978059541" TargetMode="External" /><Relationship Id="rId31" Type="http://schemas.openxmlformats.org/officeDocument/2006/relationships/hyperlink" Target="https://podminky.urs.cz/item/CS_URS_2022_02/997013211" TargetMode="External" /><Relationship Id="rId32" Type="http://schemas.openxmlformats.org/officeDocument/2006/relationships/hyperlink" Target="https://podminky.urs.cz/item/CS_URS_2022_02/997013501" TargetMode="External" /><Relationship Id="rId33" Type="http://schemas.openxmlformats.org/officeDocument/2006/relationships/hyperlink" Target="https://podminky.urs.cz/item/CS_URS_2022_02/997013509" TargetMode="External" /><Relationship Id="rId34" Type="http://schemas.openxmlformats.org/officeDocument/2006/relationships/hyperlink" Target="https://podminky.urs.cz/item/CS_URS_2022_02/997013631" TargetMode="External" /><Relationship Id="rId35" Type="http://schemas.openxmlformats.org/officeDocument/2006/relationships/hyperlink" Target="https://podminky.urs.cz/item/CS_URS_2022_02/998017001" TargetMode="External" /><Relationship Id="rId36" Type="http://schemas.openxmlformats.org/officeDocument/2006/relationships/hyperlink" Target="https://podminky.urs.cz/item/CS_URS_2022_02/741311813" TargetMode="External" /><Relationship Id="rId37" Type="http://schemas.openxmlformats.org/officeDocument/2006/relationships/hyperlink" Target="https://podminky.urs.cz/item/CS_URS_2022_02/741315823" TargetMode="External" /><Relationship Id="rId38" Type="http://schemas.openxmlformats.org/officeDocument/2006/relationships/hyperlink" Target="https://podminky.urs.cz/item/CS_URS_2022_02/741371811" TargetMode="External" /><Relationship Id="rId39" Type="http://schemas.openxmlformats.org/officeDocument/2006/relationships/hyperlink" Target="https://podminky.urs.cz/item/CS_URS_2022_02/751322011" TargetMode="External" /><Relationship Id="rId40" Type="http://schemas.openxmlformats.org/officeDocument/2006/relationships/hyperlink" Target="https://podminky.urs.cz/item/CS_URS_2022_02/751510041" TargetMode="External" /><Relationship Id="rId41" Type="http://schemas.openxmlformats.org/officeDocument/2006/relationships/hyperlink" Target="https://podminky.urs.cz/item/CS_URS_2022_02/751572101" TargetMode="External" /><Relationship Id="rId42" Type="http://schemas.openxmlformats.org/officeDocument/2006/relationships/hyperlink" Target="https://podminky.urs.cz/item/CS_URS_2022_02/998751101" TargetMode="External" /><Relationship Id="rId43" Type="http://schemas.openxmlformats.org/officeDocument/2006/relationships/hyperlink" Target="https://podminky.urs.cz/item/CS_URS_2022_02/998751181" TargetMode="External" /><Relationship Id="rId44" Type="http://schemas.openxmlformats.org/officeDocument/2006/relationships/hyperlink" Target="https://podminky.urs.cz/item/CS_URS_2022_02/763121466" TargetMode="External" /><Relationship Id="rId45" Type="http://schemas.openxmlformats.org/officeDocument/2006/relationships/hyperlink" Target="https://podminky.urs.cz/item/CS_URS_2022_02/763211124" TargetMode="External" /><Relationship Id="rId46" Type="http://schemas.openxmlformats.org/officeDocument/2006/relationships/hyperlink" Target="https://podminky.urs.cz/item/CS_URS_2022_02/763211235" TargetMode="External" /><Relationship Id="rId47" Type="http://schemas.openxmlformats.org/officeDocument/2006/relationships/hyperlink" Target="https://podminky.urs.cz/item/CS_URS_2022_02/998763301" TargetMode="External" /><Relationship Id="rId48" Type="http://schemas.openxmlformats.org/officeDocument/2006/relationships/hyperlink" Target="https://podminky.urs.cz/item/CS_URS_2022_02/998763381" TargetMode="External" /><Relationship Id="rId49" Type="http://schemas.openxmlformats.org/officeDocument/2006/relationships/hyperlink" Target="https://podminky.urs.cz/item/CS_URS_2022_02/764216642" TargetMode="External" /><Relationship Id="rId50" Type="http://schemas.openxmlformats.org/officeDocument/2006/relationships/hyperlink" Target="https://podminky.urs.cz/item/CS_URS_2022_02/998764101" TargetMode="External" /><Relationship Id="rId51" Type="http://schemas.openxmlformats.org/officeDocument/2006/relationships/hyperlink" Target="https://podminky.urs.cz/item/CS_URS_2022_02/998764181" TargetMode="External" /><Relationship Id="rId52" Type="http://schemas.openxmlformats.org/officeDocument/2006/relationships/hyperlink" Target="https://podminky.urs.cz/item/CS_URS_2022_02/998766101" TargetMode="External" /><Relationship Id="rId53" Type="http://schemas.openxmlformats.org/officeDocument/2006/relationships/hyperlink" Target="https://podminky.urs.cz/item/CS_URS_2022_02/998766181" TargetMode="External" /><Relationship Id="rId54" Type="http://schemas.openxmlformats.org/officeDocument/2006/relationships/hyperlink" Target="https://podminky.urs.cz/item/CS_URS_2022_02/998767101" TargetMode="External" /><Relationship Id="rId55" Type="http://schemas.openxmlformats.org/officeDocument/2006/relationships/hyperlink" Target="https://podminky.urs.cz/item/CS_URS_2022_02/771111011" TargetMode="External" /><Relationship Id="rId56" Type="http://schemas.openxmlformats.org/officeDocument/2006/relationships/hyperlink" Target="https://podminky.urs.cz/item/CS_URS_2022_02/771121011" TargetMode="External" /><Relationship Id="rId57" Type="http://schemas.openxmlformats.org/officeDocument/2006/relationships/hyperlink" Target="https://podminky.urs.cz/item/CS_URS_2022_02/771151022" TargetMode="External" /><Relationship Id="rId58" Type="http://schemas.openxmlformats.org/officeDocument/2006/relationships/hyperlink" Target="https://podminky.urs.cz/item/CS_URS_2022_02/771474112" TargetMode="External" /><Relationship Id="rId59" Type="http://schemas.openxmlformats.org/officeDocument/2006/relationships/hyperlink" Target="https://podminky.urs.cz/item/CS_URS_2022_02/771574113" TargetMode="External" /><Relationship Id="rId60" Type="http://schemas.openxmlformats.org/officeDocument/2006/relationships/hyperlink" Target="https://podminky.urs.cz/item/CS_URS_2022_02/771591112" TargetMode="External" /><Relationship Id="rId61" Type="http://schemas.openxmlformats.org/officeDocument/2006/relationships/hyperlink" Target="https://podminky.urs.cz/item/CS_URS_2022_02/771591115" TargetMode="External" /><Relationship Id="rId62" Type="http://schemas.openxmlformats.org/officeDocument/2006/relationships/hyperlink" Target="https://podminky.urs.cz/item/CS_URS_2022_02/771591241" TargetMode="External" /><Relationship Id="rId63" Type="http://schemas.openxmlformats.org/officeDocument/2006/relationships/hyperlink" Target="https://podminky.urs.cz/item/CS_URS_2022_02/771591251" TargetMode="External" /><Relationship Id="rId64" Type="http://schemas.openxmlformats.org/officeDocument/2006/relationships/hyperlink" Target="https://podminky.urs.cz/item/CS_URS_2022_02/771591264" TargetMode="External" /><Relationship Id="rId65" Type="http://schemas.openxmlformats.org/officeDocument/2006/relationships/hyperlink" Target="https://podminky.urs.cz/item/CS_URS_2022_02/771592011" TargetMode="External" /><Relationship Id="rId66" Type="http://schemas.openxmlformats.org/officeDocument/2006/relationships/hyperlink" Target="https://podminky.urs.cz/item/CS_URS_2022_02/998771101" TargetMode="External" /><Relationship Id="rId67" Type="http://schemas.openxmlformats.org/officeDocument/2006/relationships/hyperlink" Target="https://podminky.urs.cz/item/CS_URS_2022_02/998771181" TargetMode="External" /><Relationship Id="rId68" Type="http://schemas.openxmlformats.org/officeDocument/2006/relationships/hyperlink" Target="https://podminky.urs.cz/item/CS_URS_2022_02/781111011" TargetMode="External" /><Relationship Id="rId69" Type="http://schemas.openxmlformats.org/officeDocument/2006/relationships/hyperlink" Target="https://podminky.urs.cz/item/CS_URS_2022_02/781121011" TargetMode="External" /><Relationship Id="rId70" Type="http://schemas.openxmlformats.org/officeDocument/2006/relationships/hyperlink" Target="https://podminky.urs.cz/item/CS_URS_2022_02/781131112" TargetMode="External" /><Relationship Id="rId71" Type="http://schemas.openxmlformats.org/officeDocument/2006/relationships/hyperlink" Target="https://podminky.urs.cz/item/CS_URS_2022_02/781131232" TargetMode="External" /><Relationship Id="rId72" Type="http://schemas.openxmlformats.org/officeDocument/2006/relationships/hyperlink" Target="https://podminky.urs.cz/item/CS_URS_2022_02/781474113" TargetMode="External" /><Relationship Id="rId73" Type="http://schemas.openxmlformats.org/officeDocument/2006/relationships/hyperlink" Target="https://podminky.urs.cz/item/CS_URS_2022_02/781494111" TargetMode="External" /><Relationship Id="rId74" Type="http://schemas.openxmlformats.org/officeDocument/2006/relationships/hyperlink" Target="https://podminky.urs.cz/item/CS_URS_2022_02/781495115" TargetMode="External" /><Relationship Id="rId75" Type="http://schemas.openxmlformats.org/officeDocument/2006/relationships/hyperlink" Target="https://podminky.urs.cz/item/CS_URS_2022_02/781495142" TargetMode="External" /><Relationship Id="rId76" Type="http://schemas.openxmlformats.org/officeDocument/2006/relationships/hyperlink" Target="https://podminky.urs.cz/item/CS_URS_2022_02/781495211" TargetMode="External" /><Relationship Id="rId77" Type="http://schemas.openxmlformats.org/officeDocument/2006/relationships/hyperlink" Target="https://podminky.urs.cz/item/CS_URS_2022_02/998781101" TargetMode="External" /><Relationship Id="rId78" Type="http://schemas.openxmlformats.org/officeDocument/2006/relationships/hyperlink" Target="https://podminky.urs.cz/item/CS_URS_2022_02/998781181" TargetMode="External" /><Relationship Id="rId79" Type="http://schemas.openxmlformats.org/officeDocument/2006/relationships/hyperlink" Target="https://podminky.urs.cz/item/CS_URS_2022_02/783301401" TargetMode="External" /><Relationship Id="rId80" Type="http://schemas.openxmlformats.org/officeDocument/2006/relationships/hyperlink" Target="https://podminky.urs.cz/item/CS_URS_2022_02/783314101" TargetMode="External" /><Relationship Id="rId81" Type="http://schemas.openxmlformats.org/officeDocument/2006/relationships/hyperlink" Target="https://podminky.urs.cz/item/CS_URS_2022_02/783315101" TargetMode="External" /><Relationship Id="rId82" Type="http://schemas.openxmlformats.org/officeDocument/2006/relationships/hyperlink" Target="https://podminky.urs.cz/item/CS_URS_2022_02/783317101" TargetMode="External" /><Relationship Id="rId83" Type="http://schemas.openxmlformats.org/officeDocument/2006/relationships/hyperlink" Target="https://podminky.urs.cz/item/CS_URS_2022_02/783604140" TargetMode="External" /><Relationship Id="rId84" Type="http://schemas.openxmlformats.org/officeDocument/2006/relationships/hyperlink" Target="https://podminky.urs.cz/item/CS_URS_2022_02/783606823" TargetMode="External" /><Relationship Id="rId85" Type="http://schemas.openxmlformats.org/officeDocument/2006/relationships/hyperlink" Target="https://podminky.urs.cz/item/CS_URS_2022_02/783606824" TargetMode="External" /><Relationship Id="rId86" Type="http://schemas.openxmlformats.org/officeDocument/2006/relationships/hyperlink" Target="https://podminky.urs.cz/item/CS_URS_2022_02/783607240" TargetMode="External" /><Relationship Id="rId87" Type="http://schemas.openxmlformats.org/officeDocument/2006/relationships/hyperlink" Target="https://podminky.urs.cz/item/CS_URS_2022_02/784111003" TargetMode="External" /><Relationship Id="rId88" Type="http://schemas.openxmlformats.org/officeDocument/2006/relationships/hyperlink" Target="https://podminky.urs.cz/item/CS_URS_2022_02/784181114" TargetMode="External" /><Relationship Id="rId89" Type="http://schemas.openxmlformats.org/officeDocument/2006/relationships/hyperlink" Target="https://podminky.urs.cz/item/CS_URS_2022_02/784211103" TargetMode="External" /><Relationship Id="rId9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949101111" TargetMode="External" /><Relationship Id="rId2" Type="http://schemas.openxmlformats.org/officeDocument/2006/relationships/hyperlink" Target="https://podminky.urs.cz/item/CS_URS_2022_02/998018001" TargetMode="External" /><Relationship Id="rId3" Type="http://schemas.openxmlformats.org/officeDocument/2006/relationships/hyperlink" Target="https://podminky.urs.cz/item/CS_URS_2022_02/731244106" TargetMode="External" /><Relationship Id="rId4" Type="http://schemas.openxmlformats.org/officeDocument/2006/relationships/hyperlink" Target="https://podminky.urs.cz/item/CS_URS_2022_02/998731101" TargetMode="External" /><Relationship Id="rId5" Type="http://schemas.openxmlformats.org/officeDocument/2006/relationships/hyperlink" Target="https://podminky.urs.cz/item/CS_URS_2022_02/998731181" TargetMode="External" /><Relationship Id="rId6" Type="http://schemas.openxmlformats.org/officeDocument/2006/relationships/hyperlink" Target="https://podminky.urs.cz/item/CS_URS_2022_02/733111503" TargetMode="External" /><Relationship Id="rId7" Type="http://schemas.openxmlformats.org/officeDocument/2006/relationships/hyperlink" Target="https://podminky.urs.cz/item/CS_URS_2022_02/733111505" TargetMode="External" /><Relationship Id="rId8" Type="http://schemas.openxmlformats.org/officeDocument/2006/relationships/hyperlink" Target="https://podminky.urs.cz/item/CS_URS_2022_02/733190107" TargetMode="External" /><Relationship Id="rId9" Type="http://schemas.openxmlformats.org/officeDocument/2006/relationships/hyperlink" Target="https://podminky.urs.cz/item/CS_URS_2022_02/998733101" TargetMode="External" /><Relationship Id="rId10" Type="http://schemas.openxmlformats.org/officeDocument/2006/relationships/hyperlink" Target="https://podminky.urs.cz/item/CS_URS_2022_02/998733181" TargetMode="External" /><Relationship Id="rId11" Type="http://schemas.openxmlformats.org/officeDocument/2006/relationships/hyperlink" Target="https://podminky.urs.cz/item/CS_URS_2022_02/734221682" TargetMode="External" /><Relationship Id="rId12" Type="http://schemas.openxmlformats.org/officeDocument/2006/relationships/hyperlink" Target="https://podminky.urs.cz/item/CS_URS_2022_02/734261232" TargetMode="External" /><Relationship Id="rId13" Type="http://schemas.openxmlformats.org/officeDocument/2006/relationships/hyperlink" Target="https://podminky.urs.cz/item/CS_URS_2022_02/998734101" TargetMode="External" /><Relationship Id="rId14" Type="http://schemas.openxmlformats.org/officeDocument/2006/relationships/hyperlink" Target="https://podminky.urs.cz/item/CS_URS_2022_02/998734181" TargetMode="External" /><Relationship Id="rId15" Type="http://schemas.openxmlformats.org/officeDocument/2006/relationships/hyperlink" Target="https://podminky.urs.cz/item/CS_URS_2022_02/735151174" TargetMode="External" /><Relationship Id="rId16" Type="http://schemas.openxmlformats.org/officeDocument/2006/relationships/hyperlink" Target="https://podminky.urs.cz/item/CS_URS_2022_02/735151191" TargetMode="External" /><Relationship Id="rId17" Type="http://schemas.openxmlformats.org/officeDocument/2006/relationships/hyperlink" Target="https://podminky.urs.cz/item/CS_URS_2022_02/998735101" TargetMode="External" /><Relationship Id="rId18" Type="http://schemas.openxmlformats.org/officeDocument/2006/relationships/hyperlink" Target="https://podminky.urs.cz/item/CS_URS_2022_02/998735181" TargetMode="External" /><Relationship Id="rId1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949101111" TargetMode="External" /><Relationship Id="rId2" Type="http://schemas.openxmlformats.org/officeDocument/2006/relationships/hyperlink" Target="https://podminky.urs.cz/item/CS_URS_2022_02/998018001" TargetMode="External" /><Relationship Id="rId3" Type="http://schemas.openxmlformats.org/officeDocument/2006/relationships/hyperlink" Target="https://podminky.urs.cz/item/CS_URS_2022_02/721174043" TargetMode="External" /><Relationship Id="rId4" Type="http://schemas.openxmlformats.org/officeDocument/2006/relationships/hyperlink" Target="https://podminky.urs.cz/item/CS_URS_2022_02/721174045" TargetMode="External" /><Relationship Id="rId5" Type="http://schemas.openxmlformats.org/officeDocument/2006/relationships/hyperlink" Target="https://podminky.urs.cz/item/CS_URS_2022_02/721212123" TargetMode="External" /><Relationship Id="rId6" Type="http://schemas.openxmlformats.org/officeDocument/2006/relationships/hyperlink" Target="https://podminky.urs.cz/item/CS_URS_2022_02/721273153" TargetMode="External" /><Relationship Id="rId7" Type="http://schemas.openxmlformats.org/officeDocument/2006/relationships/hyperlink" Target="https://podminky.urs.cz/item/CS_URS_2022_02/721290111" TargetMode="External" /><Relationship Id="rId8" Type="http://schemas.openxmlformats.org/officeDocument/2006/relationships/hyperlink" Target="https://podminky.urs.cz/item/CS_URS_2022_02/998721101" TargetMode="External" /><Relationship Id="rId9" Type="http://schemas.openxmlformats.org/officeDocument/2006/relationships/hyperlink" Target="https://podminky.urs.cz/item/CS_URS_2022_02/998721181" TargetMode="External" /><Relationship Id="rId10" Type="http://schemas.openxmlformats.org/officeDocument/2006/relationships/hyperlink" Target="https://podminky.urs.cz/item/CS_URS_2022_02/722174021" TargetMode="External" /><Relationship Id="rId11" Type="http://schemas.openxmlformats.org/officeDocument/2006/relationships/hyperlink" Target="https://podminky.urs.cz/item/CS_URS_2022_02/722174022" TargetMode="External" /><Relationship Id="rId12" Type="http://schemas.openxmlformats.org/officeDocument/2006/relationships/hyperlink" Target="https://podminky.urs.cz/item/CS_URS_2022_02/722174023" TargetMode="External" /><Relationship Id="rId13" Type="http://schemas.openxmlformats.org/officeDocument/2006/relationships/hyperlink" Target="https://podminky.urs.cz/item/CS_URS_2022_02/722174025" TargetMode="External" /><Relationship Id="rId14" Type="http://schemas.openxmlformats.org/officeDocument/2006/relationships/hyperlink" Target="https://podminky.urs.cz/item/CS_URS_2022_02/722181221" TargetMode="External" /><Relationship Id="rId15" Type="http://schemas.openxmlformats.org/officeDocument/2006/relationships/hyperlink" Target="https://podminky.urs.cz/item/CS_URS_2022_02/722181222" TargetMode="External" /><Relationship Id="rId16" Type="http://schemas.openxmlformats.org/officeDocument/2006/relationships/hyperlink" Target="https://podminky.urs.cz/item/CS_URS_2022_02/722240123" TargetMode="External" /><Relationship Id="rId17" Type="http://schemas.openxmlformats.org/officeDocument/2006/relationships/hyperlink" Target="https://podminky.urs.cz/item/CS_URS_2022_02/722290234" TargetMode="External" /><Relationship Id="rId18" Type="http://schemas.openxmlformats.org/officeDocument/2006/relationships/hyperlink" Target="https://podminky.urs.cz/item/CS_URS_2022_02/998722101" TargetMode="External" /><Relationship Id="rId19" Type="http://schemas.openxmlformats.org/officeDocument/2006/relationships/hyperlink" Target="https://podminky.urs.cz/item/CS_URS_2022_02/998722181" TargetMode="External" /><Relationship Id="rId20" Type="http://schemas.openxmlformats.org/officeDocument/2006/relationships/hyperlink" Target="https://podminky.urs.cz/item/CS_URS_2022_02/725112002" TargetMode="External" /><Relationship Id="rId21" Type="http://schemas.openxmlformats.org/officeDocument/2006/relationships/hyperlink" Target="https://podminky.urs.cz/item/CS_URS_2022_02/725211618" TargetMode="External" /><Relationship Id="rId22" Type="http://schemas.openxmlformats.org/officeDocument/2006/relationships/hyperlink" Target="https://podminky.urs.cz/item/CS_URS_2022_02/725813111" TargetMode="External" /><Relationship Id="rId23" Type="http://schemas.openxmlformats.org/officeDocument/2006/relationships/hyperlink" Target="https://podminky.urs.cz/item/CS_URS_2022_02/725822613" TargetMode="External" /><Relationship Id="rId24" Type="http://schemas.openxmlformats.org/officeDocument/2006/relationships/hyperlink" Target="https://podminky.urs.cz/item/CS_URS_2022_02/998725101" TargetMode="External" /><Relationship Id="rId25" Type="http://schemas.openxmlformats.org/officeDocument/2006/relationships/hyperlink" Target="https://podminky.urs.cz/item/CS_URS_2022_02/998725181" TargetMode="External" /><Relationship Id="rId26" Type="http://schemas.openxmlformats.org/officeDocument/2006/relationships/hyperlink" Target="https://podminky.urs.cz/item/CS_URS_2022_02/726131041" TargetMode="External" /><Relationship Id="rId27" Type="http://schemas.openxmlformats.org/officeDocument/2006/relationships/hyperlink" Target="https://podminky.urs.cz/item/CS_URS_2022_02/726191001" TargetMode="External" /><Relationship Id="rId28" Type="http://schemas.openxmlformats.org/officeDocument/2006/relationships/hyperlink" Target="https://podminky.urs.cz/item/CS_URS_2022_02/726191002" TargetMode="External" /><Relationship Id="rId29" Type="http://schemas.openxmlformats.org/officeDocument/2006/relationships/hyperlink" Target="https://podminky.urs.cz/item/CS_URS_2022_02/998726111" TargetMode="External" /><Relationship Id="rId30" Type="http://schemas.openxmlformats.org/officeDocument/2006/relationships/hyperlink" Target="https://podminky.urs.cz/item/CS_URS_2022_02/998726181" TargetMode="External" /><Relationship Id="rId3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44" t="s">
        <v>14</v>
      </c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23"/>
      <c r="AQ5" s="23"/>
      <c r="AR5" s="21"/>
      <c r="BE5" s="341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46" t="s">
        <v>17</v>
      </c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23"/>
      <c r="AQ6" s="23"/>
      <c r="AR6" s="21"/>
      <c r="BE6" s="342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42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42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42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42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4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42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42"/>
      <c r="BS13" s="18" t="s">
        <v>6</v>
      </c>
    </row>
    <row r="14" spans="2:71" ht="12.75">
      <c r="B14" s="22"/>
      <c r="C14" s="23"/>
      <c r="D14" s="23"/>
      <c r="E14" s="347" t="s">
        <v>30</v>
      </c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4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42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42"/>
      <c r="BS16" s="18" t="s">
        <v>4</v>
      </c>
    </row>
    <row r="17" spans="2:71" s="1" customFormat="1" ht="18.4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4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42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42"/>
      <c r="BS19" s="18" t="s">
        <v>6</v>
      </c>
    </row>
    <row r="20" spans="2:71" s="1" customFormat="1" ht="18.4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4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42"/>
    </row>
    <row r="22" spans="2:57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42"/>
    </row>
    <row r="23" spans="2:57" s="1" customFormat="1" ht="47.25" customHeight="1">
      <c r="B23" s="22"/>
      <c r="C23" s="23"/>
      <c r="D23" s="23"/>
      <c r="E23" s="349" t="s">
        <v>37</v>
      </c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23"/>
      <c r="AP23" s="23"/>
      <c r="AQ23" s="23"/>
      <c r="AR23" s="21"/>
      <c r="BE23" s="34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42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42"/>
    </row>
    <row r="26" spans="1:57" s="2" customFormat="1" ht="25.9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50">
        <f>ROUND(AG54,2)</f>
        <v>0</v>
      </c>
      <c r="AL26" s="351"/>
      <c r="AM26" s="351"/>
      <c r="AN26" s="351"/>
      <c r="AO26" s="351"/>
      <c r="AP26" s="37"/>
      <c r="AQ26" s="37"/>
      <c r="AR26" s="40"/>
      <c r="BE26" s="342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42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52" t="s">
        <v>39</v>
      </c>
      <c r="M28" s="352"/>
      <c r="N28" s="352"/>
      <c r="O28" s="352"/>
      <c r="P28" s="352"/>
      <c r="Q28" s="37"/>
      <c r="R28" s="37"/>
      <c r="S28" s="37"/>
      <c r="T28" s="37"/>
      <c r="U28" s="37"/>
      <c r="V28" s="37"/>
      <c r="W28" s="352" t="s">
        <v>40</v>
      </c>
      <c r="X28" s="352"/>
      <c r="Y28" s="352"/>
      <c r="Z28" s="352"/>
      <c r="AA28" s="352"/>
      <c r="AB28" s="352"/>
      <c r="AC28" s="352"/>
      <c r="AD28" s="352"/>
      <c r="AE28" s="352"/>
      <c r="AF28" s="37"/>
      <c r="AG28" s="37"/>
      <c r="AH28" s="37"/>
      <c r="AI28" s="37"/>
      <c r="AJ28" s="37"/>
      <c r="AK28" s="352" t="s">
        <v>41</v>
      </c>
      <c r="AL28" s="352"/>
      <c r="AM28" s="352"/>
      <c r="AN28" s="352"/>
      <c r="AO28" s="352"/>
      <c r="AP28" s="37"/>
      <c r="AQ28" s="37"/>
      <c r="AR28" s="40"/>
      <c r="BE28" s="342"/>
    </row>
    <row r="29" spans="2:57" s="3" customFormat="1" ht="14.45" customHeight="1">
      <c r="B29" s="41"/>
      <c r="C29" s="42"/>
      <c r="D29" s="30" t="s">
        <v>42</v>
      </c>
      <c r="E29" s="42"/>
      <c r="F29" s="30" t="s">
        <v>43</v>
      </c>
      <c r="G29" s="42"/>
      <c r="H29" s="42"/>
      <c r="I29" s="42"/>
      <c r="J29" s="42"/>
      <c r="K29" s="42"/>
      <c r="L29" s="355">
        <v>0.21</v>
      </c>
      <c r="M29" s="354"/>
      <c r="N29" s="354"/>
      <c r="O29" s="354"/>
      <c r="P29" s="354"/>
      <c r="Q29" s="42"/>
      <c r="R29" s="42"/>
      <c r="S29" s="42"/>
      <c r="T29" s="42"/>
      <c r="U29" s="42"/>
      <c r="V29" s="42"/>
      <c r="W29" s="353">
        <f>ROUND(AZ54,2)</f>
        <v>0</v>
      </c>
      <c r="X29" s="354"/>
      <c r="Y29" s="354"/>
      <c r="Z29" s="354"/>
      <c r="AA29" s="354"/>
      <c r="AB29" s="354"/>
      <c r="AC29" s="354"/>
      <c r="AD29" s="354"/>
      <c r="AE29" s="354"/>
      <c r="AF29" s="42"/>
      <c r="AG29" s="42"/>
      <c r="AH29" s="42"/>
      <c r="AI29" s="42"/>
      <c r="AJ29" s="42"/>
      <c r="AK29" s="353">
        <f>ROUND(AV54,2)</f>
        <v>0</v>
      </c>
      <c r="AL29" s="354"/>
      <c r="AM29" s="354"/>
      <c r="AN29" s="354"/>
      <c r="AO29" s="354"/>
      <c r="AP29" s="42"/>
      <c r="AQ29" s="42"/>
      <c r="AR29" s="43"/>
      <c r="BE29" s="343"/>
    </row>
    <row r="30" spans="2:57" s="3" customFormat="1" ht="14.45" customHeight="1">
      <c r="B30" s="41"/>
      <c r="C30" s="42"/>
      <c r="D30" s="42"/>
      <c r="E30" s="42"/>
      <c r="F30" s="30" t="s">
        <v>44</v>
      </c>
      <c r="G30" s="42"/>
      <c r="H30" s="42"/>
      <c r="I30" s="42"/>
      <c r="J30" s="42"/>
      <c r="K30" s="42"/>
      <c r="L30" s="355">
        <v>0.15</v>
      </c>
      <c r="M30" s="354"/>
      <c r="N30" s="354"/>
      <c r="O30" s="354"/>
      <c r="P30" s="354"/>
      <c r="Q30" s="42"/>
      <c r="R30" s="42"/>
      <c r="S30" s="42"/>
      <c r="T30" s="42"/>
      <c r="U30" s="42"/>
      <c r="V30" s="42"/>
      <c r="W30" s="353">
        <f>ROUND(BA54,2)</f>
        <v>0</v>
      </c>
      <c r="X30" s="354"/>
      <c r="Y30" s="354"/>
      <c r="Z30" s="354"/>
      <c r="AA30" s="354"/>
      <c r="AB30" s="354"/>
      <c r="AC30" s="354"/>
      <c r="AD30" s="354"/>
      <c r="AE30" s="354"/>
      <c r="AF30" s="42"/>
      <c r="AG30" s="42"/>
      <c r="AH30" s="42"/>
      <c r="AI30" s="42"/>
      <c r="AJ30" s="42"/>
      <c r="AK30" s="353">
        <f>ROUND(AW54,2)</f>
        <v>0</v>
      </c>
      <c r="AL30" s="354"/>
      <c r="AM30" s="354"/>
      <c r="AN30" s="354"/>
      <c r="AO30" s="354"/>
      <c r="AP30" s="42"/>
      <c r="AQ30" s="42"/>
      <c r="AR30" s="43"/>
      <c r="BE30" s="343"/>
    </row>
    <row r="31" spans="2:57" s="3" customFormat="1" ht="14.45" customHeight="1" hidden="1">
      <c r="B31" s="41"/>
      <c r="C31" s="42"/>
      <c r="D31" s="42"/>
      <c r="E31" s="42"/>
      <c r="F31" s="30" t="s">
        <v>45</v>
      </c>
      <c r="G31" s="42"/>
      <c r="H31" s="42"/>
      <c r="I31" s="42"/>
      <c r="J31" s="42"/>
      <c r="K31" s="42"/>
      <c r="L31" s="355">
        <v>0.21</v>
      </c>
      <c r="M31" s="354"/>
      <c r="N31" s="354"/>
      <c r="O31" s="354"/>
      <c r="P31" s="354"/>
      <c r="Q31" s="42"/>
      <c r="R31" s="42"/>
      <c r="S31" s="42"/>
      <c r="T31" s="42"/>
      <c r="U31" s="42"/>
      <c r="V31" s="42"/>
      <c r="W31" s="353">
        <f>ROUND(BB54,2)</f>
        <v>0</v>
      </c>
      <c r="X31" s="354"/>
      <c r="Y31" s="354"/>
      <c r="Z31" s="354"/>
      <c r="AA31" s="354"/>
      <c r="AB31" s="354"/>
      <c r="AC31" s="354"/>
      <c r="AD31" s="354"/>
      <c r="AE31" s="354"/>
      <c r="AF31" s="42"/>
      <c r="AG31" s="42"/>
      <c r="AH31" s="42"/>
      <c r="AI31" s="42"/>
      <c r="AJ31" s="42"/>
      <c r="AK31" s="353">
        <v>0</v>
      </c>
      <c r="AL31" s="354"/>
      <c r="AM31" s="354"/>
      <c r="AN31" s="354"/>
      <c r="AO31" s="354"/>
      <c r="AP31" s="42"/>
      <c r="AQ31" s="42"/>
      <c r="AR31" s="43"/>
      <c r="BE31" s="343"/>
    </row>
    <row r="32" spans="2:57" s="3" customFormat="1" ht="14.45" customHeight="1" hidden="1">
      <c r="B32" s="41"/>
      <c r="C32" s="42"/>
      <c r="D32" s="42"/>
      <c r="E32" s="42"/>
      <c r="F32" s="30" t="s">
        <v>46</v>
      </c>
      <c r="G32" s="42"/>
      <c r="H32" s="42"/>
      <c r="I32" s="42"/>
      <c r="J32" s="42"/>
      <c r="K32" s="42"/>
      <c r="L32" s="355">
        <v>0.15</v>
      </c>
      <c r="M32" s="354"/>
      <c r="N32" s="354"/>
      <c r="O32" s="354"/>
      <c r="P32" s="354"/>
      <c r="Q32" s="42"/>
      <c r="R32" s="42"/>
      <c r="S32" s="42"/>
      <c r="T32" s="42"/>
      <c r="U32" s="42"/>
      <c r="V32" s="42"/>
      <c r="W32" s="353">
        <f>ROUND(BC54,2)</f>
        <v>0</v>
      </c>
      <c r="X32" s="354"/>
      <c r="Y32" s="354"/>
      <c r="Z32" s="354"/>
      <c r="AA32" s="354"/>
      <c r="AB32" s="354"/>
      <c r="AC32" s="354"/>
      <c r="AD32" s="354"/>
      <c r="AE32" s="354"/>
      <c r="AF32" s="42"/>
      <c r="AG32" s="42"/>
      <c r="AH32" s="42"/>
      <c r="AI32" s="42"/>
      <c r="AJ32" s="42"/>
      <c r="AK32" s="353">
        <v>0</v>
      </c>
      <c r="AL32" s="354"/>
      <c r="AM32" s="354"/>
      <c r="AN32" s="354"/>
      <c r="AO32" s="354"/>
      <c r="AP32" s="42"/>
      <c r="AQ32" s="42"/>
      <c r="AR32" s="43"/>
      <c r="BE32" s="343"/>
    </row>
    <row r="33" spans="2:44" s="3" customFormat="1" ht="14.45" customHeight="1" hidden="1">
      <c r="B33" s="41"/>
      <c r="C33" s="42"/>
      <c r="D33" s="42"/>
      <c r="E33" s="42"/>
      <c r="F33" s="30" t="s">
        <v>47</v>
      </c>
      <c r="G33" s="42"/>
      <c r="H33" s="42"/>
      <c r="I33" s="42"/>
      <c r="J33" s="42"/>
      <c r="K33" s="42"/>
      <c r="L33" s="355">
        <v>0</v>
      </c>
      <c r="M33" s="354"/>
      <c r="N33" s="354"/>
      <c r="O33" s="354"/>
      <c r="P33" s="354"/>
      <c r="Q33" s="42"/>
      <c r="R33" s="42"/>
      <c r="S33" s="42"/>
      <c r="T33" s="42"/>
      <c r="U33" s="42"/>
      <c r="V33" s="42"/>
      <c r="W33" s="353">
        <f>ROUND(BD54,2)</f>
        <v>0</v>
      </c>
      <c r="X33" s="354"/>
      <c r="Y33" s="354"/>
      <c r="Z33" s="354"/>
      <c r="AA33" s="354"/>
      <c r="AB33" s="354"/>
      <c r="AC33" s="354"/>
      <c r="AD33" s="354"/>
      <c r="AE33" s="354"/>
      <c r="AF33" s="42"/>
      <c r="AG33" s="42"/>
      <c r="AH33" s="42"/>
      <c r="AI33" s="42"/>
      <c r="AJ33" s="42"/>
      <c r="AK33" s="353">
        <v>0</v>
      </c>
      <c r="AL33" s="354"/>
      <c r="AM33" s="354"/>
      <c r="AN33" s="354"/>
      <c r="AO33" s="354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49</v>
      </c>
      <c r="U35" s="46"/>
      <c r="V35" s="46"/>
      <c r="W35" s="46"/>
      <c r="X35" s="359" t="s">
        <v>50</v>
      </c>
      <c r="Y35" s="357"/>
      <c r="Z35" s="357"/>
      <c r="AA35" s="357"/>
      <c r="AB35" s="357"/>
      <c r="AC35" s="46"/>
      <c r="AD35" s="46"/>
      <c r="AE35" s="46"/>
      <c r="AF35" s="46"/>
      <c r="AG35" s="46"/>
      <c r="AH35" s="46"/>
      <c r="AI35" s="46"/>
      <c r="AJ35" s="46"/>
      <c r="AK35" s="356">
        <f>SUM(AK26:AK33)</f>
        <v>0</v>
      </c>
      <c r="AL35" s="357"/>
      <c r="AM35" s="357"/>
      <c r="AN35" s="357"/>
      <c r="AO35" s="358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KAP28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21" t="str">
        <f>K6</f>
        <v>Kamencové jezero - oprava sociálního zařízení</v>
      </c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Chomutov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23" t="str">
        <f>IF(AN8="","",AN8)</f>
        <v>24. 10. 2022</v>
      </c>
      <c r="AN47" s="323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 xml:space="preserve"> 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24" t="str">
        <f>IF(E17="","",E17)</f>
        <v>KAP atelier s.r.o.</v>
      </c>
      <c r="AN49" s="325"/>
      <c r="AO49" s="325"/>
      <c r="AP49" s="325"/>
      <c r="AQ49" s="37"/>
      <c r="AR49" s="40"/>
      <c r="AS49" s="326" t="s">
        <v>52</v>
      </c>
      <c r="AT49" s="327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324" t="str">
        <f>IF(E20="","",E20)</f>
        <v>Jaroslav Kudláček</v>
      </c>
      <c r="AN50" s="325"/>
      <c r="AO50" s="325"/>
      <c r="AP50" s="325"/>
      <c r="AQ50" s="37"/>
      <c r="AR50" s="40"/>
      <c r="AS50" s="328"/>
      <c r="AT50" s="329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30"/>
      <c r="AT51" s="331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32" t="s">
        <v>53</v>
      </c>
      <c r="D52" s="333"/>
      <c r="E52" s="333"/>
      <c r="F52" s="333"/>
      <c r="G52" s="333"/>
      <c r="H52" s="67"/>
      <c r="I52" s="335" t="s">
        <v>54</v>
      </c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34" t="s">
        <v>55</v>
      </c>
      <c r="AH52" s="333"/>
      <c r="AI52" s="333"/>
      <c r="AJ52" s="333"/>
      <c r="AK52" s="333"/>
      <c r="AL52" s="333"/>
      <c r="AM52" s="333"/>
      <c r="AN52" s="335" t="s">
        <v>56</v>
      </c>
      <c r="AO52" s="333"/>
      <c r="AP52" s="333"/>
      <c r="AQ52" s="68" t="s">
        <v>57</v>
      </c>
      <c r="AR52" s="40"/>
      <c r="AS52" s="69" t="s">
        <v>58</v>
      </c>
      <c r="AT52" s="70" t="s">
        <v>59</v>
      </c>
      <c r="AU52" s="70" t="s">
        <v>60</v>
      </c>
      <c r="AV52" s="70" t="s">
        <v>61</v>
      </c>
      <c r="AW52" s="70" t="s">
        <v>62</v>
      </c>
      <c r="AX52" s="70" t="s">
        <v>63</v>
      </c>
      <c r="AY52" s="70" t="s">
        <v>64</v>
      </c>
      <c r="AZ52" s="70" t="s">
        <v>65</v>
      </c>
      <c r="BA52" s="70" t="s">
        <v>66</v>
      </c>
      <c r="BB52" s="70" t="s">
        <v>67</v>
      </c>
      <c r="BC52" s="70" t="s">
        <v>68</v>
      </c>
      <c r="BD52" s="71" t="s">
        <v>69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39">
        <f>ROUND(SUM(AG55:AG58),2)</f>
        <v>0</v>
      </c>
      <c r="AH54" s="339"/>
      <c r="AI54" s="339"/>
      <c r="AJ54" s="339"/>
      <c r="AK54" s="339"/>
      <c r="AL54" s="339"/>
      <c r="AM54" s="339"/>
      <c r="AN54" s="340">
        <f>SUM(AG54,AT54)</f>
        <v>0</v>
      </c>
      <c r="AO54" s="340"/>
      <c r="AP54" s="340"/>
      <c r="AQ54" s="79" t="s">
        <v>19</v>
      </c>
      <c r="AR54" s="80"/>
      <c r="AS54" s="81">
        <f>ROUND(SUM(AS55:AS58),2)</f>
        <v>0</v>
      </c>
      <c r="AT54" s="82">
        <f>ROUND(SUM(AV54:AW54),2)</f>
        <v>0</v>
      </c>
      <c r="AU54" s="83">
        <f>ROUND(SUM(AU55:AU58),5)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ROUND(SUM(AZ55:AZ58),2)</f>
        <v>0</v>
      </c>
      <c r="BA54" s="82">
        <f>ROUND(SUM(BA55:BA58),2)</f>
        <v>0</v>
      </c>
      <c r="BB54" s="82">
        <f>ROUND(SUM(BB55:BB58),2)</f>
        <v>0</v>
      </c>
      <c r="BC54" s="82">
        <f>ROUND(SUM(BC55:BC58),2)</f>
        <v>0</v>
      </c>
      <c r="BD54" s="84">
        <f>ROUND(SUM(BD55:BD58),2)</f>
        <v>0</v>
      </c>
      <c r="BS54" s="85" t="s">
        <v>71</v>
      </c>
      <c r="BT54" s="85" t="s">
        <v>72</v>
      </c>
      <c r="BU54" s="86" t="s">
        <v>73</v>
      </c>
      <c r="BV54" s="85" t="s">
        <v>74</v>
      </c>
      <c r="BW54" s="85" t="s">
        <v>5</v>
      </c>
      <c r="BX54" s="85" t="s">
        <v>75</v>
      </c>
      <c r="CL54" s="85" t="s">
        <v>19</v>
      </c>
    </row>
    <row r="55" spans="1:91" s="7" customFormat="1" ht="16.5" customHeight="1">
      <c r="A55" s="87" t="s">
        <v>76</v>
      </c>
      <c r="B55" s="88"/>
      <c r="C55" s="89"/>
      <c r="D55" s="336" t="s">
        <v>77</v>
      </c>
      <c r="E55" s="336"/>
      <c r="F55" s="336"/>
      <c r="G55" s="336"/>
      <c r="H55" s="336"/>
      <c r="I55" s="90"/>
      <c r="J55" s="336" t="s">
        <v>78</v>
      </c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7">
        <f>'SO 01 - Stavební část'!J30</f>
        <v>0</v>
      </c>
      <c r="AH55" s="338"/>
      <c r="AI55" s="338"/>
      <c r="AJ55" s="338"/>
      <c r="AK55" s="338"/>
      <c r="AL55" s="338"/>
      <c r="AM55" s="338"/>
      <c r="AN55" s="337">
        <f>SUM(AG55,AT55)</f>
        <v>0</v>
      </c>
      <c r="AO55" s="338"/>
      <c r="AP55" s="338"/>
      <c r="AQ55" s="91" t="s">
        <v>79</v>
      </c>
      <c r="AR55" s="92"/>
      <c r="AS55" s="93">
        <v>0</v>
      </c>
      <c r="AT55" s="94">
        <f>ROUND(SUM(AV55:AW55),2)</f>
        <v>0</v>
      </c>
      <c r="AU55" s="95">
        <f>'SO 01 - Stavební část'!P100</f>
        <v>0</v>
      </c>
      <c r="AV55" s="94">
        <f>'SO 01 - Stavební část'!J33</f>
        <v>0</v>
      </c>
      <c r="AW55" s="94">
        <f>'SO 01 - Stavební část'!J34</f>
        <v>0</v>
      </c>
      <c r="AX55" s="94">
        <f>'SO 01 - Stavební část'!J35</f>
        <v>0</v>
      </c>
      <c r="AY55" s="94">
        <f>'SO 01 - Stavební část'!J36</f>
        <v>0</v>
      </c>
      <c r="AZ55" s="94">
        <f>'SO 01 - Stavební část'!F33</f>
        <v>0</v>
      </c>
      <c r="BA55" s="94">
        <f>'SO 01 - Stavební část'!F34</f>
        <v>0</v>
      </c>
      <c r="BB55" s="94">
        <f>'SO 01 - Stavební část'!F35</f>
        <v>0</v>
      </c>
      <c r="BC55" s="94">
        <f>'SO 01 - Stavební část'!F36</f>
        <v>0</v>
      </c>
      <c r="BD55" s="96">
        <f>'SO 01 - Stavební část'!F37</f>
        <v>0</v>
      </c>
      <c r="BT55" s="97" t="s">
        <v>80</v>
      </c>
      <c r="BV55" s="97" t="s">
        <v>74</v>
      </c>
      <c r="BW55" s="97" t="s">
        <v>81</v>
      </c>
      <c r="BX55" s="97" t="s">
        <v>5</v>
      </c>
      <c r="CL55" s="97" t="s">
        <v>19</v>
      </c>
      <c r="CM55" s="97" t="s">
        <v>82</v>
      </c>
    </row>
    <row r="56" spans="1:91" s="7" customFormat="1" ht="16.5" customHeight="1">
      <c r="A56" s="87" t="s">
        <v>76</v>
      </c>
      <c r="B56" s="88"/>
      <c r="C56" s="89"/>
      <c r="D56" s="336" t="s">
        <v>83</v>
      </c>
      <c r="E56" s="336"/>
      <c r="F56" s="336"/>
      <c r="G56" s="336"/>
      <c r="H56" s="336"/>
      <c r="I56" s="90"/>
      <c r="J56" s="336" t="s">
        <v>84</v>
      </c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7">
        <f>'SO 02 - Elektro'!J30</f>
        <v>0</v>
      </c>
      <c r="AH56" s="338"/>
      <c r="AI56" s="338"/>
      <c r="AJ56" s="338"/>
      <c r="AK56" s="338"/>
      <c r="AL56" s="338"/>
      <c r="AM56" s="338"/>
      <c r="AN56" s="337">
        <f>SUM(AG56,AT56)</f>
        <v>0</v>
      </c>
      <c r="AO56" s="338"/>
      <c r="AP56" s="338"/>
      <c r="AQ56" s="91" t="s">
        <v>79</v>
      </c>
      <c r="AR56" s="92"/>
      <c r="AS56" s="93">
        <v>0</v>
      </c>
      <c r="AT56" s="94">
        <f>ROUND(SUM(AV56:AW56),2)</f>
        <v>0</v>
      </c>
      <c r="AU56" s="95">
        <f>'SO 02 - Elektro'!P87</f>
        <v>0</v>
      </c>
      <c r="AV56" s="94">
        <f>'SO 02 - Elektro'!J33</f>
        <v>0</v>
      </c>
      <c r="AW56" s="94">
        <f>'SO 02 - Elektro'!J34</f>
        <v>0</v>
      </c>
      <c r="AX56" s="94">
        <f>'SO 02 - Elektro'!J35</f>
        <v>0</v>
      </c>
      <c r="AY56" s="94">
        <f>'SO 02 - Elektro'!J36</f>
        <v>0</v>
      </c>
      <c r="AZ56" s="94">
        <f>'SO 02 - Elektro'!F33</f>
        <v>0</v>
      </c>
      <c r="BA56" s="94">
        <f>'SO 02 - Elektro'!F34</f>
        <v>0</v>
      </c>
      <c r="BB56" s="94">
        <f>'SO 02 - Elektro'!F35</f>
        <v>0</v>
      </c>
      <c r="BC56" s="94">
        <f>'SO 02 - Elektro'!F36</f>
        <v>0</v>
      </c>
      <c r="BD56" s="96">
        <f>'SO 02 - Elektro'!F37</f>
        <v>0</v>
      </c>
      <c r="BT56" s="97" t="s">
        <v>80</v>
      </c>
      <c r="BV56" s="97" t="s">
        <v>74</v>
      </c>
      <c r="BW56" s="97" t="s">
        <v>85</v>
      </c>
      <c r="BX56" s="97" t="s">
        <v>5</v>
      </c>
      <c r="CL56" s="97" t="s">
        <v>19</v>
      </c>
      <c r="CM56" s="97" t="s">
        <v>82</v>
      </c>
    </row>
    <row r="57" spans="1:91" s="7" customFormat="1" ht="16.5" customHeight="1">
      <c r="A57" s="87" t="s">
        <v>76</v>
      </c>
      <c r="B57" s="88"/>
      <c r="C57" s="89"/>
      <c r="D57" s="336" t="s">
        <v>86</v>
      </c>
      <c r="E57" s="336"/>
      <c r="F57" s="336"/>
      <c r="G57" s="336"/>
      <c r="H57" s="336"/>
      <c r="I57" s="90"/>
      <c r="J57" s="336" t="s">
        <v>87</v>
      </c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7">
        <f>'SO 03 - Vytápění'!J30</f>
        <v>0</v>
      </c>
      <c r="AH57" s="338"/>
      <c r="AI57" s="338"/>
      <c r="AJ57" s="338"/>
      <c r="AK57" s="338"/>
      <c r="AL57" s="338"/>
      <c r="AM57" s="338"/>
      <c r="AN57" s="337">
        <f>SUM(AG57,AT57)</f>
        <v>0</v>
      </c>
      <c r="AO57" s="338"/>
      <c r="AP57" s="338"/>
      <c r="AQ57" s="91" t="s">
        <v>79</v>
      </c>
      <c r="AR57" s="92"/>
      <c r="AS57" s="93">
        <v>0</v>
      </c>
      <c r="AT57" s="94">
        <f>ROUND(SUM(AV57:AW57),2)</f>
        <v>0</v>
      </c>
      <c r="AU57" s="95">
        <f>'SO 03 - Vytápění'!P91</f>
        <v>0</v>
      </c>
      <c r="AV57" s="94">
        <f>'SO 03 - Vytápění'!J33</f>
        <v>0</v>
      </c>
      <c r="AW57" s="94">
        <f>'SO 03 - Vytápění'!J34</f>
        <v>0</v>
      </c>
      <c r="AX57" s="94">
        <f>'SO 03 - Vytápění'!J35</f>
        <v>0</v>
      </c>
      <c r="AY57" s="94">
        <f>'SO 03 - Vytápění'!J36</f>
        <v>0</v>
      </c>
      <c r="AZ57" s="94">
        <f>'SO 03 - Vytápění'!F33</f>
        <v>0</v>
      </c>
      <c r="BA57" s="94">
        <f>'SO 03 - Vytápění'!F34</f>
        <v>0</v>
      </c>
      <c r="BB57" s="94">
        <f>'SO 03 - Vytápění'!F35</f>
        <v>0</v>
      </c>
      <c r="BC57" s="94">
        <f>'SO 03 - Vytápění'!F36</f>
        <v>0</v>
      </c>
      <c r="BD57" s="96">
        <f>'SO 03 - Vytápění'!F37</f>
        <v>0</v>
      </c>
      <c r="BT57" s="97" t="s">
        <v>80</v>
      </c>
      <c r="BV57" s="97" t="s">
        <v>74</v>
      </c>
      <c r="BW57" s="97" t="s">
        <v>88</v>
      </c>
      <c r="BX57" s="97" t="s">
        <v>5</v>
      </c>
      <c r="CL57" s="97" t="s">
        <v>19</v>
      </c>
      <c r="CM57" s="97" t="s">
        <v>82</v>
      </c>
    </row>
    <row r="58" spans="1:91" s="7" customFormat="1" ht="16.5" customHeight="1">
      <c r="A58" s="87" t="s">
        <v>76</v>
      </c>
      <c r="B58" s="88"/>
      <c r="C58" s="89"/>
      <c r="D58" s="336" t="s">
        <v>89</v>
      </c>
      <c r="E58" s="336"/>
      <c r="F58" s="336"/>
      <c r="G58" s="336"/>
      <c r="H58" s="336"/>
      <c r="I58" s="90"/>
      <c r="J58" s="336" t="s">
        <v>90</v>
      </c>
      <c r="K58" s="336"/>
      <c r="L58" s="336"/>
      <c r="M58" s="336"/>
      <c r="N58" s="336"/>
      <c r="O58" s="336"/>
      <c r="P58" s="336"/>
      <c r="Q58" s="336"/>
      <c r="R58" s="336"/>
      <c r="S58" s="336"/>
      <c r="T58" s="336"/>
      <c r="U58" s="336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7">
        <f>'SO 04 - ZTI'!J30</f>
        <v>0</v>
      </c>
      <c r="AH58" s="338"/>
      <c r="AI58" s="338"/>
      <c r="AJ58" s="338"/>
      <c r="AK58" s="338"/>
      <c r="AL58" s="338"/>
      <c r="AM58" s="338"/>
      <c r="AN58" s="337">
        <f>SUM(AG58,AT58)</f>
        <v>0</v>
      </c>
      <c r="AO58" s="338"/>
      <c r="AP58" s="338"/>
      <c r="AQ58" s="91" t="s">
        <v>79</v>
      </c>
      <c r="AR58" s="92"/>
      <c r="AS58" s="98">
        <v>0</v>
      </c>
      <c r="AT58" s="99">
        <f>ROUND(SUM(AV58:AW58),2)</f>
        <v>0</v>
      </c>
      <c r="AU58" s="100">
        <f>'SO 04 - ZTI'!P91</f>
        <v>0</v>
      </c>
      <c r="AV58" s="99">
        <f>'SO 04 - ZTI'!J33</f>
        <v>0</v>
      </c>
      <c r="AW58" s="99">
        <f>'SO 04 - ZTI'!J34</f>
        <v>0</v>
      </c>
      <c r="AX58" s="99">
        <f>'SO 04 - ZTI'!J35</f>
        <v>0</v>
      </c>
      <c r="AY58" s="99">
        <f>'SO 04 - ZTI'!J36</f>
        <v>0</v>
      </c>
      <c r="AZ58" s="99">
        <f>'SO 04 - ZTI'!F33</f>
        <v>0</v>
      </c>
      <c r="BA58" s="99">
        <f>'SO 04 - ZTI'!F34</f>
        <v>0</v>
      </c>
      <c r="BB58" s="99">
        <f>'SO 04 - ZTI'!F35</f>
        <v>0</v>
      </c>
      <c r="BC58" s="99">
        <f>'SO 04 - ZTI'!F36</f>
        <v>0</v>
      </c>
      <c r="BD58" s="101">
        <f>'SO 04 - ZTI'!F37</f>
        <v>0</v>
      </c>
      <c r="BT58" s="97" t="s">
        <v>80</v>
      </c>
      <c r="BV58" s="97" t="s">
        <v>74</v>
      </c>
      <c r="BW58" s="97" t="s">
        <v>91</v>
      </c>
      <c r="BX58" s="97" t="s">
        <v>5</v>
      </c>
      <c r="CL58" s="97" t="s">
        <v>19</v>
      </c>
      <c r="CM58" s="97" t="s">
        <v>82</v>
      </c>
    </row>
    <row r="59" spans="1:57" s="2" customFormat="1" ht="30" customHeight="1">
      <c r="A59" s="35"/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40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s="2" customFormat="1" ht="6.95" customHeight="1">
      <c r="A60" s="35"/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0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</sheetData>
  <sheetProtection algorithmName="SHA-512" hashValue="+8dNMha0HnpUvf1UL+gTgtOM6EpIMdPY1C8UKQSvT9nPRKVW6DZz8HM7O/BWdudHBxLq46PHxshHeur94zBC4A==" saltValue="ElNwvqCV4iM/wLcKy1VFuDswWTpNvyZ0yC0COhsJLyY78Xv3go+y0gr3Uctatar6tjyC6rU6reFcnfD49I2gkQ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SO 01 - Stavební část'!C2" display="/"/>
    <hyperlink ref="A56" location="'SO 02 - Elektro'!C2" display="/"/>
    <hyperlink ref="A57" location="'SO 03 - Vytápění'!C2" display="/"/>
    <hyperlink ref="A58" location="'SO 04 - ZTI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5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8" t="s">
        <v>81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92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1" t="str">
        <f>'Rekapitulace stavby'!K6</f>
        <v>Kamencové jezero - oprava sociálního zařízení</v>
      </c>
      <c r="F7" s="362"/>
      <c r="G7" s="362"/>
      <c r="H7" s="362"/>
      <c r="L7" s="21"/>
    </row>
    <row r="8" spans="1:31" s="2" customFormat="1" ht="12" customHeight="1">
      <c r="A8" s="35"/>
      <c r="B8" s="40"/>
      <c r="C8" s="35"/>
      <c r="D8" s="106" t="s">
        <v>93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3" t="s">
        <v>94</v>
      </c>
      <c r="F9" s="364"/>
      <c r="G9" s="364"/>
      <c r="H9" s="364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24. 10. 2022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 xml:space="preserve"> </v>
      </c>
      <c r="F15" s="35"/>
      <c r="G15" s="35"/>
      <c r="H15" s="35"/>
      <c r="I15" s="106" t="s">
        <v>28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5" t="str">
        <f>'Rekapitulace stavby'!E14</f>
        <v>Vyplň údaj</v>
      </c>
      <c r="F18" s="366"/>
      <c r="G18" s="366"/>
      <c r="H18" s="366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35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7" t="s">
        <v>19</v>
      </c>
      <c r="F27" s="367"/>
      <c r="G27" s="367"/>
      <c r="H27" s="367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ROUND(J100,2)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ROUND((SUM(BE100:BE544)),2)</f>
        <v>0</v>
      </c>
      <c r="G33" s="35"/>
      <c r="H33" s="35"/>
      <c r="I33" s="119">
        <v>0.21</v>
      </c>
      <c r="J33" s="118">
        <f>ROUND(((SUM(BE100:BE544))*I33),2)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ROUND((SUM(BF100:BF544)),2)</f>
        <v>0</v>
      </c>
      <c r="G34" s="35"/>
      <c r="H34" s="35"/>
      <c r="I34" s="119">
        <v>0.15</v>
      </c>
      <c r="J34" s="118">
        <f>ROUND(((SUM(BF100:BF544))*I34),2)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ROUND((SUM(BG100:BG544)),2)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ROUND((SUM(BH100:BH544)),2)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ROUND((SUM(BI100:BI544)),2)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95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8" t="str">
        <f>E7</f>
        <v>Kamencové jezero - oprava sociálního zařízení</v>
      </c>
      <c r="F48" s="369"/>
      <c r="G48" s="369"/>
      <c r="H48" s="369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93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1" t="str">
        <f>E9</f>
        <v>SO 01 - Stavební část</v>
      </c>
      <c r="F50" s="370"/>
      <c r="G50" s="370"/>
      <c r="H50" s="370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Chomutov</v>
      </c>
      <c r="G52" s="37"/>
      <c r="H52" s="37"/>
      <c r="I52" s="30" t="s">
        <v>23</v>
      </c>
      <c r="J52" s="60" t="str">
        <f>IF(J12="","",J12)</f>
        <v>24. 10. 2022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 xml:space="preserve"> </v>
      </c>
      <c r="G54" s="37"/>
      <c r="H54" s="37"/>
      <c r="I54" s="30" t="s">
        <v>31</v>
      </c>
      <c r="J54" s="33" t="str">
        <f>E21</f>
        <v>KAP atelier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Jaroslav Kudláček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96</v>
      </c>
      <c r="D57" s="132"/>
      <c r="E57" s="132"/>
      <c r="F57" s="132"/>
      <c r="G57" s="132"/>
      <c r="H57" s="132"/>
      <c r="I57" s="132"/>
      <c r="J57" s="133" t="s">
        <v>97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J100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98</v>
      </c>
    </row>
    <row r="60" spans="2:12" s="9" customFormat="1" ht="24.95" customHeight="1">
      <c r="B60" s="135"/>
      <c r="C60" s="136"/>
      <c r="D60" s="137" t="s">
        <v>99</v>
      </c>
      <c r="E60" s="138"/>
      <c r="F60" s="138"/>
      <c r="G60" s="138"/>
      <c r="H60" s="138"/>
      <c r="I60" s="138"/>
      <c r="J60" s="139">
        <f>J101</f>
        <v>0</v>
      </c>
      <c r="K60" s="136"/>
      <c r="L60" s="140"/>
    </row>
    <row r="61" spans="2:12" s="10" customFormat="1" ht="19.9" customHeight="1">
      <c r="B61" s="141"/>
      <c r="C61" s="142"/>
      <c r="D61" s="143" t="s">
        <v>100</v>
      </c>
      <c r="E61" s="144"/>
      <c r="F61" s="144"/>
      <c r="G61" s="144"/>
      <c r="H61" s="144"/>
      <c r="I61" s="144"/>
      <c r="J61" s="145">
        <f>J102</f>
        <v>0</v>
      </c>
      <c r="K61" s="142"/>
      <c r="L61" s="146"/>
    </row>
    <row r="62" spans="2:12" s="10" customFormat="1" ht="19.9" customHeight="1">
      <c r="B62" s="141"/>
      <c r="C62" s="142"/>
      <c r="D62" s="143" t="s">
        <v>101</v>
      </c>
      <c r="E62" s="144"/>
      <c r="F62" s="144"/>
      <c r="G62" s="144"/>
      <c r="H62" s="144"/>
      <c r="I62" s="144"/>
      <c r="J62" s="145">
        <f>J106</f>
        <v>0</v>
      </c>
      <c r="K62" s="142"/>
      <c r="L62" s="146"/>
    </row>
    <row r="63" spans="2:12" s="10" customFormat="1" ht="19.9" customHeight="1">
      <c r="B63" s="141"/>
      <c r="C63" s="142"/>
      <c r="D63" s="143" t="s">
        <v>102</v>
      </c>
      <c r="E63" s="144"/>
      <c r="F63" s="144"/>
      <c r="G63" s="144"/>
      <c r="H63" s="144"/>
      <c r="I63" s="144"/>
      <c r="J63" s="145">
        <f>J123</f>
        <v>0</v>
      </c>
      <c r="K63" s="142"/>
      <c r="L63" s="146"/>
    </row>
    <row r="64" spans="2:12" s="10" customFormat="1" ht="19.9" customHeight="1">
      <c r="B64" s="141"/>
      <c r="C64" s="142"/>
      <c r="D64" s="143" t="s">
        <v>103</v>
      </c>
      <c r="E64" s="144"/>
      <c r="F64" s="144"/>
      <c r="G64" s="144"/>
      <c r="H64" s="144"/>
      <c r="I64" s="144"/>
      <c r="J64" s="145">
        <f>J216</f>
        <v>0</v>
      </c>
      <c r="K64" s="142"/>
      <c r="L64" s="146"/>
    </row>
    <row r="65" spans="2:12" s="10" customFormat="1" ht="19.9" customHeight="1">
      <c r="B65" s="141"/>
      <c r="C65" s="142"/>
      <c r="D65" s="143" t="s">
        <v>104</v>
      </c>
      <c r="E65" s="144"/>
      <c r="F65" s="144"/>
      <c r="G65" s="144"/>
      <c r="H65" s="144"/>
      <c r="I65" s="144"/>
      <c r="J65" s="145">
        <f>J261</f>
        <v>0</v>
      </c>
      <c r="K65" s="142"/>
      <c r="L65" s="146"/>
    </row>
    <row r="66" spans="2:12" s="10" customFormat="1" ht="19.9" customHeight="1">
      <c r="B66" s="141"/>
      <c r="C66" s="142"/>
      <c r="D66" s="143" t="s">
        <v>105</v>
      </c>
      <c r="E66" s="144"/>
      <c r="F66" s="144"/>
      <c r="G66" s="144"/>
      <c r="H66" s="144"/>
      <c r="I66" s="144"/>
      <c r="J66" s="145">
        <f>J272</f>
        <v>0</v>
      </c>
      <c r="K66" s="142"/>
      <c r="L66" s="146"/>
    </row>
    <row r="67" spans="2:12" s="9" customFormat="1" ht="24.95" customHeight="1">
      <c r="B67" s="135"/>
      <c r="C67" s="136"/>
      <c r="D67" s="137" t="s">
        <v>106</v>
      </c>
      <c r="E67" s="138"/>
      <c r="F67" s="138"/>
      <c r="G67" s="138"/>
      <c r="H67" s="138"/>
      <c r="I67" s="138"/>
      <c r="J67" s="139">
        <f>J275</f>
        <v>0</v>
      </c>
      <c r="K67" s="136"/>
      <c r="L67" s="140"/>
    </row>
    <row r="68" spans="2:12" s="10" customFormat="1" ht="19.9" customHeight="1">
      <c r="B68" s="141"/>
      <c r="C68" s="142"/>
      <c r="D68" s="143" t="s">
        <v>107</v>
      </c>
      <c r="E68" s="144"/>
      <c r="F68" s="144"/>
      <c r="G68" s="144"/>
      <c r="H68" s="144"/>
      <c r="I68" s="144"/>
      <c r="J68" s="145">
        <f>J276</f>
        <v>0</v>
      </c>
      <c r="K68" s="142"/>
      <c r="L68" s="146"/>
    </row>
    <row r="69" spans="2:12" s="10" customFormat="1" ht="19.9" customHeight="1">
      <c r="B69" s="141"/>
      <c r="C69" s="142"/>
      <c r="D69" s="143" t="s">
        <v>108</v>
      </c>
      <c r="E69" s="144"/>
      <c r="F69" s="144"/>
      <c r="G69" s="144"/>
      <c r="H69" s="144"/>
      <c r="I69" s="144"/>
      <c r="J69" s="145">
        <f>J283</f>
        <v>0</v>
      </c>
      <c r="K69" s="142"/>
      <c r="L69" s="146"/>
    </row>
    <row r="70" spans="2:12" s="10" customFormat="1" ht="19.9" customHeight="1">
      <c r="B70" s="141"/>
      <c r="C70" s="142"/>
      <c r="D70" s="143" t="s">
        <v>109</v>
      </c>
      <c r="E70" s="144"/>
      <c r="F70" s="144"/>
      <c r="G70" s="144"/>
      <c r="H70" s="144"/>
      <c r="I70" s="144"/>
      <c r="J70" s="145">
        <f>J297</f>
        <v>0</v>
      </c>
      <c r="K70" s="142"/>
      <c r="L70" s="146"/>
    </row>
    <row r="71" spans="2:12" s="10" customFormat="1" ht="19.9" customHeight="1">
      <c r="B71" s="141"/>
      <c r="C71" s="142"/>
      <c r="D71" s="143" t="s">
        <v>110</v>
      </c>
      <c r="E71" s="144"/>
      <c r="F71" s="144"/>
      <c r="G71" s="144"/>
      <c r="H71" s="144"/>
      <c r="I71" s="144"/>
      <c r="J71" s="145">
        <f>J315</f>
        <v>0</v>
      </c>
      <c r="K71" s="142"/>
      <c r="L71" s="146"/>
    </row>
    <row r="72" spans="2:12" s="10" customFormat="1" ht="19.9" customHeight="1">
      <c r="B72" s="141"/>
      <c r="C72" s="142"/>
      <c r="D72" s="143" t="s">
        <v>111</v>
      </c>
      <c r="E72" s="144"/>
      <c r="F72" s="144"/>
      <c r="G72" s="144"/>
      <c r="H72" s="144"/>
      <c r="I72" s="144"/>
      <c r="J72" s="145">
        <f>J323</f>
        <v>0</v>
      </c>
      <c r="K72" s="142"/>
      <c r="L72" s="146"/>
    </row>
    <row r="73" spans="2:12" s="10" customFormat="1" ht="19.9" customHeight="1">
      <c r="B73" s="141"/>
      <c r="C73" s="142"/>
      <c r="D73" s="143" t="s">
        <v>112</v>
      </c>
      <c r="E73" s="144"/>
      <c r="F73" s="144"/>
      <c r="G73" s="144"/>
      <c r="H73" s="144"/>
      <c r="I73" s="144"/>
      <c r="J73" s="145">
        <f>J332</f>
        <v>0</v>
      </c>
      <c r="K73" s="142"/>
      <c r="L73" s="146"/>
    </row>
    <row r="74" spans="2:12" s="10" customFormat="1" ht="19.9" customHeight="1">
      <c r="B74" s="141"/>
      <c r="C74" s="142"/>
      <c r="D74" s="143" t="s">
        <v>113</v>
      </c>
      <c r="E74" s="144"/>
      <c r="F74" s="144"/>
      <c r="G74" s="144"/>
      <c r="H74" s="144"/>
      <c r="I74" s="144"/>
      <c r="J74" s="145">
        <f>J337</f>
        <v>0</v>
      </c>
      <c r="K74" s="142"/>
      <c r="L74" s="146"/>
    </row>
    <row r="75" spans="2:12" s="10" customFormat="1" ht="19.9" customHeight="1">
      <c r="B75" s="141"/>
      <c r="C75" s="142"/>
      <c r="D75" s="143" t="s">
        <v>114</v>
      </c>
      <c r="E75" s="144"/>
      <c r="F75" s="144"/>
      <c r="G75" s="144"/>
      <c r="H75" s="144"/>
      <c r="I75" s="144"/>
      <c r="J75" s="145">
        <f>J393</f>
        <v>0</v>
      </c>
      <c r="K75" s="142"/>
      <c r="L75" s="146"/>
    </row>
    <row r="76" spans="2:12" s="10" customFormat="1" ht="19.9" customHeight="1">
      <c r="B76" s="141"/>
      <c r="C76" s="142"/>
      <c r="D76" s="143" t="s">
        <v>115</v>
      </c>
      <c r="E76" s="144"/>
      <c r="F76" s="144"/>
      <c r="G76" s="144"/>
      <c r="H76" s="144"/>
      <c r="I76" s="144"/>
      <c r="J76" s="145">
        <f>J446</f>
        <v>0</v>
      </c>
      <c r="K76" s="142"/>
      <c r="L76" s="146"/>
    </row>
    <row r="77" spans="2:12" s="10" customFormat="1" ht="19.9" customHeight="1">
      <c r="B77" s="141"/>
      <c r="C77" s="142"/>
      <c r="D77" s="143" t="s">
        <v>116</v>
      </c>
      <c r="E77" s="144"/>
      <c r="F77" s="144"/>
      <c r="G77" s="144"/>
      <c r="H77" s="144"/>
      <c r="I77" s="144"/>
      <c r="J77" s="145">
        <f>J501</f>
        <v>0</v>
      </c>
      <c r="K77" s="142"/>
      <c r="L77" s="146"/>
    </row>
    <row r="78" spans="2:12" s="9" customFormat="1" ht="24.95" customHeight="1">
      <c r="B78" s="135"/>
      <c r="C78" s="136"/>
      <c r="D78" s="137" t="s">
        <v>117</v>
      </c>
      <c r="E78" s="138"/>
      <c r="F78" s="138"/>
      <c r="G78" s="138"/>
      <c r="H78" s="138"/>
      <c r="I78" s="138"/>
      <c r="J78" s="139">
        <f>J538</f>
        <v>0</v>
      </c>
      <c r="K78" s="136"/>
      <c r="L78" s="140"/>
    </row>
    <row r="79" spans="2:12" s="10" customFormat="1" ht="19.9" customHeight="1">
      <c r="B79" s="141"/>
      <c r="C79" s="142"/>
      <c r="D79" s="143" t="s">
        <v>118</v>
      </c>
      <c r="E79" s="144"/>
      <c r="F79" s="144"/>
      <c r="G79" s="144"/>
      <c r="H79" s="144"/>
      <c r="I79" s="144"/>
      <c r="J79" s="145">
        <f>J539</f>
        <v>0</v>
      </c>
      <c r="K79" s="142"/>
      <c r="L79" s="146"/>
    </row>
    <row r="80" spans="2:12" s="10" customFormat="1" ht="19.9" customHeight="1">
      <c r="B80" s="141"/>
      <c r="C80" s="142"/>
      <c r="D80" s="143" t="s">
        <v>119</v>
      </c>
      <c r="E80" s="144"/>
      <c r="F80" s="144"/>
      <c r="G80" s="144"/>
      <c r="H80" s="144"/>
      <c r="I80" s="144"/>
      <c r="J80" s="145">
        <f>J541</f>
        <v>0</v>
      </c>
      <c r="K80" s="142"/>
      <c r="L80" s="146"/>
    </row>
    <row r="81" spans="1:31" s="2" customFormat="1" ht="21.7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6" spans="1:31" s="2" customFormat="1" ht="6.95" customHeight="1">
      <c r="A86" s="35"/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24.95" customHeight="1">
      <c r="A87" s="35"/>
      <c r="B87" s="36"/>
      <c r="C87" s="24" t="s">
        <v>120</v>
      </c>
      <c r="D87" s="37"/>
      <c r="E87" s="37"/>
      <c r="F87" s="37"/>
      <c r="G87" s="37"/>
      <c r="H87" s="37"/>
      <c r="I87" s="37"/>
      <c r="J87" s="37"/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16</v>
      </c>
      <c r="D89" s="37"/>
      <c r="E89" s="37"/>
      <c r="F89" s="37"/>
      <c r="G89" s="37"/>
      <c r="H89" s="37"/>
      <c r="I89" s="37"/>
      <c r="J89" s="37"/>
      <c r="K89" s="37"/>
      <c r="L89" s="10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6.5" customHeight="1">
      <c r="A90" s="35"/>
      <c r="B90" s="36"/>
      <c r="C90" s="37"/>
      <c r="D90" s="37"/>
      <c r="E90" s="368" t="str">
        <f>E7</f>
        <v>Kamencové jezero - oprava sociálního zařízení</v>
      </c>
      <c r="F90" s="369"/>
      <c r="G90" s="369"/>
      <c r="H90" s="369"/>
      <c r="I90" s="37"/>
      <c r="J90" s="37"/>
      <c r="K90" s="37"/>
      <c r="L90" s="10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93</v>
      </c>
      <c r="D91" s="37"/>
      <c r="E91" s="37"/>
      <c r="F91" s="37"/>
      <c r="G91" s="37"/>
      <c r="H91" s="37"/>
      <c r="I91" s="37"/>
      <c r="J91" s="37"/>
      <c r="K91" s="37"/>
      <c r="L91" s="10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6.5" customHeight="1">
      <c r="A92" s="35"/>
      <c r="B92" s="36"/>
      <c r="C92" s="37"/>
      <c r="D92" s="37"/>
      <c r="E92" s="321" t="str">
        <f>E9</f>
        <v>SO 01 - Stavební část</v>
      </c>
      <c r="F92" s="370"/>
      <c r="G92" s="370"/>
      <c r="H92" s="370"/>
      <c r="I92" s="37"/>
      <c r="J92" s="37"/>
      <c r="K92" s="37"/>
      <c r="L92" s="10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6.9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10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2" customHeight="1">
      <c r="A94" s="35"/>
      <c r="B94" s="36"/>
      <c r="C94" s="30" t="s">
        <v>21</v>
      </c>
      <c r="D94" s="37"/>
      <c r="E94" s="37"/>
      <c r="F94" s="28" t="str">
        <f>F12</f>
        <v>Chomutov</v>
      </c>
      <c r="G94" s="37"/>
      <c r="H94" s="37"/>
      <c r="I94" s="30" t="s">
        <v>23</v>
      </c>
      <c r="J94" s="60" t="str">
        <f>IF(J12="","",J12)</f>
        <v>24. 10. 2022</v>
      </c>
      <c r="K94" s="37"/>
      <c r="L94" s="10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6.9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107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5.2" customHeight="1">
      <c r="A96" s="35"/>
      <c r="B96" s="36"/>
      <c r="C96" s="30" t="s">
        <v>25</v>
      </c>
      <c r="D96" s="37"/>
      <c r="E96" s="37"/>
      <c r="F96" s="28" t="str">
        <f>E15</f>
        <v xml:space="preserve"> </v>
      </c>
      <c r="G96" s="37"/>
      <c r="H96" s="37"/>
      <c r="I96" s="30" t="s">
        <v>31</v>
      </c>
      <c r="J96" s="33" t="str">
        <f>E21</f>
        <v>KAP atelier s.r.o.</v>
      </c>
      <c r="K96" s="37"/>
      <c r="L96" s="107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5.2" customHeight="1">
      <c r="A97" s="35"/>
      <c r="B97" s="36"/>
      <c r="C97" s="30" t="s">
        <v>29</v>
      </c>
      <c r="D97" s="37"/>
      <c r="E97" s="37"/>
      <c r="F97" s="28" t="str">
        <f>IF(E18="","",E18)</f>
        <v>Vyplň údaj</v>
      </c>
      <c r="G97" s="37"/>
      <c r="H97" s="37"/>
      <c r="I97" s="30" t="s">
        <v>34</v>
      </c>
      <c r="J97" s="33" t="str">
        <f>E24</f>
        <v>Jaroslav Kudláček</v>
      </c>
      <c r="K97" s="37"/>
      <c r="L97" s="107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10.3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107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11" customFormat="1" ht="29.25" customHeight="1">
      <c r="A99" s="147"/>
      <c r="B99" s="148"/>
      <c r="C99" s="149" t="s">
        <v>121</v>
      </c>
      <c r="D99" s="150" t="s">
        <v>57</v>
      </c>
      <c r="E99" s="150" t="s">
        <v>53</v>
      </c>
      <c r="F99" s="150" t="s">
        <v>54</v>
      </c>
      <c r="G99" s="150" t="s">
        <v>122</v>
      </c>
      <c r="H99" s="150" t="s">
        <v>123</v>
      </c>
      <c r="I99" s="150" t="s">
        <v>124</v>
      </c>
      <c r="J99" s="150" t="s">
        <v>97</v>
      </c>
      <c r="K99" s="151" t="s">
        <v>125</v>
      </c>
      <c r="L99" s="152"/>
      <c r="M99" s="69" t="s">
        <v>19</v>
      </c>
      <c r="N99" s="70" t="s">
        <v>42</v>
      </c>
      <c r="O99" s="70" t="s">
        <v>126</v>
      </c>
      <c r="P99" s="70" t="s">
        <v>127</v>
      </c>
      <c r="Q99" s="70" t="s">
        <v>128</v>
      </c>
      <c r="R99" s="70" t="s">
        <v>129</v>
      </c>
      <c r="S99" s="70" t="s">
        <v>130</v>
      </c>
      <c r="T99" s="71" t="s">
        <v>131</v>
      </c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</row>
    <row r="100" spans="1:63" s="2" customFormat="1" ht="22.9" customHeight="1">
      <c r="A100" s="35"/>
      <c r="B100" s="36"/>
      <c r="C100" s="76" t="s">
        <v>132</v>
      </c>
      <c r="D100" s="37"/>
      <c r="E100" s="37"/>
      <c r="F100" s="37"/>
      <c r="G100" s="37"/>
      <c r="H100" s="37"/>
      <c r="I100" s="37"/>
      <c r="J100" s="153">
        <f>BK100</f>
        <v>0</v>
      </c>
      <c r="K100" s="37"/>
      <c r="L100" s="40"/>
      <c r="M100" s="72"/>
      <c r="N100" s="154"/>
      <c r="O100" s="73"/>
      <c r="P100" s="155">
        <f>P101+P275+P538</f>
        <v>0</v>
      </c>
      <c r="Q100" s="73"/>
      <c r="R100" s="155">
        <f>R101+R275+R538</f>
        <v>10.207643019999999</v>
      </c>
      <c r="S100" s="73"/>
      <c r="T100" s="156">
        <f>T101+T275+T538</f>
        <v>13.820557999999998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71</v>
      </c>
      <c r="AU100" s="18" t="s">
        <v>98</v>
      </c>
      <c r="BK100" s="157">
        <f>BK101+BK275+BK538</f>
        <v>0</v>
      </c>
    </row>
    <row r="101" spans="2:63" s="12" customFormat="1" ht="25.9" customHeight="1">
      <c r="B101" s="158"/>
      <c r="C101" s="159"/>
      <c r="D101" s="160" t="s">
        <v>71</v>
      </c>
      <c r="E101" s="161" t="s">
        <v>133</v>
      </c>
      <c r="F101" s="161" t="s">
        <v>134</v>
      </c>
      <c r="G101" s="159"/>
      <c r="H101" s="159"/>
      <c r="I101" s="162"/>
      <c r="J101" s="163">
        <f>BK101</f>
        <v>0</v>
      </c>
      <c r="K101" s="159"/>
      <c r="L101" s="164"/>
      <c r="M101" s="165"/>
      <c r="N101" s="166"/>
      <c r="O101" s="166"/>
      <c r="P101" s="167">
        <f>P102+P106+P123+P216+P261+P272</f>
        <v>0</v>
      </c>
      <c r="Q101" s="166"/>
      <c r="R101" s="167">
        <f>R102+R106+R123+R216+R261+R272</f>
        <v>5.92533139</v>
      </c>
      <c r="S101" s="166"/>
      <c r="T101" s="168">
        <f>T102+T106+T123+T216+T261+T272</f>
        <v>13.812173999999999</v>
      </c>
      <c r="AR101" s="169" t="s">
        <v>80</v>
      </c>
      <c r="AT101" s="170" t="s">
        <v>71</v>
      </c>
      <c r="AU101" s="170" t="s">
        <v>72</v>
      </c>
      <c r="AY101" s="169" t="s">
        <v>135</v>
      </c>
      <c r="BK101" s="171">
        <f>BK102+BK106+BK123+BK216+BK261+BK272</f>
        <v>0</v>
      </c>
    </row>
    <row r="102" spans="2:63" s="12" customFormat="1" ht="22.9" customHeight="1">
      <c r="B102" s="158"/>
      <c r="C102" s="159"/>
      <c r="D102" s="160" t="s">
        <v>71</v>
      </c>
      <c r="E102" s="172" t="s">
        <v>136</v>
      </c>
      <c r="F102" s="172" t="s">
        <v>137</v>
      </c>
      <c r="G102" s="159"/>
      <c r="H102" s="159"/>
      <c r="I102" s="162"/>
      <c r="J102" s="173">
        <f>BK102</f>
        <v>0</v>
      </c>
      <c r="K102" s="159"/>
      <c r="L102" s="164"/>
      <c r="M102" s="165"/>
      <c r="N102" s="166"/>
      <c r="O102" s="166"/>
      <c r="P102" s="167">
        <f>SUM(P103:P105)</f>
        <v>0</v>
      </c>
      <c r="Q102" s="166"/>
      <c r="R102" s="167">
        <f>SUM(R103:R105)</f>
        <v>0.881</v>
      </c>
      <c r="S102" s="166"/>
      <c r="T102" s="168">
        <f>SUM(T103:T105)</f>
        <v>0</v>
      </c>
      <c r="AR102" s="169" t="s">
        <v>80</v>
      </c>
      <c r="AT102" s="170" t="s">
        <v>71</v>
      </c>
      <c r="AU102" s="170" t="s">
        <v>80</v>
      </c>
      <c r="AY102" s="169" t="s">
        <v>135</v>
      </c>
      <c r="BK102" s="171">
        <f>SUM(BK103:BK105)</f>
        <v>0</v>
      </c>
    </row>
    <row r="103" spans="1:65" s="2" customFormat="1" ht="24.2" customHeight="1">
      <c r="A103" s="35"/>
      <c r="B103" s="36"/>
      <c r="C103" s="174" t="s">
        <v>80</v>
      </c>
      <c r="D103" s="174" t="s">
        <v>138</v>
      </c>
      <c r="E103" s="175" t="s">
        <v>139</v>
      </c>
      <c r="F103" s="176" t="s">
        <v>140</v>
      </c>
      <c r="G103" s="177" t="s">
        <v>141</v>
      </c>
      <c r="H103" s="178">
        <v>5</v>
      </c>
      <c r="I103" s="179"/>
      <c r="J103" s="180">
        <f>ROUND(I103*H103,2)</f>
        <v>0</v>
      </c>
      <c r="K103" s="176" t="s">
        <v>142</v>
      </c>
      <c r="L103" s="40"/>
      <c r="M103" s="181" t="s">
        <v>19</v>
      </c>
      <c r="N103" s="182" t="s">
        <v>43</v>
      </c>
      <c r="O103" s="65"/>
      <c r="P103" s="183">
        <f>O103*H103</f>
        <v>0</v>
      </c>
      <c r="Q103" s="183">
        <v>0.1762</v>
      </c>
      <c r="R103" s="183">
        <f>Q103*H103</f>
        <v>0.881</v>
      </c>
      <c r="S103" s="183">
        <v>0</v>
      </c>
      <c r="T103" s="184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143</v>
      </c>
      <c r="AT103" s="185" t="s">
        <v>138</v>
      </c>
      <c r="AU103" s="185" t="s">
        <v>82</v>
      </c>
      <c r="AY103" s="18" t="s">
        <v>135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8" t="s">
        <v>80</v>
      </c>
      <c r="BK103" s="186">
        <f>ROUND(I103*H103,2)</f>
        <v>0</v>
      </c>
      <c r="BL103" s="18" t="s">
        <v>143</v>
      </c>
      <c r="BM103" s="185" t="s">
        <v>144</v>
      </c>
    </row>
    <row r="104" spans="1:47" s="2" customFormat="1" ht="11.25">
      <c r="A104" s="35"/>
      <c r="B104" s="36"/>
      <c r="C104" s="37"/>
      <c r="D104" s="187" t="s">
        <v>145</v>
      </c>
      <c r="E104" s="37"/>
      <c r="F104" s="188" t="s">
        <v>146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145</v>
      </c>
      <c r="AU104" s="18" t="s">
        <v>82</v>
      </c>
    </row>
    <row r="105" spans="2:51" s="13" customFormat="1" ht="11.25">
      <c r="B105" s="192"/>
      <c r="C105" s="193"/>
      <c r="D105" s="194" t="s">
        <v>147</v>
      </c>
      <c r="E105" s="195" t="s">
        <v>19</v>
      </c>
      <c r="F105" s="196" t="s">
        <v>148</v>
      </c>
      <c r="G105" s="193"/>
      <c r="H105" s="197">
        <v>5</v>
      </c>
      <c r="I105" s="198"/>
      <c r="J105" s="193"/>
      <c r="K105" s="193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147</v>
      </c>
      <c r="AU105" s="203" t="s">
        <v>82</v>
      </c>
      <c r="AV105" s="13" t="s">
        <v>82</v>
      </c>
      <c r="AW105" s="13" t="s">
        <v>33</v>
      </c>
      <c r="AX105" s="13" t="s">
        <v>80</v>
      </c>
      <c r="AY105" s="203" t="s">
        <v>135</v>
      </c>
    </row>
    <row r="106" spans="2:63" s="12" customFormat="1" ht="22.9" customHeight="1">
      <c r="B106" s="158"/>
      <c r="C106" s="159"/>
      <c r="D106" s="160" t="s">
        <v>71</v>
      </c>
      <c r="E106" s="172" t="s">
        <v>143</v>
      </c>
      <c r="F106" s="172" t="s">
        <v>149</v>
      </c>
      <c r="G106" s="159"/>
      <c r="H106" s="159"/>
      <c r="I106" s="162"/>
      <c r="J106" s="173">
        <f>BK106</f>
        <v>0</v>
      </c>
      <c r="K106" s="159"/>
      <c r="L106" s="164"/>
      <c r="M106" s="165"/>
      <c r="N106" s="166"/>
      <c r="O106" s="166"/>
      <c r="P106" s="167">
        <f>SUM(P107:P122)</f>
        <v>0</v>
      </c>
      <c r="Q106" s="166"/>
      <c r="R106" s="167">
        <f>SUM(R107:R122)</f>
        <v>0.37174003</v>
      </c>
      <c r="S106" s="166"/>
      <c r="T106" s="168">
        <f>SUM(T107:T122)</f>
        <v>0</v>
      </c>
      <c r="AR106" s="169" t="s">
        <v>80</v>
      </c>
      <c r="AT106" s="170" t="s">
        <v>71</v>
      </c>
      <c r="AU106" s="170" t="s">
        <v>80</v>
      </c>
      <c r="AY106" s="169" t="s">
        <v>135</v>
      </c>
      <c r="BK106" s="171">
        <f>SUM(BK107:BK122)</f>
        <v>0</v>
      </c>
    </row>
    <row r="107" spans="1:65" s="2" customFormat="1" ht="24.2" customHeight="1">
      <c r="A107" s="35"/>
      <c r="B107" s="36"/>
      <c r="C107" s="174" t="s">
        <v>82</v>
      </c>
      <c r="D107" s="174" t="s">
        <v>138</v>
      </c>
      <c r="E107" s="175" t="s">
        <v>150</v>
      </c>
      <c r="F107" s="176" t="s">
        <v>151</v>
      </c>
      <c r="G107" s="177" t="s">
        <v>152</v>
      </c>
      <c r="H107" s="178">
        <v>0.027</v>
      </c>
      <c r="I107" s="179"/>
      <c r="J107" s="180">
        <f>ROUND(I107*H107,2)</f>
        <v>0</v>
      </c>
      <c r="K107" s="176" t="s">
        <v>142</v>
      </c>
      <c r="L107" s="40"/>
      <c r="M107" s="181" t="s">
        <v>19</v>
      </c>
      <c r="N107" s="182" t="s">
        <v>43</v>
      </c>
      <c r="O107" s="65"/>
      <c r="P107" s="183">
        <f>O107*H107</f>
        <v>0</v>
      </c>
      <c r="Q107" s="183">
        <v>0.01954</v>
      </c>
      <c r="R107" s="183">
        <f>Q107*H107</f>
        <v>0.0005275799999999999</v>
      </c>
      <c r="S107" s="183">
        <v>0</v>
      </c>
      <c r="T107" s="184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143</v>
      </c>
      <c r="AT107" s="185" t="s">
        <v>138</v>
      </c>
      <c r="AU107" s="185" t="s">
        <v>82</v>
      </c>
      <c r="AY107" s="18" t="s">
        <v>135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18" t="s">
        <v>80</v>
      </c>
      <c r="BK107" s="186">
        <f>ROUND(I107*H107,2)</f>
        <v>0</v>
      </c>
      <c r="BL107" s="18" t="s">
        <v>143</v>
      </c>
      <c r="BM107" s="185" t="s">
        <v>153</v>
      </c>
    </row>
    <row r="108" spans="1:47" s="2" customFormat="1" ht="11.25">
      <c r="A108" s="35"/>
      <c r="B108" s="36"/>
      <c r="C108" s="37"/>
      <c r="D108" s="187" t="s">
        <v>145</v>
      </c>
      <c r="E108" s="37"/>
      <c r="F108" s="188" t="s">
        <v>154</v>
      </c>
      <c r="G108" s="37"/>
      <c r="H108" s="37"/>
      <c r="I108" s="189"/>
      <c r="J108" s="37"/>
      <c r="K108" s="37"/>
      <c r="L108" s="40"/>
      <c r="M108" s="190"/>
      <c r="N108" s="191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145</v>
      </c>
      <c r="AU108" s="18" t="s">
        <v>82</v>
      </c>
    </row>
    <row r="109" spans="2:51" s="14" customFormat="1" ht="11.25">
      <c r="B109" s="204"/>
      <c r="C109" s="205"/>
      <c r="D109" s="194" t="s">
        <v>147</v>
      </c>
      <c r="E109" s="206" t="s">
        <v>19</v>
      </c>
      <c r="F109" s="207" t="s">
        <v>155</v>
      </c>
      <c r="G109" s="205"/>
      <c r="H109" s="206" t="s">
        <v>19</v>
      </c>
      <c r="I109" s="208"/>
      <c r="J109" s="205"/>
      <c r="K109" s="205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147</v>
      </c>
      <c r="AU109" s="213" t="s">
        <v>82</v>
      </c>
      <c r="AV109" s="14" t="s">
        <v>80</v>
      </c>
      <c r="AW109" s="14" t="s">
        <v>33</v>
      </c>
      <c r="AX109" s="14" t="s">
        <v>72</v>
      </c>
      <c r="AY109" s="213" t="s">
        <v>135</v>
      </c>
    </row>
    <row r="110" spans="2:51" s="14" customFormat="1" ht="11.25">
      <c r="B110" s="204"/>
      <c r="C110" s="205"/>
      <c r="D110" s="194" t="s">
        <v>147</v>
      </c>
      <c r="E110" s="206" t="s">
        <v>19</v>
      </c>
      <c r="F110" s="207" t="s">
        <v>156</v>
      </c>
      <c r="G110" s="205"/>
      <c r="H110" s="206" t="s">
        <v>19</v>
      </c>
      <c r="I110" s="208"/>
      <c r="J110" s="205"/>
      <c r="K110" s="205"/>
      <c r="L110" s="209"/>
      <c r="M110" s="210"/>
      <c r="N110" s="211"/>
      <c r="O110" s="211"/>
      <c r="P110" s="211"/>
      <c r="Q110" s="211"/>
      <c r="R110" s="211"/>
      <c r="S110" s="211"/>
      <c r="T110" s="212"/>
      <c r="AT110" s="213" t="s">
        <v>147</v>
      </c>
      <c r="AU110" s="213" t="s">
        <v>82</v>
      </c>
      <c r="AV110" s="14" t="s">
        <v>80</v>
      </c>
      <c r="AW110" s="14" t="s">
        <v>33</v>
      </c>
      <c r="AX110" s="14" t="s">
        <v>72</v>
      </c>
      <c r="AY110" s="213" t="s">
        <v>135</v>
      </c>
    </row>
    <row r="111" spans="2:51" s="13" customFormat="1" ht="11.25">
      <c r="B111" s="192"/>
      <c r="C111" s="193"/>
      <c r="D111" s="194" t="s">
        <v>147</v>
      </c>
      <c r="E111" s="195" t="s">
        <v>19</v>
      </c>
      <c r="F111" s="196" t="s">
        <v>157</v>
      </c>
      <c r="G111" s="193"/>
      <c r="H111" s="197">
        <v>0.027</v>
      </c>
      <c r="I111" s="198"/>
      <c r="J111" s="193"/>
      <c r="K111" s="193"/>
      <c r="L111" s="199"/>
      <c r="M111" s="200"/>
      <c r="N111" s="201"/>
      <c r="O111" s="201"/>
      <c r="P111" s="201"/>
      <c r="Q111" s="201"/>
      <c r="R111" s="201"/>
      <c r="S111" s="201"/>
      <c r="T111" s="202"/>
      <c r="AT111" s="203" t="s">
        <v>147</v>
      </c>
      <c r="AU111" s="203" t="s">
        <v>82</v>
      </c>
      <c r="AV111" s="13" t="s">
        <v>82</v>
      </c>
      <c r="AW111" s="13" t="s">
        <v>33</v>
      </c>
      <c r="AX111" s="13" t="s">
        <v>80</v>
      </c>
      <c r="AY111" s="203" t="s">
        <v>135</v>
      </c>
    </row>
    <row r="112" spans="1:65" s="2" customFormat="1" ht="16.5" customHeight="1">
      <c r="A112" s="35"/>
      <c r="B112" s="36"/>
      <c r="C112" s="214" t="s">
        <v>136</v>
      </c>
      <c r="D112" s="214" t="s">
        <v>158</v>
      </c>
      <c r="E112" s="215" t="s">
        <v>159</v>
      </c>
      <c r="F112" s="216" t="s">
        <v>160</v>
      </c>
      <c r="G112" s="217" t="s">
        <v>152</v>
      </c>
      <c r="H112" s="218">
        <v>0.03</v>
      </c>
      <c r="I112" s="219"/>
      <c r="J112" s="220">
        <f>ROUND(I112*H112,2)</f>
        <v>0</v>
      </c>
      <c r="K112" s="216" t="s">
        <v>142</v>
      </c>
      <c r="L112" s="221"/>
      <c r="M112" s="222" t="s">
        <v>19</v>
      </c>
      <c r="N112" s="223" t="s">
        <v>43</v>
      </c>
      <c r="O112" s="65"/>
      <c r="P112" s="183">
        <f>O112*H112</f>
        <v>0</v>
      </c>
      <c r="Q112" s="183">
        <v>1</v>
      </c>
      <c r="R112" s="183">
        <f>Q112*H112</f>
        <v>0.03</v>
      </c>
      <c r="S112" s="183">
        <v>0</v>
      </c>
      <c r="T112" s="184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161</v>
      </c>
      <c r="AT112" s="185" t="s">
        <v>158</v>
      </c>
      <c r="AU112" s="185" t="s">
        <v>82</v>
      </c>
      <c r="AY112" s="18" t="s">
        <v>135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8" t="s">
        <v>80</v>
      </c>
      <c r="BK112" s="186">
        <f>ROUND(I112*H112,2)</f>
        <v>0</v>
      </c>
      <c r="BL112" s="18" t="s">
        <v>143</v>
      </c>
      <c r="BM112" s="185" t="s">
        <v>162</v>
      </c>
    </row>
    <row r="113" spans="2:51" s="13" customFormat="1" ht="11.25">
      <c r="B113" s="192"/>
      <c r="C113" s="193"/>
      <c r="D113" s="194" t="s">
        <v>147</v>
      </c>
      <c r="E113" s="193"/>
      <c r="F113" s="196" t="s">
        <v>163</v>
      </c>
      <c r="G113" s="193"/>
      <c r="H113" s="197">
        <v>0.03</v>
      </c>
      <c r="I113" s="198"/>
      <c r="J113" s="193"/>
      <c r="K113" s="193"/>
      <c r="L113" s="199"/>
      <c r="M113" s="200"/>
      <c r="N113" s="201"/>
      <c r="O113" s="201"/>
      <c r="P113" s="201"/>
      <c r="Q113" s="201"/>
      <c r="R113" s="201"/>
      <c r="S113" s="201"/>
      <c r="T113" s="202"/>
      <c r="AT113" s="203" t="s">
        <v>147</v>
      </c>
      <c r="AU113" s="203" t="s">
        <v>82</v>
      </c>
      <c r="AV113" s="13" t="s">
        <v>82</v>
      </c>
      <c r="AW113" s="13" t="s">
        <v>4</v>
      </c>
      <c r="AX113" s="13" t="s">
        <v>80</v>
      </c>
      <c r="AY113" s="203" t="s">
        <v>135</v>
      </c>
    </row>
    <row r="114" spans="1:65" s="2" customFormat="1" ht="24.2" customHeight="1">
      <c r="A114" s="35"/>
      <c r="B114" s="36"/>
      <c r="C114" s="174" t="s">
        <v>143</v>
      </c>
      <c r="D114" s="174" t="s">
        <v>138</v>
      </c>
      <c r="E114" s="175" t="s">
        <v>164</v>
      </c>
      <c r="F114" s="176" t="s">
        <v>165</v>
      </c>
      <c r="G114" s="177" t="s">
        <v>152</v>
      </c>
      <c r="H114" s="178">
        <v>0.305</v>
      </c>
      <c r="I114" s="179"/>
      <c r="J114" s="180">
        <f>ROUND(I114*H114,2)</f>
        <v>0</v>
      </c>
      <c r="K114" s="176" t="s">
        <v>142</v>
      </c>
      <c r="L114" s="40"/>
      <c r="M114" s="181" t="s">
        <v>19</v>
      </c>
      <c r="N114" s="182" t="s">
        <v>43</v>
      </c>
      <c r="O114" s="65"/>
      <c r="P114" s="183">
        <f>O114*H114</f>
        <v>0</v>
      </c>
      <c r="Q114" s="183">
        <v>0.01709</v>
      </c>
      <c r="R114" s="183">
        <f>Q114*H114</f>
        <v>0.00521245</v>
      </c>
      <c r="S114" s="183">
        <v>0</v>
      </c>
      <c r="T114" s="184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143</v>
      </c>
      <c r="AT114" s="185" t="s">
        <v>138</v>
      </c>
      <c r="AU114" s="185" t="s">
        <v>82</v>
      </c>
      <c r="AY114" s="18" t="s">
        <v>135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8" t="s">
        <v>80</v>
      </c>
      <c r="BK114" s="186">
        <f>ROUND(I114*H114,2)</f>
        <v>0</v>
      </c>
      <c r="BL114" s="18" t="s">
        <v>143</v>
      </c>
      <c r="BM114" s="185" t="s">
        <v>166</v>
      </c>
    </row>
    <row r="115" spans="1:47" s="2" customFormat="1" ht="11.25">
      <c r="A115" s="35"/>
      <c r="B115" s="36"/>
      <c r="C115" s="37"/>
      <c r="D115" s="187" t="s">
        <v>145</v>
      </c>
      <c r="E115" s="37"/>
      <c r="F115" s="188" t="s">
        <v>167</v>
      </c>
      <c r="G115" s="37"/>
      <c r="H115" s="37"/>
      <c r="I115" s="189"/>
      <c r="J115" s="37"/>
      <c r="K115" s="37"/>
      <c r="L115" s="40"/>
      <c r="M115" s="190"/>
      <c r="N115" s="191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145</v>
      </c>
      <c r="AU115" s="18" t="s">
        <v>82</v>
      </c>
    </row>
    <row r="116" spans="2:51" s="14" customFormat="1" ht="11.25">
      <c r="B116" s="204"/>
      <c r="C116" s="205"/>
      <c r="D116" s="194" t="s">
        <v>147</v>
      </c>
      <c r="E116" s="206" t="s">
        <v>19</v>
      </c>
      <c r="F116" s="207" t="s">
        <v>168</v>
      </c>
      <c r="G116" s="205"/>
      <c r="H116" s="206" t="s">
        <v>19</v>
      </c>
      <c r="I116" s="208"/>
      <c r="J116" s="205"/>
      <c r="K116" s="205"/>
      <c r="L116" s="209"/>
      <c r="M116" s="210"/>
      <c r="N116" s="211"/>
      <c r="O116" s="211"/>
      <c r="P116" s="211"/>
      <c r="Q116" s="211"/>
      <c r="R116" s="211"/>
      <c r="S116" s="211"/>
      <c r="T116" s="212"/>
      <c r="AT116" s="213" t="s">
        <v>147</v>
      </c>
      <c r="AU116" s="213" t="s">
        <v>82</v>
      </c>
      <c r="AV116" s="14" t="s">
        <v>80</v>
      </c>
      <c r="AW116" s="14" t="s">
        <v>33</v>
      </c>
      <c r="AX116" s="14" t="s">
        <v>72</v>
      </c>
      <c r="AY116" s="213" t="s">
        <v>135</v>
      </c>
    </row>
    <row r="117" spans="2:51" s="14" customFormat="1" ht="11.25">
      <c r="B117" s="204"/>
      <c r="C117" s="205"/>
      <c r="D117" s="194" t="s">
        <v>147</v>
      </c>
      <c r="E117" s="206" t="s">
        <v>19</v>
      </c>
      <c r="F117" s="207" t="s">
        <v>169</v>
      </c>
      <c r="G117" s="205"/>
      <c r="H117" s="206" t="s">
        <v>19</v>
      </c>
      <c r="I117" s="208"/>
      <c r="J117" s="205"/>
      <c r="K117" s="205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147</v>
      </c>
      <c r="AU117" s="213" t="s">
        <v>82</v>
      </c>
      <c r="AV117" s="14" t="s">
        <v>80</v>
      </c>
      <c r="AW117" s="14" t="s">
        <v>33</v>
      </c>
      <c r="AX117" s="14" t="s">
        <v>72</v>
      </c>
      <c r="AY117" s="213" t="s">
        <v>135</v>
      </c>
    </row>
    <row r="118" spans="2:51" s="13" customFormat="1" ht="11.25">
      <c r="B118" s="192"/>
      <c r="C118" s="193"/>
      <c r="D118" s="194" t="s">
        <v>147</v>
      </c>
      <c r="E118" s="195" t="s">
        <v>19</v>
      </c>
      <c r="F118" s="196" t="s">
        <v>170</v>
      </c>
      <c r="G118" s="193"/>
      <c r="H118" s="197">
        <v>0.143</v>
      </c>
      <c r="I118" s="198"/>
      <c r="J118" s="193"/>
      <c r="K118" s="193"/>
      <c r="L118" s="199"/>
      <c r="M118" s="200"/>
      <c r="N118" s="201"/>
      <c r="O118" s="201"/>
      <c r="P118" s="201"/>
      <c r="Q118" s="201"/>
      <c r="R118" s="201"/>
      <c r="S118" s="201"/>
      <c r="T118" s="202"/>
      <c r="AT118" s="203" t="s">
        <v>147</v>
      </c>
      <c r="AU118" s="203" t="s">
        <v>82</v>
      </c>
      <c r="AV118" s="13" t="s">
        <v>82</v>
      </c>
      <c r="AW118" s="13" t="s">
        <v>33</v>
      </c>
      <c r="AX118" s="13" t="s">
        <v>72</v>
      </c>
      <c r="AY118" s="203" t="s">
        <v>135</v>
      </c>
    </row>
    <row r="119" spans="2:51" s="13" customFormat="1" ht="11.25">
      <c r="B119" s="192"/>
      <c r="C119" s="193"/>
      <c r="D119" s="194" t="s">
        <v>147</v>
      </c>
      <c r="E119" s="195" t="s">
        <v>19</v>
      </c>
      <c r="F119" s="196" t="s">
        <v>171</v>
      </c>
      <c r="G119" s="193"/>
      <c r="H119" s="197">
        <v>0.162</v>
      </c>
      <c r="I119" s="198"/>
      <c r="J119" s="193"/>
      <c r="K119" s="193"/>
      <c r="L119" s="199"/>
      <c r="M119" s="200"/>
      <c r="N119" s="201"/>
      <c r="O119" s="201"/>
      <c r="P119" s="201"/>
      <c r="Q119" s="201"/>
      <c r="R119" s="201"/>
      <c r="S119" s="201"/>
      <c r="T119" s="202"/>
      <c r="AT119" s="203" t="s">
        <v>147</v>
      </c>
      <c r="AU119" s="203" t="s">
        <v>82</v>
      </c>
      <c r="AV119" s="13" t="s">
        <v>82</v>
      </c>
      <c r="AW119" s="13" t="s">
        <v>33</v>
      </c>
      <c r="AX119" s="13" t="s">
        <v>72</v>
      </c>
      <c r="AY119" s="203" t="s">
        <v>135</v>
      </c>
    </row>
    <row r="120" spans="2:51" s="15" customFormat="1" ht="11.25">
      <c r="B120" s="224"/>
      <c r="C120" s="225"/>
      <c r="D120" s="194" t="s">
        <v>147</v>
      </c>
      <c r="E120" s="226" t="s">
        <v>19</v>
      </c>
      <c r="F120" s="227" t="s">
        <v>172</v>
      </c>
      <c r="G120" s="225"/>
      <c r="H120" s="228">
        <v>0.305</v>
      </c>
      <c r="I120" s="229"/>
      <c r="J120" s="225"/>
      <c r="K120" s="225"/>
      <c r="L120" s="230"/>
      <c r="M120" s="231"/>
      <c r="N120" s="232"/>
      <c r="O120" s="232"/>
      <c r="P120" s="232"/>
      <c r="Q120" s="232"/>
      <c r="R120" s="232"/>
      <c r="S120" s="232"/>
      <c r="T120" s="233"/>
      <c r="AT120" s="234" t="s">
        <v>147</v>
      </c>
      <c r="AU120" s="234" t="s">
        <v>82</v>
      </c>
      <c r="AV120" s="15" t="s">
        <v>143</v>
      </c>
      <c r="AW120" s="15" t="s">
        <v>33</v>
      </c>
      <c r="AX120" s="15" t="s">
        <v>80</v>
      </c>
      <c r="AY120" s="234" t="s">
        <v>135</v>
      </c>
    </row>
    <row r="121" spans="1:65" s="2" customFormat="1" ht="16.5" customHeight="1">
      <c r="A121" s="35"/>
      <c r="B121" s="36"/>
      <c r="C121" s="214" t="s">
        <v>173</v>
      </c>
      <c r="D121" s="214" t="s">
        <v>158</v>
      </c>
      <c r="E121" s="215" t="s">
        <v>174</v>
      </c>
      <c r="F121" s="216" t="s">
        <v>175</v>
      </c>
      <c r="G121" s="217" t="s">
        <v>152</v>
      </c>
      <c r="H121" s="218">
        <v>0.336</v>
      </c>
      <c r="I121" s="219"/>
      <c r="J121" s="220">
        <f>ROUND(I121*H121,2)</f>
        <v>0</v>
      </c>
      <c r="K121" s="216" t="s">
        <v>142</v>
      </c>
      <c r="L121" s="221"/>
      <c r="M121" s="222" t="s">
        <v>19</v>
      </c>
      <c r="N121" s="223" t="s">
        <v>43</v>
      </c>
      <c r="O121" s="65"/>
      <c r="P121" s="183">
        <f>O121*H121</f>
        <v>0</v>
      </c>
      <c r="Q121" s="183">
        <v>1</v>
      </c>
      <c r="R121" s="183">
        <f>Q121*H121</f>
        <v>0.336</v>
      </c>
      <c r="S121" s="183">
        <v>0</v>
      </c>
      <c r="T121" s="18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161</v>
      </c>
      <c r="AT121" s="185" t="s">
        <v>158</v>
      </c>
      <c r="AU121" s="185" t="s">
        <v>82</v>
      </c>
      <c r="AY121" s="18" t="s">
        <v>135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8" t="s">
        <v>80</v>
      </c>
      <c r="BK121" s="186">
        <f>ROUND(I121*H121,2)</f>
        <v>0</v>
      </c>
      <c r="BL121" s="18" t="s">
        <v>143</v>
      </c>
      <c r="BM121" s="185" t="s">
        <v>176</v>
      </c>
    </row>
    <row r="122" spans="2:51" s="13" customFormat="1" ht="11.25">
      <c r="B122" s="192"/>
      <c r="C122" s="193"/>
      <c r="D122" s="194" t="s">
        <v>147</v>
      </c>
      <c r="E122" s="193"/>
      <c r="F122" s="196" t="s">
        <v>177</v>
      </c>
      <c r="G122" s="193"/>
      <c r="H122" s="197">
        <v>0.336</v>
      </c>
      <c r="I122" s="198"/>
      <c r="J122" s="193"/>
      <c r="K122" s="193"/>
      <c r="L122" s="199"/>
      <c r="M122" s="200"/>
      <c r="N122" s="201"/>
      <c r="O122" s="201"/>
      <c r="P122" s="201"/>
      <c r="Q122" s="201"/>
      <c r="R122" s="201"/>
      <c r="S122" s="201"/>
      <c r="T122" s="202"/>
      <c r="AT122" s="203" t="s">
        <v>147</v>
      </c>
      <c r="AU122" s="203" t="s">
        <v>82</v>
      </c>
      <c r="AV122" s="13" t="s">
        <v>82</v>
      </c>
      <c r="AW122" s="13" t="s">
        <v>4</v>
      </c>
      <c r="AX122" s="13" t="s">
        <v>80</v>
      </c>
      <c r="AY122" s="203" t="s">
        <v>135</v>
      </c>
    </row>
    <row r="123" spans="2:63" s="12" customFormat="1" ht="22.9" customHeight="1">
      <c r="B123" s="158"/>
      <c r="C123" s="159"/>
      <c r="D123" s="160" t="s">
        <v>71</v>
      </c>
      <c r="E123" s="172" t="s">
        <v>178</v>
      </c>
      <c r="F123" s="172" t="s">
        <v>179</v>
      </c>
      <c r="G123" s="159"/>
      <c r="H123" s="159"/>
      <c r="I123" s="162"/>
      <c r="J123" s="173">
        <f>BK123</f>
        <v>0</v>
      </c>
      <c r="K123" s="159"/>
      <c r="L123" s="164"/>
      <c r="M123" s="165"/>
      <c r="N123" s="166"/>
      <c r="O123" s="166"/>
      <c r="P123" s="167">
        <f>SUM(P124:P215)</f>
        <v>0</v>
      </c>
      <c r="Q123" s="166"/>
      <c r="R123" s="167">
        <f>SUM(R124:R215)</f>
        <v>4.66482036</v>
      </c>
      <c r="S123" s="166"/>
      <c r="T123" s="168">
        <f>SUM(T124:T215)</f>
        <v>0</v>
      </c>
      <c r="AR123" s="169" t="s">
        <v>80</v>
      </c>
      <c r="AT123" s="170" t="s">
        <v>71</v>
      </c>
      <c r="AU123" s="170" t="s">
        <v>80</v>
      </c>
      <c r="AY123" s="169" t="s">
        <v>135</v>
      </c>
      <c r="BK123" s="171">
        <f>SUM(BK124:BK215)</f>
        <v>0</v>
      </c>
    </row>
    <row r="124" spans="1:65" s="2" customFormat="1" ht="16.5" customHeight="1">
      <c r="A124" s="35"/>
      <c r="B124" s="36"/>
      <c r="C124" s="174" t="s">
        <v>178</v>
      </c>
      <c r="D124" s="174" t="s">
        <v>138</v>
      </c>
      <c r="E124" s="175" t="s">
        <v>180</v>
      </c>
      <c r="F124" s="176" t="s">
        <v>181</v>
      </c>
      <c r="G124" s="177" t="s">
        <v>141</v>
      </c>
      <c r="H124" s="178">
        <v>25.68</v>
      </c>
      <c r="I124" s="179"/>
      <c r="J124" s="180">
        <f>ROUND(I124*H124,2)</f>
        <v>0</v>
      </c>
      <c r="K124" s="176" t="s">
        <v>142</v>
      </c>
      <c r="L124" s="40"/>
      <c r="M124" s="181" t="s">
        <v>19</v>
      </c>
      <c r="N124" s="182" t="s">
        <v>43</v>
      </c>
      <c r="O124" s="65"/>
      <c r="P124" s="183">
        <f>O124*H124</f>
        <v>0</v>
      </c>
      <c r="Q124" s="183">
        <v>0.00026</v>
      </c>
      <c r="R124" s="183">
        <f>Q124*H124</f>
        <v>0.006676799999999999</v>
      </c>
      <c r="S124" s="183">
        <v>0</v>
      </c>
      <c r="T124" s="184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5" t="s">
        <v>143</v>
      </c>
      <c r="AT124" s="185" t="s">
        <v>138</v>
      </c>
      <c r="AU124" s="185" t="s">
        <v>82</v>
      </c>
      <c r="AY124" s="18" t="s">
        <v>135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18" t="s">
        <v>80</v>
      </c>
      <c r="BK124" s="186">
        <f>ROUND(I124*H124,2)</f>
        <v>0</v>
      </c>
      <c r="BL124" s="18" t="s">
        <v>143</v>
      </c>
      <c r="BM124" s="185" t="s">
        <v>182</v>
      </c>
    </row>
    <row r="125" spans="1:47" s="2" customFormat="1" ht="11.25">
      <c r="A125" s="35"/>
      <c r="B125" s="36"/>
      <c r="C125" s="37"/>
      <c r="D125" s="187" t="s">
        <v>145</v>
      </c>
      <c r="E125" s="37"/>
      <c r="F125" s="188" t="s">
        <v>183</v>
      </c>
      <c r="G125" s="37"/>
      <c r="H125" s="37"/>
      <c r="I125" s="189"/>
      <c r="J125" s="37"/>
      <c r="K125" s="37"/>
      <c r="L125" s="40"/>
      <c r="M125" s="190"/>
      <c r="N125" s="191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145</v>
      </c>
      <c r="AU125" s="18" t="s">
        <v>82</v>
      </c>
    </row>
    <row r="126" spans="2:51" s="13" customFormat="1" ht="11.25">
      <c r="B126" s="192"/>
      <c r="C126" s="193"/>
      <c r="D126" s="194" t="s">
        <v>147</v>
      </c>
      <c r="E126" s="195" t="s">
        <v>19</v>
      </c>
      <c r="F126" s="196" t="s">
        <v>184</v>
      </c>
      <c r="G126" s="193"/>
      <c r="H126" s="197">
        <v>25.68</v>
      </c>
      <c r="I126" s="198"/>
      <c r="J126" s="193"/>
      <c r="K126" s="193"/>
      <c r="L126" s="199"/>
      <c r="M126" s="200"/>
      <c r="N126" s="201"/>
      <c r="O126" s="201"/>
      <c r="P126" s="201"/>
      <c r="Q126" s="201"/>
      <c r="R126" s="201"/>
      <c r="S126" s="201"/>
      <c r="T126" s="202"/>
      <c r="AT126" s="203" t="s">
        <v>147</v>
      </c>
      <c r="AU126" s="203" t="s">
        <v>82</v>
      </c>
      <c r="AV126" s="13" t="s">
        <v>82</v>
      </c>
      <c r="AW126" s="13" t="s">
        <v>33</v>
      </c>
      <c r="AX126" s="13" t="s">
        <v>80</v>
      </c>
      <c r="AY126" s="203" t="s">
        <v>135</v>
      </c>
    </row>
    <row r="127" spans="1:65" s="2" customFormat="1" ht="24.2" customHeight="1">
      <c r="A127" s="35"/>
      <c r="B127" s="36"/>
      <c r="C127" s="174" t="s">
        <v>185</v>
      </c>
      <c r="D127" s="174" t="s">
        <v>138</v>
      </c>
      <c r="E127" s="175" t="s">
        <v>186</v>
      </c>
      <c r="F127" s="176" t="s">
        <v>187</v>
      </c>
      <c r="G127" s="177" t="s">
        <v>141</v>
      </c>
      <c r="H127" s="178">
        <v>25.68</v>
      </c>
      <c r="I127" s="179"/>
      <c r="J127" s="180">
        <f>ROUND(I127*H127,2)</f>
        <v>0</v>
      </c>
      <c r="K127" s="176" t="s">
        <v>142</v>
      </c>
      <c r="L127" s="40"/>
      <c r="M127" s="181" t="s">
        <v>19</v>
      </c>
      <c r="N127" s="182" t="s">
        <v>43</v>
      </c>
      <c r="O127" s="65"/>
      <c r="P127" s="183">
        <f>O127*H127</f>
        <v>0</v>
      </c>
      <c r="Q127" s="183">
        <v>0.00438</v>
      </c>
      <c r="R127" s="183">
        <f>Q127*H127</f>
        <v>0.1124784</v>
      </c>
      <c r="S127" s="183">
        <v>0</v>
      </c>
      <c r="T127" s="18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5" t="s">
        <v>143</v>
      </c>
      <c r="AT127" s="185" t="s">
        <v>138</v>
      </c>
      <c r="AU127" s="185" t="s">
        <v>82</v>
      </c>
      <c r="AY127" s="18" t="s">
        <v>135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8" t="s">
        <v>80</v>
      </c>
      <c r="BK127" s="186">
        <f>ROUND(I127*H127,2)</f>
        <v>0</v>
      </c>
      <c r="BL127" s="18" t="s">
        <v>143</v>
      </c>
      <c r="BM127" s="185" t="s">
        <v>188</v>
      </c>
    </row>
    <row r="128" spans="1:47" s="2" customFormat="1" ht="11.25">
      <c r="A128" s="35"/>
      <c r="B128" s="36"/>
      <c r="C128" s="37"/>
      <c r="D128" s="187" t="s">
        <v>145</v>
      </c>
      <c r="E128" s="37"/>
      <c r="F128" s="188" t="s">
        <v>189</v>
      </c>
      <c r="G128" s="37"/>
      <c r="H128" s="37"/>
      <c r="I128" s="189"/>
      <c r="J128" s="37"/>
      <c r="K128" s="37"/>
      <c r="L128" s="40"/>
      <c r="M128" s="190"/>
      <c r="N128" s="191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145</v>
      </c>
      <c r="AU128" s="18" t="s">
        <v>82</v>
      </c>
    </row>
    <row r="129" spans="2:51" s="13" customFormat="1" ht="11.25">
      <c r="B129" s="192"/>
      <c r="C129" s="193"/>
      <c r="D129" s="194" t="s">
        <v>147</v>
      </c>
      <c r="E129" s="195" t="s">
        <v>19</v>
      </c>
      <c r="F129" s="196" t="s">
        <v>184</v>
      </c>
      <c r="G129" s="193"/>
      <c r="H129" s="197">
        <v>25.68</v>
      </c>
      <c r="I129" s="198"/>
      <c r="J129" s="193"/>
      <c r="K129" s="193"/>
      <c r="L129" s="199"/>
      <c r="M129" s="200"/>
      <c r="N129" s="201"/>
      <c r="O129" s="201"/>
      <c r="P129" s="201"/>
      <c r="Q129" s="201"/>
      <c r="R129" s="201"/>
      <c r="S129" s="201"/>
      <c r="T129" s="202"/>
      <c r="AT129" s="203" t="s">
        <v>147</v>
      </c>
      <c r="AU129" s="203" t="s">
        <v>82</v>
      </c>
      <c r="AV129" s="13" t="s">
        <v>82</v>
      </c>
      <c r="AW129" s="13" t="s">
        <v>33</v>
      </c>
      <c r="AX129" s="13" t="s">
        <v>80</v>
      </c>
      <c r="AY129" s="203" t="s">
        <v>135</v>
      </c>
    </row>
    <row r="130" spans="1:65" s="2" customFormat="1" ht="21.75" customHeight="1">
      <c r="A130" s="35"/>
      <c r="B130" s="36"/>
      <c r="C130" s="174" t="s">
        <v>161</v>
      </c>
      <c r="D130" s="174" t="s">
        <v>138</v>
      </c>
      <c r="E130" s="175" t="s">
        <v>190</v>
      </c>
      <c r="F130" s="176" t="s">
        <v>191</v>
      </c>
      <c r="G130" s="177" t="s">
        <v>141</v>
      </c>
      <c r="H130" s="178">
        <v>25.68</v>
      </c>
      <c r="I130" s="179"/>
      <c r="J130" s="180">
        <f>ROUND(I130*H130,2)</f>
        <v>0</v>
      </c>
      <c r="K130" s="176" t="s">
        <v>142</v>
      </c>
      <c r="L130" s="40"/>
      <c r="M130" s="181" t="s">
        <v>19</v>
      </c>
      <c r="N130" s="182" t="s">
        <v>43</v>
      </c>
      <c r="O130" s="65"/>
      <c r="P130" s="183">
        <f>O130*H130</f>
        <v>0</v>
      </c>
      <c r="Q130" s="183">
        <v>0.003</v>
      </c>
      <c r="R130" s="183">
        <f>Q130*H130</f>
        <v>0.07704</v>
      </c>
      <c r="S130" s="183">
        <v>0</v>
      </c>
      <c r="T130" s="18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143</v>
      </c>
      <c r="AT130" s="185" t="s">
        <v>138</v>
      </c>
      <c r="AU130" s="185" t="s">
        <v>82</v>
      </c>
      <c r="AY130" s="18" t="s">
        <v>135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8" t="s">
        <v>80</v>
      </c>
      <c r="BK130" s="186">
        <f>ROUND(I130*H130,2)</f>
        <v>0</v>
      </c>
      <c r="BL130" s="18" t="s">
        <v>143</v>
      </c>
      <c r="BM130" s="185" t="s">
        <v>192</v>
      </c>
    </row>
    <row r="131" spans="1:47" s="2" customFormat="1" ht="11.25">
      <c r="A131" s="35"/>
      <c r="B131" s="36"/>
      <c r="C131" s="37"/>
      <c r="D131" s="187" t="s">
        <v>145</v>
      </c>
      <c r="E131" s="37"/>
      <c r="F131" s="188" t="s">
        <v>193</v>
      </c>
      <c r="G131" s="37"/>
      <c r="H131" s="37"/>
      <c r="I131" s="189"/>
      <c r="J131" s="37"/>
      <c r="K131" s="37"/>
      <c r="L131" s="40"/>
      <c r="M131" s="190"/>
      <c r="N131" s="191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145</v>
      </c>
      <c r="AU131" s="18" t="s">
        <v>82</v>
      </c>
    </row>
    <row r="132" spans="2:51" s="13" customFormat="1" ht="11.25">
      <c r="B132" s="192"/>
      <c r="C132" s="193"/>
      <c r="D132" s="194" t="s">
        <v>147</v>
      </c>
      <c r="E132" s="195" t="s">
        <v>19</v>
      </c>
      <c r="F132" s="196" t="s">
        <v>184</v>
      </c>
      <c r="G132" s="193"/>
      <c r="H132" s="197">
        <v>25.68</v>
      </c>
      <c r="I132" s="198"/>
      <c r="J132" s="193"/>
      <c r="K132" s="193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147</v>
      </c>
      <c r="AU132" s="203" t="s">
        <v>82</v>
      </c>
      <c r="AV132" s="13" t="s">
        <v>82</v>
      </c>
      <c r="AW132" s="13" t="s">
        <v>33</v>
      </c>
      <c r="AX132" s="13" t="s">
        <v>80</v>
      </c>
      <c r="AY132" s="203" t="s">
        <v>135</v>
      </c>
    </row>
    <row r="133" spans="1:65" s="2" customFormat="1" ht="24.2" customHeight="1">
      <c r="A133" s="35"/>
      <c r="B133" s="36"/>
      <c r="C133" s="174" t="s">
        <v>194</v>
      </c>
      <c r="D133" s="174" t="s">
        <v>138</v>
      </c>
      <c r="E133" s="175" t="s">
        <v>195</v>
      </c>
      <c r="F133" s="176" t="s">
        <v>196</v>
      </c>
      <c r="G133" s="177" t="s">
        <v>141</v>
      </c>
      <c r="H133" s="178">
        <v>25.68</v>
      </c>
      <c r="I133" s="179"/>
      <c r="J133" s="180">
        <f>ROUND(I133*H133,2)</f>
        <v>0</v>
      </c>
      <c r="K133" s="176" t="s">
        <v>142</v>
      </c>
      <c r="L133" s="40"/>
      <c r="M133" s="181" t="s">
        <v>19</v>
      </c>
      <c r="N133" s="182" t="s">
        <v>43</v>
      </c>
      <c r="O133" s="65"/>
      <c r="P133" s="183">
        <f>O133*H133</f>
        <v>0</v>
      </c>
      <c r="Q133" s="183">
        <v>0.0062</v>
      </c>
      <c r="R133" s="183">
        <f>Q133*H133</f>
        <v>0.159216</v>
      </c>
      <c r="S133" s="183">
        <v>0</v>
      </c>
      <c r="T133" s="18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143</v>
      </c>
      <c r="AT133" s="185" t="s">
        <v>138</v>
      </c>
      <c r="AU133" s="185" t="s">
        <v>82</v>
      </c>
      <c r="AY133" s="18" t="s">
        <v>135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8" t="s">
        <v>80</v>
      </c>
      <c r="BK133" s="186">
        <f>ROUND(I133*H133,2)</f>
        <v>0</v>
      </c>
      <c r="BL133" s="18" t="s">
        <v>143</v>
      </c>
      <c r="BM133" s="185" t="s">
        <v>197</v>
      </c>
    </row>
    <row r="134" spans="1:47" s="2" customFormat="1" ht="11.25">
      <c r="A134" s="35"/>
      <c r="B134" s="36"/>
      <c r="C134" s="37"/>
      <c r="D134" s="187" t="s">
        <v>145</v>
      </c>
      <c r="E134" s="37"/>
      <c r="F134" s="188" t="s">
        <v>198</v>
      </c>
      <c r="G134" s="37"/>
      <c r="H134" s="37"/>
      <c r="I134" s="189"/>
      <c r="J134" s="37"/>
      <c r="K134" s="37"/>
      <c r="L134" s="40"/>
      <c r="M134" s="190"/>
      <c r="N134" s="191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145</v>
      </c>
      <c r="AU134" s="18" t="s">
        <v>82</v>
      </c>
    </row>
    <row r="135" spans="2:51" s="13" customFormat="1" ht="11.25">
      <c r="B135" s="192"/>
      <c r="C135" s="193"/>
      <c r="D135" s="194" t="s">
        <v>147</v>
      </c>
      <c r="E135" s="195" t="s">
        <v>19</v>
      </c>
      <c r="F135" s="196" t="s">
        <v>184</v>
      </c>
      <c r="G135" s="193"/>
      <c r="H135" s="197">
        <v>25.68</v>
      </c>
      <c r="I135" s="198"/>
      <c r="J135" s="193"/>
      <c r="K135" s="193"/>
      <c r="L135" s="199"/>
      <c r="M135" s="200"/>
      <c r="N135" s="201"/>
      <c r="O135" s="201"/>
      <c r="P135" s="201"/>
      <c r="Q135" s="201"/>
      <c r="R135" s="201"/>
      <c r="S135" s="201"/>
      <c r="T135" s="202"/>
      <c r="AT135" s="203" t="s">
        <v>147</v>
      </c>
      <c r="AU135" s="203" t="s">
        <v>82</v>
      </c>
      <c r="AV135" s="13" t="s">
        <v>82</v>
      </c>
      <c r="AW135" s="13" t="s">
        <v>33</v>
      </c>
      <c r="AX135" s="13" t="s">
        <v>80</v>
      </c>
      <c r="AY135" s="203" t="s">
        <v>135</v>
      </c>
    </row>
    <row r="136" spans="1:65" s="2" customFormat="1" ht="16.5" customHeight="1">
      <c r="A136" s="35"/>
      <c r="B136" s="36"/>
      <c r="C136" s="174" t="s">
        <v>199</v>
      </c>
      <c r="D136" s="174" t="s">
        <v>138</v>
      </c>
      <c r="E136" s="175" t="s">
        <v>200</v>
      </c>
      <c r="F136" s="176" t="s">
        <v>201</v>
      </c>
      <c r="G136" s="177" t="s">
        <v>141</v>
      </c>
      <c r="H136" s="178">
        <v>137.6</v>
      </c>
      <c r="I136" s="179"/>
      <c r="J136" s="180">
        <f>ROUND(I136*H136,2)</f>
        <v>0</v>
      </c>
      <c r="K136" s="176" t="s">
        <v>142</v>
      </c>
      <c r="L136" s="40"/>
      <c r="M136" s="181" t="s">
        <v>19</v>
      </c>
      <c r="N136" s="182" t="s">
        <v>43</v>
      </c>
      <c r="O136" s="65"/>
      <c r="P136" s="183">
        <f>O136*H136</f>
        <v>0</v>
      </c>
      <c r="Q136" s="183">
        <v>0.00026</v>
      </c>
      <c r="R136" s="183">
        <f>Q136*H136</f>
        <v>0.035775999999999995</v>
      </c>
      <c r="S136" s="183">
        <v>0</v>
      </c>
      <c r="T136" s="18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143</v>
      </c>
      <c r="AT136" s="185" t="s">
        <v>138</v>
      </c>
      <c r="AU136" s="185" t="s">
        <v>82</v>
      </c>
      <c r="AY136" s="18" t="s">
        <v>135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8" t="s">
        <v>80</v>
      </c>
      <c r="BK136" s="186">
        <f>ROUND(I136*H136,2)</f>
        <v>0</v>
      </c>
      <c r="BL136" s="18" t="s">
        <v>143</v>
      </c>
      <c r="BM136" s="185" t="s">
        <v>202</v>
      </c>
    </row>
    <row r="137" spans="1:47" s="2" customFormat="1" ht="11.25">
      <c r="A137" s="35"/>
      <c r="B137" s="36"/>
      <c r="C137" s="37"/>
      <c r="D137" s="187" t="s">
        <v>145</v>
      </c>
      <c r="E137" s="37"/>
      <c r="F137" s="188" t="s">
        <v>203</v>
      </c>
      <c r="G137" s="37"/>
      <c r="H137" s="37"/>
      <c r="I137" s="189"/>
      <c r="J137" s="37"/>
      <c r="K137" s="37"/>
      <c r="L137" s="40"/>
      <c r="M137" s="190"/>
      <c r="N137" s="191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145</v>
      </c>
      <c r="AU137" s="18" t="s">
        <v>82</v>
      </c>
    </row>
    <row r="138" spans="2:51" s="14" customFormat="1" ht="11.25">
      <c r="B138" s="204"/>
      <c r="C138" s="205"/>
      <c r="D138" s="194" t="s">
        <v>147</v>
      </c>
      <c r="E138" s="206" t="s">
        <v>19</v>
      </c>
      <c r="F138" s="207" t="s">
        <v>204</v>
      </c>
      <c r="G138" s="205"/>
      <c r="H138" s="206" t="s">
        <v>19</v>
      </c>
      <c r="I138" s="208"/>
      <c r="J138" s="205"/>
      <c r="K138" s="205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147</v>
      </c>
      <c r="AU138" s="213" t="s">
        <v>82</v>
      </c>
      <c r="AV138" s="14" t="s">
        <v>80</v>
      </c>
      <c r="AW138" s="14" t="s">
        <v>33</v>
      </c>
      <c r="AX138" s="14" t="s">
        <v>72</v>
      </c>
      <c r="AY138" s="213" t="s">
        <v>135</v>
      </c>
    </row>
    <row r="139" spans="2:51" s="13" customFormat="1" ht="11.25">
      <c r="B139" s="192"/>
      <c r="C139" s="193"/>
      <c r="D139" s="194" t="s">
        <v>147</v>
      </c>
      <c r="E139" s="195" t="s">
        <v>19</v>
      </c>
      <c r="F139" s="196" t="s">
        <v>205</v>
      </c>
      <c r="G139" s="193"/>
      <c r="H139" s="197">
        <v>90.35</v>
      </c>
      <c r="I139" s="198"/>
      <c r="J139" s="193"/>
      <c r="K139" s="193"/>
      <c r="L139" s="199"/>
      <c r="M139" s="200"/>
      <c r="N139" s="201"/>
      <c r="O139" s="201"/>
      <c r="P139" s="201"/>
      <c r="Q139" s="201"/>
      <c r="R139" s="201"/>
      <c r="S139" s="201"/>
      <c r="T139" s="202"/>
      <c r="AT139" s="203" t="s">
        <v>147</v>
      </c>
      <c r="AU139" s="203" t="s">
        <v>82</v>
      </c>
      <c r="AV139" s="13" t="s">
        <v>82</v>
      </c>
      <c r="AW139" s="13" t="s">
        <v>33</v>
      </c>
      <c r="AX139" s="13" t="s">
        <v>72</v>
      </c>
      <c r="AY139" s="203" t="s">
        <v>135</v>
      </c>
    </row>
    <row r="140" spans="2:51" s="14" customFormat="1" ht="11.25">
      <c r="B140" s="204"/>
      <c r="C140" s="205"/>
      <c r="D140" s="194" t="s">
        <v>147</v>
      </c>
      <c r="E140" s="206" t="s">
        <v>19</v>
      </c>
      <c r="F140" s="207" t="s">
        <v>206</v>
      </c>
      <c r="G140" s="205"/>
      <c r="H140" s="206" t="s">
        <v>19</v>
      </c>
      <c r="I140" s="208"/>
      <c r="J140" s="205"/>
      <c r="K140" s="205"/>
      <c r="L140" s="209"/>
      <c r="M140" s="210"/>
      <c r="N140" s="211"/>
      <c r="O140" s="211"/>
      <c r="P140" s="211"/>
      <c r="Q140" s="211"/>
      <c r="R140" s="211"/>
      <c r="S140" s="211"/>
      <c r="T140" s="212"/>
      <c r="AT140" s="213" t="s">
        <v>147</v>
      </c>
      <c r="AU140" s="213" t="s">
        <v>82</v>
      </c>
      <c r="AV140" s="14" t="s">
        <v>80</v>
      </c>
      <c r="AW140" s="14" t="s">
        <v>33</v>
      </c>
      <c r="AX140" s="14" t="s">
        <v>72</v>
      </c>
      <c r="AY140" s="213" t="s">
        <v>135</v>
      </c>
    </row>
    <row r="141" spans="2:51" s="13" customFormat="1" ht="11.25">
      <c r="B141" s="192"/>
      <c r="C141" s="193"/>
      <c r="D141" s="194" t="s">
        <v>147</v>
      </c>
      <c r="E141" s="195" t="s">
        <v>19</v>
      </c>
      <c r="F141" s="196" t="s">
        <v>207</v>
      </c>
      <c r="G141" s="193"/>
      <c r="H141" s="197">
        <v>17.875</v>
      </c>
      <c r="I141" s="198"/>
      <c r="J141" s="193"/>
      <c r="K141" s="193"/>
      <c r="L141" s="199"/>
      <c r="M141" s="200"/>
      <c r="N141" s="201"/>
      <c r="O141" s="201"/>
      <c r="P141" s="201"/>
      <c r="Q141" s="201"/>
      <c r="R141" s="201"/>
      <c r="S141" s="201"/>
      <c r="T141" s="202"/>
      <c r="AT141" s="203" t="s">
        <v>147</v>
      </c>
      <c r="AU141" s="203" t="s">
        <v>82</v>
      </c>
      <c r="AV141" s="13" t="s">
        <v>82</v>
      </c>
      <c r="AW141" s="13" t="s">
        <v>33</v>
      </c>
      <c r="AX141" s="13" t="s">
        <v>72</v>
      </c>
      <c r="AY141" s="203" t="s">
        <v>135</v>
      </c>
    </row>
    <row r="142" spans="2:51" s="13" customFormat="1" ht="11.25">
      <c r="B142" s="192"/>
      <c r="C142" s="193"/>
      <c r="D142" s="194" t="s">
        <v>147</v>
      </c>
      <c r="E142" s="195" t="s">
        <v>19</v>
      </c>
      <c r="F142" s="196" t="s">
        <v>208</v>
      </c>
      <c r="G142" s="193"/>
      <c r="H142" s="197">
        <v>6.875</v>
      </c>
      <c r="I142" s="198"/>
      <c r="J142" s="193"/>
      <c r="K142" s="193"/>
      <c r="L142" s="199"/>
      <c r="M142" s="200"/>
      <c r="N142" s="201"/>
      <c r="O142" s="201"/>
      <c r="P142" s="201"/>
      <c r="Q142" s="201"/>
      <c r="R142" s="201"/>
      <c r="S142" s="201"/>
      <c r="T142" s="202"/>
      <c r="AT142" s="203" t="s">
        <v>147</v>
      </c>
      <c r="AU142" s="203" t="s">
        <v>82</v>
      </c>
      <c r="AV142" s="13" t="s">
        <v>82</v>
      </c>
      <c r="AW142" s="13" t="s">
        <v>33</v>
      </c>
      <c r="AX142" s="13" t="s">
        <v>72</v>
      </c>
      <c r="AY142" s="203" t="s">
        <v>135</v>
      </c>
    </row>
    <row r="143" spans="2:51" s="14" customFormat="1" ht="11.25">
      <c r="B143" s="204"/>
      <c r="C143" s="205"/>
      <c r="D143" s="194" t="s">
        <v>147</v>
      </c>
      <c r="E143" s="206" t="s">
        <v>19</v>
      </c>
      <c r="F143" s="207" t="s">
        <v>209</v>
      </c>
      <c r="G143" s="205"/>
      <c r="H143" s="206" t="s">
        <v>19</v>
      </c>
      <c r="I143" s="208"/>
      <c r="J143" s="205"/>
      <c r="K143" s="205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147</v>
      </c>
      <c r="AU143" s="213" t="s">
        <v>82</v>
      </c>
      <c r="AV143" s="14" t="s">
        <v>80</v>
      </c>
      <c r="AW143" s="14" t="s">
        <v>33</v>
      </c>
      <c r="AX143" s="14" t="s">
        <v>72</v>
      </c>
      <c r="AY143" s="213" t="s">
        <v>135</v>
      </c>
    </row>
    <row r="144" spans="2:51" s="13" customFormat="1" ht="11.25">
      <c r="B144" s="192"/>
      <c r="C144" s="193"/>
      <c r="D144" s="194" t="s">
        <v>147</v>
      </c>
      <c r="E144" s="195" t="s">
        <v>19</v>
      </c>
      <c r="F144" s="196" t="s">
        <v>210</v>
      </c>
      <c r="G144" s="193"/>
      <c r="H144" s="197">
        <v>16.25</v>
      </c>
      <c r="I144" s="198"/>
      <c r="J144" s="193"/>
      <c r="K144" s="193"/>
      <c r="L144" s="199"/>
      <c r="M144" s="200"/>
      <c r="N144" s="201"/>
      <c r="O144" s="201"/>
      <c r="P144" s="201"/>
      <c r="Q144" s="201"/>
      <c r="R144" s="201"/>
      <c r="S144" s="201"/>
      <c r="T144" s="202"/>
      <c r="AT144" s="203" t="s">
        <v>147</v>
      </c>
      <c r="AU144" s="203" t="s">
        <v>82</v>
      </c>
      <c r="AV144" s="13" t="s">
        <v>82</v>
      </c>
      <c r="AW144" s="13" t="s">
        <v>33</v>
      </c>
      <c r="AX144" s="13" t="s">
        <v>72</v>
      </c>
      <c r="AY144" s="203" t="s">
        <v>135</v>
      </c>
    </row>
    <row r="145" spans="2:51" s="13" customFormat="1" ht="11.25">
      <c r="B145" s="192"/>
      <c r="C145" s="193"/>
      <c r="D145" s="194" t="s">
        <v>147</v>
      </c>
      <c r="E145" s="195" t="s">
        <v>19</v>
      </c>
      <c r="F145" s="196" t="s">
        <v>211</v>
      </c>
      <c r="G145" s="193"/>
      <c r="H145" s="197">
        <v>6.25</v>
      </c>
      <c r="I145" s="198"/>
      <c r="J145" s="193"/>
      <c r="K145" s="193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147</v>
      </c>
      <c r="AU145" s="203" t="s">
        <v>82</v>
      </c>
      <c r="AV145" s="13" t="s">
        <v>82</v>
      </c>
      <c r="AW145" s="13" t="s">
        <v>33</v>
      </c>
      <c r="AX145" s="13" t="s">
        <v>72</v>
      </c>
      <c r="AY145" s="203" t="s">
        <v>135</v>
      </c>
    </row>
    <row r="146" spans="2:51" s="15" customFormat="1" ht="11.25">
      <c r="B146" s="224"/>
      <c r="C146" s="225"/>
      <c r="D146" s="194" t="s">
        <v>147</v>
      </c>
      <c r="E146" s="226" t="s">
        <v>19</v>
      </c>
      <c r="F146" s="227" t="s">
        <v>172</v>
      </c>
      <c r="G146" s="225"/>
      <c r="H146" s="228">
        <v>137.6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AT146" s="234" t="s">
        <v>147</v>
      </c>
      <c r="AU146" s="234" t="s">
        <v>82</v>
      </c>
      <c r="AV146" s="15" t="s">
        <v>143</v>
      </c>
      <c r="AW146" s="15" t="s">
        <v>33</v>
      </c>
      <c r="AX146" s="15" t="s">
        <v>80</v>
      </c>
      <c r="AY146" s="234" t="s">
        <v>135</v>
      </c>
    </row>
    <row r="147" spans="1:65" s="2" customFormat="1" ht="24.2" customHeight="1">
      <c r="A147" s="35"/>
      <c r="B147" s="36"/>
      <c r="C147" s="174" t="s">
        <v>212</v>
      </c>
      <c r="D147" s="174" t="s">
        <v>138</v>
      </c>
      <c r="E147" s="175" t="s">
        <v>213</v>
      </c>
      <c r="F147" s="176" t="s">
        <v>214</v>
      </c>
      <c r="G147" s="177" t="s">
        <v>141</v>
      </c>
      <c r="H147" s="178">
        <v>79.3</v>
      </c>
      <c r="I147" s="179"/>
      <c r="J147" s="180">
        <f>ROUND(I147*H147,2)</f>
        <v>0</v>
      </c>
      <c r="K147" s="176" t="s">
        <v>142</v>
      </c>
      <c r="L147" s="40"/>
      <c r="M147" s="181" t="s">
        <v>19</v>
      </c>
      <c r="N147" s="182" t="s">
        <v>43</v>
      </c>
      <c r="O147" s="65"/>
      <c r="P147" s="183">
        <f>O147*H147</f>
        <v>0</v>
      </c>
      <c r="Q147" s="183">
        <v>0.00438</v>
      </c>
      <c r="R147" s="183">
        <f>Q147*H147</f>
        <v>0.34733400000000003</v>
      </c>
      <c r="S147" s="183">
        <v>0</v>
      </c>
      <c r="T147" s="18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5" t="s">
        <v>143</v>
      </c>
      <c r="AT147" s="185" t="s">
        <v>138</v>
      </c>
      <c r="AU147" s="185" t="s">
        <v>82</v>
      </c>
      <c r="AY147" s="18" t="s">
        <v>135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18" t="s">
        <v>80</v>
      </c>
      <c r="BK147" s="186">
        <f>ROUND(I147*H147,2)</f>
        <v>0</v>
      </c>
      <c r="BL147" s="18" t="s">
        <v>143</v>
      </c>
      <c r="BM147" s="185" t="s">
        <v>215</v>
      </c>
    </row>
    <row r="148" spans="1:47" s="2" customFormat="1" ht="11.25">
      <c r="A148" s="35"/>
      <c r="B148" s="36"/>
      <c r="C148" s="37"/>
      <c r="D148" s="187" t="s">
        <v>145</v>
      </c>
      <c r="E148" s="37"/>
      <c r="F148" s="188" t="s">
        <v>216</v>
      </c>
      <c r="G148" s="37"/>
      <c r="H148" s="37"/>
      <c r="I148" s="189"/>
      <c r="J148" s="37"/>
      <c r="K148" s="37"/>
      <c r="L148" s="40"/>
      <c r="M148" s="190"/>
      <c r="N148" s="191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145</v>
      </c>
      <c r="AU148" s="18" t="s">
        <v>82</v>
      </c>
    </row>
    <row r="149" spans="2:51" s="14" customFormat="1" ht="11.25">
      <c r="B149" s="204"/>
      <c r="C149" s="205"/>
      <c r="D149" s="194" t="s">
        <v>147</v>
      </c>
      <c r="E149" s="206" t="s">
        <v>19</v>
      </c>
      <c r="F149" s="207" t="s">
        <v>217</v>
      </c>
      <c r="G149" s="205"/>
      <c r="H149" s="206" t="s">
        <v>19</v>
      </c>
      <c r="I149" s="208"/>
      <c r="J149" s="205"/>
      <c r="K149" s="205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147</v>
      </c>
      <c r="AU149" s="213" t="s">
        <v>82</v>
      </c>
      <c r="AV149" s="14" t="s">
        <v>80</v>
      </c>
      <c r="AW149" s="14" t="s">
        <v>33</v>
      </c>
      <c r="AX149" s="14" t="s">
        <v>72</v>
      </c>
      <c r="AY149" s="213" t="s">
        <v>135</v>
      </c>
    </row>
    <row r="150" spans="2:51" s="13" customFormat="1" ht="11.25">
      <c r="B150" s="192"/>
      <c r="C150" s="193"/>
      <c r="D150" s="194" t="s">
        <v>147</v>
      </c>
      <c r="E150" s="195" t="s">
        <v>19</v>
      </c>
      <c r="F150" s="196" t="s">
        <v>218</v>
      </c>
      <c r="G150" s="193"/>
      <c r="H150" s="197">
        <v>45.175</v>
      </c>
      <c r="I150" s="198"/>
      <c r="J150" s="193"/>
      <c r="K150" s="193"/>
      <c r="L150" s="199"/>
      <c r="M150" s="200"/>
      <c r="N150" s="201"/>
      <c r="O150" s="201"/>
      <c r="P150" s="201"/>
      <c r="Q150" s="201"/>
      <c r="R150" s="201"/>
      <c r="S150" s="201"/>
      <c r="T150" s="202"/>
      <c r="AT150" s="203" t="s">
        <v>147</v>
      </c>
      <c r="AU150" s="203" t="s">
        <v>82</v>
      </c>
      <c r="AV150" s="13" t="s">
        <v>82</v>
      </c>
      <c r="AW150" s="13" t="s">
        <v>33</v>
      </c>
      <c r="AX150" s="13" t="s">
        <v>72</v>
      </c>
      <c r="AY150" s="203" t="s">
        <v>135</v>
      </c>
    </row>
    <row r="151" spans="2:51" s="14" customFormat="1" ht="11.25">
      <c r="B151" s="204"/>
      <c r="C151" s="205"/>
      <c r="D151" s="194" t="s">
        <v>147</v>
      </c>
      <c r="E151" s="206" t="s">
        <v>19</v>
      </c>
      <c r="F151" s="207" t="s">
        <v>219</v>
      </c>
      <c r="G151" s="205"/>
      <c r="H151" s="206" t="s">
        <v>19</v>
      </c>
      <c r="I151" s="208"/>
      <c r="J151" s="205"/>
      <c r="K151" s="205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147</v>
      </c>
      <c r="AU151" s="213" t="s">
        <v>82</v>
      </c>
      <c r="AV151" s="14" t="s">
        <v>80</v>
      </c>
      <c r="AW151" s="14" t="s">
        <v>33</v>
      </c>
      <c r="AX151" s="14" t="s">
        <v>72</v>
      </c>
      <c r="AY151" s="213" t="s">
        <v>135</v>
      </c>
    </row>
    <row r="152" spans="2:51" s="13" customFormat="1" ht="11.25">
      <c r="B152" s="192"/>
      <c r="C152" s="193"/>
      <c r="D152" s="194" t="s">
        <v>147</v>
      </c>
      <c r="E152" s="195" t="s">
        <v>19</v>
      </c>
      <c r="F152" s="196" t="s">
        <v>207</v>
      </c>
      <c r="G152" s="193"/>
      <c r="H152" s="197">
        <v>17.875</v>
      </c>
      <c r="I152" s="198"/>
      <c r="J152" s="193"/>
      <c r="K152" s="193"/>
      <c r="L152" s="199"/>
      <c r="M152" s="200"/>
      <c r="N152" s="201"/>
      <c r="O152" s="201"/>
      <c r="P152" s="201"/>
      <c r="Q152" s="201"/>
      <c r="R152" s="201"/>
      <c r="S152" s="201"/>
      <c r="T152" s="202"/>
      <c r="AT152" s="203" t="s">
        <v>147</v>
      </c>
      <c r="AU152" s="203" t="s">
        <v>82</v>
      </c>
      <c r="AV152" s="13" t="s">
        <v>82</v>
      </c>
      <c r="AW152" s="13" t="s">
        <v>33</v>
      </c>
      <c r="AX152" s="13" t="s">
        <v>72</v>
      </c>
      <c r="AY152" s="203" t="s">
        <v>135</v>
      </c>
    </row>
    <row r="153" spans="2:51" s="14" customFormat="1" ht="11.25">
      <c r="B153" s="204"/>
      <c r="C153" s="205"/>
      <c r="D153" s="194" t="s">
        <v>147</v>
      </c>
      <c r="E153" s="206" t="s">
        <v>19</v>
      </c>
      <c r="F153" s="207" t="s">
        <v>220</v>
      </c>
      <c r="G153" s="205"/>
      <c r="H153" s="206" t="s">
        <v>19</v>
      </c>
      <c r="I153" s="208"/>
      <c r="J153" s="205"/>
      <c r="K153" s="205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147</v>
      </c>
      <c r="AU153" s="213" t="s">
        <v>82</v>
      </c>
      <c r="AV153" s="14" t="s">
        <v>80</v>
      </c>
      <c r="AW153" s="14" t="s">
        <v>33</v>
      </c>
      <c r="AX153" s="14" t="s">
        <v>72</v>
      </c>
      <c r="AY153" s="213" t="s">
        <v>135</v>
      </c>
    </row>
    <row r="154" spans="2:51" s="13" customFormat="1" ht="11.25">
      <c r="B154" s="192"/>
      <c r="C154" s="193"/>
      <c r="D154" s="194" t="s">
        <v>147</v>
      </c>
      <c r="E154" s="195" t="s">
        <v>19</v>
      </c>
      <c r="F154" s="196" t="s">
        <v>210</v>
      </c>
      <c r="G154" s="193"/>
      <c r="H154" s="197">
        <v>16.25</v>
      </c>
      <c r="I154" s="198"/>
      <c r="J154" s="193"/>
      <c r="K154" s="193"/>
      <c r="L154" s="199"/>
      <c r="M154" s="200"/>
      <c r="N154" s="201"/>
      <c r="O154" s="201"/>
      <c r="P154" s="201"/>
      <c r="Q154" s="201"/>
      <c r="R154" s="201"/>
      <c r="S154" s="201"/>
      <c r="T154" s="202"/>
      <c r="AT154" s="203" t="s">
        <v>147</v>
      </c>
      <c r="AU154" s="203" t="s">
        <v>82</v>
      </c>
      <c r="AV154" s="13" t="s">
        <v>82</v>
      </c>
      <c r="AW154" s="13" t="s">
        <v>33</v>
      </c>
      <c r="AX154" s="13" t="s">
        <v>72</v>
      </c>
      <c r="AY154" s="203" t="s">
        <v>135</v>
      </c>
    </row>
    <row r="155" spans="2:51" s="15" customFormat="1" ht="11.25">
      <c r="B155" s="224"/>
      <c r="C155" s="225"/>
      <c r="D155" s="194" t="s">
        <v>147</v>
      </c>
      <c r="E155" s="226" t="s">
        <v>19</v>
      </c>
      <c r="F155" s="227" t="s">
        <v>172</v>
      </c>
      <c r="G155" s="225"/>
      <c r="H155" s="228">
        <v>79.3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AT155" s="234" t="s">
        <v>147</v>
      </c>
      <c r="AU155" s="234" t="s">
        <v>82</v>
      </c>
      <c r="AV155" s="15" t="s">
        <v>143</v>
      </c>
      <c r="AW155" s="15" t="s">
        <v>33</v>
      </c>
      <c r="AX155" s="15" t="s">
        <v>80</v>
      </c>
      <c r="AY155" s="234" t="s">
        <v>135</v>
      </c>
    </row>
    <row r="156" spans="1:65" s="2" customFormat="1" ht="16.5" customHeight="1">
      <c r="A156" s="35"/>
      <c r="B156" s="36"/>
      <c r="C156" s="174" t="s">
        <v>221</v>
      </c>
      <c r="D156" s="174" t="s">
        <v>138</v>
      </c>
      <c r="E156" s="175" t="s">
        <v>222</v>
      </c>
      <c r="F156" s="176" t="s">
        <v>223</v>
      </c>
      <c r="G156" s="177" t="s">
        <v>141</v>
      </c>
      <c r="H156" s="178">
        <v>58.3</v>
      </c>
      <c r="I156" s="179"/>
      <c r="J156" s="180">
        <f>ROUND(I156*H156,2)</f>
        <v>0</v>
      </c>
      <c r="K156" s="176" t="s">
        <v>142</v>
      </c>
      <c r="L156" s="40"/>
      <c r="M156" s="181" t="s">
        <v>19</v>
      </c>
      <c r="N156" s="182" t="s">
        <v>43</v>
      </c>
      <c r="O156" s="65"/>
      <c r="P156" s="183">
        <f>O156*H156</f>
        <v>0</v>
      </c>
      <c r="Q156" s="183">
        <v>0.003</v>
      </c>
      <c r="R156" s="183">
        <f>Q156*H156</f>
        <v>0.1749</v>
      </c>
      <c r="S156" s="183">
        <v>0</v>
      </c>
      <c r="T156" s="18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5" t="s">
        <v>143</v>
      </c>
      <c r="AT156" s="185" t="s">
        <v>138</v>
      </c>
      <c r="AU156" s="185" t="s">
        <v>82</v>
      </c>
      <c r="AY156" s="18" t="s">
        <v>135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18" t="s">
        <v>80</v>
      </c>
      <c r="BK156" s="186">
        <f>ROUND(I156*H156,2)</f>
        <v>0</v>
      </c>
      <c r="BL156" s="18" t="s">
        <v>143</v>
      </c>
      <c r="BM156" s="185" t="s">
        <v>224</v>
      </c>
    </row>
    <row r="157" spans="1:47" s="2" customFormat="1" ht="11.25">
      <c r="A157" s="35"/>
      <c r="B157" s="36"/>
      <c r="C157" s="37"/>
      <c r="D157" s="187" t="s">
        <v>145</v>
      </c>
      <c r="E157" s="37"/>
      <c r="F157" s="188" t="s">
        <v>225</v>
      </c>
      <c r="G157" s="37"/>
      <c r="H157" s="37"/>
      <c r="I157" s="189"/>
      <c r="J157" s="37"/>
      <c r="K157" s="37"/>
      <c r="L157" s="40"/>
      <c r="M157" s="190"/>
      <c r="N157" s="191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145</v>
      </c>
      <c r="AU157" s="18" t="s">
        <v>82</v>
      </c>
    </row>
    <row r="158" spans="2:51" s="14" customFormat="1" ht="11.25">
      <c r="B158" s="204"/>
      <c r="C158" s="205"/>
      <c r="D158" s="194" t="s">
        <v>147</v>
      </c>
      <c r="E158" s="206" t="s">
        <v>19</v>
      </c>
      <c r="F158" s="207" t="s">
        <v>226</v>
      </c>
      <c r="G158" s="205"/>
      <c r="H158" s="206" t="s">
        <v>19</v>
      </c>
      <c r="I158" s="208"/>
      <c r="J158" s="205"/>
      <c r="K158" s="205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147</v>
      </c>
      <c r="AU158" s="213" t="s">
        <v>82</v>
      </c>
      <c r="AV158" s="14" t="s">
        <v>80</v>
      </c>
      <c r="AW158" s="14" t="s">
        <v>33</v>
      </c>
      <c r="AX158" s="14" t="s">
        <v>72</v>
      </c>
      <c r="AY158" s="213" t="s">
        <v>135</v>
      </c>
    </row>
    <row r="159" spans="2:51" s="13" customFormat="1" ht="11.25">
      <c r="B159" s="192"/>
      <c r="C159" s="193"/>
      <c r="D159" s="194" t="s">
        <v>147</v>
      </c>
      <c r="E159" s="195" t="s">
        <v>19</v>
      </c>
      <c r="F159" s="196" t="s">
        <v>218</v>
      </c>
      <c r="G159" s="193"/>
      <c r="H159" s="197">
        <v>45.175</v>
      </c>
      <c r="I159" s="198"/>
      <c r="J159" s="193"/>
      <c r="K159" s="193"/>
      <c r="L159" s="199"/>
      <c r="M159" s="200"/>
      <c r="N159" s="201"/>
      <c r="O159" s="201"/>
      <c r="P159" s="201"/>
      <c r="Q159" s="201"/>
      <c r="R159" s="201"/>
      <c r="S159" s="201"/>
      <c r="T159" s="202"/>
      <c r="AT159" s="203" t="s">
        <v>147</v>
      </c>
      <c r="AU159" s="203" t="s">
        <v>82</v>
      </c>
      <c r="AV159" s="13" t="s">
        <v>82</v>
      </c>
      <c r="AW159" s="13" t="s">
        <v>33</v>
      </c>
      <c r="AX159" s="13" t="s">
        <v>72</v>
      </c>
      <c r="AY159" s="203" t="s">
        <v>135</v>
      </c>
    </row>
    <row r="160" spans="2:51" s="14" customFormat="1" ht="11.25">
      <c r="B160" s="204"/>
      <c r="C160" s="205"/>
      <c r="D160" s="194" t="s">
        <v>147</v>
      </c>
      <c r="E160" s="206" t="s">
        <v>19</v>
      </c>
      <c r="F160" s="207" t="s">
        <v>227</v>
      </c>
      <c r="G160" s="205"/>
      <c r="H160" s="206" t="s">
        <v>19</v>
      </c>
      <c r="I160" s="208"/>
      <c r="J160" s="205"/>
      <c r="K160" s="205"/>
      <c r="L160" s="209"/>
      <c r="M160" s="210"/>
      <c r="N160" s="211"/>
      <c r="O160" s="211"/>
      <c r="P160" s="211"/>
      <c r="Q160" s="211"/>
      <c r="R160" s="211"/>
      <c r="S160" s="211"/>
      <c r="T160" s="212"/>
      <c r="AT160" s="213" t="s">
        <v>147</v>
      </c>
      <c r="AU160" s="213" t="s">
        <v>82</v>
      </c>
      <c r="AV160" s="14" t="s">
        <v>80</v>
      </c>
      <c r="AW160" s="14" t="s">
        <v>33</v>
      </c>
      <c r="AX160" s="14" t="s">
        <v>72</v>
      </c>
      <c r="AY160" s="213" t="s">
        <v>135</v>
      </c>
    </row>
    <row r="161" spans="2:51" s="13" customFormat="1" ht="11.25">
      <c r="B161" s="192"/>
      <c r="C161" s="193"/>
      <c r="D161" s="194" t="s">
        <v>147</v>
      </c>
      <c r="E161" s="195" t="s">
        <v>19</v>
      </c>
      <c r="F161" s="196" t="s">
        <v>208</v>
      </c>
      <c r="G161" s="193"/>
      <c r="H161" s="197">
        <v>6.875</v>
      </c>
      <c r="I161" s="198"/>
      <c r="J161" s="193"/>
      <c r="K161" s="193"/>
      <c r="L161" s="199"/>
      <c r="M161" s="200"/>
      <c r="N161" s="201"/>
      <c r="O161" s="201"/>
      <c r="P161" s="201"/>
      <c r="Q161" s="201"/>
      <c r="R161" s="201"/>
      <c r="S161" s="201"/>
      <c r="T161" s="202"/>
      <c r="AT161" s="203" t="s">
        <v>147</v>
      </c>
      <c r="AU161" s="203" t="s">
        <v>82</v>
      </c>
      <c r="AV161" s="13" t="s">
        <v>82</v>
      </c>
      <c r="AW161" s="13" t="s">
        <v>33</v>
      </c>
      <c r="AX161" s="13" t="s">
        <v>72</v>
      </c>
      <c r="AY161" s="203" t="s">
        <v>135</v>
      </c>
    </row>
    <row r="162" spans="2:51" s="14" customFormat="1" ht="11.25">
      <c r="B162" s="204"/>
      <c r="C162" s="205"/>
      <c r="D162" s="194" t="s">
        <v>147</v>
      </c>
      <c r="E162" s="206" t="s">
        <v>19</v>
      </c>
      <c r="F162" s="207" t="s">
        <v>220</v>
      </c>
      <c r="G162" s="205"/>
      <c r="H162" s="206" t="s">
        <v>19</v>
      </c>
      <c r="I162" s="208"/>
      <c r="J162" s="205"/>
      <c r="K162" s="205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147</v>
      </c>
      <c r="AU162" s="213" t="s">
        <v>82</v>
      </c>
      <c r="AV162" s="14" t="s">
        <v>80</v>
      </c>
      <c r="AW162" s="14" t="s">
        <v>33</v>
      </c>
      <c r="AX162" s="14" t="s">
        <v>72</v>
      </c>
      <c r="AY162" s="213" t="s">
        <v>135</v>
      </c>
    </row>
    <row r="163" spans="2:51" s="13" customFormat="1" ht="11.25">
      <c r="B163" s="192"/>
      <c r="C163" s="193"/>
      <c r="D163" s="194" t="s">
        <v>147</v>
      </c>
      <c r="E163" s="195" t="s">
        <v>19</v>
      </c>
      <c r="F163" s="196" t="s">
        <v>211</v>
      </c>
      <c r="G163" s="193"/>
      <c r="H163" s="197">
        <v>6.25</v>
      </c>
      <c r="I163" s="198"/>
      <c r="J163" s="193"/>
      <c r="K163" s="193"/>
      <c r="L163" s="199"/>
      <c r="M163" s="200"/>
      <c r="N163" s="201"/>
      <c r="O163" s="201"/>
      <c r="P163" s="201"/>
      <c r="Q163" s="201"/>
      <c r="R163" s="201"/>
      <c r="S163" s="201"/>
      <c r="T163" s="202"/>
      <c r="AT163" s="203" t="s">
        <v>147</v>
      </c>
      <c r="AU163" s="203" t="s">
        <v>82</v>
      </c>
      <c r="AV163" s="13" t="s">
        <v>82</v>
      </c>
      <c r="AW163" s="13" t="s">
        <v>33</v>
      </c>
      <c r="AX163" s="13" t="s">
        <v>72</v>
      </c>
      <c r="AY163" s="203" t="s">
        <v>135</v>
      </c>
    </row>
    <row r="164" spans="2:51" s="15" customFormat="1" ht="11.25">
      <c r="B164" s="224"/>
      <c r="C164" s="225"/>
      <c r="D164" s="194" t="s">
        <v>147</v>
      </c>
      <c r="E164" s="226" t="s">
        <v>19</v>
      </c>
      <c r="F164" s="227" t="s">
        <v>172</v>
      </c>
      <c r="G164" s="225"/>
      <c r="H164" s="228">
        <v>58.3</v>
      </c>
      <c r="I164" s="229"/>
      <c r="J164" s="225"/>
      <c r="K164" s="225"/>
      <c r="L164" s="230"/>
      <c r="M164" s="231"/>
      <c r="N164" s="232"/>
      <c r="O164" s="232"/>
      <c r="P164" s="232"/>
      <c r="Q164" s="232"/>
      <c r="R164" s="232"/>
      <c r="S164" s="232"/>
      <c r="T164" s="233"/>
      <c r="AT164" s="234" t="s">
        <v>147</v>
      </c>
      <c r="AU164" s="234" t="s">
        <v>82</v>
      </c>
      <c r="AV164" s="15" t="s">
        <v>143</v>
      </c>
      <c r="AW164" s="15" t="s">
        <v>33</v>
      </c>
      <c r="AX164" s="15" t="s">
        <v>80</v>
      </c>
      <c r="AY164" s="234" t="s">
        <v>135</v>
      </c>
    </row>
    <row r="165" spans="1:65" s="2" customFormat="1" ht="16.5" customHeight="1">
      <c r="A165" s="35"/>
      <c r="B165" s="36"/>
      <c r="C165" s="174" t="s">
        <v>228</v>
      </c>
      <c r="D165" s="174" t="s">
        <v>138</v>
      </c>
      <c r="E165" s="175" t="s">
        <v>229</v>
      </c>
      <c r="F165" s="176" t="s">
        <v>230</v>
      </c>
      <c r="G165" s="177" t="s">
        <v>141</v>
      </c>
      <c r="H165" s="178">
        <v>7.42</v>
      </c>
      <c r="I165" s="179"/>
      <c r="J165" s="180">
        <f>ROUND(I165*H165,2)</f>
        <v>0</v>
      </c>
      <c r="K165" s="176" t="s">
        <v>142</v>
      </c>
      <c r="L165" s="40"/>
      <c r="M165" s="181" t="s">
        <v>19</v>
      </c>
      <c r="N165" s="182" t="s">
        <v>43</v>
      </c>
      <c r="O165" s="65"/>
      <c r="P165" s="183">
        <f>O165*H165</f>
        <v>0</v>
      </c>
      <c r="Q165" s="183">
        <v>0.03358</v>
      </c>
      <c r="R165" s="183">
        <f>Q165*H165</f>
        <v>0.24916359999999999</v>
      </c>
      <c r="S165" s="183">
        <v>0</v>
      </c>
      <c r="T165" s="18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5" t="s">
        <v>143</v>
      </c>
      <c r="AT165" s="185" t="s">
        <v>138</v>
      </c>
      <c r="AU165" s="185" t="s">
        <v>82</v>
      </c>
      <c r="AY165" s="18" t="s">
        <v>135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18" t="s">
        <v>80</v>
      </c>
      <c r="BK165" s="186">
        <f>ROUND(I165*H165,2)</f>
        <v>0</v>
      </c>
      <c r="BL165" s="18" t="s">
        <v>143</v>
      </c>
      <c r="BM165" s="185" t="s">
        <v>231</v>
      </c>
    </row>
    <row r="166" spans="1:47" s="2" customFormat="1" ht="11.25">
      <c r="A166" s="35"/>
      <c r="B166" s="36"/>
      <c r="C166" s="37"/>
      <c r="D166" s="187" t="s">
        <v>145</v>
      </c>
      <c r="E166" s="37"/>
      <c r="F166" s="188" t="s">
        <v>232</v>
      </c>
      <c r="G166" s="37"/>
      <c r="H166" s="37"/>
      <c r="I166" s="189"/>
      <c r="J166" s="37"/>
      <c r="K166" s="37"/>
      <c r="L166" s="40"/>
      <c r="M166" s="190"/>
      <c r="N166" s="191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145</v>
      </c>
      <c r="AU166" s="18" t="s">
        <v>82</v>
      </c>
    </row>
    <row r="167" spans="2:51" s="13" customFormat="1" ht="11.25">
      <c r="B167" s="192"/>
      <c r="C167" s="193"/>
      <c r="D167" s="194" t="s">
        <v>147</v>
      </c>
      <c r="E167" s="195" t="s">
        <v>19</v>
      </c>
      <c r="F167" s="196" t="s">
        <v>233</v>
      </c>
      <c r="G167" s="193"/>
      <c r="H167" s="197">
        <v>4.5</v>
      </c>
      <c r="I167" s="198"/>
      <c r="J167" s="193"/>
      <c r="K167" s="193"/>
      <c r="L167" s="199"/>
      <c r="M167" s="200"/>
      <c r="N167" s="201"/>
      <c r="O167" s="201"/>
      <c r="P167" s="201"/>
      <c r="Q167" s="201"/>
      <c r="R167" s="201"/>
      <c r="S167" s="201"/>
      <c r="T167" s="202"/>
      <c r="AT167" s="203" t="s">
        <v>147</v>
      </c>
      <c r="AU167" s="203" t="s">
        <v>82</v>
      </c>
      <c r="AV167" s="13" t="s">
        <v>82</v>
      </c>
      <c r="AW167" s="13" t="s">
        <v>33</v>
      </c>
      <c r="AX167" s="13" t="s">
        <v>72</v>
      </c>
      <c r="AY167" s="203" t="s">
        <v>135</v>
      </c>
    </row>
    <row r="168" spans="2:51" s="13" customFormat="1" ht="11.25">
      <c r="B168" s="192"/>
      <c r="C168" s="193"/>
      <c r="D168" s="194" t="s">
        <v>147</v>
      </c>
      <c r="E168" s="195" t="s">
        <v>19</v>
      </c>
      <c r="F168" s="196" t="s">
        <v>234</v>
      </c>
      <c r="G168" s="193"/>
      <c r="H168" s="197">
        <v>2.92</v>
      </c>
      <c r="I168" s="198"/>
      <c r="J168" s="193"/>
      <c r="K168" s="193"/>
      <c r="L168" s="199"/>
      <c r="M168" s="200"/>
      <c r="N168" s="201"/>
      <c r="O168" s="201"/>
      <c r="P168" s="201"/>
      <c r="Q168" s="201"/>
      <c r="R168" s="201"/>
      <c r="S168" s="201"/>
      <c r="T168" s="202"/>
      <c r="AT168" s="203" t="s">
        <v>147</v>
      </c>
      <c r="AU168" s="203" t="s">
        <v>82</v>
      </c>
      <c r="AV168" s="13" t="s">
        <v>82</v>
      </c>
      <c r="AW168" s="13" t="s">
        <v>33</v>
      </c>
      <c r="AX168" s="13" t="s">
        <v>72</v>
      </c>
      <c r="AY168" s="203" t="s">
        <v>135</v>
      </c>
    </row>
    <row r="169" spans="2:51" s="15" customFormat="1" ht="11.25">
      <c r="B169" s="224"/>
      <c r="C169" s="225"/>
      <c r="D169" s="194" t="s">
        <v>147</v>
      </c>
      <c r="E169" s="226" t="s">
        <v>19</v>
      </c>
      <c r="F169" s="227" t="s">
        <v>172</v>
      </c>
      <c r="G169" s="225"/>
      <c r="H169" s="228">
        <v>7.42</v>
      </c>
      <c r="I169" s="229"/>
      <c r="J169" s="225"/>
      <c r="K169" s="225"/>
      <c r="L169" s="230"/>
      <c r="M169" s="231"/>
      <c r="N169" s="232"/>
      <c r="O169" s="232"/>
      <c r="P169" s="232"/>
      <c r="Q169" s="232"/>
      <c r="R169" s="232"/>
      <c r="S169" s="232"/>
      <c r="T169" s="233"/>
      <c r="AT169" s="234" t="s">
        <v>147</v>
      </c>
      <c r="AU169" s="234" t="s">
        <v>82</v>
      </c>
      <c r="AV169" s="15" t="s">
        <v>143</v>
      </c>
      <c r="AW169" s="15" t="s">
        <v>33</v>
      </c>
      <c r="AX169" s="15" t="s">
        <v>80</v>
      </c>
      <c r="AY169" s="234" t="s">
        <v>135</v>
      </c>
    </row>
    <row r="170" spans="1:65" s="2" customFormat="1" ht="24.2" customHeight="1">
      <c r="A170" s="35"/>
      <c r="B170" s="36"/>
      <c r="C170" s="174" t="s">
        <v>235</v>
      </c>
      <c r="D170" s="174" t="s">
        <v>138</v>
      </c>
      <c r="E170" s="175" t="s">
        <v>236</v>
      </c>
      <c r="F170" s="176" t="s">
        <v>237</v>
      </c>
      <c r="G170" s="177" t="s">
        <v>141</v>
      </c>
      <c r="H170" s="178">
        <v>47.938</v>
      </c>
      <c r="I170" s="179"/>
      <c r="J170" s="180">
        <f>ROUND(I170*H170,2)</f>
        <v>0</v>
      </c>
      <c r="K170" s="176" t="s">
        <v>142</v>
      </c>
      <c r="L170" s="40"/>
      <c r="M170" s="181" t="s">
        <v>19</v>
      </c>
      <c r="N170" s="182" t="s">
        <v>43</v>
      </c>
      <c r="O170" s="65"/>
      <c r="P170" s="183">
        <f>O170*H170</f>
        <v>0</v>
      </c>
      <c r="Q170" s="183">
        <v>0.0188</v>
      </c>
      <c r="R170" s="183">
        <f>Q170*H170</f>
        <v>0.9012344000000001</v>
      </c>
      <c r="S170" s="183">
        <v>0</v>
      </c>
      <c r="T170" s="18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5" t="s">
        <v>143</v>
      </c>
      <c r="AT170" s="185" t="s">
        <v>138</v>
      </c>
      <c r="AU170" s="185" t="s">
        <v>82</v>
      </c>
      <c r="AY170" s="18" t="s">
        <v>135</v>
      </c>
      <c r="BE170" s="186">
        <f>IF(N170="základní",J170,0)</f>
        <v>0</v>
      </c>
      <c r="BF170" s="186">
        <f>IF(N170="snížená",J170,0)</f>
        <v>0</v>
      </c>
      <c r="BG170" s="186">
        <f>IF(N170="zákl. přenesená",J170,0)</f>
        <v>0</v>
      </c>
      <c r="BH170" s="186">
        <f>IF(N170="sníž. přenesená",J170,0)</f>
        <v>0</v>
      </c>
      <c r="BI170" s="186">
        <f>IF(N170="nulová",J170,0)</f>
        <v>0</v>
      </c>
      <c r="BJ170" s="18" t="s">
        <v>80</v>
      </c>
      <c r="BK170" s="186">
        <f>ROUND(I170*H170,2)</f>
        <v>0</v>
      </c>
      <c r="BL170" s="18" t="s">
        <v>143</v>
      </c>
      <c r="BM170" s="185" t="s">
        <v>238</v>
      </c>
    </row>
    <row r="171" spans="1:47" s="2" customFormat="1" ht="11.25">
      <c r="A171" s="35"/>
      <c r="B171" s="36"/>
      <c r="C171" s="37"/>
      <c r="D171" s="187" t="s">
        <v>145</v>
      </c>
      <c r="E171" s="37"/>
      <c r="F171" s="188" t="s">
        <v>239</v>
      </c>
      <c r="G171" s="37"/>
      <c r="H171" s="37"/>
      <c r="I171" s="189"/>
      <c r="J171" s="37"/>
      <c r="K171" s="37"/>
      <c r="L171" s="40"/>
      <c r="M171" s="190"/>
      <c r="N171" s="191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145</v>
      </c>
      <c r="AU171" s="18" t="s">
        <v>82</v>
      </c>
    </row>
    <row r="172" spans="2:51" s="14" customFormat="1" ht="11.25">
      <c r="B172" s="204"/>
      <c r="C172" s="205"/>
      <c r="D172" s="194" t="s">
        <v>147</v>
      </c>
      <c r="E172" s="206" t="s">
        <v>19</v>
      </c>
      <c r="F172" s="207" t="s">
        <v>240</v>
      </c>
      <c r="G172" s="205"/>
      <c r="H172" s="206" t="s">
        <v>19</v>
      </c>
      <c r="I172" s="208"/>
      <c r="J172" s="205"/>
      <c r="K172" s="205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147</v>
      </c>
      <c r="AU172" s="213" t="s">
        <v>82</v>
      </c>
      <c r="AV172" s="14" t="s">
        <v>80</v>
      </c>
      <c r="AW172" s="14" t="s">
        <v>33</v>
      </c>
      <c r="AX172" s="14" t="s">
        <v>72</v>
      </c>
      <c r="AY172" s="213" t="s">
        <v>135</v>
      </c>
    </row>
    <row r="173" spans="2:51" s="13" customFormat="1" ht="11.25">
      <c r="B173" s="192"/>
      <c r="C173" s="193"/>
      <c r="D173" s="194" t="s">
        <v>147</v>
      </c>
      <c r="E173" s="195" t="s">
        <v>19</v>
      </c>
      <c r="F173" s="196" t="s">
        <v>241</v>
      </c>
      <c r="G173" s="193"/>
      <c r="H173" s="197">
        <v>9.263</v>
      </c>
      <c r="I173" s="198"/>
      <c r="J173" s="193"/>
      <c r="K173" s="193"/>
      <c r="L173" s="199"/>
      <c r="M173" s="200"/>
      <c r="N173" s="201"/>
      <c r="O173" s="201"/>
      <c r="P173" s="201"/>
      <c r="Q173" s="201"/>
      <c r="R173" s="201"/>
      <c r="S173" s="201"/>
      <c r="T173" s="202"/>
      <c r="AT173" s="203" t="s">
        <v>147</v>
      </c>
      <c r="AU173" s="203" t="s">
        <v>82</v>
      </c>
      <c r="AV173" s="13" t="s">
        <v>82</v>
      </c>
      <c r="AW173" s="13" t="s">
        <v>33</v>
      </c>
      <c r="AX173" s="13" t="s">
        <v>72</v>
      </c>
      <c r="AY173" s="203" t="s">
        <v>135</v>
      </c>
    </row>
    <row r="174" spans="2:51" s="14" customFormat="1" ht="11.25">
      <c r="B174" s="204"/>
      <c r="C174" s="205"/>
      <c r="D174" s="194" t="s">
        <v>147</v>
      </c>
      <c r="E174" s="206" t="s">
        <v>19</v>
      </c>
      <c r="F174" s="207" t="s">
        <v>217</v>
      </c>
      <c r="G174" s="205"/>
      <c r="H174" s="206" t="s">
        <v>19</v>
      </c>
      <c r="I174" s="208"/>
      <c r="J174" s="205"/>
      <c r="K174" s="205"/>
      <c r="L174" s="209"/>
      <c r="M174" s="210"/>
      <c r="N174" s="211"/>
      <c r="O174" s="211"/>
      <c r="P174" s="211"/>
      <c r="Q174" s="211"/>
      <c r="R174" s="211"/>
      <c r="S174" s="211"/>
      <c r="T174" s="212"/>
      <c r="AT174" s="213" t="s">
        <v>147</v>
      </c>
      <c r="AU174" s="213" t="s">
        <v>82</v>
      </c>
      <c r="AV174" s="14" t="s">
        <v>80</v>
      </c>
      <c r="AW174" s="14" t="s">
        <v>33</v>
      </c>
      <c r="AX174" s="14" t="s">
        <v>72</v>
      </c>
      <c r="AY174" s="213" t="s">
        <v>135</v>
      </c>
    </row>
    <row r="175" spans="2:51" s="13" customFormat="1" ht="11.25">
      <c r="B175" s="192"/>
      <c r="C175" s="193"/>
      <c r="D175" s="194" t="s">
        <v>147</v>
      </c>
      <c r="E175" s="195" t="s">
        <v>19</v>
      </c>
      <c r="F175" s="196" t="s">
        <v>242</v>
      </c>
      <c r="G175" s="193"/>
      <c r="H175" s="197">
        <v>38.675</v>
      </c>
      <c r="I175" s="198"/>
      <c r="J175" s="193"/>
      <c r="K175" s="193"/>
      <c r="L175" s="199"/>
      <c r="M175" s="200"/>
      <c r="N175" s="201"/>
      <c r="O175" s="201"/>
      <c r="P175" s="201"/>
      <c r="Q175" s="201"/>
      <c r="R175" s="201"/>
      <c r="S175" s="201"/>
      <c r="T175" s="202"/>
      <c r="AT175" s="203" t="s">
        <v>147</v>
      </c>
      <c r="AU175" s="203" t="s">
        <v>82</v>
      </c>
      <c r="AV175" s="13" t="s">
        <v>82</v>
      </c>
      <c r="AW175" s="13" t="s">
        <v>33</v>
      </c>
      <c r="AX175" s="13" t="s">
        <v>72</v>
      </c>
      <c r="AY175" s="203" t="s">
        <v>135</v>
      </c>
    </row>
    <row r="176" spans="2:51" s="15" customFormat="1" ht="11.25">
      <c r="B176" s="224"/>
      <c r="C176" s="225"/>
      <c r="D176" s="194" t="s">
        <v>147</v>
      </c>
      <c r="E176" s="226" t="s">
        <v>19</v>
      </c>
      <c r="F176" s="227" t="s">
        <v>172</v>
      </c>
      <c r="G176" s="225"/>
      <c r="H176" s="228">
        <v>47.938</v>
      </c>
      <c r="I176" s="229"/>
      <c r="J176" s="225"/>
      <c r="K176" s="225"/>
      <c r="L176" s="230"/>
      <c r="M176" s="231"/>
      <c r="N176" s="232"/>
      <c r="O176" s="232"/>
      <c r="P176" s="232"/>
      <c r="Q176" s="232"/>
      <c r="R176" s="232"/>
      <c r="S176" s="232"/>
      <c r="T176" s="233"/>
      <c r="AT176" s="234" t="s">
        <v>147</v>
      </c>
      <c r="AU176" s="234" t="s">
        <v>82</v>
      </c>
      <c r="AV176" s="15" t="s">
        <v>143</v>
      </c>
      <c r="AW176" s="15" t="s">
        <v>33</v>
      </c>
      <c r="AX176" s="15" t="s">
        <v>80</v>
      </c>
      <c r="AY176" s="234" t="s">
        <v>135</v>
      </c>
    </row>
    <row r="177" spans="1:65" s="2" customFormat="1" ht="21.75" customHeight="1">
      <c r="A177" s="35"/>
      <c r="B177" s="36"/>
      <c r="C177" s="174" t="s">
        <v>8</v>
      </c>
      <c r="D177" s="174" t="s">
        <v>138</v>
      </c>
      <c r="E177" s="175" t="s">
        <v>243</v>
      </c>
      <c r="F177" s="176" t="s">
        <v>244</v>
      </c>
      <c r="G177" s="177" t="s">
        <v>141</v>
      </c>
      <c r="H177" s="178">
        <v>25.68</v>
      </c>
      <c r="I177" s="179"/>
      <c r="J177" s="180">
        <f>ROUND(I177*H177,2)</f>
        <v>0</v>
      </c>
      <c r="K177" s="176" t="s">
        <v>142</v>
      </c>
      <c r="L177" s="40"/>
      <c r="M177" s="181" t="s">
        <v>19</v>
      </c>
      <c r="N177" s="182" t="s">
        <v>43</v>
      </c>
      <c r="O177" s="65"/>
      <c r="P177" s="183">
        <f>O177*H177</f>
        <v>0</v>
      </c>
      <c r="Q177" s="183">
        <v>0</v>
      </c>
      <c r="R177" s="183">
        <f>Q177*H177</f>
        <v>0</v>
      </c>
      <c r="S177" s="183">
        <v>0</v>
      </c>
      <c r="T177" s="18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5" t="s">
        <v>143</v>
      </c>
      <c r="AT177" s="185" t="s">
        <v>138</v>
      </c>
      <c r="AU177" s="185" t="s">
        <v>82</v>
      </c>
      <c r="AY177" s="18" t="s">
        <v>135</v>
      </c>
      <c r="BE177" s="186">
        <f>IF(N177="základní",J177,0)</f>
        <v>0</v>
      </c>
      <c r="BF177" s="186">
        <f>IF(N177="snížená",J177,0)</f>
        <v>0</v>
      </c>
      <c r="BG177" s="186">
        <f>IF(N177="zákl. přenesená",J177,0)</f>
        <v>0</v>
      </c>
      <c r="BH177" s="186">
        <f>IF(N177="sníž. přenesená",J177,0)</f>
        <v>0</v>
      </c>
      <c r="BI177" s="186">
        <f>IF(N177="nulová",J177,0)</f>
        <v>0</v>
      </c>
      <c r="BJ177" s="18" t="s">
        <v>80</v>
      </c>
      <c r="BK177" s="186">
        <f>ROUND(I177*H177,2)</f>
        <v>0</v>
      </c>
      <c r="BL177" s="18" t="s">
        <v>143</v>
      </c>
      <c r="BM177" s="185" t="s">
        <v>245</v>
      </c>
    </row>
    <row r="178" spans="1:47" s="2" customFormat="1" ht="11.25">
      <c r="A178" s="35"/>
      <c r="B178" s="36"/>
      <c r="C178" s="37"/>
      <c r="D178" s="187" t="s">
        <v>145</v>
      </c>
      <c r="E178" s="37"/>
      <c r="F178" s="188" t="s">
        <v>246</v>
      </c>
      <c r="G178" s="37"/>
      <c r="H178" s="37"/>
      <c r="I178" s="189"/>
      <c r="J178" s="37"/>
      <c r="K178" s="37"/>
      <c r="L178" s="40"/>
      <c r="M178" s="190"/>
      <c r="N178" s="191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145</v>
      </c>
      <c r="AU178" s="18" t="s">
        <v>82</v>
      </c>
    </row>
    <row r="179" spans="2:51" s="13" customFormat="1" ht="11.25">
      <c r="B179" s="192"/>
      <c r="C179" s="193"/>
      <c r="D179" s="194" t="s">
        <v>147</v>
      </c>
      <c r="E179" s="195" t="s">
        <v>19</v>
      </c>
      <c r="F179" s="196" t="s">
        <v>184</v>
      </c>
      <c r="G179" s="193"/>
      <c r="H179" s="197">
        <v>25.68</v>
      </c>
      <c r="I179" s="198"/>
      <c r="J179" s="193"/>
      <c r="K179" s="193"/>
      <c r="L179" s="199"/>
      <c r="M179" s="200"/>
      <c r="N179" s="201"/>
      <c r="O179" s="201"/>
      <c r="P179" s="201"/>
      <c r="Q179" s="201"/>
      <c r="R179" s="201"/>
      <c r="S179" s="201"/>
      <c r="T179" s="202"/>
      <c r="AT179" s="203" t="s">
        <v>147</v>
      </c>
      <c r="AU179" s="203" t="s">
        <v>82</v>
      </c>
      <c r="AV179" s="13" t="s">
        <v>82</v>
      </c>
      <c r="AW179" s="13" t="s">
        <v>33</v>
      </c>
      <c r="AX179" s="13" t="s">
        <v>80</v>
      </c>
      <c r="AY179" s="203" t="s">
        <v>135</v>
      </c>
    </row>
    <row r="180" spans="1:65" s="2" customFormat="1" ht="21.75" customHeight="1">
      <c r="A180" s="35"/>
      <c r="B180" s="36"/>
      <c r="C180" s="174" t="s">
        <v>247</v>
      </c>
      <c r="D180" s="174" t="s">
        <v>138</v>
      </c>
      <c r="E180" s="175" t="s">
        <v>248</v>
      </c>
      <c r="F180" s="176" t="s">
        <v>249</v>
      </c>
      <c r="G180" s="177" t="s">
        <v>141</v>
      </c>
      <c r="H180" s="178">
        <v>5</v>
      </c>
      <c r="I180" s="179"/>
      <c r="J180" s="180">
        <f>ROUND(I180*H180,2)</f>
        <v>0</v>
      </c>
      <c r="K180" s="176" t="s">
        <v>142</v>
      </c>
      <c r="L180" s="40"/>
      <c r="M180" s="181" t="s">
        <v>19</v>
      </c>
      <c r="N180" s="182" t="s">
        <v>43</v>
      </c>
      <c r="O180" s="65"/>
      <c r="P180" s="183">
        <f>O180*H180</f>
        <v>0</v>
      </c>
      <c r="Q180" s="183">
        <v>0.00735</v>
      </c>
      <c r="R180" s="183">
        <f>Q180*H180</f>
        <v>0.03675</v>
      </c>
      <c r="S180" s="183">
        <v>0</v>
      </c>
      <c r="T180" s="18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5" t="s">
        <v>143</v>
      </c>
      <c r="AT180" s="185" t="s">
        <v>138</v>
      </c>
      <c r="AU180" s="185" t="s">
        <v>82</v>
      </c>
      <c r="AY180" s="18" t="s">
        <v>135</v>
      </c>
      <c r="BE180" s="186">
        <f>IF(N180="základní",J180,0)</f>
        <v>0</v>
      </c>
      <c r="BF180" s="186">
        <f>IF(N180="snížená",J180,0)</f>
        <v>0</v>
      </c>
      <c r="BG180" s="186">
        <f>IF(N180="zákl. přenesená",J180,0)</f>
        <v>0</v>
      </c>
      <c r="BH180" s="186">
        <f>IF(N180="sníž. přenesená",J180,0)</f>
        <v>0</v>
      </c>
      <c r="BI180" s="186">
        <f>IF(N180="nulová",J180,0)</f>
        <v>0</v>
      </c>
      <c r="BJ180" s="18" t="s">
        <v>80</v>
      </c>
      <c r="BK180" s="186">
        <f>ROUND(I180*H180,2)</f>
        <v>0</v>
      </c>
      <c r="BL180" s="18" t="s">
        <v>143</v>
      </c>
      <c r="BM180" s="185" t="s">
        <v>250</v>
      </c>
    </row>
    <row r="181" spans="1:47" s="2" customFormat="1" ht="11.25">
      <c r="A181" s="35"/>
      <c r="B181" s="36"/>
      <c r="C181" s="37"/>
      <c r="D181" s="187" t="s">
        <v>145</v>
      </c>
      <c r="E181" s="37"/>
      <c r="F181" s="188" t="s">
        <v>251</v>
      </c>
      <c r="G181" s="37"/>
      <c r="H181" s="37"/>
      <c r="I181" s="189"/>
      <c r="J181" s="37"/>
      <c r="K181" s="37"/>
      <c r="L181" s="40"/>
      <c r="M181" s="190"/>
      <c r="N181" s="191"/>
      <c r="O181" s="65"/>
      <c r="P181" s="65"/>
      <c r="Q181" s="65"/>
      <c r="R181" s="65"/>
      <c r="S181" s="65"/>
      <c r="T181" s="66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145</v>
      </c>
      <c r="AU181" s="18" t="s">
        <v>82</v>
      </c>
    </row>
    <row r="182" spans="1:65" s="2" customFormat="1" ht="24.2" customHeight="1">
      <c r="A182" s="35"/>
      <c r="B182" s="36"/>
      <c r="C182" s="174" t="s">
        <v>252</v>
      </c>
      <c r="D182" s="174" t="s">
        <v>138</v>
      </c>
      <c r="E182" s="175" t="s">
        <v>253</v>
      </c>
      <c r="F182" s="176" t="s">
        <v>254</v>
      </c>
      <c r="G182" s="177" t="s">
        <v>141</v>
      </c>
      <c r="H182" s="178">
        <v>12.782</v>
      </c>
      <c r="I182" s="179"/>
      <c r="J182" s="180">
        <f>ROUND(I182*H182,2)</f>
        <v>0</v>
      </c>
      <c r="K182" s="176" t="s">
        <v>142</v>
      </c>
      <c r="L182" s="40"/>
      <c r="M182" s="181" t="s">
        <v>19</v>
      </c>
      <c r="N182" s="182" t="s">
        <v>43</v>
      </c>
      <c r="O182" s="65"/>
      <c r="P182" s="183">
        <f>O182*H182</f>
        <v>0</v>
      </c>
      <c r="Q182" s="183">
        <v>0.00438</v>
      </c>
      <c r="R182" s="183">
        <f>Q182*H182</f>
        <v>0.055985160000000006</v>
      </c>
      <c r="S182" s="183">
        <v>0</v>
      </c>
      <c r="T182" s="18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5" t="s">
        <v>143</v>
      </c>
      <c r="AT182" s="185" t="s">
        <v>138</v>
      </c>
      <c r="AU182" s="185" t="s">
        <v>82</v>
      </c>
      <c r="AY182" s="18" t="s">
        <v>135</v>
      </c>
      <c r="BE182" s="186">
        <f>IF(N182="základní",J182,0)</f>
        <v>0</v>
      </c>
      <c r="BF182" s="186">
        <f>IF(N182="snížená",J182,0)</f>
        <v>0</v>
      </c>
      <c r="BG182" s="186">
        <f>IF(N182="zákl. přenesená",J182,0)</f>
        <v>0</v>
      </c>
      <c r="BH182" s="186">
        <f>IF(N182="sníž. přenesená",J182,0)</f>
        <v>0</v>
      </c>
      <c r="BI182" s="186">
        <f>IF(N182="nulová",J182,0)</f>
        <v>0</v>
      </c>
      <c r="BJ182" s="18" t="s">
        <v>80</v>
      </c>
      <c r="BK182" s="186">
        <f>ROUND(I182*H182,2)</f>
        <v>0</v>
      </c>
      <c r="BL182" s="18" t="s">
        <v>143</v>
      </c>
      <c r="BM182" s="185" t="s">
        <v>255</v>
      </c>
    </row>
    <row r="183" spans="1:47" s="2" customFormat="1" ht="11.25">
      <c r="A183" s="35"/>
      <c r="B183" s="36"/>
      <c r="C183" s="37"/>
      <c r="D183" s="187" t="s">
        <v>145</v>
      </c>
      <c r="E183" s="37"/>
      <c r="F183" s="188" t="s">
        <v>256</v>
      </c>
      <c r="G183" s="37"/>
      <c r="H183" s="37"/>
      <c r="I183" s="189"/>
      <c r="J183" s="37"/>
      <c r="K183" s="37"/>
      <c r="L183" s="40"/>
      <c r="M183" s="190"/>
      <c r="N183" s="191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145</v>
      </c>
      <c r="AU183" s="18" t="s">
        <v>82</v>
      </c>
    </row>
    <row r="184" spans="2:51" s="14" customFormat="1" ht="11.25">
      <c r="B184" s="204"/>
      <c r="C184" s="205"/>
      <c r="D184" s="194" t="s">
        <v>147</v>
      </c>
      <c r="E184" s="206" t="s">
        <v>19</v>
      </c>
      <c r="F184" s="207" t="s">
        <v>257</v>
      </c>
      <c r="G184" s="205"/>
      <c r="H184" s="206" t="s">
        <v>19</v>
      </c>
      <c r="I184" s="208"/>
      <c r="J184" s="205"/>
      <c r="K184" s="205"/>
      <c r="L184" s="209"/>
      <c r="M184" s="210"/>
      <c r="N184" s="211"/>
      <c r="O184" s="211"/>
      <c r="P184" s="211"/>
      <c r="Q184" s="211"/>
      <c r="R184" s="211"/>
      <c r="S184" s="211"/>
      <c r="T184" s="212"/>
      <c r="AT184" s="213" t="s">
        <v>147</v>
      </c>
      <c r="AU184" s="213" t="s">
        <v>82</v>
      </c>
      <c r="AV184" s="14" t="s">
        <v>80</v>
      </c>
      <c r="AW184" s="14" t="s">
        <v>33</v>
      </c>
      <c r="AX184" s="14" t="s">
        <v>72</v>
      </c>
      <c r="AY184" s="213" t="s">
        <v>135</v>
      </c>
    </row>
    <row r="185" spans="2:51" s="13" customFormat="1" ht="11.25">
      <c r="B185" s="192"/>
      <c r="C185" s="193"/>
      <c r="D185" s="194" t="s">
        <v>147</v>
      </c>
      <c r="E185" s="195" t="s">
        <v>19</v>
      </c>
      <c r="F185" s="196" t="s">
        <v>258</v>
      </c>
      <c r="G185" s="193"/>
      <c r="H185" s="197">
        <v>18.038</v>
      </c>
      <c r="I185" s="198"/>
      <c r="J185" s="193"/>
      <c r="K185" s="193"/>
      <c r="L185" s="199"/>
      <c r="M185" s="200"/>
      <c r="N185" s="201"/>
      <c r="O185" s="201"/>
      <c r="P185" s="201"/>
      <c r="Q185" s="201"/>
      <c r="R185" s="201"/>
      <c r="S185" s="201"/>
      <c r="T185" s="202"/>
      <c r="AT185" s="203" t="s">
        <v>147</v>
      </c>
      <c r="AU185" s="203" t="s">
        <v>82</v>
      </c>
      <c r="AV185" s="13" t="s">
        <v>82</v>
      </c>
      <c r="AW185" s="13" t="s">
        <v>33</v>
      </c>
      <c r="AX185" s="13" t="s">
        <v>72</v>
      </c>
      <c r="AY185" s="203" t="s">
        <v>135</v>
      </c>
    </row>
    <row r="186" spans="2:51" s="13" customFormat="1" ht="11.25">
      <c r="B186" s="192"/>
      <c r="C186" s="193"/>
      <c r="D186" s="194" t="s">
        <v>147</v>
      </c>
      <c r="E186" s="195" t="s">
        <v>19</v>
      </c>
      <c r="F186" s="196" t="s">
        <v>259</v>
      </c>
      <c r="G186" s="193"/>
      <c r="H186" s="197">
        <v>-3.636</v>
      </c>
      <c r="I186" s="198"/>
      <c r="J186" s="193"/>
      <c r="K186" s="193"/>
      <c r="L186" s="199"/>
      <c r="M186" s="200"/>
      <c r="N186" s="201"/>
      <c r="O186" s="201"/>
      <c r="P186" s="201"/>
      <c r="Q186" s="201"/>
      <c r="R186" s="201"/>
      <c r="S186" s="201"/>
      <c r="T186" s="202"/>
      <c r="AT186" s="203" t="s">
        <v>147</v>
      </c>
      <c r="AU186" s="203" t="s">
        <v>82</v>
      </c>
      <c r="AV186" s="13" t="s">
        <v>82</v>
      </c>
      <c r="AW186" s="13" t="s">
        <v>33</v>
      </c>
      <c r="AX186" s="13" t="s">
        <v>72</v>
      </c>
      <c r="AY186" s="203" t="s">
        <v>135</v>
      </c>
    </row>
    <row r="187" spans="2:51" s="13" customFormat="1" ht="11.25">
      <c r="B187" s="192"/>
      <c r="C187" s="193"/>
      <c r="D187" s="194" t="s">
        <v>147</v>
      </c>
      <c r="E187" s="195" t="s">
        <v>19</v>
      </c>
      <c r="F187" s="196" t="s">
        <v>260</v>
      </c>
      <c r="G187" s="193"/>
      <c r="H187" s="197">
        <v>-1.62</v>
      </c>
      <c r="I187" s="198"/>
      <c r="J187" s="193"/>
      <c r="K187" s="193"/>
      <c r="L187" s="199"/>
      <c r="M187" s="200"/>
      <c r="N187" s="201"/>
      <c r="O187" s="201"/>
      <c r="P187" s="201"/>
      <c r="Q187" s="201"/>
      <c r="R187" s="201"/>
      <c r="S187" s="201"/>
      <c r="T187" s="202"/>
      <c r="AT187" s="203" t="s">
        <v>147</v>
      </c>
      <c r="AU187" s="203" t="s">
        <v>82</v>
      </c>
      <c r="AV187" s="13" t="s">
        <v>82</v>
      </c>
      <c r="AW187" s="13" t="s">
        <v>33</v>
      </c>
      <c r="AX187" s="13" t="s">
        <v>72</v>
      </c>
      <c r="AY187" s="203" t="s">
        <v>135</v>
      </c>
    </row>
    <row r="188" spans="2:51" s="15" customFormat="1" ht="11.25">
      <c r="B188" s="224"/>
      <c r="C188" s="225"/>
      <c r="D188" s="194" t="s">
        <v>147</v>
      </c>
      <c r="E188" s="226" t="s">
        <v>19</v>
      </c>
      <c r="F188" s="227" t="s">
        <v>172</v>
      </c>
      <c r="G188" s="225"/>
      <c r="H188" s="228">
        <v>12.782</v>
      </c>
      <c r="I188" s="229"/>
      <c r="J188" s="225"/>
      <c r="K188" s="225"/>
      <c r="L188" s="230"/>
      <c r="M188" s="231"/>
      <c r="N188" s="232"/>
      <c r="O188" s="232"/>
      <c r="P188" s="232"/>
      <c r="Q188" s="232"/>
      <c r="R188" s="232"/>
      <c r="S188" s="232"/>
      <c r="T188" s="233"/>
      <c r="AT188" s="234" t="s">
        <v>147</v>
      </c>
      <c r="AU188" s="234" t="s">
        <v>82</v>
      </c>
      <c r="AV188" s="15" t="s">
        <v>143</v>
      </c>
      <c r="AW188" s="15" t="s">
        <v>33</v>
      </c>
      <c r="AX188" s="15" t="s">
        <v>80</v>
      </c>
      <c r="AY188" s="234" t="s">
        <v>135</v>
      </c>
    </row>
    <row r="189" spans="1:65" s="2" customFormat="1" ht="16.5" customHeight="1">
      <c r="A189" s="35"/>
      <c r="B189" s="36"/>
      <c r="C189" s="174" t="s">
        <v>261</v>
      </c>
      <c r="D189" s="174" t="s">
        <v>138</v>
      </c>
      <c r="E189" s="175" t="s">
        <v>262</v>
      </c>
      <c r="F189" s="176" t="s">
        <v>263</v>
      </c>
      <c r="G189" s="177" t="s">
        <v>141</v>
      </c>
      <c r="H189" s="178">
        <v>12.782</v>
      </c>
      <c r="I189" s="179"/>
      <c r="J189" s="180">
        <f>ROUND(I189*H189,2)</f>
        <v>0</v>
      </c>
      <c r="K189" s="176" t="s">
        <v>142</v>
      </c>
      <c r="L189" s="40"/>
      <c r="M189" s="181" t="s">
        <v>19</v>
      </c>
      <c r="N189" s="182" t="s">
        <v>43</v>
      </c>
      <c r="O189" s="65"/>
      <c r="P189" s="183">
        <f>O189*H189</f>
        <v>0</v>
      </c>
      <c r="Q189" s="183">
        <v>0.00025</v>
      </c>
      <c r="R189" s="183">
        <f>Q189*H189</f>
        <v>0.0031955</v>
      </c>
      <c r="S189" s="183">
        <v>0</v>
      </c>
      <c r="T189" s="18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5" t="s">
        <v>143</v>
      </c>
      <c r="AT189" s="185" t="s">
        <v>138</v>
      </c>
      <c r="AU189" s="185" t="s">
        <v>82</v>
      </c>
      <c r="AY189" s="18" t="s">
        <v>135</v>
      </c>
      <c r="BE189" s="186">
        <f>IF(N189="základní",J189,0)</f>
        <v>0</v>
      </c>
      <c r="BF189" s="186">
        <f>IF(N189="snížená",J189,0)</f>
        <v>0</v>
      </c>
      <c r="BG189" s="186">
        <f>IF(N189="zákl. přenesená",J189,0)</f>
        <v>0</v>
      </c>
      <c r="BH189" s="186">
        <f>IF(N189="sníž. přenesená",J189,0)</f>
        <v>0</v>
      </c>
      <c r="BI189" s="186">
        <f>IF(N189="nulová",J189,0)</f>
        <v>0</v>
      </c>
      <c r="BJ189" s="18" t="s">
        <v>80</v>
      </c>
      <c r="BK189" s="186">
        <f>ROUND(I189*H189,2)</f>
        <v>0</v>
      </c>
      <c r="BL189" s="18" t="s">
        <v>143</v>
      </c>
      <c r="BM189" s="185" t="s">
        <v>264</v>
      </c>
    </row>
    <row r="190" spans="1:47" s="2" customFormat="1" ht="11.25">
      <c r="A190" s="35"/>
      <c r="B190" s="36"/>
      <c r="C190" s="37"/>
      <c r="D190" s="187" t="s">
        <v>145</v>
      </c>
      <c r="E190" s="37"/>
      <c r="F190" s="188" t="s">
        <v>265</v>
      </c>
      <c r="G190" s="37"/>
      <c r="H190" s="37"/>
      <c r="I190" s="189"/>
      <c r="J190" s="37"/>
      <c r="K190" s="37"/>
      <c r="L190" s="40"/>
      <c r="M190" s="190"/>
      <c r="N190" s="191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145</v>
      </c>
      <c r="AU190" s="18" t="s">
        <v>82</v>
      </c>
    </row>
    <row r="191" spans="2:51" s="14" customFormat="1" ht="11.25">
      <c r="B191" s="204"/>
      <c r="C191" s="205"/>
      <c r="D191" s="194" t="s">
        <v>147</v>
      </c>
      <c r="E191" s="206" t="s">
        <v>19</v>
      </c>
      <c r="F191" s="207" t="s">
        <v>257</v>
      </c>
      <c r="G191" s="205"/>
      <c r="H191" s="206" t="s">
        <v>19</v>
      </c>
      <c r="I191" s="208"/>
      <c r="J191" s="205"/>
      <c r="K191" s="205"/>
      <c r="L191" s="209"/>
      <c r="M191" s="210"/>
      <c r="N191" s="211"/>
      <c r="O191" s="211"/>
      <c r="P191" s="211"/>
      <c r="Q191" s="211"/>
      <c r="R191" s="211"/>
      <c r="S191" s="211"/>
      <c r="T191" s="212"/>
      <c r="AT191" s="213" t="s">
        <v>147</v>
      </c>
      <c r="AU191" s="213" t="s">
        <v>82</v>
      </c>
      <c r="AV191" s="14" t="s">
        <v>80</v>
      </c>
      <c r="AW191" s="14" t="s">
        <v>33</v>
      </c>
      <c r="AX191" s="14" t="s">
        <v>72</v>
      </c>
      <c r="AY191" s="213" t="s">
        <v>135</v>
      </c>
    </row>
    <row r="192" spans="2:51" s="13" customFormat="1" ht="11.25">
      <c r="B192" s="192"/>
      <c r="C192" s="193"/>
      <c r="D192" s="194" t="s">
        <v>147</v>
      </c>
      <c r="E192" s="195" t="s">
        <v>19</v>
      </c>
      <c r="F192" s="196" t="s">
        <v>258</v>
      </c>
      <c r="G192" s="193"/>
      <c r="H192" s="197">
        <v>18.038</v>
      </c>
      <c r="I192" s="198"/>
      <c r="J192" s="193"/>
      <c r="K192" s="193"/>
      <c r="L192" s="199"/>
      <c r="M192" s="200"/>
      <c r="N192" s="201"/>
      <c r="O192" s="201"/>
      <c r="P192" s="201"/>
      <c r="Q192" s="201"/>
      <c r="R192" s="201"/>
      <c r="S192" s="201"/>
      <c r="T192" s="202"/>
      <c r="AT192" s="203" t="s">
        <v>147</v>
      </c>
      <c r="AU192" s="203" t="s">
        <v>82</v>
      </c>
      <c r="AV192" s="13" t="s">
        <v>82</v>
      </c>
      <c r="AW192" s="13" t="s">
        <v>33</v>
      </c>
      <c r="AX192" s="13" t="s">
        <v>72</v>
      </c>
      <c r="AY192" s="203" t="s">
        <v>135</v>
      </c>
    </row>
    <row r="193" spans="2:51" s="13" customFormat="1" ht="11.25">
      <c r="B193" s="192"/>
      <c r="C193" s="193"/>
      <c r="D193" s="194" t="s">
        <v>147</v>
      </c>
      <c r="E193" s="195" t="s">
        <v>19</v>
      </c>
      <c r="F193" s="196" t="s">
        <v>259</v>
      </c>
      <c r="G193" s="193"/>
      <c r="H193" s="197">
        <v>-3.636</v>
      </c>
      <c r="I193" s="198"/>
      <c r="J193" s="193"/>
      <c r="K193" s="193"/>
      <c r="L193" s="199"/>
      <c r="M193" s="200"/>
      <c r="N193" s="201"/>
      <c r="O193" s="201"/>
      <c r="P193" s="201"/>
      <c r="Q193" s="201"/>
      <c r="R193" s="201"/>
      <c r="S193" s="201"/>
      <c r="T193" s="202"/>
      <c r="AT193" s="203" t="s">
        <v>147</v>
      </c>
      <c r="AU193" s="203" t="s">
        <v>82</v>
      </c>
      <c r="AV193" s="13" t="s">
        <v>82</v>
      </c>
      <c r="AW193" s="13" t="s">
        <v>33</v>
      </c>
      <c r="AX193" s="13" t="s">
        <v>72</v>
      </c>
      <c r="AY193" s="203" t="s">
        <v>135</v>
      </c>
    </row>
    <row r="194" spans="2:51" s="13" customFormat="1" ht="11.25">
      <c r="B194" s="192"/>
      <c r="C194" s="193"/>
      <c r="D194" s="194" t="s">
        <v>147</v>
      </c>
      <c r="E194" s="195" t="s">
        <v>19</v>
      </c>
      <c r="F194" s="196" t="s">
        <v>260</v>
      </c>
      <c r="G194" s="193"/>
      <c r="H194" s="197">
        <v>-1.62</v>
      </c>
      <c r="I194" s="198"/>
      <c r="J194" s="193"/>
      <c r="K194" s="193"/>
      <c r="L194" s="199"/>
      <c r="M194" s="200"/>
      <c r="N194" s="201"/>
      <c r="O194" s="201"/>
      <c r="P194" s="201"/>
      <c r="Q194" s="201"/>
      <c r="R194" s="201"/>
      <c r="S194" s="201"/>
      <c r="T194" s="202"/>
      <c r="AT194" s="203" t="s">
        <v>147</v>
      </c>
      <c r="AU194" s="203" t="s">
        <v>82</v>
      </c>
      <c r="AV194" s="13" t="s">
        <v>82</v>
      </c>
      <c r="AW194" s="13" t="s">
        <v>33</v>
      </c>
      <c r="AX194" s="13" t="s">
        <v>72</v>
      </c>
      <c r="AY194" s="203" t="s">
        <v>135</v>
      </c>
    </row>
    <row r="195" spans="2:51" s="15" customFormat="1" ht="11.25">
      <c r="B195" s="224"/>
      <c r="C195" s="225"/>
      <c r="D195" s="194" t="s">
        <v>147</v>
      </c>
      <c r="E195" s="226" t="s">
        <v>19</v>
      </c>
      <c r="F195" s="227" t="s">
        <v>172</v>
      </c>
      <c r="G195" s="225"/>
      <c r="H195" s="228">
        <v>12.782</v>
      </c>
      <c r="I195" s="229"/>
      <c r="J195" s="225"/>
      <c r="K195" s="225"/>
      <c r="L195" s="230"/>
      <c r="M195" s="231"/>
      <c r="N195" s="232"/>
      <c r="O195" s="232"/>
      <c r="P195" s="232"/>
      <c r="Q195" s="232"/>
      <c r="R195" s="232"/>
      <c r="S195" s="232"/>
      <c r="T195" s="233"/>
      <c r="AT195" s="234" t="s">
        <v>147</v>
      </c>
      <c r="AU195" s="234" t="s">
        <v>82</v>
      </c>
      <c r="AV195" s="15" t="s">
        <v>143</v>
      </c>
      <c r="AW195" s="15" t="s">
        <v>33</v>
      </c>
      <c r="AX195" s="15" t="s">
        <v>80</v>
      </c>
      <c r="AY195" s="234" t="s">
        <v>135</v>
      </c>
    </row>
    <row r="196" spans="1:65" s="2" customFormat="1" ht="21.75" customHeight="1">
      <c r="A196" s="35"/>
      <c r="B196" s="36"/>
      <c r="C196" s="174" t="s">
        <v>266</v>
      </c>
      <c r="D196" s="174" t="s">
        <v>138</v>
      </c>
      <c r="E196" s="175" t="s">
        <v>267</v>
      </c>
      <c r="F196" s="176" t="s">
        <v>268</v>
      </c>
      <c r="G196" s="177" t="s">
        <v>141</v>
      </c>
      <c r="H196" s="178">
        <v>5</v>
      </c>
      <c r="I196" s="179"/>
      <c r="J196" s="180">
        <f>ROUND(I196*H196,2)</f>
        <v>0</v>
      </c>
      <c r="K196" s="176" t="s">
        <v>142</v>
      </c>
      <c r="L196" s="40"/>
      <c r="M196" s="181" t="s">
        <v>19</v>
      </c>
      <c r="N196" s="182" t="s">
        <v>43</v>
      </c>
      <c r="O196" s="65"/>
      <c r="P196" s="183">
        <f>O196*H196</f>
        <v>0</v>
      </c>
      <c r="Q196" s="183">
        <v>0.02363</v>
      </c>
      <c r="R196" s="183">
        <f>Q196*H196</f>
        <v>0.11815</v>
      </c>
      <c r="S196" s="183">
        <v>0</v>
      </c>
      <c r="T196" s="18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5" t="s">
        <v>143</v>
      </c>
      <c r="AT196" s="185" t="s">
        <v>138</v>
      </c>
      <c r="AU196" s="185" t="s">
        <v>82</v>
      </c>
      <c r="AY196" s="18" t="s">
        <v>135</v>
      </c>
      <c r="BE196" s="186">
        <f>IF(N196="základní",J196,0)</f>
        <v>0</v>
      </c>
      <c r="BF196" s="186">
        <f>IF(N196="snížená",J196,0)</f>
        <v>0</v>
      </c>
      <c r="BG196" s="186">
        <f>IF(N196="zákl. přenesená",J196,0)</f>
        <v>0</v>
      </c>
      <c r="BH196" s="186">
        <f>IF(N196="sníž. přenesená",J196,0)</f>
        <v>0</v>
      </c>
      <c r="BI196" s="186">
        <f>IF(N196="nulová",J196,0)</f>
        <v>0</v>
      </c>
      <c r="BJ196" s="18" t="s">
        <v>80</v>
      </c>
      <c r="BK196" s="186">
        <f>ROUND(I196*H196,2)</f>
        <v>0</v>
      </c>
      <c r="BL196" s="18" t="s">
        <v>143</v>
      </c>
      <c r="BM196" s="185" t="s">
        <v>269</v>
      </c>
    </row>
    <row r="197" spans="1:47" s="2" customFormat="1" ht="11.25">
      <c r="A197" s="35"/>
      <c r="B197" s="36"/>
      <c r="C197" s="37"/>
      <c r="D197" s="187" t="s">
        <v>145</v>
      </c>
      <c r="E197" s="37"/>
      <c r="F197" s="188" t="s">
        <v>270</v>
      </c>
      <c r="G197" s="37"/>
      <c r="H197" s="37"/>
      <c r="I197" s="189"/>
      <c r="J197" s="37"/>
      <c r="K197" s="37"/>
      <c r="L197" s="40"/>
      <c r="M197" s="190"/>
      <c r="N197" s="191"/>
      <c r="O197" s="65"/>
      <c r="P197" s="65"/>
      <c r="Q197" s="65"/>
      <c r="R197" s="65"/>
      <c r="S197" s="65"/>
      <c r="T197" s="66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145</v>
      </c>
      <c r="AU197" s="18" t="s">
        <v>82</v>
      </c>
    </row>
    <row r="198" spans="1:65" s="2" customFormat="1" ht="24.2" customHeight="1">
      <c r="A198" s="35"/>
      <c r="B198" s="36"/>
      <c r="C198" s="174" t="s">
        <v>271</v>
      </c>
      <c r="D198" s="174" t="s">
        <v>138</v>
      </c>
      <c r="E198" s="175" t="s">
        <v>272</v>
      </c>
      <c r="F198" s="176" t="s">
        <v>273</v>
      </c>
      <c r="G198" s="177" t="s">
        <v>141</v>
      </c>
      <c r="H198" s="178">
        <v>12.782</v>
      </c>
      <c r="I198" s="179"/>
      <c r="J198" s="180">
        <f>ROUND(I198*H198,2)</f>
        <v>0</v>
      </c>
      <c r="K198" s="176" t="s">
        <v>142</v>
      </c>
      <c r="L198" s="40"/>
      <c r="M198" s="181" t="s">
        <v>19</v>
      </c>
      <c r="N198" s="182" t="s">
        <v>43</v>
      </c>
      <c r="O198" s="65"/>
      <c r="P198" s="183">
        <f>O198*H198</f>
        <v>0</v>
      </c>
      <c r="Q198" s="183">
        <v>0.00285</v>
      </c>
      <c r="R198" s="183">
        <f>Q198*H198</f>
        <v>0.0364287</v>
      </c>
      <c r="S198" s="183">
        <v>0</v>
      </c>
      <c r="T198" s="18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5" t="s">
        <v>143</v>
      </c>
      <c r="AT198" s="185" t="s">
        <v>138</v>
      </c>
      <c r="AU198" s="185" t="s">
        <v>82</v>
      </c>
      <c r="AY198" s="18" t="s">
        <v>135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18" t="s">
        <v>80</v>
      </c>
      <c r="BK198" s="186">
        <f>ROUND(I198*H198,2)</f>
        <v>0</v>
      </c>
      <c r="BL198" s="18" t="s">
        <v>143</v>
      </c>
      <c r="BM198" s="185" t="s">
        <v>274</v>
      </c>
    </row>
    <row r="199" spans="1:47" s="2" customFormat="1" ht="11.25">
      <c r="A199" s="35"/>
      <c r="B199" s="36"/>
      <c r="C199" s="37"/>
      <c r="D199" s="187" t="s">
        <v>145</v>
      </c>
      <c r="E199" s="37"/>
      <c r="F199" s="188" t="s">
        <v>275</v>
      </c>
      <c r="G199" s="37"/>
      <c r="H199" s="37"/>
      <c r="I199" s="189"/>
      <c r="J199" s="37"/>
      <c r="K199" s="37"/>
      <c r="L199" s="40"/>
      <c r="M199" s="190"/>
      <c r="N199" s="191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145</v>
      </c>
      <c r="AU199" s="18" t="s">
        <v>82</v>
      </c>
    </row>
    <row r="200" spans="2:51" s="14" customFormat="1" ht="11.25">
      <c r="B200" s="204"/>
      <c r="C200" s="205"/>
      <c r="D200" s="194" t="s">
        <v>147</v>
      </c>
      <c r="E200" s="206" t="s">
        <v>19</v>
      </c>
      <c r="F200" s="207" t="s">
        <v>257</v>
      </c>
      <c r="G200" s="205"/>
      <c r="H200" s="206" t="s">
        <v>19</v>
      </c>
      <c r="I200" s="208"/>
      <c r="J200" s="205"/>
      <c r="K200" s="205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147</v>
      </c>
      <c r="AU200" s="213" t="s">
        <v>82</v>
      </c>
      <c r="AV200" s="14" t="s">
        <v>80</v>
      </c>
      <c r="AW200" s="14" t="s">
        <v>33</v>
      </c>
      <c r="AX200" s="14" t="s">
        <v>72</v>
      </c>
      <c r="AY200" s="213" t="s">
        <v>135</v>
      </c>
    </row>
    <row r="201" spans="2:51" s="13" customFormat="1" ht="11.25">
      <c r="B201" s="192"/>
      <c r="C201" s="193"/>
      <c r="D201" s="194" t="s">
        <v>147</v>
      </c>
      <c r="E201" s="195" t="s">
        <v>19</v>
      </c>
      <c r="F201" s="196" t="s">
        <v>258</v>
      </c>
      <c r="G201" s="193"/>
      <c r="H201" s="197">
        <v>18.038</v>
      </c>
      <c r="I201" s="198"/>
      <c r="J201" s="193"/>
      <c r="K201" s="193"/>
      <c r="L201" s="199"/>
      <c r="M201" s="200"/>
      <c r="N201" s="201"/>
      <c r="O201" s="201"/>
      <c r="P201" s="201"/>
      <c r="Q201" s="201"/>
      <c r="R201" s="201"/>
      <c r="S201" s="201"/>
      <c r="T201" s="202"/>
      <c r="AT201" s="203" t="s">
        <v>147</v>
      </c>
      <c r="AU201" s="203" t="s">
        <v>82</v>
      </c>
      <c r="AV201" s="13" t="s">
        <v>82</v>
      </c>
      <c r="AW201" s="13" t="s">
        <v>33</v>
      </c>
      <c r="AX201" s="13" t="s">
        <v>72</v>
      </c>
      <c r="AY201" s="203" t="s">
        <v>135</v>
      </c>
    </row>
    <row r="202" spans="2:51" s="13" customFormat="1" ht="11.25">
      <c r="B202" s="192"/>
      <c r="C202" s="193"/>
      <c r="D202" s="194" t="s">
        <v>147</v>
      </c>
      <c r="E202" s="195" t="s">
        <v>19</v>
      </c>
      <c r="F202" s="196" t="s">
        <v>259</v>
      </c>
      <c r="G202" s="193"/>
      <c r="H202" s="197">
        <v>-3.636</v>
      </c>
      <c r="I202" s="198"/>
      <c r="J202" s="193"/>
      <c r="K202" s="193"/>
      <c r="L202" s="199"/>
      <c r="M202" s="200"/>
      <c r="N202" s="201"/>
      <c r="O202" s="201"/>
      <c r="P202" s="201"/>
      <c r="Q202" s="201"/>
      <c r="R202" s="201"/>
      <c r="S202" s="201"/>
      <c r="T202" s="202"/>
      <c r="AT202" s="203" t="s">
        <v>147</v>
      </c>
      <c r="AU202" s="203" t="s">
        <v>82</v>
      </c>
      <c r="AV202" s="13" t="s">
        <v>82</v>
      </c>
      <c r="AW202" s="13" t="s">
        <v>33</v>
      </c>
      <c r="AX202" s="13" t="s">
        <v>72</v>
      </c>
      <c r="AY202" s="203" t="s">
        <v>135</v>
      </c>
    </row>
    <row r="203" spans="2:51" s="13" customFormat="1" ht="11.25">
      <c r="B203" s="192"/>
      <c r="C203" s="193"/>
      <c r="D203" s="194" t="s">
        <v>147</v>
      </c>
      <c r="E203" s="195" t="s">
        <v>19</v>
      </c>
      <c r="F203" s="196" t="s">
        <v>260</v>
      </c>
      <c r="G203" s="193"/>
      <c r="H203" s="197">
        <v>-1.62</v>
      </c>
      <c r="I203" s="198"/>
      <c r="J203" s="193"/>
      <c r="K203" s="193"/>
      <c r="L203" s="199"/>
      <c r="M203" s="200"/>
      <c r="N203" s="201"/>
      <c r="O203" s="201"/>
      <c r="P203" s="201"/>
      <c r="Q203" s="201"/>
      <c r="R203" s="201"/>
      <c r="S203" s="201"/>
      <c r="T203" s="202"/>
      <c r="AT203" s="203" t="s">
        <v>147</v>
      </c>
      <c r="AU203" s="203" t="s">
        <v>82</v>
      </c>
      <c r="AV203" s="13" t="s">
        <v>82</v>
      </c>
      <c r="AW203" s="13" t="s">
        <v>33</v>
      </c>
      <c r="AX203" s="13" t="s">
        <v>72</v>
      </c>
      <c r="AY203" s="203" t="s">
        <v>135</v>
      </c>
    </row>
    <row r="204" spans="2:51" s="15" customFormat="1" ht="11.25">
      <c r="B204" s="224"/>
      <c r="C204" s="225"/>
      <c r="D204" s="194" t="s">
        <v>147</v>
      </c>
      <c r="E204" s="226" t="s">
        <v>19</v>
      </c>
      <c r="F204" s="227" t="s">
        <v>172</v>
      </c>
      <c r="G204" s="225"/>
      <c r="H204" s="228">
        <v>12.782</v>
      </c>
      <c r="I204" s="229"/>
      <c r="J204" s="225"/>
      <c r="K204" s="225"/>
      <c r="L204" s="230"/>
      <c r="M204" s="231"/>
      <c r="N204" s="232"/>
      <c r="O204" s="232"/>
      <c r="P204" s="232"/>
      <c r="Q204" s="232"/>
      <c r="R204" s="232"/>
      <c r="S204" s="232"/>
      <c r="T204" s="233"/>
      <c r="AT204" s="234" t="s">
        <v>147</v>
      </c>
      <c r="AU204" s="234" t="s">
        <v>82</v>
      </c>
      <c r="AV204" s="15" t="s">
        <v>143</v>
      </c>
      <c r="AW204" s="15" t="s">
        <v>33</v>
      </c>
      <c r="AX204" s="15" t="s">
        <v>80</v>
      </c>
      <c r="AY204" s="234" t="s">
        <v>135</v>
      </c>
    </row>
    <row r="205" spans="1:65" s="2" customFormat="1" ht="21.75" customHeight="1">
      <c r="A205" s="35"/>
      <c r="B205" s="36"/>
      <c r="C205" s="174" t="s">
        <v>7</v>
      </c>
      <c r="D205" s="174" t="s">
        <v>138</v>
      </c>
      <c r="E205" s="175" t="s">
        <v>276</v>
      </c>
      <c r="F205" s="176" t="s">
        <v>277</v>
      </c>
      <c r="G205" s="177" t="s">
        <v>278</v>
      </c>
      <c r="H205" s="178">
        <v>0.575</v>
      </c>
      <c r="I205" s="179"/>
      <c r="J205" s="180">
        <f>ROUND(I205*H205,2)</f>
        <v>0</v>
      </c>
      <c r="K205" s="176" t="s">
        <v>142</v>
      </c>
      <c r="L205" s="40"/>
      <c r="M205" s="181" t="s">
        <v>19</v>
      </c>
      <c r="N205" s="182" t="s">
        <v>43</v>
      </c>
      <c r="O205" s="65"/>
      <c r="P205" s="183">
        <f>O205*H205</f>
        <v>0</v>
      </c>
      <c r="Q205" s="183">
        <v>2.50187</v>
      </c>
      <c r="R205" s="183">
        <f>Q205*H205</f>
        <v>1.4385752499999998</v>
      </c>
      <c r="S205" s="183">
        <v>0</v>
      </c>
      <c r="T205" s="18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5" t="s">
        <v>143</v>
      </c>
      <c r="AT205" s="185" t="s">
        <v>138</v>
      </c>
      <c r="AU205" s="185" t="s">
        <v>82</v>
      </c>
      <c r="AY205" s="18" t="s">
        <v>135</v>
      </c>
      <c r="BE205" s="186">
        <f>IF(N205="základní",J205,0)</f>
        <v>0</v>
      </c>
      <c r="BF205" s="186">
        <f>IF(N205="snížená",J205,0)</f>
        <v>0</v>
      </c>
      <c r="BG205" s="186">
        <f>IF(N205="zákl. přenesená",J205,0)</f>
        <v>0</v>
      </c>
      <c r="BH205" s="186">
        <f>IF(N205="sníž. přenesená",J205,0)</f>
        <v>0</v>
      </c>
      <c r="BI205" s="186">
        <f>IF(N205="nulová",J205,0)</f>
        <v>0</v>
      </c>
      <c r="BJ205" s="18" t="s">
        <v>80</v>
      </c>
      <c r="BK205" s="186">
        <f>ROUND(I205*H205,2)</f>
        <v>0</v>
      </c>
      <c r="BL205" s="18" t="s">
        <v>143</v>
      </c>
      <c r="BM205" s="185" t="s">
        <v>279</v>
      </c>
    </row>
    <row r="206" spans="1:47" s="2" customFormat="1" ht="11.25">
      <c r="A206" s="35"/>
      <c r="B206" s="36"/>
      <c r="C206" s="37"/>
      <c r="D206" s="187" t="s">
        <v>145</v>
      </c>
      <c r="E206" s="37"/>
      <c r="F206" s="188" t="s">
        <v>280</v>
      </c>
      <c r="G206" s="37"/>
      <c r="H206" s="37"/>
      <c r="I206" s="189"/>
      <c r="J206" s="37"/>
      <c r="K206" s="37"/>
      <c r="L206" s="40"/>
      <c r="M206" s="190"/>
      <c r="N206" s="191"/>
      <c r="O206" s="65"/>
      <c r="P206" s="65"/>
      <c r="Q206" s="65"/>
      <c r="R206" s="65"/>
      <c r="S206" s="65"/>
      <c r="T206" s="66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8" t="s">
        <v>145</v>
      </c>
      <c r="AU206" s="18" t="s">
        <v>82</v>
      </c>
    </row>
    <row r="207" spans="2:51" s="14" customFormat="1" ht="11.25">
      <c r="B207" s="204"/>
      <c r="C207" s="205"/>
      <c r="D207" s="194" t="s">
        <v>147</v>
      </c>
      <c r="E207" s="206" t="s">
        <v>19</v>
      </c>
      <c r="F207" s="207" t="s">
        <v>281</v>
      </c>
      <c r="G207" s="205"/>
      <c r="H207" s="206" t="s">
        <v>19</v>
      </c>
      <c r="I207" s="208"/>
      <c r="J207" s="205"/>
      <c r="K207" s="205"/>
      <c r="L207" s="209"/>
      <c r="M207" s="210"/>
      <c r="N207" s="211"/>
      <c r="O207" s="211"/>
      <c r="P207" s="211"/>
      <c r="Q207" s="211"/>
      <c r="R207" s="211"/>
      <c r="S207" s="211"/>
      <c r="T207" s="212"/>
      <c r="AT207" s="213" t="s">
        <v>147</v>
      </c>
      <c r="AU207" s="213" t="s">
        <v>82</v>
      </c>
      <c r="AV207" s="14" t="s">
        <v>80</v>
      </c>
      <c r="AW207" s="14" t="s">
        <v>33</v>
      </c>
      <c r="AX207" s="14" t="s">
        <v>72</v>
      </c>
      <c r="AY207" s="213" t="s">
        <v>135</v>
      </c>
    </row>
    <row r="208" spans="2:51" s="13" customFormat="1" ht="11.25">
      <c r="B208" s="192"/>
      <c r="C208" s="193"/>
      <c r="D208" s="194" t="s">
        <v>147</v>
      </c>
      <c r="E208" s="195" t="s">
        <v>19</v>
      </c>
      <c r="F208" s="196" t="s">
        <v>282</v>
      </c>
      <c r="G208" s="193"/>
      <c r="H208" s="197">
        <v>0.575</v>
      </c>
      <c r="I208" s="198"/>
      <c r="J208" s="193"/>
      <c r="K208" s="193"/>
      <c r="L208" s="199"/>
      <c r="M208" s="200"/>
      <c r="N208" s="201"/>
      <c r="O208" s="201"/>
      <c r="P208" s="201"/>
      <c r="Q208" s="201"/>
      <c r="R208" s="201"/>
      <c r="S208" s="201"/>
      <c r="T208" s="202"/>
      <c r="AT208" s="203" t="s">
        <v>147</v>
      </c>
      <c r="AU208" s="203" t="s">
        <v>82</v>
      </c>
      <c r="AV208" s="13" t="s">
        <v>82</v>
      </c>
      <c r="AW208" s="13" t="s">
        <v>33</v>
      </c>
      <c r="AX208" s="13" t="s">
        <v>80</v>
      </c>
      <c r="AY208" s="203" t="s">
        <v>135</v>
      </c>
    </row>
    <row r="209" spans="1:65" s="2" customFormat="1" ht="24.2" customHeight="1">
      <c r="A209" s="35"/>
      <c r="B209" s="36"/>
      <c r="C209" s="174" t="s">
        <v>283</v>
      </c>
      <c r="D209" s="174" t="s">
        <v>138</v>
      </c>
      <c r="E209" s="175" t="s">
        <v>284</v>
      </c>
      <c r="F209" s="176" t="s">
        <v>285</v>
      </c>
      <c r="G209" s="177" t="s">
        <v>278</v>
      </c>
      <c r="H209" s="178">
        <v>0.39</v>
      </c>
      <c r="I209" s="179"/>
      <c r="J209" s="180">
        <f>ROUND(I209*H209,2)</f>
        <v>0</v>
      </c>
      <c r="K209" s="176" t="s">
        <v>142</v>
      </c>
      <c r="L209" s="40"/>
      <c r="M209" s="181" t="s">
        <v>19</v>
      </c>
      <c r="N209" s="182" t="s">
        <v>43</v>
      </c>
      <c r="O209" s="65"/>
      <c r="P209" s="183">
        <f>O209*H209</f>
        <v>0</v>
      </c>
      <c r="Q209" s="183">
        <v>2.30102</v>
      </c>
      <c r="R209" s="183">
        <f>Q209*H209</f>
        <v>0.8973978</v>
      </c>
      <c r="S209" s="183">
        <v>0</v>
      </c>
      <c r="T209" s="18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5" t="s">
        <v>143</v>
      </c>
      <c r="AT209" s="185" t="s">
        <v>138</v>
      </c>
      <c r="AU209" s="185" t="s">
        <v>82</v>
      </c>
      <c r="AY209" s="18" t="s">
        <v>135</v>
      </c>
      <c r="BE209" s="186">
        <f>IF(N209="základní",J209,0)</f>
        <v>0</v>
      </c>
      <c r="BF209" s="186">
        <f>IF(N209="snížená",J209,0)</f>
        <v>0</v>
      </c>
      <c r="BG209" s="186">
        <f>IF(N209="zákl. přenesená",J209,0)</f>
        <v>0</v>
      </c>
      <c r="BH209" s="186">
        <f>IF(N209="sníž. přenesená",J209,0)</f>
        <v>0</v>
      </c>
      <c r="BI209" s="186">
        <f>IF(N209="nulová",J209,0)</f>
        <v>0</v>
      </c>
      <c r="BJ209" s="18" t="s">
        <v>80</v>
      </c>
      <c r="BK209" s="186">
        <f>ROUND(I209*H209,2)</f>
        <v>0</v>
      </c>
      <c r="BL209" s="18" t="s">
        <v>143</v>
      </c>
      <c r="BM209" s="185" t="s">
        <v>286</v>
      </c>
    </row>
    <row r="210" spans="1:47" s="2" customFormat="1" ht="11.25">
      <c r="A210" s="35"/>
      <c r="B210" s="36"/>
      <c r="C210" s="37"/>
      <c r="D210" s="187" t="s">
        <v>145</v>
      </c>
      <c r="E210" s="37"/>
      <c r="F210" s="188" t="s">
        <v>287</v>
      </c>
      <c r="G210" s="37"/>
      <c r="H210" s="37"/>
      <c r="I210" s="189"/>
      <c r="J210" s="37"/>
      <c r="K210" s="37"/>
      <c r="L210" s="40"/>
      <c r="M210" s="190"/>
      <c r="N210" s="191"/>
      <c r="O210" s="65"/>
      <c r="P210" s="65"/>
      <c r="Q210" s="65"/>
      <c r="R210" s="65"/>
      <c r="S210" s="65"/>
      <c r="T210" s="66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145</v>
      </c>
      <c r="AU210" s="18" t="s">
        <v>82</v>
      </c>
    </row>
    <row r="211" spans="2:51" s="13" customFormat="1" ht="11.25">
      <c r="B211" s="192"/>
      <c r="C211" s="193"/>
      <c r="D211" s="194" t="s">
        <v>147</v>
      </c>
      <c r="E211" s="195" t="s">
        <v>19</v>
      </c>
      <c r="F211" s="196" t="s">
        <v>288</v>
      </c>
      <c r="G211" s="193"/>
      <c r="H211" s="197">
        <v>0.174</v>
      </c>
      <c r="I211" s="198"/>
      <c r="J211" s="193"/>
      <c r="K211" s="193"/>
      <c r="L211" s="199"/>
      <c r="M211" s="200"/>
      <c r="N211" s="201"/>
      <c r="O211" s="201"/>
      <c r="P211" s="201"/>
      <c r="Q211" s="201"/>
      <c r="R211" s="201"/>
      <c r="S211" s="201"/>
      <c r="T211" s="202"/>
      <c r="AT211" s="203" t="s">
        <v>147</v>
      </c>
      <c r="AU211" s="203" t="s">
        <v>82</v>
      </c>
      <c r="AV211" s="13" t="s">
        <v>82</v>
      </c>
      <c r="AW211" s="13" t="s">
        <v>33</v>
      </c>
      <c r="AX211" s="13" t="s">
        <v>72</v>
      </c>
      <c r="AY211" s="203" t="s">
        <v>135</v>
      </c>
    </row>
    <row r="212" spans="2:51" s="13" customFormat="1" ht="11.25">
      <c r="B212" s="192"/>
      <c r="C212" s="193"/>
      <c r="D212" s="194" t="s">
        <v>147</v>
      </c>
      <c r="E212" s="195" t="s">
        <v>19</v>
      </c>
      <c r="F212" s="196" t="s">
        <v>289</v>
      </c>
      <c r="G212" s="193"/>
      <c r="H212" s="197">
        <v>0.216</v>
      </c>
      <c r="I212" s="198"/>
      <c r="J212" s="193"/>
      <c r="K212" s="193"/>
      <c r="L212" s="199"/>
      <c r="M212" s="200"/>
      <c r="N212" s="201"/>
      <c r="O212" s="201"/>
      <c r="P212" s="201"/>
      <c r="Q212" s="201"/>
      <c r="R212" s="201"/>
      <c r="S212" s="201"/>
      <c r="T212" s="202"/>
      <c r="AT212" s="203" t="s">
        <v>147</v>
      </c>
      <c r="AU212" s="203" t="s">
        <v>82</v>
      </c>
      <c r="AV212" s="13" t="s">
        <v>82</v>
      </c>
      <c r="AW212" s="13" t="s">
        <v>33</v>
      </c>
      <c r="AX212" s="13" t="s">
        <v>72</v>
      </c>
      <c r="AY212" s="203" t="s">
        <v>135</v>
      </c>
    </row>
    <row r="213" spans="2:51" s="15" customFormat="1" ht="11.25">
      <c r="B213" s="224"/>
      <c r="C213" s="225"/>
      <c r="D213" s="194" t="s">
        <v>147</v>
      </c>
      <c r="E213" s="226" t="s">
        <v>19</v>
      </c>
      <c r="F213" s="227" t="s">
        <v>172</v>
      </c>
      <c r="G213" s="225"/>
      <c r="H213" s="228">
        <v>0.39</v>
      </c>
      <c r="I213" s="229"/>
      <c r="J213" s="225"/>
      <c r="K213" s="225"/>
      <c r="L213" s="230"/>
      <c r="M213" s="231"/>
      <c r="N213" s="232"/>
      <c r="O213" s="232"/>
      <c r="P213" s="232"/>
      <c r="Q213" s="232"/>
      <c r="R213" s="232"/>
      <c r="S213" s="232"/>
      <c r="T213" s="233"/>
      <c r="AT213" s="234" t="s">
        <v>147</v>
      </c>
      <c r="AU213" s="234" t="s">
        <v>82</v>
      </c>
      <c r="AV213" s="15" t="s">
        <v>143</v>
      </c>
      <c r="AW213" s="15" t="s">
        <v>33</v>
      </c>
      <c r="AX213" s="15" t="s">
        <v>80</v>
      </c>
      <c r="AY213" s="234" t="s">
        <v>135</v>
      </c>
    </row>
    <row r="214" spans="1:65" s="2" customFormat="1" ht="24.2" customHeight="1">
      <c r="A214" s="35"/>
      <c r="B214" s="36"/>
      <c r="C214" s="174" t="s">
        <v>290</v>
      </c>
      <c r="D214" s="174" t="s">
        <v>138</v>
      </c>
      <c r="E214" s="175" t="s">
        <v>291</v>
      </c>
      <c r="F214" s="176" t="s">
        <v>292</v>
      </c>
      <c r="G214" s="177" t="s">
        <v>278</v>
      </c>
      <c r="H214" s="178">
        <v>0.575</v>
      </c>
      <c r="I214" s="179"/>
      <c r="J214" s="180">
        <f>ROUND(I214*H214,2)</f>
        <v>0</v>
      </c>
      <c r="K214" s="176" t="s">
        <v>142</v>
      </c>
      <c r="L214" s="40"/>
      <c r="M214" s="181" t="s">
        <v>19</v>
      </c>
      <c r="N214" s="182" t="s">
        <v>43</v>
      </c>
      <c r="O214" s="65"/>
      <c r="P214" s="183">
        <f>O214*H214</f>
        <v>0</v>
      </c>
      <c r="Q214" s="183">
        <v>0.02525</v>
      </c>
      <c r="R214" s="183">
        <f>Q214*H214</f>
        <v>0.01451875</v>
      </c>
      <c r="S214" s="183">
        <v>0</v>
      </c>
      <c r="T214" s="184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5" t="s">
        <v>143</v>
      </c>
      <c r="AT214" s="185" t="s">
        <v>138</v>
      </c>
      <c r="AU214" s="185" t="s">
        <v>82</v>
      </c>
      <c r="AY214" s="18" t="s">
        <v>135</v>
      </c>
      <c r="BE214" s="186">
        <f>IF(N214="základní",J214,0)</f>
        <v>0</v>
      </c>
      <c r="BF214" s="186">
        <f>IF(N214="snížená",J214,0)</f>
        <v>0</v>
      </c>
      <c r="BG214" s="186">
        <f>IF(N214="zákl. přenesená",J214,0)</f>
        <v>0</v>
      </c>
      <c r="BH214" s="186">
        <f>IF(N214="sníž. přenesená",J214,0)</f>
        <v>0</v>
      </c>
      <c r="BI214" s="186">
        <f>IF(N214="nulová",J214,0)</f>
        <v>0</v>
      </c>
      <c r="BJ214" s="18" t="s">
        <v>80</v>
      </c>
      <c r="BK214" s="186">
        <f>ROUND(I214*H214,2)</f>
        <v>0</v>
      </c>
      <c r="BL214" s="18" t="s">
        <v>143</v>
      </c>
      <c r="BM214" s="185" t="s">
        <v>293</v>
      </c>
    </row>
    <row r="215" spans="1:47" s="2" customFormat="1" ht="11.25">
      <c r="A215" s="35"/>
      <c r="B215" s="36"/>
      <c r="C215" s="37"/>
      <c r="D215" s="187" t="s">
        <v>145</v>
      </c>
      <c r="E215" s="37"/>
      <c r="F215" s="188" t="s">
        <v>294</v>
      </c>
      <c r="G215" s="37"/>
      <c r="H215" s="37"/>
      <c r="I215" s="189"/>
      <c r="J215" s="37"/>
      <c r="K215" s="37"/>
      <c r="L215" s="40"/>
      <c r="M215" s="190"/>
      <c r="N215" s="191"/>
      <c r="O215" s="65"/>
      <c r="P215" s="65"/>
      <c r="Q215" s="65"/>
      <c r="R215" s="65"/>
      <c r="S215" s="65"/>
      <c r="T215" s="66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8" t="s">
        <v>145</v>
      </c>
      <c r="AU215" s="18" t="s">
        <v>82</v>
      </c>
    </row>
    <row r="216" spans="2:63" s="12" customFormat="1" ht="22.9" customHeight="1">
      <c r="B216" s="158"/>
      <c r="C216" s="159"/>
      <c r="D216" s="160" t="s">
        <v>71</v>
      </c>
      <c r="E216" s="172" t="s">
        <v>194</v>
      </c>
      <c r="F216" s="172" t="s">
        <v>295</v>
      </c>
      <c r="G216" s="159"/>
      <c r="H216" s="159"/>
      <c r="I216" s="162"/>
      <c r="J216" s="173">
        <f>BK216</f>
        <v>0</v>
      </c>
      <c r="K216" s="159"/>
      <c r="L216" s="164"/>
      <c r="M216" s="165"/>
      <c r="N216" s="166"/>
      <c r="O216" s="166"/>
      <c r="P216" s="167">
        <f>SUM(P217:P260)</f>
        <v>0</v>
      </c>
      <c r="Q216" s="166"/>
      <c r="R216" s="167">
        <f>SUM(R217:R260)</f>
        <v>0.007771</v>
      </c>
      <c r="S216" s="166"/>
      <c r="T216" s="168">
        <f>SUM(T217:T260)</f>
        <v>13.812173999999999</v>
      </c>
      <c r="AR216" s="169" t="s">
        <v>80</v>
      </c>
      <c r="AT216" s="170" t="s">
        <v>71</v>
      </c>
      <c r="AU216" s="170" t="s">
        <v>80</v>
      </c>
      <c r="AY216" s="169" t="s">
        <v>135</v>
      </c>
      <c r="BK216" s="171">
        <f>SUM(BK217:BK260)</f>
        <v>0</v>
      </c>
    </row>
    <row r="217" spans="1:65" s="2" customFormat="1" ht="24.2" customHeight="1">
      <c r="A217" s="35"/>
      <c r="B217" s="36"/>
      <c r="C217" s="174" t="s">
        <v>296</v>
      </c>
      <c r="D217" s="174" t="s">
        <v>138</v>
      </c>
      <c r="E217" s="175" t="s">
        <v>297</v>
      </c>
      <c r="F217" s="176" t="s">
        <v>298</v>
      </c>
      <c r="G217" s="177" t="s">
        <v>141</v>
      </c>
      <c r="H217" s="178">
        <v>32.54</v>
      </c>
      <c r="I217" s="179"/>
      <c r="J217" s="180">
        <f>ROUND(I217*H217,2)</f>
        <v>0</v>
      </c>
      <c r="K217" s="176" t="s">
        <v>142</v>
      </c>
      <c r="L217" s="40"/>
      <c r="M217" s="181" t="s">
        <v>19</v>
      </c>
      <c r="N217" s="182" t="s">
        <v>43</v>
      </c>
      <c r="O217" s="65"/>
      <c r="P217" s="183">
        <f>O217*H217</f>
        <v>0</v>
      </c>
      <c r="Q217" s="183">
        <v>0.00021</v>
      </c>
      <c r="R217" s="183">
        <f>Q217*H217</f>
        <v>0.0068334</v>
      </c>
      <c r="S217" s="183">
        <v>0</v>
      </c>
      <c r="T217" s="184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5" t="s">
        <v>143</v>
      </c>
      <c r="AT217" s="185" t="s">
        <v>138</v>
      </c>
      <c r="AU217" s="185" t="s">
        <v>82</v>
      </c>
      <c r="AY217" s="18" t="s">
        <v>135</v>
      </c>
      <c r="BE217" s="186">
        <f>IF(N217="základní",J217,0)</f>
        <v>0</v>
      </c>
      <c r="BF217" s="186">
        <f>IF(N217="snížená",J217,0)</f>
        <v>0</v>
      </c>
      <c r="BG217" s="186">
        <f>IF(N217="zákl. přenesená",J217,0)</f>
        <v>0</v>
      </c>
      <c r="BH217" s="186">
        <f>IF(N217="sníž. přenesená",J217,0)</f>
        <v>0</v>
      </c>
      <c r="BI217" s="186">
        <f>IF(N217="nulová",J217,0)</f>
        <v>0</v>
      </c>
      <c r="BJ217" s="18" t="s">
        <v>80</v>
      </c>
      <c r="BK217" s="186">
        <f>ROUND(I217*H217,2)</f>
        <v>0</v>
      </c>
      <c r="BL217" s="18" t="s">
        <v>143</v>
      </c>
      <c r="BM217" s="185" t="s">
        <v>299</v>
      </c>
    </row>
    <row r="218" spans="1:47" s="2" customFormat="1" ht="11.25">
      <c r="A218" s="35"/>
      <c r="B218" s="36"/>
      <c r="C218" s="37"/>
      <c r="D218" s="187" t="s">
        <v>145</v>
      </c>
      <c r="E218" s="37"/>
      <c r="F218" s="188" t="s">
        <v>300</v>
      </c>
      <c r="G218" s="37"/>
      <c r="H218" s="37"/>
      <c r="I218" s="189"/>
      <c r="J218" s="37"/>
      <c r="K218" s="37"/>
      <c r="L218" s="40"/>
      <c r="M218" s="190"/>
      <c r="N218" s="191"/>
      <c r="O218" s="65"/>
      <c r="P218" s="65"/>
      <c r="Q218" s="65"/>
      <c r="R218" s="65"/>
      <c r="S218" s="65"/>
      <c r="T218" s="66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145</v>
      </c>
      <c r="AU218" s="18" t="s">
        <v>82</v>
      </c>
    </row>
    <row r="219" spans="2:51" s="13" customFormat="1" ht="11.25">
      <c r="B219" s="192"/>
      <c r="C219" s="193"/>
      <c r="D219" s="194" t="s">
        <v>147</v>
      </c>
      <c r="E219" s="195" t="s">
        <v>19</v>
      </c>
      <c r="F219" s="196" t="s">
        <v>301</v>
      </c>
      <c r="G219" s="193"/>
      <c r="H219" s="197">
        <v>23.44</v>
      </c>
      <c r="I219" s="198"/>
      <c r="J219" s="193"/>
      <c r="K219" s="193"/>
      <c r="L219" s="199"/>
      <c r="M219" s="200"/>
      <c r="N219" s="201"/>
      <c r="O219" s="201"/>
      <c r="P219" s="201"/>
      <c r="Q219" s="201"/>
      <c r="R219" s="201"/>
      <c r="S219" s="201"/>
      <c r="T219" s="202"/>
      <c r="AT219" s="203" t="s">
        <v>147</v>
      </c>
      <c r="AU219" s="203" t="s">
        <v>82</v>
      </c>
      <c r="AV219" s="13" t="s">
        <v>82</v>
      </c>
      <c r="AW219" s="13" t="s">
        <v>33</v>
      </c>
      <c r="AX219" s="13" t="s">
        <v>72</v>
      </c>
      <c r="AY219" s="203" t="s">
        <v>135</v>
      </c>
    </row>
    <row r="220" spans="2:51" s="13" customFormat="1" ht="11.25">
      <c r="B220" s="192"/>
      <c r="C220" s="193"/>
      <c r="D220" s="194" t="s">
        <v>147</v>
      </c>
      <c r="E220" s="195" t="s">
        <v>19</v>
      </c>
      <c r="F220" s="196" t="s">
        <v>302</v>
      </c>
      <c r="G220" s="193"/>
      <c r="H220" s="197">
        <v>9.1</v>
      </c>
      <c r="I220" s="198"/>
      <c r="J220" s="193"/>
      <c r="K220" s="193"/>
      <c r="L220" s="199"/>
      <c r="M220" s="200"/>
      <c r="N220" s="201"/>
      <c r="O220" s="201"/>
      <c r="P220" s="201"/>
      <c r="Q220" s="201"/>
      <c r="R220" s="201"/>
      <c r="S220" s="201"/>
      <c r="T220" s="202"/>
      <c r="AT220" s="203" t="s">
        <v>147</v>
      </c>
      <c r="AU220" s="203" t="s">
        <v>82</v>
      </c>
      <c r="AV220" s="13" t="s">
        <v>82</v>
      </c>
      <c r="AW220" s="13" t="s">
        <v>33</v>
      </c>
      <c r="AX220" s="13" t="s">
        <v>72</v>
      </c>
      <c r="AY220" s="203" t="s">
        <v>135</v>
      </c>
    </row>
    <row r="221" spans="2:51" s="15" customFormat="1" ht="11.25">
      <c r="B221" s="224"/>
      <c r="C221" s="225"/>
      <c r="D221" s="194" t="s">
        <v>147</v>
      </c>
      <c r="E221" s="226" t="s">
        <v>19</v>
      </c>
      <c r="F221" s="227" t="s">
        <v>172</v>
      </c>
      <c r="G221" s="225"/>
      <c r="H221" s="228">
        <v>32.54</v>
      </c>
      <c r="I221" s="229"/>
      <c r="J221" s="225"/>
      <c r="K221" s="225"/>
      <c r="L221" s="230"/>
      <c r="M221" s="231"/>
      <c r="N221" s="232"/>
      <c r="O221" s="232"/>
      <c r="P221" s="232"/>
      <c r="Q221" s="232"/>
      <c r="R221" s="232"/>
      <c r="S221" s="232"/>
      <c r="T221" s="233"/>
      <c r="AT221" s="234" t="s">
        <v>147</v>
      </c>
      <c r="AU221" s="234" t="s">
        <v>82</v>
      </c>
      <c r="AV221" s="15" t="s">
        <v>143</v>
      </c>
      <c r="AW221" s="15" t="s">
        <v>33</v>
      </c>
      <c r="AX221" s="15" t="s">
        <v>80</v>
      </c>
      <c r="AY221" s="234" t="s">
        <v>135</v>
      </c>
    </row>
    <row r="222" spans="1:65" s="2" customFormat="1" ht="24.2" customHeight="1">
      <c r="A222" s="35"/>
      <c r="B222" s="36"/>
      <c r="C222" s="174" t="s">
        <v>303</v>
      </c>
      <c r="D222" s="174" t="s">
        <v>138</v>
      </c>
      <c r="E222" s="175" t="s">
        <v>304</v>
      </c>
      <c r="F222" s="176" t="s">
        <v>305</v>
      </c>
      <c r="G222" s="177" t="s">
        <v>141</v>
      </c>
      <c r="H222" s="178">
        <v>23.44</v>
      </c>
      <c r="I222" s="179"/>
      <c r="J222" s="180">
        <f>ROUND(I222*H222,2)</f>
        <v>0</v>
      </c>
      <c r="K222" s="176" t="s">
        <v>142</v>
      </c>
      <c r="L222" s="40"/>
      <c r="M222" s="181" t="s">
        <v>19</v>
      </c>
      <c r="N222" s="182" t="s">
        <v>43</v>
      </c>
      <c r="O222" s="65"/>
      <c r="P222" s="183">
        <f>O222*H222</f>
        <v>0</v>
      </c>
      <c r="Q222" s="183">
        <v>4E-05</v>
      </c>
      <c r="R222" s="183">
        <f>Q222*H222</f>
        <v>0.0009376000000000001</v>
      </c>
      <c r="S222" s="183">
        <v>0</v>
      </c>
      <c r="T222" s="184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5" t="s">
        <v>143</v>
      </c>
      <c r="AT222" s="185" t="s">
        <v>138</v>
      </c>
      <c r="AU222" s="185" t="s">
        <v>82</v>
      </c>
      <c r="AY222" s="18" t="s">
        <v>135</v>
      </c>
      <c r="BE222" s="186">
        <f>IF(N222="základní",J222,0)</f>
        <v>0</v>
      </c>
      <c r="BF222" s="186">
        <f>IF(N222="snížená",J222,0)</f>
        <v>0</v>
      </c>
      <c r="BG222" s="186">
        <f>IF(N222="zákl. přenesená",J222,0)</f>
        <v>0</v>
      </c>
      <c r="BH222" s="186">
        <f>IF(N222="sníž. přenesená",J222,0)</f>
        <v>0</v>
      </c>
      <c r="BI222" s="186">
        <f>IF(N222="nulová",J222,0)</f>
        <v>0</v>
      </c>
      <c r="BJ222" s="18" t="s">
        <v>80</v>
      </c>
      <c r="BK222" s="186">
        <f>ROUND(I222*H222,2)</f>
        <v>0</v>
      </c>
      <c r="BL222" s="18" t="s">
        <v>143</v>
      </c>
      <c r="BM222" s="185" t="s">
        <v>306</v>
      </c>
    </row>
    <row r="223" spans="1:47" s="2" customFormat="1" ht="11.25">
      <c r="A223" s="35"/>
      <c r="B223" s="36"/>
      <c r="C223" s="37"/>
      <c r="D223" s="187" t="s">
        <v>145</v>
      </c>
      <c r="E223" s="37"/>
      <c r="F223" s="188" t="s">
        <v>307</v>
      </c>
      <c r="G223" s="37"/>
      <c r="H223" s="37"/>
      <c r="I223" s="189"/>
      <c r="J223" s="37"/>
      <c r="K223" s="37"/>
      <c r="L223" s="40"/>
      <c r="M223" s="190"/>
      <c r="N223" s="191"/>
      <c r="O223" s="65"/>
      <c r="P223" s="65"/>
      <c r="Q223" s="65"/>
      <c r="R223" s="65"/>
      <c r="S223" s="65"/>
      <c r="T223" s="66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8" t="s">
        <v>145</v>
      </c>
      <c r="AU223" s="18" t="s">
        <v>82</v>
      </c>
    </row>
    <row r="224" spans="2:51" s="13" customFormat="1" ht="11.25">
      <c r="B224" s="192"/>
      <c r="C224" s="193"/>
      <c r="D224" s="194" t="s">
        <v>147</v>
      </c>
      <c r="E224" s="195" t="s">
        <v>19</v>
      </c>
      <c r="F224" s="196" t="s">
        <v>301</v>
      </c>
      <c r="G224" s="193"/>
      <c r="H224" s="197">
        <v>23.44</v>
      </c>
      <c r="I224" s="198"/>
      <c r="J224" s="193"/>
      <c r="K224" s="193"/>
      <c r="L224" s="199"/>
      <c r="M224" s="200"/>
      <c r="N224" s="201"/>
      <c r="O224" s="201"/>
      <c r="P224" s="201"/>
      <c r="Q224" s="201"/>
      <c r="R224" s="201"/>
      <c r="S224" s="201"/>
      <c r="T224" s="202"/>
      <c r="AT224" s="203" t="s">
        <v>147</v>
      </c>
      <c r="AU224" s="203" t="s">
        <v>82</v>
      </c>
      <c r="AV224" s="13" t="s">
        <v>82</v>
      </c>
      <c r="AW224" s="13" t="s">
        <v>33</v>
      </c>
      <c r="AX224" s="13" t="s">
        <v>80</v>
      </c>
      <c r="AY224" s="203" t="s">
        <v>135</v>
      </c>
    </row>
    <row r="225" spans="1:65" s="2" customFormat="1" ht="24.2" customHeight="1">
      <c r="A225" s="35"/>
      <c r="B225" s="36"/>
      <c r="C225" s="174" t="s">
        <v>308</v>
      </c>
      <c r="D225" s="174" t="s">
        <v>138</v>
      </c>
      <c r="E225" s="175" t="s">
        <v>309</v>
      </c>
      <c r="F225" s="176" t="s">
        <v>310</v>
      </c>
      <c r="G225" s="177" t="s">
        <v>278</v>
      </c>
      <c r="H225" s="178">
        <v>2.977</v>
      </c>
      <c r="I225" s="179"/>
      <c r="J225" s="180">
        <f>ROUND(I225*H225,2)</f>
        <v>0</v>
      </c>
      <c r="K225" s="176" t="s">
        <v>142</v>
      </c>
      <c r="L225" s="40"/>
      <c r="M225" s="181" t="s">
        <v>19</v>
      </c>
      <c r="N225" s="182" t="s">
        <v>43</v>
      </c>
      <c r="O225" s="65"/>
      <c r="P225" s="183">
        <f>O225*H225</f>
        <v>0</v>
      </c>
      <c r="Q225" s="183">
        <v>0</v>
      </c>
      <c r="R225" s="183">
        <f>Q225*H225</f>
        <v>0</v>
      </c>
      <c r="S225" s="183">
        <v>1.95</v>
      </c>
      <c r="T225" s="184">
        <f>S225*H225</f>
        <v>5.805149999999999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5" t="s">
        <v>143</v>
      </c>
      <c r="AT225" s="185" t="s">
        <v>138</v>
      </c>
      <c r="AU225" s="185" t="s">
        <v>82</v>
      </c>
      <c r="AY225" s="18" t="s">
        <v>135</v>
      </c>
      <c r="BE225" s="186">
        <f>IF(N225="základní",J225,0)</f>
        <v>0</v>
      </c>
      <c r="BF225" s="186">
        <f>IF(N225="snížená",J225,0)</f>
        <v>0</v>
      </c>
      <c r="BG225" s="186">
        <f>IF(N225="zákl. přenesená",J225,0)</f>
        <v>0</v>
      </c>
      <c r="BH225" s="186">
        <f>IF(N225="sníž. přenesená",J225,0)</f>
        <v>0</v>
      </c>
      <c r="BI225" s="186">
        <f>IF(N225="nulová",J225,0)</f>
        <v>0</v>
      </c>
      <c r="BJ225" s="18" t="s">
        <v>80</v>
      </c>
      <c r="BK225" s="186">
        <f>ROUND(I225*H225,2)</f>
        <v>0</v>
      </c>
      <c r="BL225" s="18" t="s">
        <v>143</v>
      </c>
      <c r="BM225" s="185" t="s">
        <v>311</v>
      </c>
    </row>
    <row r="226" spans="1:47" s="2" customFormat="1" ht="11.25">
      <c r="A226" s="35"/>
      <c r="B226" s="36"/>
      <c r="C226" s="37"/>
      <c r="D226" s="187" t="s">
        <v>145</v>
      </c>
      <c r="E226" s="37"/>
      <c r="F226" s="188" t="s">
        <v>312</v>
      </c>
      <c r="G226" s="37"/>
      <c r="H226" s="37"/>
      <c r="I226" s="189"/>
      <c r="J226" s="37"/>
      <c r="K226" s="37"/>
      <c r="L226" s="40"/>
      <c r="M226" s="190"/>
      <c r="N226" s="191"/>
      <c r="O226" s="65"/>
      <c r="P226" s="65"/>
      <c r="Q226" s="65"/>
      <c r="R226" s="65"/>
      <c r="S226" s="65"/>
      <c r="T226" s="66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8" t="s">
        <v>145</v>
      </c>
      <c r="AU226" s="18" t="s">
        <v>82</v>
      </c>
    </row>
    <row r="227" spans="2:51" s="13" customFormat="1" ht="11.25">
      <c r="B227" s="192"/>
      <c r="C227" s="193"/>
      <c r="D227" s="194" t="s">
        <v>147</v>
      </c>
      <c r="E227" s="195" t="s">
        <v>19</v>
      </c>
      <c r="F227" s="196" t="s">
        <v>313</v>
      </c>
      <c r="G227" s="193"/>
      <c r="H227" s="197">
        <v>1.242</v>
      </c>
      <c r="I227" s="198"/>
      <c r="J227" s="193"/>
      <c r="K227" s="193"/>
      <c r="L227" s="199"/>
      <c r="M227" s="200"/>
      <c r="N227" s="201"/>
      <c r="O227" s="201"/>
      <c r="P227" s="201"/>
      <c r="Q227" s="201"/>
      <c r="R227" s="201"/>
      <c r="S227" s="201"/>
      <c r="T227" s="202"/>
      <c r="AT227" s="203" t="s">
        <v>147</v>
      </c>
      <c r="AU227" s="203" t="s">
        <v>82</v>
      </c>
      <c r="AV227" s="13" t="s">
        <v>82</v>
      </c>
      <c r="AW227" s="13" t="s">
        <v>33</v>
      </c>
      <c r="AX227" s="13" t="s">
        <v>72</v>
      </c>
      <c r="AY227" s="203" t="s">
        <v>135</v>
      </c>
    </row>
    <row r="228" spans="2:51" s="13" customFormat="1" ht="11.25">
      <c r="B228" s="192"/>
      <c r="C228" s="193"/>
      <c r="D228" s="194" t="s">
        <v>147</v>
      </c>
      <c r="E228" s="195" t="s">
        <v>19</v>
      </c>
      <c r="F228" s="196" t="s">
        <v>314</v>
      </c>
      <c r="G228" s="193"/>
      <c r="H228" s="197">
        <v>0.972</v>
      </c>
      <c r="I228" s="198"/>
      <c r="J228" s="193"/>
      <c r="K228" s="193"/>
      <c r="L228" s="199"/>
      <c r="M228" s="200"/>
      <c r="N228" s="201"/>
      <c r="O228" s="201"/>
      <c r="P228" s="201"/>
      <c r="Q228" s="201"/>
      <c r="R228" s="201"/>
      <c r="S228" s="201"/>
      <c r="T228" s="202"/>
      <c r="AT228" s="203" t="s">
        <v>147</v>
      </c>
      <c r="AU228" s="203" t="s">
        <v>82</v>
      </c>
      <c r="AV228" s="13" t="s">
        <v>82</v>
      </c>
      <c r="AW228" s="13" t="s">
        <v>33</v>
      </c>
      <c r="AX228" s="13" t="s">
        <v>72</v>
      </c>
      <c r="AY228" s="203" t="s">
        <v>135</v>
      </c>
    </row>
    <row r="229" spans="2:51" s="13" customFormat="1" ht="11.25">
      <c r="B229" s="192"/>
      <c r="C229" s="193"/>
      <c r="D229" s="194" t="s">
        <v>147</v>
      </c>
      <c r="E229" s="195" t="s">
        <v>19</v>
      </c>
      <c r="F229" s="196" t="s">
        <v>315</v>
      </c>
      <c r="G229" s="193"/>
      <c r="H229" s="197">
        <v>0.142</v>
      </c>
      <c r="I229" s="198"/>
      <c r="J229" s="193"/>
      <c r="K229" s="193"/>
      <c r="L229" s="199"/>
      <c r="M229" s="200"/>
      <c r="N229" s="201"/>
      <c r="O229" s="201"/>
      <c r="P229" s="201"/>
      <c r="Q229" s="201"/>
      <c r="R229" s="201"/>
      <c r="S229" s="201"/>
      <c r="T229" s="202"/>
      <c r="AT229" s="203" t="s">
        <v>147</v>
      </c>
      <c r="AU229" s="203" t="s">
        <v>82</v>
      </c>
      <c r="AV229" s="13" t="s">
        <v>82</v>
      </c>
      <c r="AW229" s="13" t="s">
        <v>33</v>
      </c>
      <c r="AX229" s="13" t="s">
        <v>72</v>
      </c>
      <c r="AY229" s="203" t="s">
        <v>135</v>
      </c>
    </row>
    <row r="230" spans="2:51" s="13" customFormat="1" ht="11.25">
      <c r="B230" s="192"/>
      <c r="C230" s="193"/>
      <c r="D230" s="194" t="s">
        <v>147</v>
      </c>
      <c r="E230" s="195" t="s">
        <v>19</v>
      </c>
      <c r="F230" s="196" t="s">
        <v>316</v>
      </c>
      <c r="G230" s="193"/>
      <c r="H230" s="197">
        <v>0.621</v>
      </c>
      <c r="I230" s="198"/>
      <c r="J230" s="193"/>
      <c r="K230" s="193"/>
      <c r="L230" s="199"/>
      <c r="M230" s="200"/>
      <c r="N230" s="201"/>
      <c r="O230" s="201"/>
      <c r="P230" s="201"/>
      <c r="Q230" s="201"/>
      <c r="R230" s="201"/>
      <c r="S230" s="201"/>
      <c r="T230" s="202"/>
      <c r="AT230" s="203" t="s">
        <v>147</v>
      </c>
      <c r="AU230" s="203" t="s">
        <v>82</v>
      </c>
      <c r="AV230" s="13" t="s">
        <v>82</v>
      </c>
      <c r="AW230" s="13" t="s">
        <v>33</v>
      </c>
      <c r="AX230" s="13" t="s">
        <v>72</v>
      </c>
      <c r="AY230" s="203" t="s">
        <v>135</v>
      </c>
    </row>
    <row r="231" spans="2:51" s="15" customFormat="1" ht="11.25">
      <c r="B231" s="224"/>
      <c r="C231" s="225"/>
      <c r="D231" s="194" t="s">
        <v>147</v>
      </c>
      <c r="E231" s="226" t="s">
        <v>19</v>
      </c>
      <c r="F231" s="227" t="s">
        <v>172</v>
      </c>
      <c r="G231" s="225"/>
      <c r="H231" s="228">
        <v>2.977</v>
      </c>
      <c r="I231" s="229"/>
      <c r="J231" s="225"/>
      <c r="K231" s="225"/>
      <c r="L231" s="230"/>
      <c r="M231" s="231"/>
      <c r="N231" s="232"/>
      <c r="O231" s="232"/>
      <c r="P231" s="232"/>
      <c r="Q231" s="232"/>
      <c r="R231" s="232"/>
      <c r="S231" s="232"/>
      <c r="T231" s="233"/>
      <c r="AT231" s="234" t="s">
        <v>147</v>
      </c>
      <c r="AU231" s="234" t="s">
        <v>82</v>
      </c>
      <c r="AV231" s="15" t="s">
        <v>143</v>
      </c>
      <c r="AW231" s="15" t="s">
        <v>33</v>
      </c>
      <c r="AX231" s="15" t="s">
        <v>80</v>
      </c>
      <c r="AY231" s="234" t="s">
        <v>135</v>
      </c>
    </row>
    <row r="232" spans="1:65" s="2" customFormat="1" ht="16.5" customHeight="1">
      <c r="A232" s="35"/>
      <c r="B232" s="36"/>
      <c r="C232" s="174" t="s">
        <v>317</v>
      </c>
      <c r="D232" s="174" t="s">
        <v>138</v>
      </c>
      <c r="E232" s="175" t="s">
        <v>318</v>
      </c>
      <c r="F232" s="176" t="s">
        <v>319</v>
      </c>
      <c r="G232" s="177" t="s">
        <v>278</v>
      </c>
      <c r="H232" s="178">
        <v>0.7</v>
      </c>
      <c r="I232" s="179"/>
      <c r="J232" s="180">
        <f>ROUND(I232*H232,2)</f>
        <v>0</v>
      </c>
      <c r="K232" s="176" t="s">
        <v>142</v>
      </c>
      <c r="L232" s="40"/>
      <c r="M232" s="181" t="s">
        <v>19</v>
      </c>
      <c r="N232" s="182" t="s">
        <v>43</v>
      </c>
      <c r="O232" s="65"/>
      <c r="P232" s="183">
        <f>O232*H232</f>
        <v>0</v>
      </c>
      <c r="Q232" s="183">
        <v>0</v>
      </c>
      <c r="R232" s="183">
        <f>Q232*H232</f>
        <v>0</v>
      </c>
      <c r="S232" s="183">
        <v>2.2</v>
      </c>
      <c r="T232" s="184">
        <f>S232*H232</f>
        <v>1.54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5" t="s">
        <v>143</v>
      </c>
      <c r="AT232" s="185" t="s">
        <v>138</v>
      </c>
      <c r="AU232" s="185" t="s">
        <v>82</v>
      </c>
      <c r="AY232" s="18" t="s">
        <v>135</v>
      </c>
      <c r="BE232" s="186">
        <f>IF(N232="základní",J232,0)</f>
        <v>0</v>
      </c>
      <c r="BF232" s="186">
        <f>IF(N232="snížená",J232,0)</f>
        <v>0</v>
      </c>
      <c r="BG232" s="186">
        <f>IF(N232="zákl. přenesená",J232,0)</f>
        <v>0</v>
      </c>
      <c r="BH232" s="186">
        <f>IF(N232="sníž. přenesená",J232,0)</f>
        <v>0</v>
      </c>
      <c r="BI232" s="186">
        <f>IF(N232="nulová",J232,0)</f>
        <v>0</v>
      </c>
      <c r="BJ232" s="18" t="s">
        <v>80</v>
      </c>
      <c r="BK232" s="186">
        <f>ROUND(I232*H232,2)</f>
        <v>0</v>
      </c>
      <c r="BL232" s="18" t="s">
        <v>143</v>
      </c>
      <c r="BM232" s="185" t="s">
        <v>320</v>
      </c>
    </row>
    <row r="233" spans="1:47" s="2" customFormat="1" ht="11.25">
      <c r="A233" s="35"/>
      <c r="B233" s="36"/>
      <c r="C233" s="37"/>
      <c r="D233" s="187" t="s">
        <v>145</v>
      </c>
      <c r="E233" s="37"/>
      <c r="F233" s="188" t="s">
        <v>321</v>
      </c>
      <c r="G233" s="37"/>
      <c r="H233" s="37"/>
      <c r="I233" s="189"/>
      <c r="J233" s="37"/>
      <c r="K233" s="37"/>
      <c r="L233" s="40"/>
      <c r="M233" s="190"/>
      <c r="N233" s="191"/>
      <c r="O233" s="65"/>
      <c r="P233" s="65"/>
      <c r="Q233" s="65"/>
      <c r="R233" s="65"/>
      <c r="S233" s="65"/>
      <c r="T233" s="66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145</v>
      </c>
      <c r="AU233" s="18" t="s">
        <v>82</v>
      </c>
    </row>
    <row r="234" spans="2:51" s="14" customFormat="1" ht="11.25">
      <c r="B234" s="204"/>
      <c r="C234" s="205"/>
      <c r="D234" s="194" t="s">
        <v>147</v>
      </c>
      <c r="E234" s="206" t="s">
        <v>19</v>
      </c>
      <c r="F234" s="207" t="s">
        <v>322</v>
      </c>
      <c r="G234" s="205"/>
      <c r="H234" s="206" t="s">
        <v>19</v>
      </c>
      <c r="I234" s="208"/>
      <c r="J234" s="205"/>
      <c r="K234" s="205"/>
      <c r="L234" s="209"/>
      <c r="M234" s="210"/>
      <c r="N234" s="211"/>
      <c r="O234" s="211"/>
      <c r="P234" s="211"/>
      <c r="Q234" s="211"/>
      <c r="R234" s="211"/>
      <c r="S234" s="211"/>
      <c r="T234" s="212"/>
      <c r="AT234" s="213" t="s">
        <v>147</v>
      </c>
      <c r="AU234" s="213" t="s">
        <v>82</v>
      </c>
      <c r="AV234" s="14" t="s">
        <v>80</v>
      </c>
      <c r="AW234" s="14" t="s">
        <v>33</v>
      </c>
      <c r="AX234" s="14" t="s">
        <v>72</v>
      </c>
      <c r="AY234" s="213" t="s">
        <v>135</v>
      </c>
    </row>
    <row r="235" spans="2:51" s="13" customFormat="1" ht="11.25">
      <c r="B235" s="192"/>
      <c r="C235" s="193"/>
      <c r="D235" s="194" t="s">
        <v>147</v>
      </c>
      <c r="E235" s="195" t="s">
        <v>19</v>
      </c>
      <c r="F235" s="196" t="s">
        <v>323</v>
      </c>
      <c r="G235" s="193"/>
      <c r="H235" s="197">
        <v>0.7</v>
      </c>
      <c r="I235" s="198"/>
      <c r="J235" s="193"/>
      <c r="K235" s="193"/>
      <c r="L235" s="199"/>
      <c r="M235" s="200"/>
      <c r="N235" s="201"/>
      <c r="O235" s="201"/>
      <c r="P235" s="201"/>
      <c r="Q235" s="201"/>
      <c r="R235" s="201"/>
      <c r="S235" s="201"/>
      <c r="T235" s="202"/>
      <c r="AT235" s="203" t="s">
        <v>147</v>
      </c>
      <c r="AU235" s="203" t="s">
        <v>82</v>
      </c>
      <c r="AV235" s="13" t="s">
        <v>82</v>
      </c>
      <c r="AW235" s="13" t="s">
        <v>33</v>
      </c>
      <c r="AX235" s="13" t="s">
        <v>80</v>
      </c>
      <c r="AY235" s="203" t="s">
        <v>135</v>
      </c>
    </row>
    <row r="236" spans="1:65" s="2" customFormat="1" ht="24.2" customHeight="1">
      <c r="A236" s="35"/>
      <c r="B236" s="36"/>
      <c r="C236" s="174" t="s">
        <v>324</v>
      </c>
      <c r="D236" s="174" t="s">
        <v>138</v>
      </c>
      <c r="E236" s="175" t="s">
        <v>325</v>
      </c>
      <c r="F236" s="176" t="s">
        <v>326</v>
      </c>
      <c r="G236" s="177" t="s">
        <v>141</v>
      </c>
      <c r="H236" s="178">
        <v>23.44</v>
      </c>
      <c r="I236" s="179"/>
      <c r="J236" s="180">
        <f>ROUND(I236*H236,2)</f>
        <v>0</v>
      </c>
      <c r="K236" s="176" t="s">
        <v>142</v>
      </c>
      <c r="L236" s="40"/>
      <c r="M236" s="181" t="s">
        <v>19</v>
      </c>
      <c r="N236" s="182" t="s">
        <v>43</v>
      </c>
      <c r="O236" s="65"/>
      <c r="P236" s="183">
        <f>O236*H236</f>
        <v>0</v>
      </c>
      <c r="Q236" s="183">
        <v>0</v>
      </c>
      <c r="R236" s="183">
        <f>Q236*H236</f>
        <v>0</v>
      </c>
      <c r="S236" s="183">
        <v>0.057</v>
      </c>
      <c r="T236" s="184">
        <f>S236*H236</f>
        <v>1.3360800000000002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5" t="s">
        <v>143</v>
      </c>
      <c r="AT236" s="185" t="s">
        <v>138</v>
      </c>
      <c r="AU236" s="185" t="s">
        <v>82</v>
      </c>
      <c r="AY236" s="18" t="s">
        <v>135</v>
      </c>
      <c r="BE236" s="186">
        <f>IF(N236="základní",J236,0)</f>
        <v>0</v>
      </c>
      <c r="BF236" s="186">
        <f>IF(N236="snížená",J236,0)</f>
        <v>0</v>
      </c>
      <c r="BG236" s="186">
        <f>IF(N236="zákl. přenesená",J236,0)</f>
        <v>0</v>
      </c>
      <c r="BH236" s="186">
        <f>IF(N236="sníž. přenesená",J236,0)</f>
        <v>0</v>
      </c>
      <c r="BI236" s="186">
        <f>IF(N236="nulová",J236,0)</f>
        <v>0</v>
      </c>
      <c r="BJ236" s="18" t="s">
        <v>80</v>
      </c>
      <c r="BK236" s="186">
        <f>ROUND(I236*H236,2)</f>
        <v>0</v>
      </c>
      <c r="BL236" s="18" t="s">
        <v>143</v>
      </c>
      <c r="BM236" s="185" t="s">
        <v>327</v>
      </c>
    </row>
    <row r="237" spans="1:47" s="2" customFormat="1" ht="11.25">
      <c r="A237" s="35"/>
      <c r="B237" s="36"/>
      <c r="C237" s="37"/>
      <c r="D237" s="187" t="s">
        <v>145</v>
      </c>
      <c r="E237" s="37"/>
      <c r="F237" s="188" t="s">
        <v>328</v>
      </c>
      <c r="G237" s="37"/>
      <c r="H237" s="37"/>
      <c r="I237" s="189"/>
      <c r="J237" s="37"/>
      <c r="K237" s="37"/>
      <c r="L237" s="40"/>
      <c r="M237" s="190"/>
      <c r="N237" s="191"/>
      <c r="O237" s="65"/>
      <c r="P237" s="65"/>
      <c r="Q237" s="65"/>
      <c r="R237" s="65"/>
      <c r="S237" s="65"/>
      <c r="T237" s="66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145</v>
      </c>
      <c r="AU237" s="18" t="s">
        <v>82</v>
      </c>
    </row>
    <row r="238" spans="2:51" s="13" customFormat="1" ht="11.25">
      <c r="B238" s="192"/>
      <c r="C238" s="193"/>
      <c r="D238" s="194" t="s">
        <v>147</v>
      </c>
      <c r="E238" s="195" t="s">
        <v>19</v>
      </c>
      <c r="F238" s="196" t="s">
        <v>301</v>
      </c>
      <c r="G238" s="193"/>
      <c r="H238" s="197">
        <v>23.44</v>
      </c>
      <c r="I238" s="198"/>
      <c r="J238" s="193"/>
      <c r="K238" s="193"/>
      <c r="L238" s="199"/>
      <c r="M238" s="200"/>
      <c r="N238" s="201"/>
      <c r="O238" s="201"/>
      <c r="P238" s="201"/>
      <c r="Q238" s="201"/>
      <c r="R238" s="201"/>
      <c r="S238" s="201"/>
      <c r="T238" s="202"/>
      <c r="AT238" s="203" t="s">
        <v>147</v>
      </c>
      <c r="AU238" s="203" t="s">
        <v>82</v>
      </c>
      <c r="AV238" s="13" t="s">
        <v>82</v>
      </c>
      <c r="AW238" s="13" t="s">
        <v>33</v>
      </c>
      <c r="AX238" s="13" t="s">
        <v>80</v>
      </c>
      <c r="AY238" s="203" t="s">
        <v>135</v>
      </c>
    </row>
    <row r="239" spans="1:65" s="2" customFormat="1" ht="24.2" customHeight="1">
      <c r="A239" s="35"/>
      <c r="B239" s="36"/>
      <c r="C239" s="174" t="s">
        <v>329</v>
      </c>
      <c r="D239" s="174" t="s">
        <v>138</v>
      </c>
      <c r="E239" s="175" t="s">
        <v>330</v>
      </c>
      <c r="F239" s="176" t="s">
        <v>331</v>
      </c>
      <c r="G239" s="177" t="s">
        <v>332</v>
      </c>
      <c r="H239" s="178">
        <v>16.4</v>
      </c>
      <c r="I239" s="179"/>
      <c r="J239" s="180">
        <f>ROUND(I239*H239,2)</f>
        <v>0</v>
      </c>
      <c r="K239" s="176" t="s">
        <v>142</v>
      </c>
      <c r="L239" s="40"/>
      <c r="M239" s="181" t="s">
        <v>19</v>
      </c>
      <c r="N239" s="182" t="s">
        <v>43</v>
      </c>
      <c r="O239" s="65"/>
      <c r="P239" s="183">
        <f>O239*H239</f>
        <v>0</v>
      </c>
      <c r="Q239" s="183">
        <v>0</v>
      </c>
      <c r="R239" s="183">
        <f>Q239*H239</f>
        <v>0</v>
      </c>
      <c r="S239" s="183">
        <v>0.066</v>
      </c>
      <c r="T239" s="184">
        <f>S239*H239</f>
        <v>1.0824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5" t="s">
        <v>143</v>
      </c>
      <c r="AT239" s="185" t="s">
        <v>138</v>
      </c>
      <c r="AU239" s="185" t="s">
        <v>82</v>
      </c>
      <c r="AY239" s="18" t="s">
        <v>135</v>
      </c>
      <c r="BE239" s="186">
        <f>IF(N239="základní",J239,0)</f>
        <v>0</v>
      </c>
      <c r="BF239" s="186">
        <f>IF(N239="snížená",J239,0)</f>
        <v>0</v>
      </c>
      <c r="BG239" s="186">
        <f>IF(N239="zákl. přenesená",J239,0)</f>
        <v>0</v>
      </c>
      <c r="BH239" s="186">
        <f>IF(N239="sníž. přenesená",J239,0)</f>
        <v>0</v>
      </c>
      <c r="BI239" s="186">
        <f>IF(N239="nulová",J239,0)</f>
        <v>0</v>
      </c>
      <c r="BJ239" s="18" t="s">
        <v>80</v>
      </c>
      <c r="BK239" s="186">
        <f>ROUND(I239*H239,2)</f>
        <v>0</v>
      </c>
      <c r="BL239" s="18" t="s">
        <v>143</v>
      </c>
      <c r="BM239" s="185" t="s">
        <v>333</v>
      </c>
    </row>
    <row r="240" spans="1:47" s="2" customFormat="1" ht="11.25">
      <c r="A240" s="35"/>
      <c r="B240" s="36"/>
      <c r="C240" s="37"/>
      <c r="D240" s="187" t="s">
        <v>145</v>
      </c>
      <c r="E240" s="37"/>
      <c r="F240" s="188" t="s">
        <v>334</v>
      </c>
      <c r="G240" s="37"/>
      <c r="H240" s="37"/>
      <c r="I240" s="189"/>
      <c r="J240" s="37"/>
      <c r="K240" s="37"/>
      <c r="L240" s="40"/>
      <c r="M240" s="190"/>
      <c r="N240" s="191"/>
      <c r="O240" s="65"/>
      <c r="P240" s="65"/>
      <c r="Q240" s="65"/>
      <c r="R240" s="65"/>
      <c r="S240" s="65"/>
      <c r="T240" s="66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145</v>
      </c>
      <c r="AU240" s="18" t="s">
        <v>82</v>
      </c>
    </row>
    <row r="241" spans="2:51" s="13" customFormat="1" ht="11.25">
      <c r="B241" s="192"/>
      <c r="C241" s="193"/>
      <c r="D241" s="194" t="s">
        <v>147</v>
      </c>
      <c r="E241" s="195" t="s">
        <v>19</v>
      </c>
      <c r="F241" s="196" t="s">
        <v>335</v>
      </c>
      <c r="G241" s="193"/>
      <c r="H241" s="197">
        <v>5.4</v>
      </c>
      <c r="I241" s="198"/>
      <c r="J241" s="193"/>
      <c r="K241" s="193"/>
      <c r="L241" s="199"/>
      <c r="M241" s="200"/>
      <c r="N241" s="201"/>
      <c r="O241" s="201"/>
      <c r="P241" s="201"/>
      <c r="Q241" s="201"/>
      <c r="R241" s="201"/>
      <c r="S241" s="201"/>
      <c r="T241" s="202"/>
      <c r="AT241" s="203" t="s">
        <v>147</v>
      </c>
      <c r="AU241" s="203" t="s">
        <v>82</v>
      </c>
      <c r="AV241" s="13" t="s">
        <v>82</v>
      </c>
      <c r="AW241" s="13" t="s">
        <v>33</v>
      </c>
      <c r="AX241" s="13" t="s">
        <v>72</v>
      </c>
      <c r="AY241" s="203" t="s">
        <v>135</v>
      </c>
    </row>
    <row r="242" spans="2:51" s="13" customFormat="1" ht="11.25">
      <c r="B242" s="192"/>
      <c r="C242" s="193"/>
      <c r="D242" s="194" t="s">
        <v>147</v>
      </c>
      <c r="E242" s="195" t="s">
        <v>19</v>
      </c>
      <c r="F242" s="196" t="s">
        <v>212</v>
      </c>
      <c r="G242" s="193"/>
      <c r="H242" s="197">
        <v>11</v>
      </c>
      <c r="I242" s="198"/>
      <c r="J242" s="193"/>
      <c r="K242" s="193"/>
      <c r="L242" s="199"/>
      <c r="M242" s="200"/>
      <c r="N242" s="201"/>
      <c r="O242" s="201"/>
      <c r="P242" s="201"/>
      <c r="Q242" s="201"/>
      <c r="R242" s="201"/>
      <c r="S242" s="201"/>
      <c r="T242" s="202"/>
      <c r="AT242" s="203" t="s">
        <v>147</v>
      </c>
      <c r="AU242" s="203" t="s">
        <v>82</v>
      </c>
      <c r="AV242" s="13" t="s">
        <v>82</v>
      </c>
      <c r="AW242" s="13" t="s">
        <v>33</v>
      </c>
      <c r="AX242" s="13" t="s">
        <v>72</v>
      </c>
      <c r="AY242" s="203" t="s">
        <v>135</v>
      </c>
    </row>
    <row r="243" spans="2:51" s="15" customFormat="1" ht="11.25">
      <c r="B243" s="224"/>
      <c r="C243" s="225"/>
      <c r="D243" s="194" t="s">
        <v>147</v>
      </c>
      <c r="E243" s="226" t="s">
        <v>19</v>
      </c>
      <c r="F243" s="227" t="s">
        <v>172</v>
      </c>
      <c r="G243" s="225"/>
      <c r="H243" s="228">
        <v>16.4</v>
      </c>
      <c r="I243" s="229"/>
      <c r="J243" s="225"/>
      <c r="K243" s="225"/>
      <c r="L243" s="230"/>
      <c r="M243" s="231"/>
      <c r="N243" s="232"/>
      <c r="O243" s="232"/>
      <c r="P243" s="232"/>
      <c r="Q243" s="232"/>
      <c r="R243" s="232"/>
      <c r="S243" s="232"/>
      <c r="T243" s="233"/>
      <c r="AT243" s="234" t="s">
        <v>147</v>
      </c>
      <c r="AU243" s="234" t="s">
        <v>82</v>
      </c>
      <c r="AV243" s="15" t="s">
        <v>143</v>
      </c>
      <c r="AW243" s="15" t="s">
        <v>33</v>
      </c>
      <c r="AX243" s="15" t="s">
        <v>80</v>
      </c>
      <c r="AY243" s="234" t="s">
        <v>135</v>
      </c>
    </row>
    <row r="244" spans="1:65" s="2" customFormat="1" ht="24.2" customHeight="1">
      <c r="A244" s="35"/>
      <c r="B244" s="36"/>
      <c r="C244" s="174" t="s">
        <v>336</v>
      </c>
      <c r="D244" s="174" t="s">
        <v>138</v>
      </c>
      <c r="E244" s="175" t="s">
        <v>337</v>
      </c>
      <c r="F244" s="176" t="s">
        <v>338</v>
      </c>
      <c r="G244" s="177" t="s">
        <v>332</v>
      </c>
      <c r="H244" s="178">
        <v>2.9</v>
      </c>
      <c r="I244" s="179"/>
      <c r="J244" s="180">
        <f>ROUND(I244*H244,2)</f>
        <v>0</v>
      </c>
      <c r="K244" s="176" t="s">
        <v>142</v>
      </c>
      <c r="L244" s="40"/>
      <c r="M244" s="181" t="s">
        <v>19</v>
      </c>
      <c r="N244" s="182" t="s">
        <v>43</v>
      </c>
      <c r="O244" s="65"/>
      <c r="P244" s="183">
        <f>O244*H244</f>
        <v>0</v>
      </c>
      <c r="Q244" s="183">
        <v>0</v>
      </c>
      <c r="R244" s="183">
        <f>Q244*H244</f>
        <v>0</v>
      </c>
      <c r="S244" s="183">
        <v>0.165</v>
      </c>
      <c r="T244" s="184">
        <f>S244*H244</f>
        <v>0.4785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5" t="s">
        <v>143</v>
      </c>
      <c r="AT244" s="185" t="s">
        <v>138</v>
      </c>
      <c r="AU244" s="185" t="s">
        <v>82</v>
      </c>
      <c r="AY244" s="18" t="s">
        <v>135</v>
      </c>
      <c r="BE244" s="186">
        <f>IF(N244="základní",J244,0)</f>
        <v>0</v>
      </c>
      <c r="BF244" s="186">
        <f>IF(N244="snížená",J244,0)</f>
        <v>0</v>
      </c>
      <c r="BG244" s="186">
        <f>IF(N244="zákl. přenesená",J244,0)</f>
        <v>0</v>
      </c>
      <c r="BH244" s="186">
        <f>IF(N244="sníž. přenesená",J244,0)</f>
        <v>0</v>
      </c>
      <c r="BI244" s="186">
        <f>IF(N244="nulová",J244,0)</f>
        <v>0</v>
      </c>
      <c r="BJ244" s="18" t="s">
        <v>80</v>
      </c>
      <c r="BK244" s="186">
        <f>ROUND(I244*H244,2)</f>
        <v>0</v>
      </c>
      <c r="BL244" s="18" t="s">
        <v>143</v>
      </c>
      <c r="BM244" s="185" t="s">
        <v>339</v>
      </c>
    </row>
    <row r="245" spans="1:47" s="2" customFormat="1" ht="11.25">
      <c r="A245" s="35"/>
      <c r="B245" s="36"/>
      <c r="C245" s="37"/>
      <c r="D245" s="187" t="s">
        <v>145</v>
      </c>
      <c r="E245" s="37"/>
      <c r="F245" s="188" t="s">
        <v>340</v>
      </c>
      <c r="G245" s="37"/>
      <c r="H245" s="37"/>
      <c r="I245" s="189"/>
      <c r="J245" s="37"/>
      <c r="K245" s="37"/>
      <c r="L245" s="40"/>
      <c r="M245" s="190"/>
      <c r="N245" s="191"/>
      <c r="O245" s="65"/>
      <c r="P245" s="65"/>
      <c r="Q245" s="65"/>
      <c r="R245" s="65"/>
      <c r="S245" s="65"/>
      <c r="T245" s="66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8" t="s">
        <v>145</v>
      </c>
      <c r="AU245" s="18" t="s">
        <v>82</v>
      </c>
    </row>
    <row r="246" spans="2:51" s="13" customFormat="1" ht="11.25">
      <c r="B246" s="192"/>
      <c r="C246" s="193"/>
      <c r="D246" s="194" t="s">
        <v>147</v>
      </c>
      <c r="E246" s="195" t="s">
        <v>19</v>
      </c>
      <c r="F246" s="196" t="s">
        <v>341</v>
      </c>
      <c r="G246" s="193"/>
      <c r="H246" s="197">
        <v>2.9</v>
      </c>
      <c r="I246" s="198"/>
      <c r="J246" s="193"/>
      <c r="K246" s="193"/>
      <c r="L246" s="199"/>
      <c r="M246" s="200"/>
      <c r="N246" s="201"/>
      <c r="O246" s="201"/>
      <c r="P246" s="201"/>
      <c r="Q246" s="201"/>
      <c r="R246" s="201"/>
      <c r="S246" s="201"/>
      <c r="T246" s="202"/>
      <c r="AT246" s="203" t="s">
        <v>147</v>
      </c>
      <c r="AU246" s="203" t="s">
        <v>82</v>
      </c>
      <c r="AV246" s="13" t="s">
        <v>82</v>
      </c>
      <c r="AW246" s="13" t="s">
        <v>33</v>
      </c>
      <c r="AX246" s="13" t="s">
        <v>80</v>
      </c>
      <c r="AY246" s="203" t="s">
        <v>135</v>
      </c>
    </row>
    <row r="247" spans="1:65" s="2" customFormat="1" ht="21.75" customHeight="1">
      <c r="A247" s="35"/>
      <c r="B247" s="36"/>
      <c r="C247" s="174" t="s">
        <v>342</v>
      </c>
      <c r="D247" s="174" t="s">
        <v>138</v>
      </c>
      <c r="E247" s="175" t="s">
        <v>343</v>
      </c>
      <c r="F247" s="176" t="s">
        <v>344</v>
      </c>
      <c r="G247" s="177" t="s">
        <v>141</v>
      </c>
      <c r="H247" s="178">
        <v>54.94</v>
      </c>
      <c r="I247" s="179"/>
      <c r="J247" s="180">
        <f>ROUND(I247*H247,2)</f>
        <v>0</v>
      </c>
      <c r="K247" s="176" t="s">
        <v>142</v>
      </c>
      <c r="L247" s="40"/>
      <c r="M247" s="181" t="s">
        <v>19</v>
      </c>
      <c r="N247" s="182" t="s">
        <v>43</v>
      </c>
      <c r="O247" s="65"/>
      <c r="P247" s="183">
        <f>O247*H247</f>
        <v>0</v>
      </c>
      <c r="Q247" s="183">
        <v>0</v>
      </c>
      <c r="R247" s="183">
        <f>Q247*H247</f>
        <v>0</v>
      </c>
      <c r="S247" s="183">
        <v>0.0026</v>
      </c>
      <c r="T247" s="184">
        <f>S247*H247</f>
        <v>0.142844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5" t="s">
        <v>143</v>
      </c>
      <c r="AT247" s="185" t="s">
        <v>138</v>
      </c>
      <c r="AU247" s="185" t="s">
        <v>82</v>
      </c>
      <c r="AY247" s="18" t="s">
        <v>135</v>
      </c>
      <c r="BE247" s="186">
        <f>IF(N247="základní",J247,0)</f>
        <v>0</v>
      </c>
      <c r="BF247" s="186">
        <f>IF(N247="snížená",J247,0)</f>
        <v>0</v>
      </c>
      <c r="BG247" s="186">
        <f>IF(N247="zákl. přenesená",J247,0)</f>
        <v>0</v>
      </c>
      <c r="BH247" s="186">
        <f>IF(N247="sníž. přenesená",J247,0)</f>
        <v>0</v>
      </c>
      <c r="BI247" s="186">
        <f>IF(N247="nulová",J247,0)</f>
        <v>0</v>
      </c>
      <c r="BJ247" s="18" t="s">
        <v>80</v>
      </c>
      <c r="BK247" s="186">
        <f>ROUND(I247*H247,2)</f>
        <v>0</v>
      </c>
      <c r="BL247" s="18" t="s">
        <v>143</v>
      </c>
      <c r="BM247" s="185" t="s">
        <v>345</v>
      </c>
    </row>
    <row r="248" spans="1:47" s="2" customFormat="1" ht="11.25">
      <c r="A248" s="35"/>
      <c r="B248" s="36"/>
      <c r="C248" s="37"/>
      <c r="D248" s="187" t="s">
        <v>145</v>
      </c>
      <c r="E248" s="37"/>
      <c r="F248" s="188" t="s">
        <v>346</v>
      </c>
      <c r="G248" s="37"/>
      <c r="H248" s="37"/>
      <c r="I248" s="189"/>
      <c r="J248" s="37"/>
      <c r="K248" s="37"/>
      <c r="L248" s="40"/>
      <c r="M248" s="190"/>
      <c r="N248" s="191"/>
      <c r="O248" s="65"/>
      <c r="P248" s="65"/>
      <c r="Q248" s="65"/>
      <c r="R248" s="65"/>
      <c r="S248" s="65"/>
      <c r="T248" s="6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145</v>
      </c>
      <c r="AU248" s="18" t="s">
        <v>82</v>
      </c>
    </row>
    <row r="249" spans="2:51" s="14" customFormat="1" ht="11.25">
      <c r="B249" s="204"/>
      <c r="C249" s="205"/>
      <c r="D249" s="194" t="s">
        <v>147</v>
      </c>
      <c r="E249" s="206" t="s">
        <v>19</v>
      </c>
      <c r="F249" s="207" t="s">
        <v>347</v>
      </c>
      <c r="G249" s="205"/>
      <c r="H249" s="206" t="s">
        <v>19</v>
      </c>
      <c r="I249" s="208"/>
      <c r="J249" s="205"/>
      <c r="K249" s="205"/>
      <c r="L249" s="209"/>
      <c r="M249" s="210"/>
      <c r="N249" s="211"/>
      <c r="O249" s="211"/>
      <c r="P249" s="211"/>
      <c r="Q249" s="211"/>
      <c r="R249" s="211"/>
      <c r="S249" s="211"/>
      <c r="T249" s="212"/>
      <c r="AT249" s="213" t="s">
        <v>147</v>
      </c>
      <c r="AU249" s="213" t="s">
        <v>82</v>
      </c>
      <c r="AV249" s="14" t="s">
        <v>80</v>
      </c>
      <c r="AW249" s="14" t="s">
        <v>33</v>
      </c>
      <c r="AX249" s="14" t="s">
        <v>72</v>
      </c>
      <c r="AY249" s="213" t="s">
        <v>135</v>
      </c>
    </row>
    <row r="250" spans="2:51" s="13" customFormat="1" ht="11.25">
      <c r="B250" s="192"/>
      <c r="C250" s="193"/>
      <c r="D250" s="194" t="s">
        <v>147</v>
      </c>
      <c r="E250" s="195" t="s">
        <v>19</v>
      </c>
      <c r="F250" s="196" t="s">
        <v>348</v>
      </c>
      <c r="G250" s="193"/>
      <c r="H250" s="197">
        <v>31.5</v>
      </c>
      <c r="I250" s="198"/>
      <c r="J250" s="193"/>
      <c r="K250" s="193"/>
      <c r="L250" s="199"/>
      <c r="M250" s="200"/>
      <c r="N250" s="201"/>
      <c r="O250" s="201"/>
      <c r="P250" s="201"/>
      <c r="Q250" s="201"/>
      <c r="R250" s="201"/>
      <c r="S250" s="201"/>
      <c r="T250" s="202"/>
      <c r="AT250" s="203" t="s">
        <v>147</v>
      </c>
      <c r="AU250" s="203" t="s">
        <v>82</v>
      </c>
      <c r="AV250" s="13" t="s">
        <v>82</v>
      </c>
      <c r="AW250" s="13" t="s">
        <v>33</v>
      </c>
      <c r="AX250" s="13" t="s">
        <v>72</v>
      </c>
      <c r="AY250" s="203" t="s">
        <v>135</v>
      </c>
    </row>
    <row r="251" spans="2:51" s="14" customFormat="1" ht="11.25">
      <c r="B251" s="204"/>
      <c r="C251" s="205"/>
      <c r="D251" s="194" t="s">
        <v>147</v>
      </c>
      <c r="E251" s="206" t="s">
        <v>19</v>
      </c>
      <c r="F251" s="207" t="s">
        <v>349</v>
      </c>
      <c r="G251" s="205"/>
      <c r="H251" s="206" t="s">
        <v>19</v>
      </c>
      <c r="I251" s="208"/>
      <c r="J251" s="205"/>
      <c r="K251" s="205"/>
      <c r="L251" s="209"/>
      <c r="M251" s="210"/>
      <c r="N251" s="211"/>
      <c r="O251" s="211"/>
      <c r="P251" s="211"/>
      <c r="Q251" s="211"/>
      <c r="R251" s="211"/>
      <c r="S251" s="211"/>
      <c r="T251" s="212"/>
      <c r="AT251" s="213" t="s">
        <v>147</v>
      </c>
      <c r="AU251" s="213" t="s">
        <v>82</v>
      </c>
      <c r="AV251" s="14" t="s">
        <v>80</v>
      </c>
      <c r="AW251" s="14" t="s">
        <v>33</v>
      </c>
      <c r="AX251" s="14" t="s">
        <v>72</v>
      </c>
      <c r="AY251" s="213" t="s">
        <v>135</v>
      </c>
    </row>
    <row r="252" spans="2:51" s="13" customFormat="1" ht="11.25">
      <c r="B252" s="192"/>
      <c r="C252" s="193"/>
      <c r="D252" s="194" t="s">
        <v>147</v>
      </c>
      <c r="E252" s="195" t="s">
        <v>19</v>
      </c>
      <c r="F252" s="196" t="s">
        <v>301</v>
      </c>
      <c r="G252" s="193"/>
      <c r="H252" s="197">
        <v>23.44</v>
      </c>
      <c r="I252" s="198"/>
      <c r="J252" s="193"/>
      <c r="K252" s="193"/>
      <c r="L252" s="199"/>
      <c r="M252" s="200"/>
      <c r="N252" s="201"/>
      <c r="O252" s="201"/>
      <c r="P252" s="201"/>
      <c r="Q252" s="201"/>
      <c r="R252" s="201"/>
      <c r="S252" s="201"/>
      <c r="T252" s="202"/>
      <c r="AT252" s="203" t="s">
        <v>147</v>
      </c>
      <c r="AU252" s="203" t="s">
        <v>82</v>
      </c>
      <c r="AV252" s="13" t="s">
        <v>82</v>
      </c>
      <c r="AW252" s="13" t="s">
        <v>33</v>
      </c>
      <c r="AX252" s="13" t="s">
        <v>72</v>
      </c>
      <c r="AY252" s="203" t="s">
        <v>135</v>
      </c>
    </row>
    <row r="253" spans="2:51" s="15" customFormat="1" ht="11.25">
      <c r="B253" s="224"/>
      <c r="C253" s="225"/>
      <c r="D253" s="194" t="s">
        <v>147</v>
      </c>
      <c r="E253" s="226" t="s">
        <v>19</v>
      </c>
      <c r="F253" s="227" t="s">
        <v>172</v>
      </c>
      <c r="G253" s="225"/>
      <c r="H253" s="228">
        <v>54.94</v>
      </c>
      <c r="I253" s="229"/>
      <c r="J253" s="225"/>
      <c r="K253" s="225"/>
      <c r="L253" s="230"/>
      <c r="M253" s="231"/>
      <c r="N253" s="232"/>
      <c r="O253" s="232"/>
      <c r="P253" s="232"/>
      <c r="Q253" s="232"/>
      <c r="R253" s="232"/>
      <c r="S253" s="232"/>
      <c r="T253" s="233"/>
      <c r="AT253" s="234" t="s">
        <v>147</v>
      </c>
      <c r="AU253" s="234" t="s">
        <v>82</v>
      </c>
      <c r="AV253" s="15" t="s">
        <v>143</v>
      </c>
      <c r="AW253" s="15" t="s">
        <v>33</v>
      </c>
      <c r="AX253" s="15" t="s">
        <v>80</v>
      </c>
      <c r="AY253" s="234" t="s">
        <v>135</v>
      </c>
    </row>
    <row r="254" spans="1:65" s="2" customFormat="1" ht="24.2" customHeight="1">
      <c r="A254" s="35"/>
      <c r="B254" s="36"/>
      <c r="C254" s="174" t="s">
        <v>350</v>
      </c>
      <c r="D254" s="174" t="s">
        <v>138</v>
      </c>
      <c r="E254" s="175" t="s">
        <v>351</v>
      </c>
      <c r="F254" s="176" t="s">
        <v>352</v>
      </c>
      <c r="G254" s="177" t="s">
        <v>141</v>
      </c>
      <c r="H254" s="178">
        <v>50.4</v>
      </c>
      <c r="I254" s="179"/>
      <c r="J254" s="180">
        <f>ROUND(I254*H254,2)</f>
        <v>0</v>
      </c>
      <c r="K254" s="176" t="s">
        <v>142</v>
      </c>
      <c r="L254" s="40"/>
      <c r="M254" s="181" t="s">
        <v>19</v>
      </c>
      <c r="N254" s="182" t="s">
        <v>43</v>
      </c>
      <c r="O254" s="65"/>
      <c r="P254" s="183">
        <f>O254*H254</f>
        <v>0</v>
      </c>
      <c r="Q254" s="183">
        <v>0</v>
      </c>
      <c r="R254" s="183">
        <f>Q254*H254</f>
        <v>0</v>
      </c>
      <c r="S254" s="183">
        <v>0.068</v>
      </c>
      <c r="T254" s="184">
        <f>S254*H254</f>
        <v>3.4272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85" t="s">
        <v>143</v>
      </c>
      <c r="AT254" s="185" t="s">
        <v>138</v>
      </c>
      <c r="AU254" s="185" t="s">
        <v>82</v>
      </c>
      <c r="AY254" s="18" t="s">
        <v>135</v>
      </c>
      <c r="BE254" s="186">
        <f>IF(N254="základní",J254,0)</f>
        <v>0</v>
      </c>
      <c r="BF254" s="186">
        <f>IF(N254="snížená",J254,0)</f>
        <v>0</v>
      </c>
      <c r="BG254" s="186">
        <f>IF(N254="zákl. přenesená",J254,0)</f>
        <v>0</v>
      </c>
      <c r="BH254" s="186">
        <f>IF(N254="sníž. přenesená",J254,0)</f>
        <v>0</v>
      </c>
      <c r="BI254" s="186">
        <f>IF(N254="nulová",J254,0)</f>
        <v>0</v>
      </c>
      <c r="BJ254" s="18" t="s">
        <v>80</v>
      </c>
      <c r="BK254" s="186">
        <f>ROUND(I254*H254,2)</f>
        <v>0</v>
      </c>
      <c r="BL254" s="18" t="s">
        <v>143</v>
      </c>
      <c r="BM254" s="185" t="s">
        <v>353</v>
      </c>
    </row>
    <row r="255" spans="1:47" s="2" customFormat="1" ht="11.25">
      <c r="A255" s="35"/>
      <c r="B255" s="36"/>
      <c r="C255" s="37"/>
      <c r="D255" s="187" t="s">
        <v>145</v>
      </c>
      <c r="E255" s="37"/>
      <c r="F255" s="188" t="s">
        <v>354</v>
      </c>
      <c r="G255" s="37"/>
      <c r="H255" s="37"/>
      <c r="I255" s="189"/>
      <c r="J255" s="37"/>
      <c r="K255" s="37"/>
      <c r="L255" s="40"/>
      <c r="M255" s="190"/>
      <c r="N255" s="191"/>
      <c r="O255" s="65"/>
      <c r="P255" s="65"/>
      <c r="Q255" s="65"/>
      <c r="R255" s="65"/>
      <c r="S255" s="65"/>
      <c r="T255" s="66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8" t="s">
        <v>145</v>
      </c>
      <c r="AU255" s="18" t="s">
        <v>82</v>
      </c>
    </row>
    <row r="256" spans="2:51" s="13" customFormat="1" ht="11.25">
      <c r="B256" s="192"/>
      <c r="C256" s="193"/>
      <c r="D256" s="194" t="s">
        <v>147</v>
      </c>
      <c r="E256" s="195" t="s">
        <v>19</v>
      </c>
      <c r="F256" s="196" t="s">
        <v>355</v>
      </c>
      <c r="G256" s="193"/>
      <c r="H256" s="197">
        <v>50.4</v>
      </c>
      <c r="I256" s="198"/>
      <c r="J256" s="193"/>
      <c r="K256" s="193"/>
      <c r="L256" s="199"/>
      <c r="M256" s="200"/>
      <c r="N256" s="201"/>
      <c r="O256" s="201"/>
      <c r="P256" s="201"/>
      <c r="Q256" s="201"/>
      <c r="R256" s="201"/>
      <c r="S256" s="201"/>
      <c r="T256" s="202"/>
      <c r="AT256" s="203" t="s">
        <v>147</v>
      </c>
      <c r="AU256" s="203" t="s">
        <v>82</v>
      </c>
      <c r="AV256" s="13" t="s">
        <v>82</v>
      </c>
      <c r="AW256" s="13" t="s">
        <v>33</v>
      </c>
      <c r="AX256" s="13" t="s">
        <v>80</v>
      </c>
      <c r="AY256" s="203" t="s">
        <v>135</v>
      </c>
    </row>
    <row r="257" spans="1:65" s="2" customFormat="1" ht="16.5" customHeight="1">
      <c r="A257" s="35"/>
      <c r="B257" s="36"/>
      <c r="C257" s="174" t="s">
        <v>356</v>
      </c>
      <c r="D257" s="174" t="s">
        <v>138</v>
      </c>
      <c r="E257" s="175" t="s">
        <v>357</v>
      </c>
      <c r="F257" s="176" t="s">
        <v>358</v>
      </c>
      <c r="G257" s="177" t="s">
        <v>359</v>
      </c>
      <c r="H257" s="178">
        <v>1</v>
      </c>
      <c r="I257" s="179"/>
      <c r="J257" s="180">
        <f>ROUND(I257*H257,2)</f>
        <v>0</v>
      </c>
      <c r="K257" s="176" t="s">
        <v>19</v>
      </c>
      <c r="L257" s="40"/>
      <c r="M257" s="181" t="s">
        <v>19</v>
      </c>
      <c r="N257" s="182" t="s">
        <v>43</v>
      </c>
      <c r="O257" s="65"/>
      <c r="P257" s="183">
        <f>O257*H257</f>
        <v>0</v>
      </c>
      <c r="Q257" s="183">
        <v>0</v>
      </c>
      <c r="R257" s="183">
        <f>Q257*H257</f>
        <v>0</v>
      </c>
      <c r="S257" s="183">
        <v>0</v>
      </c>
      <c r="T257" s="184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5" t="s">
        <v>143</v>
      </c>
      <c r="AT257" s="185" t="s">
        <v>138</v>
      </c>
      <c r="AU257" s="185" t="s">
        <v>82</v>
      </c>
      <c r="AY257" s="18" t="s">
        <v>135</v>
      </c>
      <c r="BE257" s="186">
        <f>IF(N257="základní",J257,0)</f>
        <v>0</v>
      </c>
      <c r="BF257" s="186">
        <f>IF(N257="snížená",J257,0)</f>
        <v>0</v>
      </c>
      <c r="BG257" s="186">
        <f>IF(N257="zákl. přenesená",J257,0)</f>
        <v>0</v>
      </c>
      <c r="BH257" s="186">
        <f>IF(N257="sníž. přenesená",J257,0)</f>
        <v>0</v>
      </c>
      <c r="BI257" s="186">
        <f>IF(N257="nulová",J257,0)</f>
        <v>0</v>
      </c>
      <c r="BJ257" s="18" t="s">
        <v>80</v>
      </c>
      <c r="BK257" s="186">
        <f>ROUND(I257*H257,2)</f>
        <v>0</v>
      </c>
      <c r="BL257" s="18" t="s">
        <v>143</v>
      </c>
      <c r="BM257" s="185" t="s">
        <v>360</v>
      </c>
    </row>
    <row r="258" spans="1:65" s="2" customFormat="1" ht="16.5" customHeight="1">
      <c r="A258" s="35"/>
      <c r="B258" s="36"/>
      <c r="C258" s="174" t="s">
        <v>361</v>
      </c>
      <c r="D258" s="174" t="s">
        <v>138</v>
      </c>
      <c r="E258" s="175" t="s">
        <v>362</v>
      </c>
      <c r="F258" s="176" t="s">
        <v>363</v>
      </c>
      <c r="G258" s="177" t="s">
        <v>359</v>
      </c>
      <c r="H258" s="178">
        <v>1</v>
      </c>
      <c r="I258" s="179"/>
      <c r="J258" s="180">
        <f>ROUND(I258*H258,2)</f>
        <v>0</v>
      </c>
      <c r="K258" s="176" t="s">
        <v>19</v>
      </c>
      <c r="L258" s="40"/>
      <c r="M258" s="181" t="s">
        <v>19</v>
      </c>
      <c r="N258" s="182" t="s">
        <v>43</v>
      </c>
      <c r="O258" s="65"/>
      <c r="P258" s="183">
        <f>O258*H258</f>
        <v>0</v>
      </c>
      <c r="Q258" s="183">
        <v>0</v>
      </c>
      <c r="R258" s="183">
        <f>Q258*H258</f>
        <v>0</v>
      </c>
      <c r="S258" s="183">
        <v>0</v>
      </c>
      <c r="T258" s="184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85" t="s">
        <v>143</v>
      </c>
      <c r="AT258" s="185" t="s">
        <v>138</v>
      </c>
      <c r="AU258" s="185" t="s">
        <v>82</v>
      </c>
      <c r="AY258" s="18" t="s">
        <v>135</v>
      </c>
      <c r="BE258" s="186">
        <f>IF(N258="základní",J258,0)</f>
        <v>0</v>
      </c>
      <c r="BF258" s="186">
        <f>IF(N258="snížená",J258,0)</f>
        <v>0</v>
      </c>
      <c r="BG258" s="186">
        <f>IF(N258="zákl. přenesená",J258,0)</f>
        <v>0</v>
      </c>
      <c r="BH258" s="186">
        <f>IF(N258="sníž. přenesená",J258,0)</f>
        <v>0</v>
      </c>
      <c r="BI258" s="186">
        <f>IF(N258="nulová",J258,0)</f>
        <v>0</v>
      </c>
      <c r="BJ258" s="18" t="s">
        <v>80</v>
      </c>
      <c r="BK258" s="186">
        <f>ROUND(I258*H258,2)</f>
        <v>0</v>
      </c>
      <c r="BL258" s="18" t="s">
        <v>143</v>
      </c>
      <c r="BM258" s="185" t="s">
        <v>364</v>
      </c>
    </row>
    <row r="259" spans="1:65" s="2" customFormat="1" ht="16.5" customHeight="1">
      <c r="A259" s="35"/>
      <c r="B259" s="36"/>
      <c r="C259" s="174" t="s">
        <v>365</v>
      </c>
      <c r="D259" s="174" t="s">
        <v>138</v>
      </c>
      <c r="E259" s="175" t="s">
        <v>366</v>
      </c>
      <c r="F259" s="176" t="s">
        <v>367</v>
      </c>
      <c r="G259" s="177" t="s">
        <v>368</v>
      </c>
      <c r="H259" s="178">
        <v>1</v>
      </c>
      <c r="I259" s="179"/>
      <c r="J259" s="180">
        <f>ROUND(I259*H259,2)</f>
        <v>0</v>
      </c>
      <c r="K259" s="176" t="s">
        <v>19</v>
      </c>
      <c r="L259" s="40"/>
      <c r="M259" s="181" t="s">
        <v>19</v>
      </c>
      <c r="N259" s="182" t="s">
        <v>43</v>
      </c>
      <c r="O259" s="65"/>
      <c r="P259" s="183">
        <f>O259*H259</f>
        <v>0</v>
      </c>
      <c r="Q259" s="183">
        <v>0</v>
      </c>
      <c r="R259" s="183">
        <f>Q259*H259</f>
        <v>0</v>
      </c>
      <c r="S259" s="183">
        <v>0</v>
      </c>
      <c r="T259" s="184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5" t="s">
        <v>143</v>
      </c>
      <c r="AT259" s="185" t="s">
        <v>138</v>
      </c>
      <c r="AU259" s="185" t="s">
        <v>82</v>
      </c>
      <c r="AY259" s="18" t="s">
        <v>135</v>
      </c>
      <c r="BE259" s="186">
        <f>IF(N259="základní",J259,0)</f>
        <v>0</v>
      </c>
      <c r="BF259" s="186">
        <f>IF(N259="snížená",J259,0)</f>
        <v>0</v>
      </c>
      <c r="BG259" s="186">
        <f>IF(N259="zákl. přenesená",J259,0)</f>
        <v>0</v>
      </c>
      <c r="BH259" s="186">
        <f>IF(N259="sníž. přenesená",J259,0)</f>
        <v>0</v>
      </c>
      <c r="BI259" s="186">
        <f>IF(N259="nulová",J259,0)</f>
        <v>0</v>
      </c>
      <c r="BJ259" s="18" t="s">
        <v>80</v>
      </c>
      <c r="BK259" s="186">
        <f>ROUND(I259*H259,2)</f>
        <v>0</v>
      </c>
      <c r="BL259" s="18" t="s">
        <v>143</v>
      </c>
      <c r="BM259" s="185" t="s">
        <v>369</v>
      </c>
    </row>
    <row r="260" spans="1:65" s="2" customFormat="1" ht="16.5" customHeight="1">
      <c r="A260" s="35"/>
      <c r="B260" s="36"/>
      <c r="C260" s="174" t="s">
        <v>370</v>
      </c>
      <c r="D260" s="174" t="s">
        <v>138</v>
      </c>
      <c r="E260" s="175" t="s">
        <v>371</v>
      </c>
      <c r="F260" s="176" t="s">
        <v>372</v>
      </c>
      <c r="G260" s="177" t="s">
        <v>359</v>
      </c>
      <c r="H260" s="178">
        <v>2</v>
      </c>
      <c r="I260" s="179"/>
      <c r="J260" s="180">
        <f>ROUND(I260*H260,2)</f>
        <v>0</v>
      </c>
      <c r="K260" s="176" t="s">
        <v>19</v>
      </c>
      <c r="L260" s="40"/>
      <c r="M260" s="181" t="s">
        <v>19</v>
      </c>
      <c r="N260" s="182" t="s">
        <v>43</v>
      </c>
      <c r="O260" s="65"/>
      <c r="P260" s="183">
        <f>O260*H260</f>
        <v>0</v>
      </c>
      <c r="Q260" s="183">
        <v>0</v>
      </c>
      <c r="R260" s="183">
        <f>Q260*H260</f>
        <v>0</v>
      </c>
      <c r="S260" s="183">
        <v>0</v>
      </c>
      <c r="T260" s="184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85" t="s">
        <v>143</v>
      </c>
      <c r="AT260" s="185" t="s">
        <v>138</v>
      </c>
      <c r="AU260" s="185" t="s">
        <v>82</v>
      </c>
      <c r="AY260" s="18" t="s">
        <v>135</v>
      </c>
      <c r="BE260" s="186">
        <f>IF(N260="základní",J260,0)</f>
        <v>0</v>
      </c>
      <c r="BF260" s="186">
        <f>IF(N260="snížená",J260,0)</f>
        <v>0</v>
      </c>
      <c r="BG260" s="186">
        <f>IF(N260="zákl. přenesená",J260,0)</f>
        <v>0</v>
      </c>
      <c r="BH260" s="186">
        <f>IF(N260="sníž. přenesená",J260,0)</f>
        <v>0</v>
      </c>
      <c r="BI260" s="186">
        <f>IF(N260="nulová",J260,0)</f>
        <v>0</v>
      </c>
      <c r="BJ260" s="18" t="s">
        <v>80</v>
      </c>
      <c r="BK260" s="186">
        <f>ROUND(I260*H260,2)</f>
        <v>0</v>
      </c>
      <c r="BL260" s="18" t="s">
        <v>143</v>
      </c>
      <c r="BM260" s="185" t="s">
        <v>373</v>
      </c>
    </row>
    <row r="261" spans="2:63" s="12" customFormat="1" ht="22.9" customHeight="1">
      <c r="B261" s="158"/>
      <c r="C261" s="159"/>
      <c r="D261" s="160" t="s">
        <v>71</v>
      </c>
      <c r="E261" s="172" t="s">
        <v>374</v>
      </c>
      <c r="F261" s="172" t="s">
        <v>375</v>
      </c>
      <c r="G261" s="159"/>
      <c r="H261" s="159"/>
      <c r="I261" s="162"/>
      <c r="J261" s="173">
        <f>BK261</f>
        <v>0</v>
      </c>
      <c r="K261" s="159"/>
      <c r="L261" s="164"/>
      <c r="M261" s="165"/>
      <c r="N261" s="166"/>
      <c r="O261" s="166"/>
      <c r="P261" s="167">
        <f>SUM(P262:P271)</f>
        <v>0</v>
      </c>
      <c r="Q261" s="166"/>
      <c r="R261" s="167">
        <f>SUM(R262:R271)</f>
        <v>0</v>
      </c>
      <c r="S261" s="166"/>
      <c r="T261" s="168">
        <f>SUM(T262:T271)</f>
        <v>0</v>
      </c>
      <c r="AR261" s="169" t="s">
        <v>80</v>
      </c>
      <c r="AT261" s="170" t="s">
        <v>71</v>
      </c>
      <c r="AU261" s="170" t="s">
        <v>80</v>
      </c>
      <c r="AY261" s="169" t="s">
        <v>135</v>
      </c>
      <c r="BK261" s="171">
        <f>SUM(BK262:BK271)</f>
        <v>0</v>
      </c>
    </row>
    <row r="262" spans="1:65" s="2" customFormat="1" ht="24.2" customHeight="1">
      <c r="A262" s="35"/>
      <c r="B262" s="36"/>
      <c r="C262" s="174" t="s">
        <v>376</v>
      </c>
      <c r="D262" s="174" t="s">
        <v>138</v>
      </c>
      <c r="E262" s="175" t="s">
        <v>377</v>
      </c>
      <c r="F262" s="176" t="s">
        <v>378</v>
      </c>
      <c r="G262" s="177" t="s">
        <v>152</v>
      </c>
      <c r="H262" s="178">
        <v>13.094</v>
      </c>
      <c r="I262" s="179"/>
      <c r="J262" s="180">
        <f>ROUND(I262*H262,2)</f>
        <v>0</v>
      </c>
      <c r="K262" s="176" t="s">
        <v>142</v>
      </c>
      <c r="L262" s="40"/>
      <c r="M262" s="181" t="s">
        <v>19</v>
      </c>
      <c r="N262" s="182" t="s">
        <v>43</v>
      </c>
      <c r="O262" s="65"/>
      <c r="P262" s="183">
        <f>O262*H262</f>
        <v>0</v>
      </c>
      <c r="Q262" s="183">
        <v>0</v>
      </c>
      <c r="R262" s="183">
        <f>Q262*H262</f>
        <v>0</v>
      </c>
      <c r="S262" s="183">
        <v>0</v>
      </c>
      <c r="T262" s="184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85" t="s">
        <v>143</v>
      </c>
      <c r="AT262" s="185" t="s">
        <v>138</v>
      </c>
      <c r="AU262" s="185" t="s">
        <v>82</v>
      </c>
      <c r="AY262" s="18" t="s">
        <v>135</v>
      </c>
      <c r="BE262" s="186">
        <f>IF(N262="základní",J262,0)</f>
        <v>0</v>
      </c>
      <c r="BF262" s="186">
        <f>IF(N262="snížená",J262,0)</f>
        <v>0</v>
      </c>
      <c r="BG262" s="186">
        <f>IF(N262="zákl. přenesená",J262,0)</f>
        <v>0</v>
      </c>
      <c r="BH262" s="186">
        <f>IF(N262="sníž. přenesená",J262,0)</f>
        <v>0</v>
      </c>
      <c r="BI262" s="186">
        <f>IF(N262="nulová",J262,0)</f>
        <v>0</v>
      </c>
      <c r="BJ262" s="18" t="s">
        <v>80</v>
      </c>
      <c r="BK262" s="186">
        <f>ROUND(I262*H262,2)</f>
        <v>0</v>
      </c>
      <c r="BL262" s="18" t="s">
        <v>143</v>
      </c>
      <c r="BM262" s="185" t="s">
        <v>379</v>
      </c>
    </row>
    <row r="263" spans="1:47" s="2" customFormat="1" ht="11.25">
      <c r="A263" s="35"/>
      <c r="B263" s="36"/>
      <c r="C263" s="37"/>
      <c r="D263" s="187" t="s">
        <v>145</v>
      </c>
      <c r="E263" s="37"/>
      <c r="F263" s="188" t="s">
        <v>380</v>
      </c>
      <c r="G263" s="37"/>
      <c r="H263" s="37"/>
      <c r="I263" s="189"/>
      <c r="J263" s="37"/>
      <c r="K263" s="37"/>
      <c r="L263" s="40"/>
      <c r="M263" s="190"/>
      <c r="N263" s="191"/>
      <c r="O263" s="65"/>
      <c r="P263" s="65"/>
      <c r="Q263" s="65"/>
      <c r="R263" s="65"/>
      <c r="S263" s="65"/>
      <c r="T263" s="66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145</v>
      </c>
      <c r="AU263" s="18" t="s">
        <v>82</v>
      </c>
    </row>
    <row r="264" spans="1:65" s="2" customFormat="1" ht="21.75" customHeight="1">
      <c r="A264" s="35"/>
      <c r="B264" s="36"/>
      <c r="C264" s="174" t="s">
        <v>381</v>
      </c>
      <c r="D264" s="174" t="s">
        <v>138</v>
      </c>
      <c r="E264" s="175" t="s">
        <v>382</v>
      </c>
      <c r="F264" s="176" t="s">
        <v>383</v>
      </c>
      <c r="G264" s="177" t="s">
        <v>152</v>
      </c>
      <c r="H264" s="178">
        <v>13.094</v>
      </c>
      <c r="I264" s="179"/>
      <c r="J264" s="180">
        <f>ROUND(I264*H264,2)</f>
        <v>0</v>
      </c>
      <c r="K264" s="176" t="s">
        <v>142</v>
      </c>
      <c r="L264" s="40"/>
      <c r="M264" s="181" t="s">
        <v>19</v>
      </c>
      <c r="N264" s="182" t="s">
        <v>43</v>
      </c>
      <c r="O264" s="65"/>
      <c r="P264" s="183">
        <f>O264*H264</f>
        <v>0</v>
      </c>
      <c r="Q264" s="183">
        <v>0</v>
      </c>
      <c r="R264" s="183">
        <f>Q264*H264</f>
        <v>0</v>
      </c>
      <c r="S264" s="183">
        <v>0</v>
      </c>
      <c r="T264" s="184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85" t="s">
        <v>143</v>
      </c>
      <c r="AT264" s="185" t="s">
        <v>138</v>
      </c>
      <c r="AU264" s="185" t="s">
        <v>82</v>
      </c>
      <c r="AY264" s="18" t="s">
        <v>135</v>
      </c>
      <c r="BE264" s="186">
        <f>IF(N264="základní",J264,0)</f>
        <v>0</v>
      </c>
      <c r="BF264" s="186">
        <f>IF(N264="snížená",J264,0)</f>
        <v>0</v>
      </c>
      <c r="BG264" s="186">
        <f>IF(N264="zákl. přenesená",J264,0)</f>
        <v>0</v>
      </c>
      <c r="BH264" s="186">
        <f>IF(N264="sníž. přenesená",J264,0)</f>
        <v>0</v>
      </c>
      <c r="BI264" s="186">
        <f>IF(N264="nulová",J264,0)</f>
        <v>0</v>
      </c>
      <c r="BJ264" s="18" t="s">
        <v>80</v>
      </c>
      <c r="BK264" s="186">
        <f>ROUND(I264*H264,2)</f>
        <v>0</v>
      </c>
      <c r="BL264" s="18" t="s">
        <v>143</v>
      </c>
      <c r="BM264" s="185" t="s">
        <v>384</v>
      </c>
    </row>
    <row r="265" spans="1:47" s="2" customFormat="1" ht="11.25">
      <c r="A265" s="35"/>
      <c r="B265" s="36"/>
      <c r="C265" s="37"/>
      <c r="D265" s="187" t="s">
        <v>145</v>
      </c>
      <c r="E265" s="37"/>
      <c r="F265" s="188" t="s">
        <v>385</v>
      </c>
      <c r="G265" s="37"/>
      <c r="H265" s="37"/>
      <c r="I265" s="189"/>
      <c r="J265" s="37"/>
      <c r="K265" s="37"/>
      <c r="L265" s="40"/>
      <c r="M265" s="190"/>
      <c r="N265" s="191"/>
      <c r="O265" s="65"/>
      <c r="P265" s="65"/>
      <c r="Q265" s="65"/>
      <c r="R265" s="65"/>
      <c r="S265" s="65"/>
      <c r="T265" s="66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8" t="s">
        <v>145</v>
      </c>
      <c r="AU265" s="18" t="s">
        <v>82</v>
      </c>
    </row>
    <row r="266" spans="1:65" s="2" customFormat="1" ht="24.2" customHeight="1">
      <c r="A266" s="35"/>
      <c r="B266" s="36"/>
      <c r="C266" s="174" t="s">
        <v>386</v>
      </c>
      <c r="D266" s="174" t="s">
        <v>138</v>
      </c>
      <c r="E266" s="175" t="s">
        <v>387</v>
      </c>
      <c r="F266" s="176" t="s">
        <v>388</v>
      </c>
      <c r="G266" s="177" t="s">
        <v>152</v>
      </c>
      <c r="H266" s="178">
        <v>130.94</v>
      </c>
      <c r="I266" s="179"/>
      <c r="J266" s="180">
        <f>ROUND(I266*H266,2)</f>
        <v>0</v>
      </c>
      <c r="K266" s="176" t="s">
        <v>142</v>
      </c>
      <c r="L266" s="40"/>
      <c r="M266" s="181" t="s">
        <v>19</v>
      </c>
      <c r="N266" s="182" t="s">
        <v>43</v>
      </c>
      <c r="O266" s="65"/>
      <c r="P266" s="183">
        <f>O266*H266</f>
        <v>0</v>
      </c>
      <c r="Q266" s="183">
        <v>0</v>
      </c>
      <c r="R266" s="183">
        <f>Q266*H266</f>
        <v>0</v>
      </c>
      <c r="S266" s="183">
        <v>0</v>
      </c>
      <c r="T266" s="184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85" t="s">
        <v>143</v>
      </c>
      <c r="AT266" s="185" t="s">
        <v>138</v>
      </c>
      <c r="AU266" s="185" t="s">
        <v>82</v>
      </c>
      <c r="AY266" s="18" t="s">
        <v>135</v>
      </c>
      <c r="BE266" s="186">
        <f>IF(N266="základní",J266,0)</f>
        <v>0</v>
      </c>
      <c r="BF266" s="186">
        <f>IF(N266="snížená",J266,0)</f>
        <v>0</v>
      </c>
      <c r="BG266" s="186">
        <f>IF(N266="zákl. přenesená",J266,0)</f>
        <v>0</v>
      </c>
      <c r="BH266" s="186">
        <f>IF(N266="sníž. přenesená",J266,0)</f>
        <v>0</v>
      </c>
      <c r="BI266" s="186">
        <f>IF(N266="nulová",J266,0)</f>
        <v>0</v>
      </c>
      <c r="BJ266" s="18" t="s">
        <v>80</v>
      </c>
      <c r="BK266" s="186">
        <f>ROUND(I266*H266,2)</f>
        <v>0</v>
      </c>
      <c r="BL266" s="18" t="s">
        <v>143</v>
      </c>
      <c r="BM266" s="185" t="s">
        <v>389</v>
      </c>
    </row>
    <row r="267" spans="1:47" s="2" customFormat="1" ht="11.25">
      <c r="A267" s="35"/>
      <c r="B267" s="36"/>
      <c r="C267" s="37"/>
      <c r="D267" s="187" t="s">
        <v>145</v>
      </c>
      <c r="E267" s="37"/>
      <c r="F267" s="188" t="s">
        <v>390</v>
      </c>
      <c r="G267" s="37"/>
      <c r="H267" s="37"/>
      <c r="I267" s="189"/>
      <c r="J267" s="37"/>
      <c r="K267" s="37"/>
      <c r="L267" s="40"/>
      <c r="M267" s="190"/>
      <c r="N267" s="191"/>
      <c r="O267" s="65"/>
      <c r="P267" s="65"/>
      <c r="Q267" s="65"/>
      <c r="R267" s="65"/>
      <c r="S267" s="65"/>
      <c r="T267" s="66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8" t="s">
        <v>145</v>
      </c>
      <c r="AU267" s="18" t="s">
        <v>82</v>
      </c>
    </row>
    <row r="268" spans="2:51" s="13" customFormat="1" ht="11.25">
      <c r="B268" s="192"/>
      <c r="C268" s="193"/>
      <c r="D268" s="194" t="s">
        <v>147</v>
      </c>
      <c r="E268" s="195" t="s">
        <v>19</v>
      </c>
      <c r="F268" s="196" t="s">
        <v>391</v>
      </c>
      <c r="G268" s="193"/>
      <c r="H268" s="197">
        <v>130.94</v>
      </c>
      <c r="I268" s="198"/>
      <c r="J268" s="193"/>
      <c r="K268" s="193"/>
      <c r="L268" s="199"/>
      <c r="M268" s="200"/>
      <c r="N268" s="201"/>
      <c r="O268" s="201"/>
      <c r="P268" s="201"/>
      <c r="Q268" s="201"/>
      <c r="R268" s="201"/>
      <c r="S268" s="201"/>
      <c r="T268" s="202"/>
      <c r="AT268" s="203" t="s">
        <v>147</v>
      </c>
      <c r="AU268" s="203" t="s">
        <v>82</v>
      </c>
      <c r="AV268" s="13" t="s">
        <v>82</v>
      </c>
      <c r="AW268" s="13" t="s">
        <v>33</v>
      </c>
      <c r="AX268" s="13" t="s">
        <v>80</v>
      </c>
      <c r="AY268" s="203" t="s">
        <v>135</v>
      </c>
    </row>
    <row r="269" spans="1:65" s="2" customFormat="1" ht="24.2" customHeight="1">
      <c r="A269" s="35"/>
      <c r="B269" s="36"/>
      <c r="C269" s="174" t="s">
        <v>392</v>
      </c>
      <c r="D269" s="174" t="s">
        <v>138</v>
      </c>
      <c r="E269" s="175" t="s">
        <v>393</v>
      </c>
      <c r="F269" s="176" t="s">
        <v>394</v>
      </c>
      <c r="G269" s="177" t="s">
        <v>152</v>
      </c>
      <c r="H269" s="178">
        <v>13.094</v>
      </c>
      <c r="I269" s="179"/>
      <c r="J269" s="180">
        <f>ROUND(I269*H269,2)</f>
        <v>0</v>
      </c>
      <c r="K269" s="176" t="s">
        <v>142</v>
      </c>
      <c r="L269" s="40"/>
      <c r="M269" s="181" t="s">
        <v>19</v>
      </c>
      <c r="N269" s="182" t="s">
        <v>43</v>
      </c>
      <c r="O269" s="65"/>
      <c r="P269" s="183">
        <f>O269*H269</f>
        <v>0</v>
      </c>
      <c r="Q269" s="183">
        <v>0</v>
      </c>
      <c r="R269" s="183">
        <f>Q269*H269</f>
        <v>0</v>
      </c>
      <c r="S269" s="183">
        <v>0</v>
      </c>
      <c r="T269" s="184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5" t="s">
        <v>143</v>
      </c>
      <c r="AT269" s="185" t="s">
        <v>138</v>
      </c>
      <c r="AU269" s="185" t="s">
        <v>82</v>
      </c>
      <c r="AY269" s="18" t="s">
        <v>135</v>
      </c>
      <c r="BE269" s="186">
        <f>IF(N269="základní",J269,0)</f>
        <v>0</v>
      </c>
      <c r="BF269" s="186">
        <f>IF(N269="snížená",J269,0)</f>
        <v>0</v>
      </c>
      <c r="BG269" s="186">
        <f>IF(N269="zákl. přenesená",J269,0)</f>
        <v>0</v>
      </c>
      <c r="BH269" s="186">
        <f>IF(N269="sníž. přenesená",J269,0)</f>
        <v>0</v>
      </c>
      <c r="BI269" s="186">
        <f>IF(N269="nulová",J269,0)</f>
        <v>0</v>
      </c>
      <c r="BJ269" s="18" t="s">
        <v>80</v>
      </c>
      <c r="BK269" s="186">
        <f>ROUND(I269*H269,2)</f>
        <v>0</v>
      </c>
      <c r="BL269" s="18" t="s">
        <v>143</v>
      </c>
      <c r="BM269" s="185" t="s">
        <v>395</v>
      </c>
    </row>
    <row r="270" spans="1:47" s="2" customFormat="1" ht="11.25">
      <c r="A270" s="35"/>
      <c r="B270" s="36"/>
      <c r="C270" s="37"/>
      <c r="D270" s="187" t="s">
        <v>145</v>
      </c>
      <c r="E270" s="37"/>
      <c r="F270" s="188" t="s">
        <v>396</v>
      </c>
      <c r="G270" s="37"/>
      <c r="H270" s="37"/>
      <c r="I270" s="189"/>
      <c r="J270" s="37"/>
      <c r="K270" s="37"/>
      <c r="L270" s="40"/>
      <c r="M270" s="190"/>
      <c r="N270" s="191"/>
      <c r="O270" s="65"/>
      <c r="P270" s="65"/>
      <c r="Q270" s="65"/>
      <c r="R270" s="65"/>
      <c r="S270" s="65"/>
      <c r="T270" s="66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8" t="s">
        <v>145</v>
      </c>
      <c r="AU270" s="18" t="s">
        <v>82</v>
      </c>
    </row>
    <row r="271" spans="2:51" s="13" customFormat="1" ht="11.25">
      <c r="B271" s="192"/>
      <c r="C271" s="193"/>
      <c r="D271" s="194" t="s">
        <v>147</v>
      </c>
      <c r="E271" s="195" t="s">
        <v>19</v>
      </c>
      <c r="F271" s="196" t="s">
        <v>397</v>
      </c>
      <c r="G271" s="193"/>
      <c r="H271" s="197">
        <v>13.094</v>
      </c>
      <c r="I271" s="198"/>
      <c r="J271" s="193"/>
      <c r="K271" s="193"/>
      <c r="L271" s="199"/>
      <c r="M271" s="200"/>
      <c r="N271" s="201"/>
      <c r="O271" s="201"/>
      <c r="P271" s="201"/>
      <c r="Q271" s="201"/>
      <c r="R271" s="201"/>
      <c r="S271" s="201"/>
      <c r="T271" s="202"/>
      <c r="AT271" s="203" t="s">
        <v>147</v>
      </c>
      <c r="AU271" s="203" t="s">
        <v>82</v>
      </c>
      <c r="AV271" s="13" t="s">
        <v>82</v>
      </c>
      <c r="AW271" s="13" t="s">
        <v>33</v>
      </c>
      <c r="AX271" s="13" t="s">
        <v>80</v>
      </c>
      <c r="AY271" s="203" t="s">
        <v>135</v>
      </c>
    </row>
    <row r="272" spans="2:63" s="12" customFormat="1" ht="22.9" customHeight="1">
      <c r="B272" s="158"/>
      <c r="C272" s="159"/>
      <c r="D272" s="160" t="s">
        <v>71</v>
      </c>
      <c r="E272" s="172" t="s">
        <v>398</v>
      </c>
      <c r="F272" s="172" t="s">
        <v>399</v>
      </c>
      <c r="G272" s="159"/>
      <c r="H272" s="159"/>
      <c r="I272" s="162"/>
      <c r="J272" s="173">
        <f>BK272</f>
        <v>0</v>
      </c>
      <c r="K272" s="159"/>
      <c r="L272" s="164"/>
      <c r="M272" s="165"/>
      <c r="N272" s="166"/>
      <c r="O272" s="166"/>
      <c r="P272" s="167">
        <f>SUM(P273:P274)</f>
        <v>0</v>
      </c>
      <c r="Q272" s="166"/>
      <c r="R272" s="167">
        <f>SUM(R273:R274)</f>
        <v>0</v>
      </c>
      <c r="S272" s="166"/>
      <c r="T272" s="168">
        <f>SUM(T273:T274)</f>
        <v>0</v>
      </c>
      <c r="AR272" s="169" t="s">
        <v>80</v>
      </c>
      <c r="AT272" s="170" t="s">
        <v>71</v>
      </c>
      <c r="AU272" s="170" t="s">
        <v>80</v>
      </c>
      <c r="AY272" s="169" t="s">
        <v>135</v>
      </c>
      <c r="BK272" s="171">
        <f>SUM(BK273:BK274)</f>
        <v>0</v>
      </c>
    </row>
    <row r="273" spans="1:65" s="2" customFormat="1" ht="33" customHeight="1">
      <c r="A273" s="35"/>
      <c r="B273" s="36"/>
      <c r="C273" s="174" t="s">
        <v>400</v>
      </c>
      <c r="D273" s="174" t="s">
        <v>138</v>
      </c>
      <c r="E273" s="175" t="s">
        <v>401</v>
      </c>
      <c r="F273" s="176" t="s">
        <v>402</v>
      </c>
      <c r="G273" s="177" t="s">
        <v>152</v>
      </c>
      <c r="H273" s="178">
        <v>5.925</v>
      </c>
      <c r="I273" s="179"/>
      <c r="J273" s="180">
        <f>ROUND(I273*H273,2)</f>
        <v>0</v>
      </c>
      <c r="K273" s="176" t="s">
        <v>142</v>
      </c>
      <c r="L273" s="40"/>
      <c r="M273" s="181" t="s">
        <v>19</v>
      </c>
      <c r="N273" s="182" t="s">
        <v>43</v>
      </c>
      <c r="O273" s="65"/>
      <c r="P273" s="183">
        <f>O273*H273</f>
        <v>0</v>
      </c>
      <c r="Q273" s="183">
        <v>0</v>
      </c>
      <c r="R273" s="183">
        <f>Q273*H273</f>
        <v>0</v>
      </c>
      <c r="S273" s="183">
        <v>0</v>
      </c>
      <c r="T273" s="184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5" t="s">
        <v>143</v>
      </c>
      <c r="AT273" s="185" t="s">
        <v>138</v>
      </c>
      <c r="AU273" s="185" t="s">
        <v>82</v>
      </c>
      <c r="AY273" s="18" t="s">
        <v>135</v>
      </c>
      <c r="BE273" s="186">
        <f>IF(N273="základní",J273,0)</f>
        <v>0</v>
      </c>
      <c r="BF273" s="186">
        <f>IF(N273="snížená",J273,0)</f>
        <v>0</v>
      </c>
      <c r="BG273" s="186">
        <f>IF(N273="zákl. přenesená",J273,0)</f>
        <v>0</v>
      </c>
      <c r="BH273" s="186">
        <f>IF(N273="sníž. přenesená",J273,0)</f>
        <v>0</v>
      </c>
      <c r="BI273" s="186">
        <f>IF(N273="nulová",J273,0)</f>
        <v>0</v>
      </c>
      <c r="BJ273" s="18" t="s">
        <v>80</v>
      </c>
      <c r="BK273" s="186">
        <f>ROUND(I273*H273,2)</f>
        <v>0</v>
      </c>
      <c r="BL273" s="18" t="s">
        <v>143</v>
      </c>
      <c r="BM273" s="185" t="s">
        <v>403</v>
      </c>
    </row>
    <row r="274" spans="1:47" s="2" customFormat="1" ht="11.25">
      <c r="A274" s="35"/>
      <c r="B274" s="36"/>
      <c r="C274" s="37"/>
      <c r="D274" s="187" t="s">
        <v>145</v>
      </c>
      <c r="E274" s="37"/>
      <c r="F274" s="188" t="s">
        <v>404</v>
      </c>
      <c r="G274" s="37"/>
      <c r="H274" s="37"/>
      <c r="I274" s="189"/>
      <c r="J274" s="37"/>
      <c r="K274" s="37"/>
      <c r="L274" s="40"/>
      <c r="M274" s="190"/>
      <c r="N274" s="191"/>
      <c r="O274" s="65"/>
      <c r="P274" s="65"/>
      <c r="Q274" s="65"/>
      <c r="R274" s="65"/>
      <c r="S274" s="65"/>
      <c r="T274" s="66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8" t="s">
        <v>145</v>
      </c>
      <c r="AU274" s="18" t="s">
        <v>82</v>
      </c>
    </row>
    <row r="275" spans="2:63" s="12" customFormat="1" ht="25.9" customHeight="1">
      <c r="B275" s="158"/>
      <c r="C275" s="159"/>
      <c r="D275" s="160" t="s">
        <v>71</v>
      </c>
      <c r="E275" s="161" t="s">
        <v>405</v>
      </c>
      <c r="F275" s="161" t="s">
        <v>406</v>
      </c>
      <c r="G275" s="159"/>
      <c r="H275" s="159"/>
      <c r="I275" s="162"/>
      <c r="J275" s="163">
        <f>BK275</f>
        <v>0</v>
      </c>
      <c r="K275" s="159"/>
      <c r="L275" s="164"/>
      <c r="M275" s="165"/>
      <c r="N275" s="166"/>
      <c r="O275" s="166"/>
      <c r="P275" s="167">
        <f>P276+P283+P297+P315+P323+P332+P337+P393+P446+P501</f>
        <v>0</v>
      </c>
      <c r="Q275" s="166"/>
      <c r="R275" s="167">
        <f>R276+R283+R297+R315+R323+R332+R337+R393+R446+R501</f>
        <v>4.28231163</v>
      </c>
      <c r="S275" s="166"/>
      <c r="T275" s="168">
        <f>T276+T283+T297+T315+T323+T332+T337+T393+T446+T501</f>
        <v>0.008384</v>
      </c>
      <c r="AR275" s="169" t="s">
        <v>82</v>
      </c>
      <c r="AT275" s="170" t="s">
        <v>71</v>
      </c>
      <c r="AU275" s="170" t="s">
        <v>72</v>
      </c>
      <c r="AY275" s="169" t="s">
        <v>135</v>
      </c>
      <c r="BK275" s="171">
        <f>BK276+BK283+BK297+BK315+BK323+BK332+BK337+BK393+BK446+BK501</f>
        <v>0</v>
      </c>
    </row>
    <row r="276" spans="2:63" s="12" customFormat="1" ht="22.9" customHeight="1">
      <c r="B276" s="158"/>
      <c r="C276" s="159"/>
      <c r="D276" s="160" t="s">
        <v>71</v>
      </c>
      <c r="E276" s="172" t="s">
        <v>407</v>
      </c>
      <c r="F276" s="172" t="s">
        <v>408</v>
      </c>
      <c r="G276" s="159"/>
      <c r="H276" s="159"/>
      <c r="I276" s="162"/>
      <c r="J276" s="173">
        <f>BK276</f>
        <v>0</v>
      </c>
      <c r="K276" s="159"/>
      <c r="L276" s="164"/>
      <c r="M276" s="165"/>
      <c r="N276" s="166"/>
      <c r="O276" s="166"/>
      <c r="P276" s="167">
        <f>SUM(P277:P282)</f>
        <v>0</v>
      </c>
      <c r="Q276" s="166"/>
      <c r="R276" s="167">
        <f>SUM(R277:R282)</f>
        <v>0</v>
      </c>
      <c r="S276" s="166"/>
      <c r="T276" s="168">
        <f>SUM(T277:T282)</f>
        <v>0.008384</v>
      </c>
      <c r="AR276" s="169" t="s">
        <v>82</v>
      </c>
      <c r="AT276" s="170" t="s">
        <v>71</v>
      </c>
      <c r="AU276" s="170" t="s">
        <v>80</v>
      </c>
      <c r="AY276" s="169" t="s">
        <v>135</v>
      </c>
      <c r="BK276" s="171">
        <f>SUM(BK277:BK282)</f>
        <v>0</v>
      </c>
    </row>
    <row r="277" spans="1:65" s="2" customFormat="1" ht="24.2" customHeight="1">
      <c r="A277" s="35"/>
      <c r="B277" s="36"/>
      <c r="C277" s="174" t="s">
        <v>409</v>
      </c>
      <c r="D277" s="174" t="s">
        <v>138</v>
      </c>
      <c r="E277" s="175" t="s">
        <v>410</v>
      </c>
      <c r="F277" s="176" t="s">
        <v>411</v>
      </c>
      <c r="G277" s="177" t="s">
        <v>359</v>
      </c>
      <c r="H277" s="178">
        <v>3</v>
      </c>
      <c r="I277" s="179"/>
      <c r="J277" s="180">
        <f>ROUND(I277*H277,2)</f>
        <v>0</v>
      </c>
      <c r="K277" s="176" t="s">
        <v>142</v>
      </c>
      <c r="L277" s="40"/>
      <c r="M277" s="181" t="s">
        <v>19</v>
      </c>
      <c r="N277" s="182" t="s">
        <v>43</v>
      </c>
      <c r="O277" s="65"/>
      <c r="P277" s="183">
        <f>O277*H277</f>
        <v>0</v>
      </c>
      <c r="Q277" s="183">
        <v>0</v>
      </c>
      <c r="R277" s="183">
        <f>Q277*H277</f>
        <v>0</v>
      </c>
      <c r="S277" s="183">
        <v>4.8E-05</v>
      </c>
      <c r="T277" s="184">
        <f>S277*H277</f>
        <v>0.000144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5" t="s">
        <v>247</v>
      </c>
      <c r="AT277" s="185" t="s">
        <v>138</v>
      </c>
      <c r="AU277" s="185" t="s">
        <v>82</v>
      </c>
      <c r="AY277" s="18" t="s">
        <v>135</v>
      </c>
      <c r="BE277" s="186">
        <f>IF(N277="základní",J277,0)</f>
        <v>0</v>
      </c>
      <c r="BF277" s="186">
        <f>IF(N277="snížená",J277,0)</f>
        <v>0</v>
      </c>
      <c r="BG277" s="186">
        <f>IF(N277="zákl. přenesená",J277,0)</f>
        <v>0</v>
      </c>
      <c r="BH277" s="186">
        <f>IF(N277="sníž. přenesená",J277,0)</f>
        <v>0</v>
      </c>
      <c r="BI277" s="186">
        <f>IF(N277="nulová",J277,0)</f>
        <v>0</v>
      </c>
      <c r="BJ277" s="18" t="s">
        <v>80</v>
      </c>
      <c r="BK277" s="186">
        <f>ROUND(I277*H277,2)</f>
        <v>0</v>
      </c>
      <c r="BL277" s="18" t="s">
        <v>247</v>
      </c>
      <c r="BM277" s="185" t="s">
        <v>412</v>
      </c>
    </row>
    <row r="278" spans="1:47" s="2" customFormat="1" ht="11.25">
      <c r="A278" s="35"/>
      <c r="B278" s="36"/>
      <c r="C278" s="37"/>
      <c r="D278" s="187" t="s">
        <v>145</v>
      </c>
      <c r="E278" s="37"/>
      <c r="F278" s="188" t="s">
        <v>413</v>
      </c>
      <c r="G278" s="37"/>
      <c r="H278" s="37"/>
      <c r="I278" s="189"/>
      <c r="J278" s="37"/>
      <c r="K278" s="37"/>
      <c r="L278" s="40"/>
      <c r="M278" s="190"/>
      <c r="N278" s="191"/>
      <c r="O278" s="65"/>
      <c r="P278" s="65"/>
      <c r="Q278" s="65"/>
      <c r="R278" s="65"/>
      <c r="S278" s="65"/>
      <c r="T278" s="66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8" t="s">
        <v>145</v>
      </c>
      <c r="AU278" s="18" t="s">
        <v>82</v>
      </c>
    </row>
    <row r="279" spans="1:65" s="2" customFormat="1" ht="24.2" customHeight="1">
      <c r="A279" s="35"/>
      <c r="B279" s="36"/>
      <c r="C279" s="174" t="s">
        <v>414</v>
      </c>
      <c r="D279" s="174" t="s">
        <v>138</v>
      </c>
      <c r="E279" s="175" t="s">
        <v>415</v>
      </c>
      <c r="F279" s="176" t="s">
        <v>416</v>
      </c>
      <c r="G279" s="177" t="s">
        <v>359</v>
      </c>
      <c r="H279" s="178">
        <v>5</v>
      </c>
      <c r="I279" s="179"/>
      <c r="J279" s="180">
        <f>ROUND(I279*H279,2)</f>
        <v>0</v>
      </c>
      <c r="K279" s="176" t="s">
        <v>142</v>
      </c>
      <c r="L279" s="40"/>
      <c r="M279" s="181" t="s">
        <v>19</v>
      </c>
      <c r="N279" s="182" t="s">
        <v>43</v>
      </c>
      <c r="O279" s="65"/>
      <c r="P279" s="183">
        <f>O279*H279</f>
        <v>0</v>
      </c>
      <c r="Q279" s="183">
        <v>0</v>
      </c>
      <c r="R279" s="183">
        <f>Q279*H279</f>
        <v>0</v>
      </c>
      <c r="S279" s="183">
        <v>4.8E-05</v>
      </c>
      <c r="T279" s="184">
        <f>S279*H279</f>
        <v>0.00024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85" t="s">
        <v>247</v>
      </c>
      <c r="AT279" s="185" t="s">
        <v>138</v>
      </c>
      <c r="AU279" s="185" t="s">
        <v>82</v>
      </c>
      <c r="AY279" s="18" t="s">
        <v>135</v>
      </c>
      <c r="BE279" s="186">
        <f>IF(N279="základní",J279,0)</f>
        <v>0</v>
      </c>
      <c r="BF279" s="186">
        <f>IF(N279="snížená",J279,0)</f>
        <v>0</v>
      </c>
      <c r="BG279" s="186">
        <f>IF(N279="zákl. přenesená",J279,0)</f>
        <v>0</v>
      </c>
      <c r="BH279" s="186">
        <f>IF(N279="sníž. přenesená",J279,0)</f>
        <v>0</v>
      </c>
      <c r="BI279" s="186">
        <f>IF(N279="nulová",J279,0)</f>
        <v>0</v>
      </c>
      <c r="BJ279" s="18" t="s">
        <v>80</v>
      </c>
      <c r="BK279" s="186">
        <f>ROUND(I279*H279,2)</f>
        <v>0</v>
      </c>
      <c r="BL279" s="18" t="s">
        <v>247</v>
      </c>
      <c r="BM279" s="185" t="s">
        <v>417</v>
      </c>
    </row>
    <row r="280" spans="1:47" s="2" customFormat="1" ht="11.25">
      <c r="A280" s="35"/>
      <c r="B280" s="36"/>
      <c r="C280" s="37"/>
      <c r="D280" s="187" t="s">
        <v>145</v>
      </c>
      <c r="E280" s="37"/>
      <c r="F280" s="188" t="s">
        <v>418</v>
      </c>
      <c r="G280" s="37"/>
      <c r="H280" s="37"/>
      <c r="I280" s="189"/>
      <c r="J280" s="37"/>
      <c r="K280" s="37"/>
      <c r="L280" s="40"/>
      <c r="M280" s="190"/>
      <c r="N280" s="191"/>
      <c r="O280" s="65"/>
      <c r="P280" s="65"/>
      <c r="Q280" s="65"/>
      <c r="R280" s="65"/>
      <c r="S280" s="65"/>
      <c r="T280" s="66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8" t="s">
        <v>145</v>
      </c>
      <c r="AU280" s="18" t="s">
        <v>82</v>
      </c>
    </row>
    <row r="281" spans="1:65" s="2" customFormat="1" ht="21.75" customHeight="1">
      <c r="A281" s="35"/>
      <c r="B281" s="36"/>
      <c r="C281" s="174" t="s">
        <v>419</v>
      </c>
      <c r="D281" s="174" t="s">
        <v>138</v>
      </c>
      <c r="E281" s="175" t="s">
        <v>420</v>
      </c>
      <c r="F281" s="176" t="s">
        <v>421</v>
      </c>
      <c r="G281" s="177" t="s">
        <v>359</v>
      </c>
      <c r="H281" s="178">
        <v>4</v>
      </c>
      <c r="I281" s="179"/>
      <c r="J281" s="180">
        <f>ROUND(I281*H281,2)</f>
        <v>0</v>
      </c>
      <c r="K281" s="176" t="s">
        <v>142</v>
      </c>
      <c r="L281" s="40"/>
      <c r="M281" s="181" t="s">
        <v>19</v>
      </c>
      <c r="N281" s="182" t="s">
        <v>43</v>
      </c>
      <c r="O281" s="65"/>
      <c r="P281" s="183">
        <f>O281*H281</f>
        <v>0</v>
      </c>
      <c r="Q281" s="183">
        <v>0</v>
      </c>
      <c r="R281" s="183">
        <f>Q281*H281</f>
        <v>0</v>
      </c>
      <c r="S281" s="183">
        <v>0.002</v>
      </c>
      <c r="T281" s="184">
        <f>S281*H281</f>
        <v>0.008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5" t="s">
        <v>247</v>
      </c>
      <c r="AT281" s="185" t="s">
        <v>138</v>
      </c>
      <c r="AU281" s="185" t="s">
        <v>82</v>
      </c>
      <c r="AY281" s="18" t="s">
        <v>135</v>
      </c>
      <c r="BE281" s="186">
        <f>IF(N281="základní",J281,0)</f>
        <v>0</v>
      </c>
      <c r="BF281" s="186">
        <f>IF(N281="snížená",J281,0)</f>
        <v>0</v>
      </c>
      <c r="BG281" s="186">
        <f>IF(N281="zákl. přenesená",J281,0)</f>
        <v>0</v>
      </c>
      <c r="BH281" s="186">
        <f>IF(N281="sníž. přenesená",J281,0)</f>
        <v>0</v>
      </c>
      <c r="BI281" s="186">
        <f>IF(N281="nulová",J281,0)</f>
        <v>0</v>
      </c>
      <c r="BJ281" s="18" t="s">
        <v>80</v>
      </c>
      <c r="BK281" s="186">
        <f>ROUND(I281*H281,2)</f>
        <v>0</v>
      </c>
      <c r="BL281" s="18" t="s">
        <v>247</v>
      </c>
      <c r="BM281" s="185" t="s">
        <v>422</v>
      </c>
    </row>
    <row r="282" spans="1:47" s="2" customFormat="1" ht="11.25">
      <c r="A282" s="35"/>
      <c r="B282" s="36"/>
      <c r="C282" s="37"/>
      <c r="D282" s="187" t="s">
        <v>145</v>
      </c>
      <c r="E282" s="37"/>
      <c r="F282" s="188" t="s">
        <v>423</v>
      </c>
      <c r="G282" s="37"/>
      <c r="H282" s="37"/>
      <c r="I282" s="189"/>
      <c r="J282" s="37"/>
      <c r="K282" s="37"/>
      <c r="L282" s="40"/>
      <c r="M282" s="190"/>
      <c r="N282" s="191"/>
      <c r="O282" s="65"/>
      <c r="P282" s="65"/>
      <c r="Q282" s="65"/>
      <c r="R282" s="65"/>
      <c r="S282" s="65"/>
      <c r="T282" s="66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8" t="s">
        <v>145</v>
      </c>
      <c r="AU282" s="18" t="s">
        <v>82</v>
      </c>
    </row>
    <row r="283" spans="2:63" s="12" customFormat="1" ht="22.9" customHeight="1">
      <c r="B283" s="158"/>
      <c r="C283" s="159"/>
      <c r="D283" s="160" t="s">
        <v>71</v>
      </c>
      <c r="E283" s="172" t="s">
        <v>424</v>
      </c>
      <c r="F283" s="172" t="s">
        <v>425</v>
      </c>
      <c r="G283" s="159"/>
      <c r="H283" s="159"/>
      <c r="I283" s="162"/>
      <c r="J283" s="173">
        <f>BK283</f>
        <v>0</v>
      </c>
      <c r="K283" s="159"/>
      <c r="L283" s="164"/>
      <c r="M283" s="165"/>
      <c r="N283" s="166"/>
      <c r="O283" s="166"/>
      <c r="P283" s="167">
        <f>SUM(P284:P296)</f>
        <v>0</v>
      </c>
      <c r="Q283" s="166"/>
      <c r="R283" s="167">
        <f>SUM(R284:R296)</f>
        <v>0.01408</v>
      </c>
      <c r="S283" s="166"/>
      <c r="T283" s="168">
        <f>SUM(T284:T296)</f>
        <v>0</v>
      </c>
      <c r="AR283" s="169" t="s">
        <v>82</v>
      </c>
      <c r="AT283" s="170" t="s">
        <v>71</v>
      </c>
      <c r="AU283" s="170" t="s">
        <v>80</v>
      </c>
      <c r="AY283" s="169" t="s">
        <v>135</v>
      </c>
      <c r="BK283" s="171">
        <f>SUM(BK284:BK296)</f>
        <v>0</v>
      </c>
    </row>
    <row r="284" spans="1:65" s="2" customFormat="1" ht="16.5" customHeight="1">
      <c r="A284" s="35"/>
      <c r="B284" s="36"/>
      <c r="C284" s="174" t="s">
        <v>426</v>
      </c>
      <c r="D284" s="174" t="s">
        <v>138</v>
      </c>
      <c r="E284" s="175" t="s">
        <v>427</v>
      </c>
      <c r="F284" s="176" t="s">
        <v>428</v>
      </c>
      <c r="G284" s="177" t="s">
        <v>359</v>
      </c>
      <c r="H284" s="178">
        <v>3</v>
      </c>
      <c r="I284" s="179"/>
      <c r="J284" s="180">
        <f>ROUND(I284*H284,2)</f>
        <v>0</v>
      </c>
      <c r="K284" s="176" t="s">
        <v>142</v>
      </c>
      <c r="L284" s="40"/>
      <c r="M284" s="181" t="s">
        <v>19</v>
      </c>
      <c r="N284" s="182" t="s">
        <v>43</v>
      </c>
      <c r="O284" s="65"/>
      <c r="P284" s="183">
        <f>O284*H284</f>
        <v>0</v>
      </c>
      <c r="Q284" s="183">
        <v>0</v>
      </c>
      <c r="R284" s="183">
        <f>Q284*H284</f>
        <v>0</v>
      </c>
      <c r="S284" s="183">
        <v>0</v>
      </c>
      <c r="T284" s="184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85" t="s">
        <v>247</v>
      </c>
      <c r="AT284" s="185" t="s">
        <v>138</v>
      </c>
      <c r="AU284" s="185" t="s">
        <v>82</v>
      </c>
      <c r="AY284" s="18" t="s">
        <v>135</v>
      </c>
      <c r="BE284" s="186">
        <f>IF(N284="základní",J284,0)</f>
        <v>0</v>
      </c>
      <c r="BF284" s="186">
        <f>IF(N284="snížená",J284,0)</f>
        <v>0</v>
      </c>
      <c r="BG284" s="186">
        <f>IF(N284="zákl. přenesená",J284,0)</f>
        <v>0</v>
      </c>
      <c r="BH284" s="186">
        <f>IF(N284="sníž. přenesená",J284,0)</f>
        <v>0</v>
      </c>
      <c r="BI284" s="186">
        <f>IF(N284="nulová",J284,0)</f>
        <v>0</v>
      </c>
      <c r="BJ284" s="18" t="s">
        <v>80</v>
      </c>
      <c r="BK284" s="186">
        <f>ROUND(I284*H284,2)</f>
        <v>0</v>
      </c>
      <c r="BL284" s="18" t="s">
        <v>247</v>
      </c>
      <c r="BM284" s="185" t="s">
        <v>429</v>
      </c>
    </row>
    <row r="285" spans="1:47" s="2" customFormat="1" ht="11.25">
      <c r="A285" s="35"/>
      <c r="B285" s="36"/>
      <c r="C285" s="37"/>
      <c r="D285" s="187" t="s">
        <v>145</v>
      </c>
      <c r="E285" s="37"/>
      <c r="F285" s="188" t="s">
        <v>430</v>
      </c>
      <c r="G285" s="37"/>
      <c r="H285" s="37"/>
      <c r="I285" s="189"/>
      <c r="J285" s="37"/>
      <c r="K285" s="37"/>
      <c r="L285" s="40"/>
      <c r="M285" s="190"/>
      <c r="N285" s="191"/>
      <c r="O285" s="65"/>
      <c r="P285" s="65"/>
      <c r="Q285" s="65"/>
      <c r="R285" s="65"/>
      <c r="S285" s="65"/>
      <c r="T285" s="66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T285" s="18" t="s">
        <v>145</v>
      </c>
      <c r="AU285" s="18" t="s">
        <v>82</v>
      </c>
    </row>
    <row r="286" spans="1:65" s="2" customFormat="1" ht="16.5" customHeight="1">
      <c r="A286" s="35"/>
      <c r="B286" s="36"/>
      <c r="C286" s="214" t="s">
        <v>431</v>
      </c>
      <c r="D286" s="214" t="s">
        <v>158</v>
      </c>
      <c r="E286" s="215" t="s">
        <v>432</v>
      </c>
      <c r="F286" s="216" t="s">
        <v>433</v>
      </c>
      <c r="G286" s="217" t="s">
        <v>359</v>
      </c>
      <c r="H286" s="218">
        <v>3</v>
      </c>
      <c r="I286" s="219"/>
      <c r="J286" s="220">
        <f>ROUND(I286*H286,2)</f>
        <v>0</v>
      </c>
      <c r="K286" s="216" t="s">
        <v>142</v>
      </c>
      <c r="L286" s="221"/>
      <c r="M286" s="222" t="s">
        <v>19</v>
      </c>
      <c r="N286" s="223" t="s">
        <v>43</v>
      </c>
      <c r="O286" s="65"/>
      <c r="P286" s="183">
        <f>O286*H286</f>
        <v>0</v>
      </c>
      <c r="Q286" s="183">
        <v>0.0004</v>
      </c>
      <c r="R286" s="183">
        <f>Q286*H286</f>
        <v>0.0012000000000000001</v>
      </c>
      <c r="S286" s="183">
        <v>0</v>
      </c>
      <c r="T286" s="184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85" t="s">
        <v>350</v>
      </c>
      <c r="AT286" s="185" t="s">
        <v>158</v>
      </c>
      <c r="AU286" s="185" t="s">
        <v>82</v>
      </c>
      <c r="AY286" s="18" t="s">
        <v>135</v>
      </c>
      <c r="BE286" s="186">
        <f>IF(N286="základní",J286,0)</f>
        <v>0</v>
      </c>
      <c r="BF286" s="186">
        <f>IF(N286="snížená",J286,0)</f>
        <v>0</v>
      </c>
      <c r="BG286" s="186">
        <f>IF(N286="zákl. přenesená",J286,0)</f>
        <v>0</v>
      </c>
      <c r="BH286" s="186">
        <f>IF(N286="sníž. přenesená",J286,0)</f>
        <v>0</v>
      </c>
      <c r="BI286" s="186">
        <f>IF(N286="nulová",J286,0)</f>
        <v>0</v>
      </c>
      <c r="BJ286" s="18" t="s">
        <v>80</v>
      </c>
      <c r="BK286" s="186">
        <f>ROUND(I286*H286,2)</f>
        <v>0</v>
      </c>
      <c r="BL286" s="18" t="s">
        <v>247</v>
      </c>
      <c r="BM286" s="185" t="s">
        <v>434</v>
      </c>
    </row>
    <row r="287" spans="1:65" s="2" customFormat="1" ht="24.2" customHeight="1">
      <c r="A287" s="35"/>
      <c r="B287" s="36"/>
      <c r="C287" s="174" t="s">
        <v>435</v>
      </c>
      <c r="D287" s="174" t="s">
        <v>138</v>
      </c>
      <c r="E287" s="175" t="s">
        <v>436</v>
      </c>
      <c r="F287" s="176" t="s">
        <v>437</v>
      </c>
      <c r="G287" s="177" t="s">
        <v>332</v>
      </c>
      <c r="H287" s="178">
        <v>7</v>
      </c>
      <c r="I287" s="179"/>
      <c r="J287" s="180">
        <f>ROUND(I287*H287,2)</f>
        <v>0</v>
      </c>
      <c r="K287" s="176" t="s">
        <v>142</v>
      </c>
      <c r="L287" s="40"/>
      <c r="M287" s="181" t="s">
        <v>19</v>
      </c>
      <c r="N287" s="182" t="s">
        <v>43</v>
      </c>
      <c r="O287" s="65"/>
      <c r="P287" s="183">
        <f>O287*H287</f>
        <v>0</v>
      </c>
      <c r="Q287" s="183">
        <v>0.00167</v>
      </c>
      <c r="R287" s="183">
        <f>Q287*H287</f>
        <v>0.01169</v>
      </c>
      <c r="S287" s="183">
        <v>0</v>
      </c>
      <c r="T287" s="184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85" t="s">
        <v>247</v>
      </c>
      <c r="AT287" s="185" t="s">
        <v>138</v>
      </c>
      <c r="AU287" s="185" t="s">
        <v>82</v>
      </c>
      <c r="AY287" s="18" t="s">
        <v>135</v>
      </c>
      <c r="BE287" s="186">
        <f>IF(N287="základní",J287,0)</f>
        <v>0</v>
      </c>
      <c r="BF287" s="186">
        <f>IF(N287="snížená",J287,0)</f>
        <v>0</v>
      </c>
      <c r="BG287" s="186">
        <f>IF(N287="zákl. přenesená",J287,0)</f>
        <v>0</v>
      </c>
      <c r="BH287" s="186">
        <f>IF(N287="sníž. přenesená",J287,0)</f>
        <v>0</v>
      </c>
      <c r="BI287" s="186">
        <f>IF(N287="nulová",J287,0)</f>
        <v>0</v>
      </c>
      <c r="BJ287" s="18" t="s">
        <v>80</v>
      </c>
      <c r="BK287" s="186">
        <f>ROUND(I287*H287,2)</f>
        <v>0</v>
      </c>
      <c r="BL287" s="18" t="s">
        <v>247</v>
      </c>
      <c r="BM287" s="185" t="s">
        <v>438</v>
      </c>
    </row>
    <row r="288" spans="1:47" s="2" customFormat="1" ht="11.25">
      <c r="A288" s="35"/>
      <c r="B288" s="36"/>
      <c r="C288" s="37"/>
      <c r="D288" s="187" t="s">
        <v>145</v>
      </c>
      <c r="E288" s="37"/>
      <c r="F288" s="188" t="s">
        <v>439</v>
      </c>
      <c r="G288" s="37"/>
      <c r="H288" s="37"/>
      <c r="I288" s="189"/>
      <c r="J288" s="37"/>
      <c r="K288" s="37"/>
      <c r="L288" s="40"/>
      <c r="M288" s="190"/>
      <c r="N288" s="191"/>
      <c r="O288" s="65"/>
      <c r="P288" s="65"/>
      <c r="Q288" s="65"/>
      <c r="R288" s="65"/>
      <c r="S288" s="65"/>
      <c r="T288" s="66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8" t="s">
        <v>145</v>
      </c>
      <c r="AU288" s="18" t="s">
        <v>82</v>
      </c>
    </row>
    <row r="289" spans="2:51" s="13" customFormat="1" ht="11.25">
      <c r="B289" s="192"/>
      <c r="C289" s="193"/>
      <c r="D289" s="194" t="s">
        <v>147</v>
      </c>
      <c r="E289" s="195" t="s">
        <v>19</v>
      </c>
      <c r="F289" s="196" t="s">
        <v>440</v>
      </c>
      <c r="G289" s="193"/>
      <c r="H289" s="197">
        <v>7</v>
      </c>
      <c r="I289" s="198"/>
      <c r="J289" s="193"/>
      <c r="K289" s="193"/>
      <c r="L289" s="199"/>
      <c r="M289" s="200"/>
      <c r="N289" s="201"/>
      <c r="O289" s="201"/>
      <c r="P289" s="201"/>
      <c r="Q289" s="201"/>
      <c r="R289" s="201"/>
      <c r="S289" s="201"/>
      <c r="T289" s="202"/>
      <c r="AT289" s="203" t="s">
        <v>147</v>
      </c>
      <c r="AU289" s="203" t="s">
        <v>82</v>
      </c>
      <c r="AV289" s="13" t="s">
        <v>82</v>
      </c>
      <c r="AW289" s="13" t="s">
        <v>33</v>
      </c>
      <c r="AX289" s="13" t="s">
        <v>80</v>
      </c>
      <c r="AY289" s="203" t="s">
        <v>135</v>
      </c>
    </row>
    <row r="290" spans="1:65" s="2" customFormat="1" ht="16.5" customHeight="1">
      <c r="A290" s="35"/>
      <c r="B290" s="36"/>
      <c r="C290" s="174" t="s">
        <v>441</v>
      </c>
      <c r="D290" s="174" t="s">
        <v>138</v>
      </c>
      <c r="E290" s="175" t="s">
        <v>442</v>
      </c>
      <c r="F290" s="176" t="s">
        <v>443</v>
      </c>
      <c r="G290" s="177" t="s">
        <v>332</v>
      </c>
      <c r="H290" s="178">
        <v>7</v>
      </c>
      <c r="I290" s="179"/>
      <c r="J290" s="180">
        <f>ROUND(I290*H290,2)</f>
        <v>0</v>
      </c>
      <c r="K290" s="176" t="s">
        <v>142</v>
      </c>
      <c r="L290" s="40"/>
      <c r="M290" s="181" t="s">
        <v>19</v>
      </c>
      <c r="N290" s="182" t="s">
        <v>43</v>
      </c>
      <c r="O290" s="65"/>
      <c r="P290" s="183">
        <f>O290*H290</f>
        <v>0</v>
      </c>
      <c r="Q290" s="183">
        <v>0.00017</v>
      </c>
      <c r="R290" s="183">
        <f>Q290*H290</f>
        <v>0.00119</v>
      </c>
      <c r="S290" s="183">
        <v>0</v>
      </c>
      <c r="T290" s="184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85" t="s">
        <v>247</v>
      </c>
      <c r="AT290" s="185" t="s">
        <v>138</v>
      </c>
      <c r="AU290" s="185" t="s">
        <v>82</v>
      </c>
      <c r="AY290" s="18" t="s">
        <v>135</v>
      </c>
      <c r="BE290" s="186">
        <f>IF(N290="základní",J290,0)</f>
        <v>0</v>
      </c>
      <c r="BF290" s="186">
        <f>IF(N290="snížená",J290,0)</f>
        <v>0</v>
      </c>
      <c r="BG290" s="186">
        <f>IF(N290="zákl. přenesená",J290,0)</f>
        <v>0</v>
      </c>
      <c r="BH290" s="186">
        <f>IF(N290="sníž. přenesená",J290,0)</f>
        <v>0</v>
      </c>
      <c r="BI290" s="186">
        <f>IF(N290="nulová",J290,0)</f>
        <v>0</v>
      </c>
      <c r="BJ290" s="18" t="s">
        <v>80</v>
      </c>
      <c r="BK290" s="186">
        <f>ROUND(I290*H290,2)</f>
        <v>0</v>
      </c>
      <c r="BL290" s="18" t="s">
        <v>247</v>
      </c>
      <c r="BM290" s="185" t="s">
        <v>444</v>
      </c>
    </row>
    <row r="291" spans="1:47" s="2" customFormat="1" ht="11.25">
      <c r="A291" s="35"/>
      <c r="B291" s="36"/>
      <c r="C291" s="37"/>
      <c r="D291" s="187" t="s">
        <v>145</v>
      </c>
      <c r="E291" s="37"/>
      <c r="F291" s="188" t="s">
        <v>445</v>
      </c>
      <c r="G291" s="37"/>
      <c r="H291" s="37"/>
      <c r="I291" s="189"/>
      <c r="J291" s="37"/>
      <c r="K291" s="37"/>
      <c r="L291" s="40"/>
      <c r="M291" s="190"/>
      <c r="N291" s="191"/>
      <c r="O291" s="65"/>
      <c r="P291" s="65"/>
      <c r="Q291" s="65"/>
      <c r="R291" s="65"/>
      <c r="S291" s="65"/>
      <c r="T291" s="66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8" t="s">
        <v>145</v>
      </c>
      <c r="AU291" s="18" t="s">
        <v>82</v>
      </c>
    </row>
    <row r="292" spans="1:65" s="2" customFormat="1" ht="16.5" customHeight="1">
      <c r="A292" s="35"/>
      <c r="B292" s="36"/>
      <c r="C292" s="174" t="s">
        <v>446</v>
      </c>
      <c r="D292" s="174" t="s">
        <v>138</v>
      </c>
      <c r="E292" s="175" t="s">
        <v>447</v>
      </c>
      <c r="F292" s="176" t="s">
        <v>448</v>
      </c>
      <c r="G292" s="177" t="s">
        <v>359</v>
      </c>
      <c r="H292" s="178">
        <v>1</v>
      </c>
      <c r="I292" s="179"/>
      <c r="J292" s="180">
        <f>ROUND(I292*H292,2)</f>
        <v>0</v>
      </c>
      <c r="K292" s="176" t="s">
        <v>19</v>
      </c>
      <c r="L292" s="40"/>
      <c r="M292" s="181" t="s">
        <v>19</v>
      </c>
      <c r="N292" s="182" t="s">
        <v>43</v>
      </c>
      <c r="O292" s="65"/>
      <c r="P292" s="183">
        <f>O292*H292</f>
        <v>0</v>
      </c>
      <c r="Q292" s="183">
        <v>0</v>
      </c>
      <c r="R292" s="183">
        <f>Q292*H292</f>
        <v>0</v>
      </c>
      <c r="S292" s="183">
        <v>0</v>
      </c>
      <c r="T292" s="184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85" t="s">
        <v>247</v>
      </c>
      <c r="AT292" s="185" t="s">
        <v>138</v>
      </c>
      <c r="AU292" s="185" t="s">
        <v>82</v>
      </c>
      <c r="AY292" s="18" t="s">
        <v>135</v>
      </c>
      <c r="BE292" s="186">
        <f>IF(N292="základní",J292,0)</f>
        <v>0</v>
      </c>
      <c r="BF292" s="186">
        <f>IF(N292="snížená",J292,0)</f>
        <v>0</v>
      </c>
      <c r="BG292" s="186">
        <f>IF(N292="zákl. přenesená",J292,0)</f>
        <v>0</v>
      </c>
      <c r="BH292" s="186">
        <f>IF(N292="sníž. přenesená",J292,0)</f>
        <v>0</v>
      </c>
      <c r="BI292" s="186">
        <f>IF(N292="nulová",J292,0)</f>
        <v>0</v>
      </c>
      <c r="BJ292" s="18" t="s">
        <v>80</v>
      </c>
      <c r="BK292" s="186">
        <f>ROUND(I292*H292,2)</f>
        <v>0</v>
      </c>
      <c r="BL292" s="18" t="s">
        <v>247</v>
      </c>
      <c r="BM292" s="185" t="s">
        <v>449</v>
      </c>
    </row>
    <row r="293" spans="1:65" s="2" customFormat="1" ht="24.2" customHeight="1">
      <c r="A293" s="35"/>
      <c r="B293" s="36"/>
      <c r="C293" s="174" t="s">
        <v>450</v>
      </c>
      <c r="D293" s="174" t="s">
        <v>138</v>
      </c>
      <c r="E293" s="175" t="s">
        <v>451</v>
      </c>
      <c r="F293" s="176" t="s">
        <v>452</v>
      </c>
      <c r="G293" s="177" t="s">
        <v>152</v>
      </c>
      <c r="H293" s="178">
        <v>0.014</v>
      </c>
      <c r="I293" s="179"/>
      <c r="J293" s="180">
        <f>ROUND(I293*H293,2)</f>
        <v>0</v>
      </c>
      <c r="K293" s="176" t="s">
        <v>142</v>
      </c>
      <c r="L293" s="40"/>
      <c r="M293" s="181" t="s">
        <v>19</v>
      </c>
      <c r="N293" s="182" t="s">
        <v>43</v>
      </c>
      <c r="O293" s="65"/>
      <c r="P293" s="183">
        <f>O293*H293</f>
        <v>0</v>
      </c>
      <c r="Q293" s="183">
        <v>0</v>
      </c>
      <c r="R293" s="183">
        <f>Q293*H293</f>
        <v>0</v>
      </c>
      <c r="S293" s="183">
        <v>0</v>
      </c>
      <c r="T293" s="184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85" t="s">
        <v>247</v>
      </c>
      <c r="AT293" s="185" t="s">
        <v>138</v>
      </c>
      <c r="AU293" s="185" t="s">
        <v>82</v>
      </c>
      <c r="AY293" s="18" t="s">
        <v>135</v>
      </c>
      <c r="BE293" s="186">
        <f>IF(N293="základní",J293,0)</f>
        <v>0</v>
      </c>
      <c r="BF293" s="186">
        <f>IF(N293="snížená",J293,0)</f>
        <v>0</v>
      </c>
      <c r="BG293" s="186">
        <f>IF(N293="zákl. přenesená",J293,0)</f>
        <v>0</v>
      </c>
      <c r="BH293" s="186">
        <f>IF(N293="sníž. přenesená",J293,0)</f>
        <v>0</v>
      </c>
      <c r="BI293" s="186">
        <f>IF(N293="nulová",J293,0)</f>
        <v>0</v>
      </c>
      <c r="BJ293" s="18" t="s">
        <v>80</v>
      </c>
      <c r="BK293" s="186">
        <f>ROUND(I293*H293,2)</f>
        <v>0</v>
      </c>
      <c r="BL293" s="18" t="s">
        <v>247</v>
      </c>
      <c r="BM293" s="185" t="s">
        <v>453</v>
      </c>
    </row>
    <row r="294" spans="1:47" s="2" customFormat="1" ht="11.25">
      <c r="A294" s="35"/>
      <c r="B294" s="36"/>
      <c r="C294" s="37"/>
      <c r="D294" s="187" t="s">
        <v>145</v>
      </c>
      <c r="E294" s="37"/>
      <c r="F294" s="188" t="s">
        <v>454</v>
      </c>
      <c r="G294" s="37"/>
      <c r="H294" s="37"/>
      <c r="I294" s="189"/>
      <c r="J294" s="37"/>
      <c r="K294" s="37"/>
      <c r="L294" s="40"/>
      <c r="M294" s="190"/>
      <c r="N294" s="191"/>
      <c r="O294" s="65"/>
      <c r="P294" s="65"/>
      <c r="Q294" s="65"/>
      <c r="R294" s="65"/>
      <c r="S294" s="65"/>
      <c r="T294" s="66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8" t="s">
        <v>145</v>
      </c>
      <c r="AU294" s="18" t="s">
        <v>82</v>
      </c>
    </row>
    <row r="295" spans="1:65" s="2" customFormat="1" ht="24.2" customHeight="1">
      <c r="A295" s="35"/>
      <c r="B295" s="36"/>
      <c r="C295" s="174" t="s">
        <v>455</v>
      </c>
      <c r="D295" s="174" t="s">
        <v>138</v>
      </c>
      <c r="E295" s="175" t="s">
        <v>456</v>
      </c>
      <c r="F295" s="176" t="s">
        <v>457</v>
      </c>
      <c r="G295" s="177" t="s">
        <v>152</v>
      </c>
      <c r="H295" s="178">
        <v>0.014</v>
      </c>
      <c r="I295" s="179"/>
      <c r="J295" s="180">
        <f>ROUND(I295*H295,2)</f>
        <v>0</v>
      </c>
      <c r="K295" s="176" t="s">
        <v>142</v>
      </c>
      <c r="L295" s="40"/>
      <c r="M295" s="181" t="s">
        <v>19</v>
      </c>
      <c r="N295" s="182" t="s">
        <v>43</v>
      </c>
      <c r="O295" s="65"/>
      <c r="P295" s="183">
        <f>O295*H295</f>
        <v>0</v>
      </c>
      <c r="Q295" s="183">
        <v>0</v>
      </c>
      <c r="R295" s="183">
        <f>Q295*H295</f>
        <v>0</v>
      </c>
      <c r="S295" s="183">
        <v>0</v>
      </c>
      <c r="T295" s="184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85" t="s">
        <v>247</v>
      </c>
      <c r="AT295" s="185" t="s">
        <v>138</v>
      </c>
      <c r="AU295" s="185" t="s">
        <v>82</v>
      </c>
      <c r="AY295" s="18" t="s">
        <v>135</v>
      </c>
      <c r="BE295" s="186">
        <f>IF(N295="základní",J295,0)</f>
        <v>0</v>
      </c>
      <c r="BF295" s="186">
        <f>IF(N295="snížená",J295,0)</f>
        <v>0</v>
      </c>
      <c r="BG295" s="186">
        <f>IF(N295="zákl. přenesená",J295,0)</f>
        <v>0</v>
      </c>
      <c r="BH295" s="186">
        <f>IF(N295="sníž. přenesená",J295,0)</f>
        <v>0</v>
      </c>
      <c r="BI295" s="186">
        <f>IF(N295="nulová",J295,0)</f>
        <v>0</v>
      </c>
      <c r="BJ295" s="18" t="s">
        <v>80</v>
      </c>
      <c r="BK295" s="186">
        <f>ROUND(I295*H295,2)</f>
        <v>0</v>
      </c>
      <c r="BL295" s="18" t="s">
        <v>247</v>
      </c>
      <c r="BM295" s="185" t="s">
        <v>458</v>
      </c>
    </row>
    <row r="296" spans="1:47" s="2" customFormat="1" ht="11.25">
      <c r="A296" s="35"/>
      <c r="B296" s="36"/>
      <c r="C296" s="37"/>
      <c r="D296" s="187" t="s">
        <v>145</v>
      </c>
      <c r="E296" s="37"/>
      <c r="F296" s="188" t="s">
        <v>459</v>
      </c>
      <c r="G296" s="37"/>
      <c r="H296" s="37"/>
      <c r="I296" s="189"/>
      <c r="J296" s="37"/>
      <c r="K296" s="37"/>
      <c r="L296" s="40"/>
      <c r="M296" s="190"/>
      <c r="N296" s="191"/>
      <c r="O296" s="65"/>
      <c r="P296" s="65"/>
      <c r="Q296" s="65"/>
      <c r="R296" s="65"/>
      <c r="S296" s="65"/>
      <c r="T296" s="66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8" t="s">
        <v>145</v>
      </c>
      <c r="AU296" s="18" t="s">
        <v>82</v>
      </c>
    </row>
    <row r="297" spans="2:63" s="12" customFormat="1" ht="22.9" customHeight="1">
      <c r="B297" s="158"/>
      <c r="C297" s="159"/>
      <c r="D297" s="160" t="s">
        <v>71</v>
      </c>
      <c r="E297" s="172" t="s">
        <v>460</v>
      </c>
      <c r="F297" s="172" t="s">
        <v>461</v>
      </c>
      <c r="G297" s="159"/>
      <c r="H297" s="159"/>
      <c r="I297" s="162"/>
      <c r="J297" s="173">
        <f>BK297</f>
        <v>0</v>
      </c>
      <c r="K297" s="159"/>
      <c r="L297" s="164"/>
      <c r="M297" s="165"/>
      <c r="N297" s="166"/>
      <c r="O297" s="166"/>
      <c r="P297" s="167">
        <f>SUM(P298:P314)</f>
        <v>0</v>
      </c>
      <c r="Q297" s="166"/>
      <c r="R297" s="167">
        <f>SUM(R298:R314)</f>
        <v>1.77339031</v>
      </c>
      <c r="S297" s="166"/>
      <c r="T297" s="168">
        <f>SUM(T298:T314)</f>
        <v>0</v>
      </c>
      <c r="AR297" s="169" t="s">
        <v>82</v>
      </c>
      <c r="AT297" s="170" t="s">
        <v>71</v>
      </c>
      <c r="AU297" s="170" t="s">
        <v>80</v>
      </c>
      <c r="AY297" s="169" t="s">
        <v>135</v>
      </c>
      <c r="BK297" s="171">
        <f>SUM(BK298:BK314)</f>
        <v>0</v>
      </c>
    </row>
    <row r="298" spans="1:65" s="2" customFormat="1" ht="37.9" customHeight="1">
      <c r="A298" s="35"/>
      <c r="B298" s="36"/>
      <c r="C298" s="174" t="s">
        <v>462</v>
      </c>
      <c r="D298" s="174" t="s">
        <v>138</v>
      </c>
      <c r="E298" s="175" t="s">
        <v>463</v>
      </c>
      <c r="F298" s="176" t="s">
        <v>464</v>
      </c>
      <c r="G298" s="177" t="s">
        <v>141</v>
      </c>
      <c r="H298" s="178">
        <v>15.926</v>
      </c>
      <c r="I298" s="179"/>
      <c r="J298" s="180">
        <f>ROUND(I298*H298,2)</f>
        <v>0</v>
      </c>
      <c r="K298" s="176" t="s">
        <v>142</v>
      </c>
      <c r="L298" s="40"/>
      <c r="M298" s="181" t="s">
        <v>19</v>
      </c>
      <c r="N298" s="182" t="s">
        <v>43</v>
      </c>
      <c r="O298" s="65"/>
      <c r="P298" s="183">
        <f>O298*H298</f>
        <v>0</v>
      </c>
      <c r="Q298" s="183">
        <v>0.0279</v>
      </c>
      <c r="R298" s="183">
        <f>Q298*H298</f>
        <v>0.44433540000000005</v>
      </c>
      <c r="S298" s="183">
        <v>0</v>
      </c>
      <c r="T298" s="184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85" t="s">
        <v>247</v>
      </c>
      <c r="AT298" s="185" t="s">
        <v>138</v>
      </c>
      <c r="AU298" s="185" t="s">
        <v>82</v>
      </c>
      <c r="AY298" s="18" t="s">
        <v>135</v>
      </c>
      <c r="BE298" s="186">
        <f>IF(N298="základní",J298,0)</f>
        <v>0</v>
      </c>
      <c r="BF298" s="186">
        <f>IF(N298="snížená",J298,0)</f>
        <v>0</v>
      </c>
      <c r="BG298" s="186">
        <f>IF(N298="zákl. přenesená",J298,0)</f>
        <v>0</v>
      </c>
      <c r="BH298" s="186">
        <f>IF(N298="sníž. přenesená",J298,0)</f>
        <v>0</v>
      </c>
      <c r="BI298" s="186">
        <f>IF(N298="nulová",J298,0)</f>
        <v>0</v>
      </c>
      <c r="BJ298" s="18" t="s">
        <v>80</v>
      </c>
      <c r="BK298" s="186">
        <f>ROUND(I298*H298,2)</f>
        <v>0</v>
      </c>
      <c r="BL298" s="18" t="s">
        <v>247</v>
      </c>
      <c r="BM298" s="185" t="s">
        <v>465</v>
      </c>
    </row>
    <row r="299" spans="1:47" s="2" customFormat="1" ht="11.25">
      <c r="A299" s="35"/>
      <c r="B299" s="36"/>
      <c r="C299" s="37"/>
      <c r="D299" s="187" t="s">
        <v>145</v>
      </c>
      <c r="E299" s="37"/>
      <c r="F299" s="188" t="s">
        <v>466</v>
      </c>
      <c r="G299" s="37"/>
      <c r="H299" s="37"/>
      <c r="I299" s="189"/>
      <c r="J299" s="37"/>
      <c r="K299" s="37"/>
      <c r="L299" s="40"/>
      <c r="M299" s="190"/>
      <c r="N299" s="191"/>
      <c r="O299" s="65"/>
      <c r="P299" s="65"/>
      <c r="Q299" s="65"/>
      <c r="R299" s="65"/>
      <c r="S299" s="65"/>
      <c r="T299" s="66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8" t="s">
        <v>145</v>
      </c>
      <c r="AU299" s="18" t="s">
        <v>82</v>
      </c>
    </row>
    <row r="300" spans="2:51" s="13" customFormat="1" ht="11.25">
      <c r="B300" s="192"/>
      <c r="C300" s="193"/>
      <c r="D300" s="194" t="s">
        <v>147</v>
      </c>
      <c r="E300" s="195" t="s">
        <v>19</v>
      </c>
      <c r="F300" s="196" t="s">
        <v>467</v>
      </c>
      <c r="G300" s="193"/>
      <c r="H300" s="197">
        <v>6.988</v>
      </c>
      <c r="I300" s="198"/>
      <c r="J300" s="193"/>
      <c r="K300" s="193"/>
      <c r="L300" s="199"/>
      <c r="M300" s="200"/>
      <c r="N300" s="201"/>
      <c r="O300" s="201"/>
      <c r="P300" s="201"/>
      <c r="Q300" s="201"/>
      <c r="R300" s="201"/>
      <c r="S300" s="201"/>
      <c r="T300" s="202"/>
      <c r="AT300" s="203" t="s">
        <v>147</v>
      </c>
      <c r="AU300" s="203" t="s">
        <v>82</v>
      </c>
      <c r="AV300" s="13" t="s">
        <v>82</v>
      </c>
      <c r="AW300" s="13" t="s">
        <v>33</v>
      </c>
      <c r="AX300" s="13" t="s">
        <v>72</v>
      </c>
      <c r="AY300" s="203" t="s">
        <v>135</v>
      </c>
    </row>
    <row r="301" spans="2:51" s="13" customFormat="1" ht="11.25">
      <c r="B301" s="192"/>
      <c r="C301" s="193"/>
      <c r="D301" s="194" t="s">
        <v>147</v>
      </c>
      <c r="E301" s="195" t="s">
        <v>19</v>
      </c>
      <c r="F301" s="196" t="s">
        <v>468</v>
      </c>
      <c r="G301" s="193"/>
      <c r="H301" s="197">
        <v>8.938</v>
      </c>
      <c r="I301" s="198"/>
      <c r="J301" s="193"/>
      <c r="K301" s="193"/>
      <c r="L301" s="199"/>
      <c r="M301" s="200"/>
      <c r="N301" s="201"/>
      <c r="O301" s="201"/>
      <c r="P301" s="201"/>
      <c r="Q301" s="201"/>
      <c r="R301" s="201"/>
      <c r="S301" s="201"/>
      <c r="T301" s="202"/>
      <c r="AT301" s="203" t="s">
        <v>147</v>
      </c>
      <c r="AU301" s="203" t="s">
        <v>82</v>
      </c>
      <c r="AV301" s="13" t="s">
        <v>82</v>
      </c>
      <c r="AW301" s="13" t="s">
        <v>33</v>
      </c>
      <c r="AX301" s="13" t="s">
        <v>72</v>
      </c>
      <c r="AY301" s="203" t="s">
        <v>135</v>
      </c>
    </row>
    <row r="302" spans="2:51" s="15" customFormat="1" ht="11.25">
      <c r="B302" s="224"/>
      <c r="C302" s="225"/>
      <c r="D302" s="194" t="s">
        <v>147</v>
      </c>
      <c r="E302" s="226" t="s">
        <v>19</v>
      </c>
      <c r="F302" s="227" t="s">
        <v>172</v>
      </c>
      <c r="G302" s="225"/>
      <c r="H302" s="228">
        <v>15.926</v>
      </c>
      <c r="I302" s="229"/>
      <c r="J302" s="225"/>
      <c r="K302" s="225"/>
      <c r="L302" s="230"/>
      <c r="M302" s="231"/>
      <c r="N302" s="232"/>
      <c r="O302" s="232"/>
      <c r="P302" s="232"/>
      <c r="Q302" s="232"/>
      <c r="R302" s="232"/>
      <c r="S302" s="232"/>
      <c r="T302" s="233"/>
      <c r="AT302" s="234" t="s">
        <v>147</v>
      </c>
      <c r="AU302" s="234" t="s">
        <v>82</v>
      </c>
      <c r="AV302" s="15" t="s">
        <v>143</v>
      </c>
      <c r="AW302" s="15" t="s">
        <v>33</v>
      </c>
      <c r="AX302" s="15" t="s">
        <v>80</v>
      </c>
      <c r="AY302" s="234" t="s">
        <v>135</v>
      </c>
    </row>
    <row r="303" spans="1:65" s="2" customFormat="1" ht="33" customHeight="1">
      <c r="A303" s="35"/>
      <c r="B303" s="36"/>
      <c r="C303" s="174" t="s">
        <v>469</v>
      </c>
      <c r="D303" s="174" t="s">
        <v>138</v>
      </c>
      <c r="E303" s="175" t="s">
        <v>470</v>
      </c>
      <c r="F303" s="176" t="s">
        <v>471</v>
      </c>
      <c r="G303" s="177" t="s">
        <v>141</v>
      </c>
      <c r="H303" s="178">
        <v>5.737</v>
      </c>
      <c r="I303" s="179"/>
      <c r="J303" s="180">
        <f>ROUND(I303*H303,2)</f>
        <v>0</v>
      </c>
      <c r="K303" s="176" t="s">
        <v>142</v>
      </c>
      <c r="L303" s="40"/>
      <c r="M303" s="181" t="s">
        <v>19</v>
      </c>
      <c r="N303" s="182" t="s">
        <v>43</v>
      </c>
      <c r="O303" s="65"/>
      <c r="P303" s="183">
        <f>O303*H303</f>
        <v>0</v>
      </c>
      <c r="Q303" s="183">
        <v>0.03693</v>
      </c>
      <c r="R303" s="183">
        <f>Q303*H303</f>
        <v>0.21186740999999998</v>
      </c>
      <c r="S303" s="183">
        <v>0</v>
      </c>
      <c r="T303" s="184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85" t="s">
        <v>247</v>
      </c>
      <c r="AT303" s="185" t="s">
        <v>138</v>
      </c>
      <c r="AU303" s="185" t="s">
        <v>82</v>
      </c>
      <c r="AY303" s="18" t="s">
        <v>135</v>
      </c>
      <c r="BE303" s="186">
        <f>IF(N303="základní",J303,0)</f>
        <v>0</v>
      </c>
      <c r="BF303" s="186">
        <f>IF(N303="snížená",J303,0)</f>
        <v>0</v>
      </c>
      <c r="BG303" s="186">
        <f>IF(N303="zákl. přenesená",J303,0)</f>
        <v>0</v>
      </c>
      <c r="BH303" s="186">
        <f>IF(N303="sníž. přenesená",J303,0)</f>
        <v>0</v>
      </c>
      <c r="BI303" s="186">
        <f>IF(N303="nulová",J303,0)</f>
        <v>0</v>
      </c>
      <c r="BJ303" s="18" t="s">
        <v>80</v>
      </c>
      <c r="BK303" s="186">
        <f>ROUND(I303*H303,2)</f>
        <v>0</v>
      </c>
      <c r="BL303" s="18" t="s">
        <v>247</v>
      </c>
      <c r="BM303" s="185" t="s">
        <v>472</v>
      </c>
    </row>
    <row r="304" spans="1:47" s="2" customFormat="1" ht="11.25">
      <c r="A304" s="35"/>
      <c r="B304" s="36"/>
      <c r="C304" s="37"/>
      <c r="D304" s="187" t="s">
        <v>145</v>
      </c>
      <c r="E304" s="37"/>
      <c r="F304" s="188" t="s">
        <v>473</v>
      </c>
      <c r="G304" s="37"/>
      <c r="H304" s="37"/>
      <c r="I304" s="189"/>
      <c r="J304" s="37"/>
      <c r="K304" s="37"/>
      <c r="L304" s="40"/>
      <c r="M304" s="190"/>
      <c r="N304" s="191"/>
      <c r="O304" s="65"/>
      <c r="P304" s="65"/>
      <c r="Q304" s="65"/>
      <c r="R304" s="65"/>
      <c r="S304" s="65"/>
      <c r="T304" s="66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8" t="s">
        <v>145</v>
      </c>
      <c r="AU304" s="18" t="s">
        <v>82</v>
      </c>
    </row>
    <row r="305" spans="2:51" s="13" customFormat="1" ht="11.25">
      <c r="B305" s="192"/>
      <c r="C305" s="193"/>
      <c r="D305" s="194" t="s">
        <v>147</v>
      </c>
      <c r="E305" s="195" t="s">
        <v>19</v>
      </c>
      <c r="F305" s="196" t="s">
        <v>474</v>
      </c>
      <c r="G305" s="193"/>
      <c r="H305" s="197">
        <v>7.313</v>
      </c>
      <c r="I305" s="198"/>
      <c r="J305" s="193"/>
      <c r="K305" s="193"/>
      <c r="L305" s="199"/>
      <c r="M305" s="200"/>
      <c r="N305" s="201"/>
      <c r="O305" s="201"/>
      <c r="P305" s="201"/>
      <c r="Q305" s="201"/>
      <c r="R305" s="201"/>
      <c r="S305" s="201"/>
      <c r="T305" s="202"/>
      <c r="AT305" s="203" t="s">
        <v>147</v>
      </c>
      <c r="AU305" s="203" t="s">
        <v>82</v>
      </c>
      <c r="AV305" s="13" t="s">
        <v>82</v>
      </c>
      <c r="AW305" s="13" t="s">
        <v>33</v>
      </c>
      <c r="AX305" s="13" t="s">
        <v>72</v>
      </c>
      <c r="AY305" s="203" t="s">
        <v>135</v>
      </c>
    </row>
    <row r="306" spans="2:51" s="13" customFormat="1" ht="11.25">
      <c r="B306" s="192"/>
      <c r="C306" s="193"/>
      <c r="D306" s="194" t="s">
        <v>147</v>
      </c>
      <c r="E306" s="195" t="s">
        <v>19</v>
      </c>
      <c r="F306" s="196" t="s">
        <v>475</v>
      </c>
      <c r="G306" s="193"/>
      <c r="H306" s="197">
        <v>-1.576</v>
      </c>
      <c r="I306" s="198"/>
      <c r="J306" s="193"/>
      <c r="K306" s="193"/>
      <c r="L306" s="199"/>
      <c r="M306" s="200"/>
      <c r="N306" s="201"/>
      <c r="O306" s="201"/>
      <c r="P306" s="201"/>
      <c r="Q306" s="201"/>
      <c r="R306" s="201"/>
      <c r="S306" s="201"/>
      <c r="T306" s="202"/>
      <c r="AT306" s="203" t="s">
        <v>147</v>
      </c>
      <c r="AU306" s="203" t="s">
        <v>82</v>
      </c>
      <c r="AV306" s="13" t="s">
        <v>82</v>
      </c>
      <c r="AW306" s="13" t="s">
        <v>33</v>
      </c>
      <c r="AX306" s="13" t="s">
        <v>72</v>
      </c>
      <c r="AY306" s="203" t="s">
        <v>135</v>
      </c>
    </row>
    <row r="307" spans="2:51" s="15" customFormat="1" ht="11.25">
      <c r="B307" s="224"/>
      <c r="C307" s="225"/>
      <c r="D307" s="194" t="s">
        <v>147</v>
      </c>
      <c r="E307" s="226" t="s">
        <v>19</v>
      </c>
      <c r="F307" s="227" t="s">
        <v>172</v>
      </c>
      <c r="G307" s="225"/>
      <c r="H307" s="228">
        <v>5.737</v>
      </c>
      <c r="I307" s="229"/>
      <c r="J307" s="225"/>
      <c r="K307" s="225"/>
      <c r="L307" s="230"/>
      <c r="M307" s="231"/>
      <c r="N307" s="232"/>
      <c r="O307" s="232"/>
      <c r="P307" s="232"/>
      <c r="Q307" s="232"/>
      <c r="R307" s="232"/>
      <c r="S307" s="232"/>
      <c r="T307" s="233"/>
      <c r="AT307" s="234" t="s">
        <v>147</v>
      </c>
      <c r="AU307" s="234" t="s">
        <v>82</v>
      </c>
      <c r="AV307" s="15" t="s">
        <v>143</v>
      </c>
      <c r="AW307" s="15" t="s">
        <v>33</v>
      </c>
      <c r="AX307" s="15" t="s">
        <v>80</v>
      </c>
      <c r="AY307" s="234" t="s">
        <v>135</v>
      </c>
    </row>
    <row r="308" spans="1:65" s="2" customFormat="1" ht="33" customHeight="1">
      <c r="A308" s="35"/>
      <c r="B308" s="36"/>
      <c r="C308" s="174" t="s">
        <v>476</v>
      </c>
      <c r="D308" s="174" t="s">
        <v>138</v>
      </c>
      <c r="E308" s="175" t="s">
        <v>477</v>
      </c>
      <c r="F308" s="176" t="s">
        <v>478</v>
      </c>
      <c r="G308" s="177" t="s">
        <v>141</v>
      </c>
      <c r="H308" s="178">
        <v>16.25</v>
      </c>
      <c r="I308" s="179"/>
      <c r="J308" s="180">
        <f>ROUND(I308*H308,2)</f>
        <v>0</v>
      </c>
      <c r="K308" s="176" t="s">
        <v>142</v>
      </c>
      <c r="L308" s="40"/>
      <c r="M308" s="181" t="s">
        <v>19</v>
      </c>
      <c r="N308" s="182" t="s">
        <v>43</v>
      </c>
      <c r="O308" s="65"/>
      <c r="P308" s="183">
        <f>O308*H308</f>
        <v>0</v>
      </c>
      <c r="Q308" s="183">
        <v>0.06875</v>
      </c>
      <c r="R308" s="183">
        <f>Q308*H308</f>
        <v>1.1171875</v>
      </c>
      <c r="S308" s="183">
        <v>0</v>
      </c>
      <c r="T308" s="184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85" t="s">
        <v>247</v>
      </c>
      <c r="AT308" s="185" t="s">
        <v>138</v>
      </c>
      <c r="AU308" s="185" t="s">
        <v>82</v>
      </c>
      <c r="AY308" s="18" t="s">
        <v>135</v>
      </c>
      <c r="BE308" s="186">
        <f>IF(N308="základní",J308,0)</f>
        <v>0</v>
      </c>
      <c r="BF308" s="186">
        <f>IF(N308="snížená",J308,0)</f>
        <v>0</v>
      </c>
      <c r="BG308" s="186">
        <f>IF(N308="zákl. přenesená",J308,0)</f>
        <v>0</v>
      </c>
      <c r="BH308" s="186">
        <f>IF(N308="sníž. přenesená",J308,0)</f>
        <v>0</v>
      </c>
      <c r="BI308" s="186">
        <f>IF(N308="nulová",J308,0)</f>
        <v>0</v>
      </c>
      <c r="BJ308" s="18" t="s">
        <v>80</v>
      </c>
      <c r="BK308" s="186">
        <f>ROUND(I308*H308,2)</f>
        <v>0</v>
      </c>
      <c r="BL308" s="18" t="s">
        <v>247</v>
      </c>
      <c r="BM308" s="185" t="s">
        <v>479</v>
      </c>
    </row>
    <row r="309" spans="1:47" s="2" customFormat="1" ht="11.25">
      <c r="A309" s="35"/>
      <c r="B309" s="36"/>
      <c r="C309" s="37"/>
      <c r="D309" s="187" t="s">
        <v>145</v>
      </c>
      <c r="E309" s="37"/>
      <c r="F309" s="188" t="s">
        <v>480</v>
      </c>
      <c r="G309" s="37"/>
      <c r="H309" s="37"/>
      <c r="I309" s="189"/>
      <c r="J309" s="37"/>
      <c r="K309" s="37"/>
      <c r="L309" s="40"/>
      <c r="M309" s="190"/>
      <c r="N309" s="191"/>
      <c r="O309" s="65"/>
      <c r="P309" s="65"/>
      <c r="Q309" s="65"/>
      <c r="R309" s="65"/>
      <c r="S309" s="65"/>
      <c r="T309" s="66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8" t="s">
        <v>145</v>
      </c>
      <c r="AU309" s="18" t="s">
        <v>82</v>
      </c>
    </row>
    <row r="310" spans="2:51" s="13" customFormat="1" ht="11.25">
      <c r="B310" s="192"/>
      <c r="C310" s="193"/>
      <c r="D310" s="194" t="s">
        <v>147</v>
      </c>
      <c r="E310" s="195" t="s">
        <v>19</v>
      </c>
      <c r="F310" s="196" t="s">
        <v>210</v>
      </c>
      <c r="G310" s="193"/>
      <c r="H310" s="197">
        <v>16.25</v>
      </c>
      <c r="I310" s="198"/>
      <c r="J310" s="193"/>
      <c r="K310" s="193"/>
      <c r="L310" s="199"/>
      <c r="M310" s="200"/>
      <c r="N310" s="201"/>
      <c r="O310" s="201"/>
      <c r="P310" s="201"/>
      <c r="Q310" s="201"/>
      <c r="R310" s="201"/>
      <c r="S310" s="201"/>
      <c r="T310" s="202"/>
      <c r="AT310" s="203" t="s">
        <v>147</v>
      </c>
      <c r="AU310" s="203" t="s">
        <v>82</v>
      </c>
      <c r="AV310" s="13" t="s">
        <v>82</v>
      </c>
      <c r="AW310" s="13" t="s">
        <v>33</v>
      </c>
      <c r="AX310" s="13" t="s">
        <v>80</v>
      </c>
      <c r="AY310" s="203" t="s">
        <v>135</v>
      </c>
    </row>
    <row r="311" spans="1:65" s="2" customFormat="1" ht="37.9" customHeight="1">
      <c r="A311" s="35"/>
      <c r="B311" s="36"/>
      <c r="C311" s="174" t="s">
        <v>481</v>
      </c>
      <c r="D311" s="174" t="s">
        <v>138</v>
      </c>
      <c r="E311" s="175" t="s">
        <v>482</v>
      </c>
      <c r="F311" s="176" t="s">
        <v>483</v>
      </c>
      <c r="G311" s="177" t="s">
        <v>152</v>
      </c>
      <c r="H311" s="178">
        <v>1.773</v>
      </c>
      <c r="I311" s="179"/>
      <c r="J311" s="180">
        <f>ROUND(I311*H311,2)</f>
        <v>0</v>
      </c>
      <c r="K311" s="176" t="s">
        <v>142</v>
      </c>
      <c r="L311" s="40"/>
      <c r="M311" s="181" t="s">
        <v>19</v>
      </c>
      <c r="N311" s="182" t="s">
        <v>43</v>
      </c>
      <c r="O311" s="65"/>
      <c r="P311" s="183">
        <f>O311*H311</f>
        <v>0</v>
      </c>
      <c r="Q311" s="183">
        <v>0</v>
      </c>
      <c r="R311" s="183">
        <f>Q311*H311</f>
        <v>0</v>
      </c>
      <c r="S311" s="183">
        <v>0</v>
      </c>
      <c r="T311" s="184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85" t="s">
        <v>247</v>
      </c>
      <c r="AT311" s="185" t="s">
        <v>138</v>
      </c>
      <c r="AU311" s="185" t="s">
        <v>82</v>
      </c>
      <c r="AY311" s="18" t="s">
        <v>135</v>
      </c>
      <c r="BE311" s="186">
        <f>IF(N311="základní",J311,0)</f>
        <v>0</v>
      </c>
      <c r="BF311" s="186">
        <f>IF(N311="snížená",J311,0)</f>
        <v>0</v>
      </c>
      <c r="BG311" s="186">
        <f>IF(N311="zákl. přenesená",J311,0)</f>
        <v>0</v>
      </c>
      <c r="BH311" s="186">
        <f>IF(N311="sníž. přenesená",J311,0)</f>
        <v>0</v>
      </c>
      <c r="BI311" s="186">
        <f>IF(N311="nulová",J311,0)</f>
        <v>0</v>
      </c>
      <c r="BJ311" s="18" t="s">
        <v>80</v>
      </c>
      <c r="BK311" s="186">
        <f>ROUND(I311*H311,2)</f>
        <v>0</v>
      </c>
      <c r="BL311" s="18" t="s">
        <v>247</v>
      </c>
      <c r="BM311" s="185" t="s">
        <v>484</v>
      </c>
    </row>
    <row r="312" spans="1:47" s="2" customFormat="1" ht="11.25">
      <c r="A312" s="35"/>
      <c r="B312" s="36"/>
      <c r="C312" s="37"/>
      <c r="D312" s="187" t="s">
        <v>145</v>
      </c>
      <c r="E312" s="37"/>
      <c r="F312" s="188" t="s">
        <v>485</v>
      </c>
      <c r="G312" s="37"/>
      <c r="H312" s="37"/>
      <c r="I312" s="189"/>
      <c r="J312" s="37"/>
      <c r="K312" s="37"/>
      <c r="L312" s="40"/>
      <c r="M312" s="190"/>
      <c r="N312" s="191"/>
      <c r="O312" s="65"/>
      <c r="P312" s="65"/>
      <c r="Q312" s="65"/>
      <c r="R312" s="65"/>
      <c r="S312" s="65"/>
      <c r="T312" s="66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8" t="s">
        <v>145</v>
      </c>
      <c r="AU312" s="18" t="s">
        <v>82</v>
      </c>
    </row>
    <row r="313" spans="1:65" s="2" customFormat="1" ht="33" customHeight="1">
      <c r="A313" s="35"/>
      <c r="B313" s="36"/>
      <c r="C313" s="174" t="s">
        <v>486</v>
      </c>
      <c r="D313" s="174" t="s">
        <v>138</v>
      </c>
      <c r="E313" s="175" t="s">
        <v>487</v>
      </c>
      <c r="F313" s="176" t="s">
        <v>488</v>
      </c>
      <c r="G313" s="177" t="s">
        <v>152</v>
      </c>
      <c r="H313" s="178">
        <v>1.773</v>
      </c>
      <c r="I313" s="179"/>
      <c r="J313" s="180">
        <f>ROUND(I313*H313,2)</f>
        <v>0</v>
      </c>
      <c r="K313" s="176" t="s">
        <v>142</v>
      </c>
      <c r="L313" s="40"/>
      <c r="M313" s="181" t="s">
        <v>19</v>
      </c>
      <c r="N313" s="182" t="s">
        <v>43</v>
      </c>
      <c r="O313" s="65"/>
      <c r="P313" s="183">
        <f>O313*H313</f>
        <v>0</v>
      </c>
      <c r="Q313" s="183">
        <v>0</v>
      </c>
      <c r="R313" s="183">
        <f>Q313*H313</f>
        <v>0</v>
      </c>
      <c r="S313" s="183">
        <v>0</v>
      </c>
      <c r="T313" s="184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85" t="s">
        <v>247</v>
      </c>
      <c r="AT313" s="185" t="s">
        <v>138</v>
      </c>
      <c r="AU313" s="185" t="s">
        <v>82</v>
      </c>
      <c r="AY313" s="18" t="s">
        <v>135</v>
      </c>
      <c r="BE313" s="186">
        <f>IF(N313="základní",J313,0)</f>
        <v>0</v>
      </c>
      <c r="BF313" s="186">
        <f>IF(N313="snížená",J313,0)</f>
        <v>0</v>
      </c>
      <c r="BG313" s="186">
        <f>IF(N313="zákl. přenesená",J313,0)</f>
        <v>0</v>
      </c>
      <c r="BH313" s="186">
        <f>IF(N313="sníž. přenesená",J313,0)</f>
        <v>0</v>
      </c>
      <c r="BI313" s="186">
        <f>IF(N313="nulová",J313,0)</f>
        <v>0</v>
      </c>
      <c r="BJ313" s="18" t="s">
        <v>80</v>
      </c>
      <c r="BK313" s="186">
        <f>ROUND(I313*H313,2)</f>
        <v>0</v>
      </c>
      <c r="BL313" s="18" t="s">
        <v>247</v>
      </c>
      <c r="BM313" s="185" t="s">
        <v>489</v>
      </c>
    </row>
    <row r="314" spans="1:47" s="2" customFormat="1" ht="11.25">
      <c r="A314" s="35"/>
      <c r="B314" s="36"/>
      <c r="C314" s="37"/>
      <c r="D314" s="187" t="s">
        <v>145</v>
      </c>
      <c r="E314" s="37"/>
      <c r="F314" s="188" t="s">
        <v>490</v>
      </c>
      <c r="G314" s="37"/>
      <c r="H314" s="37"/>
      <c r="I314" s="189"/>
      <c r="J314" s="37"/>
      <c r="K314" s="37"/>
      <c r="L314" s="40"/>
      <c r="M314" s="190"/>
      <c r="N314" s="191"/>
      <c r="O314" s="65"/>
      <c r="P314" s="65"/>
      <c r="Q314" s="65"/>
      <c r="R314" s="65"/>
      <c r="S314" s="65"/>
      <c r="T314" s="66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8" t="s">
        <v>145</v>
      </c>
      <c r="AU314" s="18" t="s">
        <v>82</v>
      </c>
    </row>
    <row r="315" spans="2:63" s="12" customFormat="1" ht="22.9" customHeight="1">
      <c r="B315" s="158"/>
      <c r="C315" s="159"/>
      <c r="D315" s="160" t="s">
        <v>71</v>
      </c>
      <c r="E315" s="172" t="s">
        <v>491</v>
      </c>
      <c r="F315" s="172" t="s">
        <v>492</v>
      </c>
      <c r="G315" s="159"/>
      <c r="H315" s="159"/>
      <c r="I315" s="162"/>
      <c r="J315" s="173">
        <f>BK315</f>
        <v>0</v>
      </c>
      <c r="K315" s="159"/>
      <c r="L315" s="164"/>
      <c r="M315" s="165"/>
      <c r="N315" s="166"/>
      <c r="O315" s="166"/>
      <c r="P315" s="167">
        <f>SUM(P316:P322)</f>
        <v>0</v>
      </c>
      <c r="Q315" s="166"/>
      <c r="R315" s="167">
        <f>SUM(R316:R322)</f>
        <v>0.003888</v>
      </c>
      <c r="S315" s="166"/>
      <c r="T315" s="168">
        <f>SUM(T316:T322)</f>
        <v>0</v>
      </c>
      <c r="AR315" s="169" t="s">
        <v>82</v>
      </c>
      <c r="AT315" s="170" t="s">
        <v>71</v>
      </c>
      <c r="AU315" s="170" t="s">
        <v>80</v>
      </c>
      <c r="AY315" s="169" t="s">
        <v>135</v>
      </c>
      <c r="BK315" s="171">
        <f>SUM(BK316:BK322)</f>
        <v>0</v>
      </c>
    </row>
    <row r="316" spans="1:65" s="2" customFormat="1" ht="24.2" customHeight="1">
      <c r="A316" s="35"/>
      <c r="B316" s="36"/>
      <c r="C316" s="174" t="s">
        <v>493</v>
      </c>
      <c r="D316" s="174" t="s">
        <v>138</v>
      </c>
      <c r="E316" s="175" t="s">
        <v>494</v>
      </c>
      <c r="F316" s="176" t="s">
        <v>495</v>
      </c>
      <c r="G316" s="177" t="s">
        <v>332</v>
      </c>
      <c r="H316" s="178">
        <v>1.8</v>
      </c>
      <c r="I316" s="179"/>
      <c r="J316" s="180">
        <f>ROUND(I316*H316,2)</f>
        <v>0</v>
      </c>
      <c r="K316" s="176" t="s">
        <v>142</v>
      </c>
      <c r="L316" s="40"/>
      <c r="M316" s="181" t="s">
        <v>19</v>
      </c>
      <c r="N316" s="182" t="s">
        <v>43</v>
      </c>
      <c r="O316" s="65"/>
      <c r="P316" s="183">
        <f>O316*H316</f>
        <v>0</v>
      </c>
      <c r="Q316" s="183">
        <v>0.00216</v>
      </c>
      <c r="R316" s="183">
        <f>Q316*H316</f>
        <v>0.003888</v>
      </c>
      <c r="S316" s="183">
        <v>0</v>
      </c>
      <c r="T316" s="184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85" t="s">
        <v>247</v>
      </c>
      <c r="AT316" s="185" t="s">
        <v>138</v>
      </c>
      <c r="AU316" s="185" t="s">
        <v>82</v>
      </c>
      <c r="AY316" s="18" t="s">
        <v>135</v>
      </c>
      <c r="BE316" s="186">
        <f>IF(N316="základní",J316,0)</f>
        <v>0</v>
      </c>
      <c r="BF316" s="186">
        <f>IF(N316="snížená",J316,0)</f>
        <v>0</v>
      </c>
      <c r="BG316" s="186">
        <f>IF(N316="zákl. přenesená",J316,0)</f>
        <v>0</v>
      </c>
      <c r="BH316" s="186">
        <f>IF(N316="sníž. přenesená",J316,0)</f>
        <v>0</v>
      </c>
      <c r="BI316" s="186">
        <f>IF(N316="nulová",J316,0)</f>
        <v>0</v>
      </c>
      <c r="BJ316" s="18" t="s">
        <v>80</v>
      </c>
      <c r="BK316" s="186">
        <f>ROUND(I316*H316,2)</f>
        <v>0</v>
      </c>
      <c r="BL316" s="18" t="s">
        <v>247</v>
      </c>
      <c r="BM316" s="185" t="s">
        <v>496</v>
      </c>
    </row>
    <row r="317" spans="1:47" s="2" customFormat="1" ht="11.25">
      <c r="A317" s="35"/>
      <c r="B317" s="36"/>
      <c r="C317" s="37"/>
      <c r="D317" s="187" t="s">
        <v>145</v>
      </c>
      <c r="E317" s="37"/>
      <c r="F317" s="188" t="s">
        <v>497</v>
      </c>
      <c r="G317" s="37"/>
      <c r="H317" s="37"/>
      <c r="I317" s="189"/>
      <c r="J317" s="37"/>
      <c r="K317" s="37"/>
      <c r="L317" s="40"/>
      <c r="M317" s="190"/>
      <c r="N317" s="191"/>
      <c r="O317" s="65"/>
      <c r="P317" s="65"/>
      <c r="Q317" s="65"/>
      <c r="R317" s="65"/>
      <c r="S317" s="65"/>
      <c r="T317" s="66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8" t="s">
        <v>145</v>
      </c>
      <c r="AU317" s="18" t="s">
        <v>82</v>
      </c>
    </row>
    <row r="318" spans="2:51" s="13" customFormat="1" ht="11.25">
      <c r="B318" s="192"/>
      <c r="C318" s="193"/>
      <c r="D318" s="194" t="s">
        <v>147</v>
      </c>
      <c r="E318" s="195" t="s">
        <v>19</v>
      </c>
      <c r="F318" s="196" t="s">
        <v>498</v>
      </c>
      <c r="G318" s="193"/>
      <c r="H318" s="197">
        <v>1.8</v>
      </c>
      <c r="I318" s="198"/>
      <c r="J318" s="193"/>
      <c r="K318" s="193"/>
      <c r="L318" s="199"/>
      <c r="M318" s="200"/>
      <c r="N318" s="201"/>
      <c r="O318" s="201"/>
      <c r="P318" s="201"/>
      <c r="Q318" s="201"/>
      <c r="R318" s="201"/>
      <c r="S318" s="201"/>
      <c r="T318" s="202"/>
      <c r="AT318" s="203" t="s">
        <v>147</v>
      </c>
      <c r="AU318" s="203" t="s">
        <v>82</v>
      </c>
      <c r="AV318" s="13" t="s">
        <v>82</v>
      </c>
      <c r="AW318" s="13" t="s">
        <v>33</v>
      </c>
      <c r="AX318" s="13" t="s">
        <v>80</v>
      </c>
      <c r="AY318" s="203" t="s">
        <v>135</v>
      </c>
    </row>
    <row r="319" spans="1:65" s="2" customFormat="1" ht="24.2" customHeight="1">
      <c r="A319" s="35"/>
      <c r="B319" s="36"/>
      <c r="C319" s="174" t="s">
        <v>499</v>
      </c>
      <c r="D319" s="174" t="s">
        <v>138</v>
      </c>
      <c r="E319" s="175" t="s">
        <v>500</v>
      </c>
      <c r="F319" s="176" t="s">
        <v>501</v>
      </c>
      <c r="G319" s="177" t="s">
        <v>152</v>
      </c>
      <c r="H319" s="178">
        <v>0.004</v>
      </c>
      <c r="I319" s="179"/>
      <c r="J319" s="180">
        <f>ROUND(I319*H319,2)</f>
        <v>0</v>
      </c>
      <c r="K319" s="176" t="s">
        <v>142</v>
      </c>
      <c r="L319" s="40"/>
      <c r="M319" s="181" t="s">
        <v>19</v>
      </c>
      <c r="N319" s="182" t="s">
        <v>43</v>
      </c>
      <c r="O319" s="65"/>
      <c r="P319" s="183">
        <f>O319*H319</f>
        <v>0</v>
      </c>
      <c r="Q319" s="183">
        <v>0</v>
      </c>
      <c r="R319" s="183">
        <f>Q319*H319</f>
        <v>0</v>
      </c>
      <c r="S319" s="183">
        <v>0</v>
      </c>
      <c r="T319" s="184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85" t="s">
        <v>247</v>
      </c>
      <c r="AT319" s="185" t="s">
        <v>138</v>
      </c>
      <c r="AU319" s="185" t="s">
        <v>82</v>
      </c>
      <c r="AY319" s="18" t="s">
        <v>135</v>
      </c>
      <c r="BE319" s="186">
        <f>IF(N319="základní",J319,0)</f>
        <v>0</v>
      </c>
      <c r="BF319" s="186">
        <f>IF(N319="snížená",J319,0)</f>
        <v>0</v>
      </c>
      <c r="BG319" s="186">
        <f>IF(N319="zákl. přenesená",J319,0)</f>
        <v>0</v>
      </c>
      <c r="BH319" s="186">
        <f>IF(N319="sníž. přenesená",J319,0)</f>
        <v>0</v>
      </c>
      <c r="BI319" s="186">
        <f>IF(N319="nulová",J319,0)</f>
        <v>0</v>
      </c>
      <c r="BJ319" s="18" t="s">
        <v>80</v>
      </c>
      <c r="BK319" s="186">
        <f>ROUND(I319*H319,2)</f>
        <v>0</v>
      </c>
      <c r="BL319" s="18" t="s">
        <v>247</v>
      </c>
      <c r="BM319" s="185" t="s">
        <v>502</v>
      </c>
    </row>
    <row r="320" spans="1:47" s="2" customFormat="1" ht="11.25">
      <c r="A320" s="35"/>
      <c r="B320" s="36"/>
      <c r="C320" s="37"/>
      <c r="D320" s="187" t="s">
        <v>145</v>
      </c>
      <c r="E320" s="37"/>
      <c r="F320" s="188" t="s">
        <v>503</v>
      </c>
      <c r="G320" s="37"/>
      <c r="H320" s="37"/>
      <c r="I320" s="189"/>
      <c r="J320" s="37"/>
      <c r="K320" s="37"/>
      <c r="L320" s="40"/>
      <c r="M320" s="190"/>
      <c r="N320" s="191"/>
      <c r="O320" s="65"/>
      <c r="P320" s="65"/>
      <c r="Q320" s="65"/>
      <c r="R320" s="65"/>
      <c r="S320" s="65"/>
      <c r="T320" s="66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8" t="s">
        <v>145</v>
      </c>
      <c r="AU320" s="18" t="s">
        <v>82</v>
      </c>
    </row>
    <row r="321" spans="1:65" s="2" customFormat="1" ht="24.2" customHeight="1">
      <c r="A321" s="35"/>
      <c r="B321" s="36"/>
      <c r="C321" s="174" t="s">
        <v>504</v>
      </c>
      <c r="D321" s="174" t="s">
        <v>138</v>
      </c>
      <c r="E321" s="175" t="s">
        <v>505</v>
      </c>
      <c r="F321" s="176" t="s">
        <v>506</v>
      </c>
      <c r="G321" s="177" t="s">
        <v>152</v>
      </c>
      <c r="H321" s="178">
        <v>0.004</v>
      </c>
      <c r="I321" s="179"/>
      <c r="J321" s="180">
        <f>ROUND(I321*H321,2)</f>
        <v>0</v>
      </c>
      <c r="K321" s="176" t="s">
        <v>142</v>
      </c>
      <c r="L321" s="40"/>
      <c r="M321" s="181" t="s">
        <v>19</v>
      </c>
      <c r="N321" s="182" t="s">
        <v>43</v>
      </c>
      <c r="O321" s="65"/>
      <c r="P321" s="183">
        <f>O321*H321</f>
        <v>0</v>
      </c>
      <c r="Q321" s="183">
        <v>0</v>
      </c>
      <c r="R321" s="183">
        <f>Q321*H321</f>
        <v>0</v>
      </c>
      <c r="S321" s="183">
        <v>0</v>
      </c>
      <c r="T321" s="184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85" t="s">
        <v>247</v>
      </c>
      <c r="AT321" s="185" t="s">
        <v>138</v>
      </c>
      <c r="AU321" s="185" t="s">
        <v>82</v>
      </c>
      <c r="AY321" s="18" t="s">
        <v>135</v>
      </c>
      <c r="BE321" s="186">
        <f>IF(N321="základní",J321,0)</f>
        <v>0</v>
      </c>
      <c r="BF321" s="186">
        <f>IF(N321="snížená",J321,0)</f>
        <v>0</v>
      </c>
      <c r="BG321" s="186">
        <f>IF(N321="zákl. přenesená",J321,0)</f>
        <v>0</v>
      </c>
      <c r="BH321" s="186">
        <f>IF(N321="sníž. přenesená",J321,0)</f>
        <v>0</v>
      </c>
      <c r="BI321" s="186">
        <f>IF(N321="nulová",J321,0)</f>
        <v>0</v>
      </c>
      <c r="BJ321" s="18" t="s">
        <v>80</v>
      </c>
      <c r="BK321" s="186">
        <f>ROUND(I321*H321,2)</f>
        <v>0</v>
      </c>
      <c r="BL321" s="18" t="s">
        <v>247</v>
      </c>
      <c r="BM321" s="185" t="s">
        <v>507</v>
      </c>
    </row>
    <row r="322" spans="1:47" s="2" customFormat="1" ht="11.25">
      <c r="A322" s="35"/>
      <c r="B322" s="36"/>
      <c r="C322" s="37"/>
      <c r="D322" s="187" t="s">
        <v>145</v>
      </c>
      <c r="E322" s="37"/>
      <c r="F322" s="188" t="s">
        <v>508</v>
      </c>
      <c r="G322" s="37"/>
      <c r="H322" s="37"/>
      <c r="I322" s="189"/>
      <c r="J322" s="37"/>
      <c r="K322" s="37"/>
      <c r="L322" s="40"/>
      <c r="M322" s="190"/>
      <c r="N322" s="191"/>
      <c r="O322" s="65"/>
      <c r="P322" s="65"/>
      <c r="Q322" s="65"/>
      <c r="R322" s="65"/>
      <c r="S322" s="65"/>
      <c r="T322" s="66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8" t="s">
        <v>145</v>
      </c>
      <c r="AU322" s="18" t="s">
        <v>82</v>
      </c>
    </row>
    <row r="323" spans="2:63" s="12" customFormat="1" ht="22.9" customHeight="1">
      <c r="B323" s="158"/>
      <c r="C323" s="159"/>
      <c r="D323" s="160" t="s">
        <v>71</v>
      </c>
      <c r="E323" s="172" t="s">
        <v>509</v>
      </c>
      <c r="F323" s="172" t="s">
        <v>510</v>
      </c>
      <c r="G323" s="159"/>
      <c r="H323" s="159"/>
      <c r="I323" s="162"/>
      <c r="J323" s="173">
        <f>BK323</f>
        <v>0</v>
      </c>
      <c r="K323" s="159"/>
      <c r="L323" s="164"/>
      <c r="M323" s="165"/>
      <c r="N323" s="166"/>
      <c r="O323" s="166"/>
      <c r="P323" s="167">
        <f>SUM(P324:P331)</f>
        <v>0</v>
      </c>
      <c r="Q323" s="166"/>
      <c r="R323" s="167">
        <f>SUM(R324:R331)</f>
        <v>0</v>
      </c>
      <c r="S323" s="166"/>
      <c r="T323" s="168">
        <f>SUM(T324:T331)</f>
        <v>0</v>
      </c>
      <c r="AR323" s="169" t="s">
        <v>82</v>
      </c>
      <c r="AT323" s="170" t="s">
        <v>71</v>
      </c>
      <c r="AU323" s="170" t="s">
        <v>80</v>
      </c>
      <c r="AY323" s="169" t="s">
        <v>135</v>
      </c>
      <c r="BK323" s="171">
        <f>SUM(BK324:BK331)</f>
        <v>0</v>
      </c>
    </row>
    <row r="324" spans="1:65" s="2" customFormat="1" ht="21.75" customHeight="1">
      <c r="A324" s="35"/>
      <c r="B324" s="36"/>
      <c r="C324" s="174" t="s">
        <v>511</v>
      </c>
      <c r="D324" s="174" t="s">
        <v>138</v>
      </c>
      <c r="E324" s="175" t="s">
        <v>512</v>
      </c>
      <c r="F324" s="176" t="s">
        <v>513</v>
      </c>
      <c r="G324" s="177" t="s">
        <v>368</v>
      </c>
      <c r="H324" s="178">
        <v>1</v>
      </c>
      <c r="I324" s="179"/>
      <c r="J324" s="180">
        <f>ROUND(I324*H324,2)</f>
        <v>0</v>
      </c>
      <c r="K324" s="176" t="s">
        <v>19</v>
      </c>
      <c r="L324" s="40"/>
      <c r="M324" s="181" t="s">
        <v>19</v>
      </c>
      <c r="N324" s="182" t="s">
        <v>43</v>
      </c>
      <c r="O324" s="65"/>
      <c r="P324" s="183">
        <f>O324*H324</f>
        <v>0</v>
      </c>
      <c r="Q324" s="183">
        <v>0</v>
      </c>
      <c r="R324" s="183">
        <f>Q324*H324</f>
        <v>0</v>
      </c>
      <c r="S324" s="183">
        <v>0</v>
      </c>
      <c r="T324" s="184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85" t="s">
        <v>247</v>
      </c>
      <c r="AT324" s="185" t="s">
        <v>138</v>
      </c>
      <c r="AU324" s="185" t="s">
        <v>82</v>
      </c>
      <c r="AY324" s="18" t="s">
        <v>135</v>
      </c>
      <c r="BE324" s="186">
        <f>IF(N324="základní",J324,0)</f>
        <v>0</v>
      </c>
      <c r="BF324" s="186">
        <f>IF(N324="snížená",J324,0)</f>
        <v>0</v>
      </c>
      <c r="BG324" s="186">
        <f>IF(N324="zákl. přenesená",J324,0)</f>
        <v>0</v>
      </c>
      <c r="BH324" s="186">
        <f>IF(N324="sníž. přenesená",J324,0)</f>
        <v>0</v>
      </c>
      <c r="BI324" s="186">
        <f>IF(N324="nulová",J324,0)</f>
        <v>0</v>
      </c>
      <c r="BJ324" s="18" t="s">
        <v>80</v>
      </c>
      <c r="BK324" s="186">
        <f>ROUND(I324*H324,2)</f>
        <v>0</v>
      </c>
      <c r="BL324" s="18" t="s">
        <v>247</v>
      </c>
      <c r="BM324" s="185" t="s">
        <v>514</v>
      </c>
    </row>
    <row r="325" spans="1:65" s="2" customFormat="1" ht="16.5" customHeight="1">
      <c r="A325" s="35"/>
      <c r="B325" s="36"/>
      <c r="C325" s="174" t="s">
        <v>515</v>
      </c>
      <c r="D325" s="174" t="s">
        <v>138</v>
      </c>
      <c r="E325" s="175" t="s">
        <v>516</v>
      </c>
      <c r="F325" s="176" t="s">
        <v>517</v>
      </c>
      <c r="G325" s="177" t="s">
        <v>368</v>
      </c>
      <c r="H325" s="178">
        <v>1</v>
      </c>
      <c r="I325" s="179"/>
      <c r="J325" s="180">
        <f>ROUND(I325*H325,2)</f>
        <v>0</v>
      </c>
      <c r="K325" s="176" t="s">
        <v>19</v>
      </c>
      <c r="L325" s="40"/>
      <c r="M325" s="181" t="s">
        <v>19</v>
      </c>
      <c r="N325" s="182" t="s">
        <v>43</v>
      </c>
      <c r="O325" s="65"/>
      <c r="P325" s="183">
        <f>O325*H325</f>
        <v>0</v>
      </c>
      <c r="Q325" s="183">
        <v>0</v>
      </c>
      <c r="R325" s="183">
        <f>Q325*H325</f>
        <v>0</v>
      </c>
      <c r="S325" s="183">
        <v>0</v>
      </c>
      <c r="T325" s="184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85" t="s">
        <v>247</v>
      </c>
      <c r="AT325" s="185" t="s">
        <v>138</v>
      </c>
      <c r="AU325" s="185" t="s">
        <v>82</v>
      </c>
      <c r="AY325" s="18" t="s">
        <v>135</v>
      </c>
      <c r="BE325" s="186">
        <f>IF(N325="základní",J325,0)</f>
        <v>0</v>
      </c>
      <c r="BF325" s="186">
        <f>IF(N325="snížená",J325,0)</f>
        <v>0</v>
      </c>
      <c r="BG325" s="186">
        <f>IF(N325="zákl. přenesená",J325,0)</f>
        <v>0</v>
      </c>
      <c r="BH325" s="186">
        <f>IF(N325="sníž. přenesená",J325,0)</f>
        <v>0</v>
      </c>
      <c r="BI325" s="186">
        <f>IF(N325="nulová",J325,0)</f>
        <v>0</v>
      </c>
      <c r="BJ325" s="18" t="s">
        <v>80</v>
      </c>
      <c r="BK325" s="186">
        <f>ROUND(I325*H325,2)</f>
        <v>0</v>
      </c>
      <c r="BL325" s="18" t="s">
        <v>247</v>
      </c>
      <c r="BM325" s="185" t="s">
        <v>518</v>
      </c>
    </row>
    <row r="326" spans="1:65" s="2" customFormat="1" ht="16.5" customHeight="1">
      <c r="A326" s="35"/>
      <c r="B326" s="36"/>
      <c r="C326" s="174" t="s">
        <v>519</v>
      </c>
      <c r="D326" s="174" t="s">
        <v>138</v>
      </c>
      <c r="E326" s="175" t="s">
        <v>520</v>
      </c>
      <c r="F326" s="176" t="s">
        <v>521</v>
      </c>
      <c r="G326" s="177" t="s">
        <v>359</v>
      </c>
      <c r="H326" s="178">
        <v>1</v>
      </c>
      <c r="I326" s="179"/>
      <c r="J326" s="180">
        <f>ROUND(I326*H326,2)</f>
        <v>0</v>
      </c>
      <c r="K326" s="176" t="s">
        <v>19</v>
      </c>
      <c r="L326" s="40"/>
      <c r="M326" s="181" t="s">
        <v>19</v>
      </c>
      <c r="N326" s="182" t="s">
        <v>43</v>
      </c>
      <c r="O326" s="65"/>
      <c r="P326" s="183">
        <f>O326*H326</f>
        <v>0</v>
      </c>
      <c r="Q326" s="183">
        <v>0</v>
      </c>
      <c r="R326" s="183">
        <f>Q326*H326</f>
        <v>0</v>
      </c>
      <c r="S326" s="183">
        <v>0</v>
      </c>
      <c r="T326" s="184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85" t="s">
        <v>247</v>
      </c>
      <c r="AT326" s="185" t="s">
        <v>138</v>
      </c>
      <c r="AU326" s="185" t="s">
        <v>82</v>
      </c>
      <c r="AY326" s="18" t="s">
        <v>135</v>
      </c>
      <c r="BE326" s="186">
        <f>IF(N326="základní",J326,0)</f>
        <v>0</v>
      </c>
      <c r="BF326" s="186">
        <f>IF(N326="snížená",J326,0)</f>
        <v>0</v>
      </c>
      <c r="BG326" s="186">
        <f>IF(N326="zákl. přenesená",J326,0)</f>
        <v>0</v>
      </c>
      <c r="BH326" s="186">
        <f>IF(N326="sníž. přenesená",J326,0)</f>
        <v>0</v>
      </c>
      <c r="BI326" s="186">
        <f>IF(N326="nulová",J326,0)</f>
        <v>0</v>
      </c>
      <c r="BJ326" s="18" t="s">
        <v>80</v>
      </c>
      <c r="BK326" s="186">
        <f>ROUND(I326*H326,2)</f>
        <v>0</v>
      </c>
      <c r="BL326" s="18" t="s">
        <v>247</v>
      </c>
      <c r="BM326" s="185" t="s">
        <v>522</v>
      </c>
    </row>
    <row r="327" spans="1:65" s="2" customFormat="1" ht="24.2" customHeight="1">
      <c r="A327" s="35"/>
      <c r="B327" s="36"/>
      <c r="C327" s="174" t="s">
        <v>523</v>
      </c>
      <c r="D327" s="174" t="s">
        <v>138</v>
      </c>
      <c r="E327" s="175" t="s">
        <v>524</v>
      </c>
      <c r="F327" s="176" t="s">
        <v>525</v>
      </c>
      <c r="G327" s="177" t="s">
        <v>359</v>
      </c>
      <c r="H327" s="178">
        <v>2</v>
      </c>
      <c r="I327" s="179"/>
      <c r="J327" s="180">
        <f>ROUND(I327*H327,2)</f>
        <v>0</v>
      </c>
      <c r="K327" s="176" t="s">
        <v>19</v>
      </c>
      <c r="L327" s="40"/>
      <c r="M327" s="181" t="s">
        <v>19</v>
      </c>
      <c r="N327" s="182" t="s">
        <v>43</v>
      </c>
      <c r="O327" s="65"/>
      <c r="P327" s="183">
        <f>O327*H327</f>
        <v>0</v>
      </c>
      <c r="Q327" s="183">
        <v>0</v>
      </c>
      <c r="R327" s="183">
        <f>Q327*H327</f>
        <v>0</v>
      </c>
      <c r="S327" s="183">
        <v>0</v>
      </c>
      <c r="T327" s="184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85" t="s">
        <v>247</v>
      </c>
      <c r="AT327" s="185" t="s">
        <v>138</v>
      </c>
      <c r="AU327" s="185" t="s">
        <v>82</v>
      </c>
      <c r="AY327" s="18" t="s">
        <v>135</v>
      </c>
      <c r="BE327" s="186">
        <f>IF(N327="základní",J327,0)</f>
        <v>0</v>
      </c>
      <c r="BF327" s="186">
        <f>IF(N327="snížená",J327,0)</f>
        <v>0</v>
      </c>
      <c r="BG327" s="186">
        <f>IF(N327="zákl. přenesená",J327,0)</f>
        <v>0</v>
      </c>
      <c r="BH327" s="186">
        <f>IF(N327="sníž. přenesená",J327,0)</f>
        <v>0</v>
      </c>
      <c r="BI327" s="186">
        <f>IF(N327="nulová",J327,0)</f>
        <v>0</v>
      </c>
      <c r="BJ327" s="18" t="s">
        <v>80</v>
      </c>
      <c r="BK327" s="186">
        <f>ROUND(I327*H327,2)</f>
        <v>0</v>
      </c>
      <c r="BL327" s="18" t="s">
        <v>247</v>
      </c>
      <c r="BM327" s="185" t="s">
        <v>526</v>
      </c>
    </row>
    <row r="328" spans="1:65" s="2" customFormat="1" ht="24.2" customHeight="1">
      <c r="A328" s="35"/>
      <c r="B328" s="36"/>
      <c r="C328" s="174" t="s">
        <v>527</v>
      </c>
      <c r="D328" s="174" t="s">
        <v>138</v>
      </c>
      <c r="E328" s="175" t="s">
        <v>528</v>
      </c>
      <c r="F328" s="176" t="s">
        <v>529</v>
      </c>
      <c r="G328" s="177" t="s">
        <v>152</v>
      </c>
      <c r="H328" s="178">
        <v>0.5</v>
      </c>
      <c r="I328" s="179"/>
      <c r="J328" s="180">
        <f>ROUND(I328*H328,2)</f>
        <v>0</v>
      </c>
      <c r="K328" s="176" t="s">
        <v>142</v>
      </c>
      <c r="L328" s="40"/>
      <c r="M328" s="181" t="s">
        <v>19</v>
      </c>
      <c r="N328" s="182" t="s">
        <v>43</v>
      </c>
      <c r="O328" s="65"/>
      <c r="P328" s="183">
        <f>O328*H328</f>
        <v>0</v>
      </c>
      <c r="Q328" s="183">
        <v>0</v>
      </c>
      <c r="R328" s="183">
        <f>Q328*H328</f>
        <v>0</v>
      </c>
      <c r="S328" s="183">
        <v>0</v>
      </c>
      <c r="T328" s="184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85" t="s">
        <v>247</v>
      </c>
      <c r="AT328" s="185" t="s">
        <v>138</v>
      </c>
      <c r="AU328" s="185" t="s">
        <v>82</v>
      </c>
      <c r="AY328" s="18" t="s">
        <v>135</v>
      </c>
      <c r="BE328" s="186">
        <f>IF(N328="základní",J328,0)</f>
        <v>0</v>
      </c>
      <c r="BF328" s="186">
        <f>IF(N328="snížená",J328,0)</f>
        <v>0</v>
      </c>
      <c r="BG328" s="186">
        <f>IF(N328="zákl. přenesená",J328,0)</f>
        <v>0</v>
      </c>
      <c r="BH328" s="186">
        <f>IF(N328="sníž. přenesená",J328,0)</f>
        <v>0</v>
      </c>
      <c r="BI328" s="186">
        <f>IF(N328="nulová",J328,0)</f>
        <v>0</v>
      </c>
      <c r="BJ328" s="18" t="s">
        <v>80</v>
      </c>
      <c r="BK328" s="186">
        <f>ROUND(I328*H328,2)</f>
        <v>0</v>
      </c>
      <c r="BL328" s="18" t="s">
        <v>247</v>
      </c>
      <c r="BM328" s="185" t="s">
        <v>530</v>
      </c>
    </row>
    <row r="329" spans="1:47" s="2" customFormat="1" ht="11.25">
      <c r="A329" s="35"/>
      <c r="B329" s="36"/>
      <c r="C329" s="37"/>
      <c r="D329" s="187" t="s">
        <v>145</v>
      </c>
      <c r="E329" s="37"/>
      <c r="F329" s="188" t="s">
        <v>531</v>
      </c>
      <c r="G329" s="37"/>
      <c r="H329" s="37"/>
      <c r="I329" s="189"/>
      <c r="J329" s="37"/>
      <c r="K329" s="37"/>
      <c r="L329" s="40"/>
      <c r="M329" s="190"/>
      <c r="N329" s="191"/>
      <c r="O329" s="65"/>
      <c r="P329" s="65"/>
      <c r="Q329" s="65"/>
      <c r="R329" s="65"/>
      <c r="S329" s="65"/>
      <c r="T329" s="66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T329" s="18" t="s">
        <v>145</v>
      </c>
      <c r="AU329" s="18" t="s">
        <v>82</v>
      </c>
    </row>
    <row r="330" spans="1:65" s="2" customFormat="1" ht="24.2" customHeight="1">
      <c r="A330" s="35"/>
      <c r="B330" s="36"/>
      <c r="C330" s="174" t="s">
        <v>532</v>
      </c>
      <c r="D330" s="174" t="s">
        <v>138</v>
      </c>
      <c r="E330" s="175" t="s">
        <v>533</v>
      </c>
      <c r="F330" s="176" t="s">
        <v>534</v>
      </c>
      <c r="G330" s="177" t="s">
        <v>152</v>
      </c>
      <c r="H330" s="178">
        <v>0.5</v>
      </c>
      <c r="I330" s="179"/>
      <c r="J330" s="180">
        <f>ROUND(I330*H330,2)</f>
        <v>0</v>
      </c>
      <c r="K330" s="176" t="s">
        <v>142</v>
      </c>
      <c r="L330" s="40"/>
      <c r="M330" s="181" t="s">
        <v>19</v>
      </c>
      <c r="N330" s="182" t="s">
        <v>43</v>
      </c>
      <c r="O330" s="65"/>
      <c r="P330" s="183">
        <f>O330*H330</f>
        <v>0</v>
      </c>
      <c r="Q330" s="183">
        <v>0</v>
      </c>
      <c r="R330" s="183">
        <f>Q330*H330</f>
        <v>0</v>
      </c>
      <c r="S330" s="183">
        <v>0</v>
      </c>
      <c r="T330" s="184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85" t="s">
        <v>247</v>
      </c>
      <c r="AT330" s="185" t="s">
        <v>138</v>
      </c>
      <c r="AU330" s="185" t="s">
        <v>82</v>
      </c>
      <c r="AY330" s="18" t="s">
        <v>135</v>
      </c>
      <c r="BE330" s="186">
        <f>IF(N330="základní",J330,0)</f>
        <v>0</v>
      </c>
      <c r="BF330" s="186">
        <f>IF(N330="snížená",J330,0)</f>
        <v>0</v>
      </c>
      <c r="BG330" s="186">
        <f>IF(N330="zákl. přenesená",J330,0)</f>
        <v>0</v>
      </c>
      <c r="BH330" s="186">
        <f>IF(N330="sníž. přenesená",J330,0)</f>
        <v>0</v>
      </c>
      <c r="BI330" s="186">
        <f>IF(N330="nulová",J330,0)</f>
        <v>0</v>
      </c>
      <c r="BJ330" s="18" t="s">
        <v>80</v>
      </c>
      <c r="BK330" s="186">
        <f>ROUND(I330*H330,2)</f>
        <v>0</v>
      </c>
      <c r="BL330" s="18" t="s">
        <v>247</v>
      </c>
      <c r="BM330" s="185" t="s">
        <v>535</v>
      </c>
    </row>
    <row r="331" spans="1:47" s="2" customFormat="1" ht="11.25">
      <c r="A331" s="35"/>
      <c r="B331" s="36"/>
      <c r="C331" s="37"/>
      <c r="D331" s="187" t="s">
        <v>145</v>
      </c>
      <c r="E331" s="37"/>
      <c r="F331" s="188" t="s">
        <v>536</v>
      </c>
      <c r="G331" s="37"/>
      <c r="H331" s="37"/>
      <c r="I331" s="189"/>
      <c r="J331" s="37"/>
      <c r="K331" s="37"/>
      <c r="L331" s="40"/>
      <c r="M331" s="190"/>
      <c r="N331" s="191"/>
      <c r="O331" s="65"/>
      <c r="P331" s="65"/>
      <c r="Q331" s="65"/>
      <c r="R331" s="65"/>
      <c r="S331" s="65"/>
      <c r="T331" s="66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T331" s="18" t="s">
        <v>145</v>
      </c>
      <c r="AU331" s="18" t="s">
        <v>82</v>
      </c>
    </row>
    <row r="332" spans="2:63" s="12" customFormat="1" ht="22.9" customHeight="1">
      <c r="B332" s="158"/>
      <c r="C332" s="159"/>
      <c r="D332" s="160" t="s">
        <v>71</v>
      </c>
      <c r="E332" s="172" t="s">
        <v>537</v>
      </c>
      <c r="F332" s="172" t="s">
        <v>538</v>
      </c>
      <c r="G332" s="159"/>
      <c r="H332" s="159"/>
      <c r="I332" s="162"/>
      <c r="J332" s="173">
        <f>BK332</f>
        <v>0</v>
      </c>
      <c r="K332" s="159"/>
      <c r="L332" s="164"/>
      <c r="M332" s="165"/>
      <c r="N332" s="166"/>
      <c r="O332" s="166"/>
      <c r="P332" s="167">
        <f>SUM(P333:P336)</f>
        <v>0</v>
      </c>
      <c r="Q332" s="166"/>
      <c r="R332" s="167">
        <f>SUM(R333:R336)</f>
        <v>0</v>
      </c>
      <c r="S332" s="166"/>
      <c r="T332" s="168">
        <f>SUM(T333:T336)</f>
        <v>0</v>
      </c>
      <c r="AR332" s="169" t="s">
        <v>82</v>
      </c>
      <c r="AT332" s="170" t="s">
        <v>71</v>
      </c>
      <c r="AU332" s="170" t="s">
        <v>80</v>
      </c>
      <c r="AY332" s="169" t="s">
        <v>135</v>
      </c>
      <c r="BK332" s="171">
        <f>SUM(BK333:BK336)</f>
        <v>0</v>
      </c>
    </row>
    <row r="333" spans="1:65" s="2" customFormat="1" ht="16.5" customHeight="1">
      <c r="A333" s="35"/>
      <c r="B333" s="36"/>
      <c r="C333" s="174" t="s">
        <v>539</v>
      </c>
      <c r="D333" s="174" t="s">
        <v>138</v>
      </c>
      <c r="E333" s="175" t="s">
        <v>540</v>
      </c>
      <c r="F333" s="176" t="s">
        <v>541</v>
      </c>
      <c r="G333" s="177" t="s">
        <v>359</v>
      </c>
      <c r="H333" s="178">
        <v>1</v>
      </c>
      <c r="I333" s="179"/>
      <c r="J333" s="180">
        <f>ROUND(I333*H333,2)</f>
        <v>0</v>
      </c>
      <c r="K333" s="176" t="s">
        <v>19</v>
      </c>
      <c r="L333" s="40"/>
      <c r="M333" s="181" t="s">
        <v>19</v>
      </c>
      <c r="N333" s="182" t="s">
        <v>43</v>
      </c>
      <c r="O333" s="65"/>
      <c r="P333" s="183">
        <f>O333*H333</f>
        <v>0</v>
      </c>
      <c r="Q333" s="183">
        <v>0</v>
      </c>
      <c r="R333" s="183">
        <f>Q333*H333</f>
        <v>0</v>
      </c>
      <c r="S333" s="183">
        <v>0</v>
      </c>
      <c r="T333" s="184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85" t="s">
        <v>247</v>
      </c>
      <c r="AT333" s="185" t="s">
        <v>138</v>
      </c>
      <c r="AU333" s="185" t="s">
        <v>82</v>
      </c>
      <c r="AY333" s="18" t="s">
        <v>135</v>
      </c>
      <c r="BE333" s="186">
        <f>IF(N333="základní",J333,0)</f>
        <v>0</v>
      </c>
      <c r="BF333" s="186">
        <f>IF(N333="snížená",J333,0)</f>
        <v>0</v>
      </c>
      <c r="BG333" s="186">
        <f>IF(N333="zákl. přenesená",J333,0)</f>
        <v>0</v>
      </c>
      <c r="BH333" s="186">
        <f>IF(N333="sníž. přenesená",J333,0)</f>
        <v>0</v>
      </c>
      <c r="BI333" s="186">
        <f>IF(N333="nulová",J333,0)</f>
        <v>0</v>
      </c>
      <c r="BJ333" s="18" t="s">
        <v>80</v>
      </c>
      <c r="BK333" s="186">
        <f>ROUND(I333*H333,2)</f>
        <v>0</v>
      </c>
      <c r="BL333" s="18" t="s">
        <v>247</v>
      </c>
      <c r="BM333" s="185" t="s">
        <v>542</v>
      </c>
    </row>
    <row r="334" spans="1:65" s="2" customFormat="1" ht="16.5" customHeight="1">
      <c r="A334" s="35"/>
      <c r="B334" s="36"/>
      <c r="C334" s="174" t="s">
        <v>543</v>
      </c>
      <c r="D334" s="174" t="s">
        <v>138</v>
      </c>
      <c r="E334" s="175" t="s">
        <v>544</v>
      </c>
      <c r="F334" s="176" t="s">
        <v>545</v>
      </c>
      <c r="G334" s="177" t="s">
        <v>359</v>
      </c>
      <c r="H334" s="178">
        <v>1</v>
      </c>
      <c r="I334" s="179"/>
      <c r="J334" s="180">
        <f>ROUND(I334*H334,2)</f>
        <v>0</v>
      </c>
      <c r="K334" s="176" t="s">
        <v>19</v>
      </c>
      <c r="L334" s="40"/>
      <c r="M334" s="181" t="s">
        <v>19</v>
      </c>
      <c r="N334" s="182" t="s">
        <v>43</v>
      </c>
      <c r="O334" s="65"/>
      <c r="P334" s="183">
        <f>O334*H334</f>
        <v>0</v>
      </c>
      <c r="Q334" s="183">
        <v>0</v>
      </c>
      <c r="R334" s="183">
        <f>Q334*H334</f>
        <v>0</v>
      </c>
      <c r="S334" s="183">
        <v>0</v>
      </c>
      <c r="T334" s="184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85" t="s">
        <v>247</v>
      </c>
      <c r="AT334" s="185" t="s">
        <v>138</v>
      </c>
      <c r="AU334" s="185" t="s">
        <v>82</v>
      </c>
      <c r="AY334" s="18" t="s">
        <v>135</v>
      </c>
      <c r="BE334" s="186">
        <f>IF(N334="základní",J334,0)</f>
        <v>0</v>
      </c>
      <c r="BF334" s="186">
        <f>IF(N334="snížená",J334,0)</f>
        <v>0</v>
      </c>
      <c r="BG334" s="186">
        <f>IF(N334="zákl. přenesená",J334,0)</f>
        <v>0</v>
      </c>
      <c r="BH334" s="186">
        <f>IF(N334="sníž. přenesená",J334,0)</f>
        <v>0</v>
      </c>
      <c r="BI334" s="186">
        <f>IF(N334="nulová",J334,0)</f>
        <v>0</v>
      </c>
      <c r="BJ334" s="18" t="s">
        <v>80</v>
      </c>
      <c r="BK334" s="186">
        <f>ROUND(I334*H334,2)</f>
        <v>0</v>
      </c>
      <c r="BL334" s="18" t="s">
        <v>247</v>
      </c>
      <c r="BM334" s="185" t="s">
        <v>546</v>
      </c>
    </row>
    <row r="335" spans="1:65" s="2" customFormat="1" ht="24.2" customHeight="1">
      <c r="A335" s="35"/>
      <c r="B335" s="36"/>
      <c r="C335" s="174" t="s">
        <v>547</v>
      </c>
      <c r="D335" s="174" t="s">
        <v>138</v>
      </c>
      <c r="E335" s="175" t="s">
        <v>548</v>
      </c>
      <c r="F335" s="176" t="s">
        <v>549</v>
      </c>
      <c r="G335" s="177" t="s">
        <v>152</v>
      </c>
      <c r="H335" s="178">
        <v>0.3</v>
      </c>
      <c r="I335" s="179"/>
      <c r="J335" s="180">
        <f>ROUND(I335*H335,2)</f>
        <v>0</v>
      </c>
      <c r="K335" s="176" t="s">
        <v>142</v>
      </c>
      <c r="L335" s="40"/>
      <c r="M335" s="181" t="s">
        <v>19</v>
      </c>
      <c r="N335" s="182" t="s">
        <v>43</v>
      </c>
      <c r="O335" s="65"/>
      <c r="P335" s="183">
        <f>O335*H335</f>
        <v>0</v>
      </c>
      <c r="Q335" s="183">
        <v>0</v>
      </c>
      <c r="R335" s="183">
        <f>Q335*H335</f>
        <v>0</v>
      </c>
      <c r="S335" s="183">
        <v>0</v>
      </c>
      <c r="T335" s="184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85" t="s">
        <v>247</v>
      </c>
      <c r="AT335" s="185" t="s">
        <v>138</v>
      </c>
      <c r="AU335" s="185" t="s">
        <v>82</v>
      </c>
      <c r="AY335" s="18" t="s">
        <v>135</v>
      </c>
      <c r="BE335" s="186">
        <f>IF(N335="základní",J335,0)</f>
        <v>0</v>
      </c>
      <c r="BF335" s="186">
        <f>IF(N335="snížená",J335,0)</f>
        <v>0</v>
      </c>
      <c r="BG335" s="186">
        <f>IF(N335="zákl. přenesená",J335,0)</f>
        <v>0</v>
      </c>
      <c r="BH335" s="186">
        <f>IF(N335="sníž. přenesená",J335,0)</f>
        <v>0</v>
      </c>
      <c r="BI335" s="186">
        <f>IF(N335="nulová",J335,0)</f>
        <v>0</v>
      </c>
      <c r="BJ335" s="18" t="s">
        <v>80</v>
      </c>
      <c r="BK335" s="186">
        <f>ROUND(I335*H335,2)</f>
        <v>0</v>
      </c>
      <c r="BL335" s="18" t="s">
        <v>247</v>
      </c>
      <c r="BM335" s="185" t="s">
        <v>550</v>
      </c>
    </row>
    <row r="336" spans="1:47" s="2" customFormat="1" ht="11.25">
      <c r="A336" s="35"/>
      <c r="B336" s="36"/>
      <c r="C336" s="37"/>
      <c r="D336" s="187" t="s">
        <v>145</v>
      </c>
      <c r="E336" s="37"/>
      <c r="F336" s="188" t="s">
        <v>551</v>
      </c>
      <c r="G336" s="37"/>
      <c r="H336" s="37"/>
      <c r="I336" s="189"/>
      <c r="J336" s="37"/>
      <c r="K336" s="37"/>
      <c r="L336" s="40"/>
      <c r="M336" s="190"/>
      <c r="N336" s="191"/>
      <c r="O336" s="65"/>
      <c r="P336" s="65"/>
      <c r="Q336" s="65"/>
      <c r="R336" s="65"/>
      <c r="S336" s="65"/>
      <c r="T336" s="66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8" t="s">
        <v>145</v>
      </c>
      <c r="AU336" s="18" t="s">
        <v>82</v>
      </c>
    </row>
    <row r="337" spans="2:63" s="12" customFormat="1" ht="22.9" customHeight="1">
      <c r="B337" s="158"/>
      <c r="C337" s="159"/>
      <c r="D337" s="160" t="s">
        <v>71</v>
      </c>
      <c r="E337" s="172" t="s">
        <v>552</v>
      </c>
      <c r="F337" s="172" t="s">
        <v>553</v>
      </c>
      <c r="G337" s="159"/>
      <c r="H337" s="159"/>
      <c r="I337" s="162"/>
      <c r="J337" s="173">
        <f>BK337</f>
        <v>0</v>
      </c>
      <c r="K337" s="159"/>
      <c r="L337" s="164"/>
      <c r="M337" s="165"/>
      <c r="N337" s="166"/>
      <c r="O337" s="166"/>
      <c r="P337" s="167">
        <f>SUM(P338:P392)</f>
        <v>0</v>
      </c>
      <c r="Q337" s="166"/>
      <c r="R337" s="167">
        <f>SUM(R338:R392)</f>
        <v>1.0344782</v>
      </c>
      <c r="S337" s="166"/>
      <c r="T337" s="168">
        <f>SUM(T338:T392)</f>
        <v>0</v>
      </c>
      <c r="AR337" s="169" t="s">
        <v>82</v>
      </c>
      <c r="AT337" s="170" t="s">
        <v>71</v>
      </c>
      <c r="AU337" s="170" t="s">
        <v>80</v>
      </c>
      <c r="AY337" s="169" t="s">
        <v>135</v>
      </c>
      <c r="BK337" s="171">
        <f>SUM(BK338:BK392)</f>
        <v>0</v>
      </c>
    </row>
    <row r="338" spans="1:65" s="2" customFormat="1" ht="16.5" customHeight="1">
      <c r="A338" s="35"/>
      <c r="B338" s="36"/>
      <c r="C338" s="174" t="s">
        <v>554</v>
      </c>
      <c r="D338" s="174" t="s">
        <v>138</v>
      </c>
      <c r="E338" s="175" t="s">
        <v>555</v>
      </c>
      <c r="F338" s="176" t="s">
        <v>556</v>
      </c>
      <c r="G338" s="177" t="s">
        <v>141</v>
      </c>
      <c r="H338" s="178">
        <v>25.98</v>
      </c>
      <c r="I338" s="179"/>
      <c r="J338" s="180">
        <f>ROUND(I338*H338,2)</f>
        <v>0</v>
      </c>
      <c r="K338" s="176" t="s">
        <v>142</v>
      </c>
      <c r="L338" s="40"/>
      <c r="M338" s="181" t="s">
        <v>19</v>
      </c>
      <c r="N338" s="182" t="s">
        <v>43</v>
      </c>
      <c r="O338" s="65"/>
      <c r="P338" s="183">
        <f>O338*H338</f>
        <v>0</v>
      </c>
      <c r="Q338" s="183">
        <v>0</v>
      </c>
      <c r="R338" s="183">
        <f>Q338*H338</f>
        <v>0</v>
      </c>
      <c r="S338" s="183">
        <v>0</v>
      </c>
      <c r="T338" s="184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85" t="s">
        <v>247</v>
      </c>
      <c r="AT338" s="185" t="s">
        <v>138</v>
      </c>
      <c r="AU338" s="185" t="s">
        <v>82</v>
      </c>
      <c r="AY338" s="18" t="s">
        <v>135</v>
      </c>
      <c r="BE338" s="186">
        <f>IF(N338="základní",J338,0)</f>
        <v>0</v>
      </c>
      <c r="BF338" s="186">
        <f>IF(N338="snížená",J338,0)</f>
        <v>0</v>
      </c>
      <c r="BG338" s="186">
        <f>IF(N338="zákl. přenesená",J338,0)</f>
        <v>0</v>
      </c>
      <c r="BH338" s="186">
        <f>IF(N338="sníž. přenesená",J338,0)</f>
        <v>0</v>
      </c>
      <c r="BI338" s="186">
        <f>IF(N338="nulová",J338,0)</f>
        <v>0</v>
      </c>
      <c r="BJ338" s="18" t="s">
        <v>80</v>
      </c>
      <c r="BK338" s="186">
        <f>ROUND(I338*H338,2)</f>
        <v>0</v>
      </c>
      <c r="BL338" s="18" t="s">
        <v>247</v>
      </c>
      <c r="BM338" s="185" t="s">
        <v>557</v>
      </c>
    </row>
    <row r="339" spans="1:47" s="2" customFormat="1" ht="11.25">
      <c r="A339" s="35"/>
      <c r="B339" s="36"/>
      <c r="C339" s="37"/>
      <c r="D339" s="187" t="s">
        <v>145</v>
      </c>
      <c r="E339" s="37"/>
      <c r="F339" s="188" t="s">
        <v>558</v>
      </c>
      <c r="G339" s="37"/>
      <c r="H339" s="37"/>
      <c r="I339" s="189"/>
      <c r="J339" s="37"/>
      <c r="K339" s="37"/>
      <c r="L339" s="40"/>
      <c r="M339" s="190"/>
      <c r="N339" s="191"/>
      <c r="O339" s="65"/>
      <c r="P339" s="65"/>
      <c r="Q339" s="65"/>
      <c r="R339" s="65"/>
      <c r="S339" s="65"/>
      <c r="T339" s="66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T339" s="18" t="s">
        <v>145</v>
      </c>
      <c r="AU339" s="18" t="s">
        <v>82</v>
      </c>
    </row>
    <row r="340" spans="2:51" s="13" customFormat="1" ht="11.25">
      <c r="B340" s="192"/>
      <c r="C340" s="193"/>
      <c r="D340" s="194" t="s">
        <v>147</v>
      </c>
      <c r="E340" s="195" t="s">
        <v>19</v>
      </c>
      <c r="F340" s="196" t="s">
        <v>559</v>
      </c>
      <c r="G340" s="193"/>
      <c r="H340" s="197">
        <v>13.55</v>
      </c>
      <c r="I340" s="198"/>
      <c r="J340" s="193"/>
      <c r="K340" s="193"/>
      <c r="L340" s="199"/>
      <c r="M340" s="200"/>
      <c r="N340" s="201"/>
      <c r="O340" s="201"/>
      <c r="P340" s="201"/>
      <c r="Q340" s="201"/>
      <c r="R340" s="201"/>
      <c r="S340" s="201"/>
      <c r="T340" s="202"/>
      <c r="AT340" s="203" t="s">
        <v>147</v>
      </c>
      <c r="AU340" s="203" t="s">
        <v>82</v>
      </c>
      <c r="AV340" s="13" t="s">
        <v>82</v>
      </c>
      <c r="AW340" s="13" t="s">
        <v>33</v>
      </c>
      <c r="AX340" s="13" t="s">
        <v>72</v>
      </c>
      <c r="AY340" s="203" t="s">
        <v>135</v>
      </c>
    </row>
    <row r="341" spans="2:51" s="13" customFormat="1" ht="11.25">
      <c r="B341" s="192"/>
      <c r="C341" s="193"/>
      <c r="D341" s="194" t="s">
        <v>147</v>
      </c>
      <c r="E341" s="195" t="s">
        <v>19</v>
      </c>
      <c r="F341" s="196" t="s">
        <v>560</v>
      </c>
      <c r="G341" s="193"/>
      <c r="H341" s="197">
        <v>6.18</v>
      </c>
      <c r="I341" s="198"/>
      <c r="J341" s="193"/>
      <c r="K341" s="193"/>
      <c r="L341" s="199"/>
      <c r="M341" s="200"/>
      <c r="N341" s="201"/>
      <c r="O341" s="201"/>
      <c r="P341" s="201"/>
      <c r="Q341" s="201"/>
      <c r="R341" s="201"/>
      <c r="S341" s="201"/>
      <c r="T341" s="202"/>
      <c r="AT341" s="203" t="s">
        <v>147</v>
      </c>
      <c r="AU341" s="203" t="s">
        <v>82</v>
      </c>
      <c r="AV341" s="13" t="s">
        <v>82</v>
      </c>
      <c r="AW341" s="13" t="s">
        <v>33</v>
      </c>
      <c r="AX341" s="13" t="s">
        <v>72</v>
      </c>
      <c r="AY341" s="203" t="s">
        <v>135</v>
      </c>
    </row>
    <row r="342" spans="2:51" s="13" customFormat="1" ht="11.25">
      <c r="B342" s="192"/>
      <c r="C342" s="193"/>
      <c r="D342" s="194" t="s">
        <v>147</v>
      </c>
      <c r="E342" s="195" t="s">
        <v>19</v>
      </c>
      <c r="F342" s="196" t="s">
        <v>561</v>
      </c>
      <c r="G342" s="193"/>
      <c r="H342" s="197">
        <v>6.25</v>
      </c>
      <c r="I342" s="198"/>
      <c r="J342" s="193"/>
      <c r="K342" s="193"/>
      <c r="L342" s="199"/>
      <c r="M342" s="200"/>
      <c r="N342" s="201"/>
      <c r="O342" s="201"/>
      <c r="P342" s="201"/>
      <c r="Q342" s="201"/>
      <c r="R342" s="201"/>
      <c r="S342" s="201"/>
      <c r="T342" s="202"/>
      <c r="AT342" s="203" t="s">
        <v>147</v>
      </c>
      <c r="AU342" s="203" t="s">
        <v>82</v>
      </c>
      <c r="AV342" s="13" t="s">
        <v>82</v>
      </c>
      <c r="AW342" s="13" t="s">
        <v>33</v>
      </c>
      <c r="AX342" s="13" t="s">
        <v>72</v>
      </c>
      <c r="AY342" s="203" t="s">
        <v>135</v>
      </c>
    </row>
    <row r="343" spans="2:51" s="15" customFormat="1" ht="11.25">
      <c r="B343" s="224"/>
      <c r="C343" s="225"/>
      <c r="D343" s="194" t="s">
        <v>147</v>
      </c>
      <c r="E343" s="226" t="s">
        <v>19</v>
      </c>
      <c r="F343" s="227" t="s">
        <v>172</v>
      </c>
      <c r="G343" s="225"/>
      <c r="H343" s="228">
        <v>25.98</v>
      </c>
      <c r="I343" s="229"/>
      <c r="J343" s="225"/>
      <c r="K343" s="225"/>
      <c r="L343" s="230"/>
      <c r="M343" s="231"/>
      <c r="N343" s="232"/>
      <c r="O343" s="232"/>
      <c r="P343" s="232"/>
      <c r="Q343" s="232"/>
      <c r="R343" s="232"/>
      <c r="S343" s="232"/>
      <c r="T343" s="233"/>
      <c r="AT343" s="234" t="s">
        <v>147</v>
      </c>
      <c r="AU343" s="234" t="s">
        <v>82</v>
      </c>
      <c r="AV343" s="15" t="s">
        <v>143</v>
      </c>
      <c r="AW343" s="15" t="s">
        <v>33</v>
      </c>
      <c r="AX343" s="15" t="s">
        <v>80</v>
      </c>
      <c r="AY343" s="234" t="s">
        <v>135</v>
      </c>
    </row>
    <row r="344" spans="1:65" s="2" customFormat="1" ht="16.5" customHeight="1">
      <c r="A344" s="35"/>
      <c r="B344" s="36"/>
      <c r="C344" s="174" t="s">
        <v>562</v>
      </c>
      <c r="D344" s="174" t="s">
        <v>138</v>
      </c>
      <c r="E344" s="175" t="s">
        <v>563</v>
      </c>
      <c r="F344" s="176" t="s">
        <v>564</v>
      </c>
      <c r="G344" s="177" t="s">
        <v>141</v>
      </c>
      <c r="H344" s="178">
        <v>25.98</v>
      </c>
      <c r="I344" s="179"/>
      <c r="J344" s="180">
        <f>ROUND(I344*H344,2)</f>
        <v>0</v>
      </c>
      <c r="K344" s="176" t="s">
        <v>142</v>
      </c>
      <c r="L344" s="40"/>
      <c r="M344" s="181" t="s">
        <v>19</v>
      </c>
      <c r="N344" s="182" t="s">
        <v>43</v>
      </c>
      <c r="O344" s="65"/>
      <c r="P344" s="183">
        <f>O344*H344</f>
        <v>0</v>
      </c>
      <c r="Q344" s="183">
        <v>0.0003</v>
      </c>
      <c r="R344" s="183">
        <f>Q344*H344</f>
        <v>0.007794</v>
      </c>
      <c r="S344" s="183">
        <v>0</v>
      </c>
      <c r="T344" s="184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85" t="s">
        <v>247</v>
      </c>
      <c r="AT344" s="185" t="s">
        <v>138</v>
      </c>
      <c r="AU344" s="185" t="s">
        <v>82</v>
      </c>
      <c r="AY344" s="18" t="s">
        <v>135</v>
      </c>
      <c r="BE344" s="186">
        <f>IF(N344="základní",J344,0)</f>
        <v>0</v>
      </c>
      <c r="BF344" s="186">
        <f>IF(N344="snížená",J344,0)</f>
        <v>0</v>
      </c>
      <c r="BG344" s="186">
        <f>IF(N344="zákl. přenesená",J344,0)</f>
        <v>0</v>
      </c>
      <c r="BH344" s="186">
        <f>IF(N344="sníž. přenesená",J344,0)</f>
        <v>0</v>
      </c>
      <c r="BI344" s="186">
        <f>IF(N344="nulová",J344,0)</f>
        <v>0</v>
      </c>
      <c r="BJ344" s="18" t="s">
        <v>80</v>
      </c>
      <c r="BK344" s="186">
        <f>ROUND(I344*H344,2)</f>
        <v>0</v>
      </c>
      <c r="BL344" s="18" t="s">
        <v>247</v>
      </c>
      <c r="BM344" s="185" t="s">
        <v>565</v>
      </c>
    </row>
    <row r="345" spans="1:47" s="2" customFormat="1" ht="11.25">
      <c r="A345" s="35"/>
      <c r="B345" s="36"/>
      <c r="C345" s="37"/>
      <c r="D345" s="187" t="s">
        <v>145</v>
      </c>
      <c r="E345" s="37"/>
      <c r="F345" s="188" t="s">
        <v>566</v>
      </c>
      <c r="G345" s="37"/>
      <c r="H345" s="37"/>
      <c r="I345" s="189"/>
      <c r="J345" s="37"/>
      <c r="K345" s="37"/>
      <c r="L345" s="40"/>
      <c r="M345" s="190"/>
      <c r="N345" s="191"/>
      <c r="O345" s="65"/>
      <c r="P345" s="65"/>
      <c r="Q345" s="65"/>
      <c r="R345" s="65"/>
      <c r="S345" s="65"/>
      <c r="T345" s="66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T345" s="18" t="s">
        <v>145</v>
      </c>
      <c r="AU345" s="18" t="s">
        <v>82</v>
      </c>
    </row>
    <row r="346" spans="2:51" s="13" customFormat="1" ht="11.25">
      <c r="B346" s="192"/>
      <c r="C346" s="193"/>
      <c r="D346" s="194" t="s">
        <v>147</v>
      </c>
      <c r="E346" s="195" t="s">
        <v>19</v>
      </c>
      <c r="F346" s="196" t="s">
        <v>559</v>
      </c>
      <c r="G346" s="193"/>
      <c r="H346" s="197">
        <v>13.55</v>
      </c>
      <c r="I346" s="198"/>
      <c r="J346" s="193"/>
      <c r="K346" s="193"/>
      <c r="L346" s="199"/>
      <c r="M346" s="200"/>
      <c r="N346" s="201"/>
      <c r="O346" s="201"/>
      <c r="P346" s="201"/>
      <c r="Q346" s="201"/>
      <c r="R346" s="201"/>
      <c r="S346" s="201"/>
      <c r="T346" s="202"/>
      <c r="AT346" s="203" t="s">
        <v>147</v>
      </c>
      <c r="AU346" s="203" t="s">
        <v>82</v>
      </c>
      <c r="AV346" s="13" t="s">
        <v>82</v>
      </c>
      <c r="AW346" s="13" t="s">
        <v>33</v>
      </c>
      <c r="AX346" s="13" t="s">
        <v>72</v>
      </c>
      <c r="AY346" s="203" t="s">
        <v>135</v>
      </c>
    </row>
    <row r="347" spans="2:51" s="13" customFormat="1" ht="11.25">
      <c r="B347" s="192"/>
      <c r="C347" s="193"/>
      <c r="D347" s="194" t="s">
        <v>147</v>
      </c>
      <c r="E347" s="195" t="s">
        <v>19</v>
      </c>
      <c r="F347" s="196" t="s">
        <v>560</v>
      </c>
      <c r="G347" s="193"/>
      <c r="H347" s="197">
        <v>6.18</v>
      </c>
      <c r="I347" s="198"/>
      <c r="J347" s="193"/>
      <c r="K347" s="193"/>
      <c r="L347" s="199"/>
      <c r="M347" s="200"/>
      <c r="N347" s="201"/>
      <c r="O347" s="201"/>
      <c r="P347" s="201"/>
      <c r="Q347" s="201"/>
      <c r="R347" s="201"/>
      <c r="S347" s="201"/>
      <c r="T347" s="202"/>
      <c r="AT347" s="203" t="s">
        <v>147</v>
      </c>
      <c r="AU347" s="203" t="s">
        <v>82</v>
      </c>
      <c r="AV347" s="13" t="s">
        <v>82</v>
      </c>
      <c r="AW347" s="13" t="s">
        <v>33</v>
      </c>
      <c r="AX347" s="13" t="s">
        <v>72</v>
      </c>
      <c r="AY347" s="203" t="s">
        <v>135</v>
      </c>
    </row>
    <row r="348" spans="2:51" s="13" customFormat="1" ht="11.25">
      <c r="B348" s="192"/>
      <c r="C348" s="193"/>
      <c r="D348" s="194" t="s">
        <v>147</v>
      </c>
      <c r="E348" s="195" t="s">
        <v>19</v>
      </c>
      <c r="F348" s="196" t="s">
        <v>561</v>
      </c>
      <c r="G348" s="193"/>
      <c r="H348" s="197">
        <v>6.25</v>
      </c>
      <c r="I348" s="198"/>
      <c r="J348" s="193"/>
      <c r="K348" s="193"/>
      <c r="L348" s="199"/>
      <c r="M348" s="200"/>
      <c r="N348" s="201"/>
      <c r="O348" s="201"/>
      <c r="P348" s="201"/>
      <c r="Q348" s="201"/>
      <c r="R348" s="201"/>
      <c r="S348" s="201"/>
      <c r="T348" s="202"/>
      <c r="AT348" s="203" t="s">
        <v>147</v>
      </c>
      <c r="AU348" s="203" t="s">
        <v>82</v>
      </c>
      <c r="AV348" s="13" t="s">
        <v>82</v>
      </c>
      <c r="AW348" s="13" t="s">
        <v>33</v>
      </c>
      <c r="AX348" s="13" t="s">
        <v>72</v>
      </c>
      <c r="AY348" s="203" t="s">
        <v>135</v>
      </c>
    </row>
    <row r="349" spans="2:51" s="15" customFormat="1" ht="11.25">
      <c r="B349" s="224"/>
      <c r="C349" s="225"/>
      <c r="D349" s="194" t="s">
        <v>147</v>
      </c>
      <c r="E349" s="226" t="s">
        <v>19</v>
      </c>
      <c r="F349" s="227" t="s">
        <v>172</v>
      </c>
      <c r="G349" s="225"/>
      <c r="H349" s="228">
        <v>25.98</v>
      </c>
      <c r="I349" s="229"/>
      <c r="J349" s="225"/>
      <c r="K349" s="225"/>
      <c r="L349" s="230"/>
      <c r="M349" s="231"/>
      <c r="N349" s="232"/>
      <c r="O349" s="232"/>
      <c r="P349" s="232"/>
      <c r="Q349" s="232"/>
      <c r="R349" s="232"/>
      <c r="S349" s="232"/>
      <c r="T349" s="233"/>
      <c r="AT349" s="234" t="s">
        <v>147</v>
      </c>
      <c r="AU349" s="234" t="s">
        <v>82</v>
      </c>
      <c r="AV349" s="15" t="s">
        <v>143</v>
      </c>
      <c r="AW349" s="15" t="s">
        <v>33</v>
      </c>
      <c r="AX349" s="15" t="s">
        <v>80</v>
      </c>
      <c r="AY349" s="234" t="s">
        <v>135</v>
      </c>
    </row>
    <row r="350" spans="1:65" s="2" customFormat="1" ht="24.2" customHeight="1">
      <c r="A350" s="35"/>
      <c r="B350" s="36"/>
      <c r="C350" s="174" t="s">
        <v>567</v>
      </c>
      <c r="D350" s="174" t="s">
        <v>138</v>
      </c>
      <c r="E350" s="175" t="s">
        <v>568</v>
      </c>
      <c r="F350" s="176" t="s">
        <v>569</v>
      </c>
      <c r="G350" s="177" t="s">
        <v>141</v>
      </c>
      <c r="H350" s="178">
        <v>25.98</v>
      </c>
      <c r="I350" s="179"/>
      <c r="J350" s="180">
        <f>ROUND(I350*H350,2)</f>
        <v>0</v>
      </c>
      <c r="K350" s="176" t="s">
        <v>142</v>
      </c>
      <c r="L350" s="40"/>
      <c r="M350" s="181" t="s">
        <v>19</v>
      </c>
      <c r="N350" s="182" t="s">
        <v>43</v>
      </c>
      <c r="O350" s="65"/>
      <c r="P350" s="183">
        <f>O350*H350</f>
        <v>0</v>
      </c>
      <c r="Q350" s="183">
        <v>0.0075</v>
      </c>
      <c r="R350" s="183">
        <f>Q350*H350</f>
        <v>0.19485</v>
      </c>
      <c r="S350" s="183">
        <v>0</v>
      </c>
      <c r="T350" s="184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85" t="s">
        <v>247</v>
      </c>
      <c r="AT350" s="185" t="s">
        <v>138</v>
      </c>
      <c r="AU350" s="185" t="s">
        <v>82</v>
      </c>
      <c r="AY350" s="18" t="s">
        <v>135</v>
      </c>
      <c r="BE350" s="186">
        <f>IF(N350="základní",J350,0)</f>
        <v>0</v>
      </c>
      <c r="BF350" s="186">
        <f>IF(N350="snížená",J350,0)</f>
        <v>0</v>
      </c>
      <c r="BG350" s="186">
        <f>IF(N350="zákl. přenesená",J350,0)</f>
        <v>0</v>
      </c>
      <c r="BH350" s="186">
        <f>IF(N350="sníž. přenesená",J350,0)</f>
        <v>0</v>
      </c>
      <c r="BI350" s="186">
        <f>IF(N350="nulová",J350,0)</f>
        <v>0</v>
      </c>
      <c r="BJ350" s="18" t="s">
        <v>80</v>
      </c>
      <c r="BK350" s="186">
        <f>ROUND(I350*H350,2)</f>
        <v>0</v>
      </c>
      <c r="BL350" s="18" t="s">
        <v>247</v>
      </c>
      <c r="BM350" s="185" t="s">
        <v>570</v>
      </c>
    </row>
    <row r="351" spans="1:47" s="2" customFormat="1" ht="11.25">
      <c r="A351" s="35"/>
      <c r="B351" s="36"/>
      <c r="C351" s="37"/>
      <c r="D351" s="187" t="s">
        <v>145</v>
      </c>
      <c r="E351" s="37"/>
      <c r="F351" s="188" t="s">
        <v>571</v>
      </c>
      <c r="G351" s="37"/>
      <c r="H351" s="37"/>
      <c r="I351" s="189"/>
      <c r="J351" s="37"/>
      <c r="K351" s="37"/>
      <c r="L351" s="40"/>
      <c r="M351" s="190"/>
      <c r="N351" s="191"/>
      <c r="O351" s="65"/>
      <c r="P351" s="65"/>
      <c r="Q351" s="65"/>
      <c r="R351" s="65"/>
      <c r="S351" s="65"/>
      <c r="T351" s="66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T351" s="18" t="s">
        <v>145</v>
      </c>
      <c r="AU351" s="18" t="s">
        <v>82</v>
      </c>
    </row>
    <row r="352" spans="2:51" s="13" customFormat="1" ht="11.25">
      <c r="B352" s="192"/>
      <c r="C352" s="193"/>
      <c r="D352" s="194" t="s">
        <v>147</v>
      </c>
      <c r="E352" s="195" t="s">
        <v>19</v>
      </c>
      <c r="F352" s="196" t="s">
        <v>559</v>
      </c>
      <c r="G352" s="193"/>
      <c r="H352" s="197">
        <v>13.55</v>
      </c>
      <c r="I352" s="198"/>
      <c r="J352" s="193"/>
      <c r="K352" s="193"/>
      <c r="L352" s="199"/>
      <c r="M352" s="200"/>
      <c r="N352" s="201"/>
      <c r="O352" s="201"/>
      <c r="P352" s="201"/>
      <c r="Q352" s="201"/>
      <c r="R352" s="201"/>
      <c r="S352" s="201"/>
      <c r="T352" s="202"/>
      <c r="AT352" s="203" t="s">
        <v>147</v>
      </c>
      <c r="AU352" s="203" t="s">
        <v>82</v>
      </c>
      <c r="AV352" s="13" t="s">
        <v>82</v>
      </c>
      <c r="AW352" s="13" t="s">
        <v>33</v>
      </c>
      <c r="AX352" s="13" t="s">
        <v>72</v>
      </c>
      <c r="AY352" s="203" t="s">
        <v>135</v>
      </c>
    </row>
    <row r="353" spans="2:51" s="13" customFormat="1" ht="11.25">
      <c r="B353" s="192"/>
      <c r="C353" s="193"/>
      <c r="D353" s="194" t="s">
        <v>147</v>
      </c>
      <c r="E353" s="195" t="s">
        <v>19</v>
      </c>
      <c r="F353" s="196" t="s">
        <v>560</v>
      </c>
      <c r="G353" s="193"/>
      <c r="H353" s="197">
        <v>6.18</v>
      </c>
      <c r="I353" s="198"/>
      <c r="J353" s="193"/>
      <c r="K353" s="193"/>
      <c r="L353" s="199"/>
      <c r="M353" s="200"/>
      <c r="N353" s="201"/>
      <c r="O353" s="201"/>
      <c r="P353" s="201"/>
      <c r="Q353" s="201"/>
      <c r="R353" s="201"/>
      <c r="S353" s="201"/>
      <c r="T353" s="202"/>
      <c r="AT353" s="203" t="s">
        <v>147</v>
      </c>
      <c r="AU353" s="203" t="s">
        <v>82</v>
      </c>
      <c r="AV353" s="13" t="s">
        <v>82</v>
      </c>
      <c r="AW353" s="13" t="s">
        <v>33</v>
      </c>
      <c r="AX353" s="13" t="s">
        <v>72</v>
      </c>
      <c r="AY353" s="203" t="s">
        <v>135</v>
      </c>
    </row>
    <row r="354" spans="2:51" s="13" customFormat="1" ht="11.25">
      <c r="B354" s="192"/>
      <c r="C354" s="193"/>
      <c r="D354" s="194" t="s">
        <v>147</v>
      </c>
      <c r="E354" s="195" t="s">
        <v>19</v>
      </c>
      <c r="F354" s="196" t="s">
        <v>561</v>
      </c>
      <c r="G354" s="193"/>
      <c r="H354" s="197">
        <v>6.25</v>
      </c>
      <c r="I354" s="198"/>
      <c r="J354" s="193"/>
      <c r="K354" s="193"/>
      <c r="L354" s="199"/>
      <c r="M354" s="200"/>
      <c r="N354" s="201"/>
      <c r="O354" s="201"/>
      <c r="P354" s="201"/>
      <c r="Q354" s="201"/>
      <c r="R354" s="201"/>
      <c r="S354" s="201"/>
      <c r="T354" s="202"/>
      <c r="AT354" s="203" t="s">
        <v>147</v>
      </c>
      <c r="AU354" s="203" t="s">
        <v>82</v>
      </c>
      <c r="AV354" s="13" t="s">
        <v>82</v>
      </c>
      <c r="AW354" s="13" t="s">
        <v>33</v>
      </c>
      <c r="AX354" s="13" t="s">
        <v>72</v>
      </c>
      <c r="AY354" s="203" t="s">
        <v>135</v>
      </c>
    </row>
    <row r="355" spans="2:51" s="15" customFormat="1" ht="11.25">
      <c r="B355" s="224"/>
      <c r="C355" s="225"/>
      <c r="D355" s="194" t="s">
        <v>147</v>
      </c>
      <c r="E355" s="226" t="s">
        <v>19</v>
      </c>
      <c r="F355" s="227" t="s">
        <v>172</v>
      </c>
      <c r="G355" s="225"/>
      <c r="H355" s="228">
        <v>25.98</v>
      </c>
      <c r="I355" s="229"/>
      <c r="J355" s="225"/>
      <c r="K355" s="225"/>
      <c r="L355" s="230"/>
      <c r="M355" s="231"/>
      <c r="N355" s="232"/>
      <c r="O355" s="232"/>
      <c r="P355" s="232"/>
      <c r="Q355" s="232"/>
      <c r="R355" s="232"/>
      <c r="S355" s="232"/>
      <c r="T355" s="233"/>
      <c r="AT355" s="234" t="s">
        <v>147</v>
      </c>
      <c r="AU355" s="234" t="s">
        <v>82</v>
      </c>
      <c r="AV355" s="15" t="s">
        <v>143</v>
      </c>
      <c r="AW355" s="15" t="s">
        <v>33</v>
      </c>
      <c r="AX355" s="15" t="s">
        <v>80</v>
      </c>
      <c r="AY355" s="234" t="s">
        <v>135</v>
      </c>
    </row>
    <row r="356" spans="1:65" s="2" customFormat="1" ht="21.75" customHeight="1">
      <c r="A356" s="35"/>
      <c r="B356" s="36"/>
      <c r="C356" s="174" t="s">
        <v>572</v>
      </c>
      <c r="D356" s="174" t="s">
        <v>138</v>
      </c>
      <c r="E356" s="175" t="s">
        <v>573</v>
      </c>
      <c r="F356" s="176" t="s">
        <v>574</v>
      </c>
      <c r="G356" s="177" t="s">
        <v>332</v>
      </c>
      <c r="H356" s="178">
        <v>18.9</v>
      </c>
      <c r="I356" s="179"/>
      <c r="J356" s="180">
        <f>ROUND(I356*H356,2)</f>
        <v>0</v>
      </c>
      <c r="K356" s="176" t="s">
        <v>142</v>
      </c>
      <c r="L356" s="40"/>
      <c r="M356" s="181" t="s">
        <v>19</v>
      </c>
      <c r="N356" s="182" t="s">
        <v>43</v>
      </c>
      <c r="O356" s="65"/>
      <c r="P356" s="183">
        <f>O356*H356</f>
        <v>0</v>
      </c>
      <c r="Q356" s="183">
        <v>0.00043</v>
      </c>
      <c r="R356" s="183">
        <f>Q356*H356</f>
        <v>0.008126999999999999</v>
      </c>
      <c r="S356" s="183">
        <v>0</v>
      </c>
      <c r="T356" s="184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85" t="s">
        <v>247</v>
      </c>
      <c r="AT356" s="185" t="s">
        <v>138</v>
      </c>
      <c r="AU356" s="185" t="s">
        <v>82</v>
      </c>
      <c r="AY356" s="18" t="s">
        <v>135</v>
      </c>
      <c r="BE356" s="186">
        <f>IF(N356="základní",J356,0)</f>
        <v>0</v>
      </c>
      <c r="BF356" s="186">
        <f>IF(N356="snížená",J356,0)</f>
        <v>0</v>
      </c>
      <c r="BG356" s="186">
        <f>IF(N356="zákl. přenesená",J356,0)</f>
        <v>0</v>
      </c>
      <c r="BH356" s="186">
        <f>IF(N356="sníž. přenesená",J356,0)</f>
        <v>0</v>
      </c>
      <c r="BI356" s="186">
        <f>IF(N356="nulová",J356,0)</f>
        <v>0</v>
      </c>
      <c r="BJ356" s="18" t="s">
        <v>80</v>
      </c>
      <c r="BK356" s="186">
        <f>ROUND(I356*H356,2)</f>
        <v>0</v>
      </c>
      <c r="BL356" s="18" t="s">
        <v>247</v>
      </c>
      <c r="BM356" s="185" t="s">
        <v>575</v>
      </c>
    </row>
    <row r="357" spans="1:47" s="2" customFormat="1" ht="11.25">
      <c r="A357" s="35"/>
      <c r="B357" s="36"/>
      <c r="C357" s="37"/>
      <c r="D357" s="187" t="s">
        <v>145</v>
      </c>
      <c r="E357" s="37"/>
      <c r="F357" s="188" t="s">
        <v>576</v>
      </c>
      <c r="G357" s="37"/>
      <c r="H357" s="37"/>
      <c r="I357" s="189"/>
      <c r="J357" s="37"/>
      <c r="K357" s="37"/>
      <c r="L357" s="40"/>
      <c r="M357" s="190"/>
      <c r="N357" s="191"/>
      <c r="O357" s="65"/>
      <c r="P357" s="65"/>
      <c r="Q357" s="65"/>
      <c r="R357" s="65"/>
      <c r="S357" s="65"/>
      <c r="T357" s="66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8" t="s">
        <v>145</v>
      </c>
      <c r="AU357" s="18" t="s">
        <v>82</v>
      </c>
    </row>
    <row r="358" spans="2:51" s="14" customFormat="1" ht="11.25">
      <c r="B358" s="204"/>
      <c r="C358" s="205"/>
      <c r="D358" s="194" t="s">
        <v>147</v>
      </c>
      <c r="E358" s="206" t="s">
        <v>19</v>
      </c>
      <c r="F358" s="207" t="s">
        <v>577</v>
      </c>
      <c r="G358" s="205"/>
      <c r="H358" s="206" t="s">
        <v>19</v>
      </c>
      <c r="I358" s="208"/>
      <c r="J358" s="205"/>
      <c r="K358" s="205"/>
      <c r="L358" s="209"/>
      <c r="M358" s="210"/>
      <c r="N358" s="211"/>
      <c r="O358" s="211"/>
      <c r="P358" s="211"/>
      <c r="Q358" s="211"/>
      <c r="R358" s="211"/>
      <c r="S358" s="211"/>
      <c r="T358" s="212"/>
      <c r="AT358" s="213" t="s">
        <v>147</v>
      </c>
      <c r="AU358" s="213" t="s">
        <v>82</v>
      </c>
      <c r="AV358" s="14" t="s">
        <v>80</v>
      </c>
      <c r="AW358" s="14" t="s">
        <v>33</v>
      </c>
      <c r="AX358" s="14" t="s">
        <v>72</v>
      </c>
      <c r="AY358" s="213" t="s">
        <v>135</v>
      </c>
    </row>
    <row r="359" spans="2:51" s="13" customFormat="1" ht="11.25">
      <c r="B359" s="192"/>
      <c r="C359" s="193"/>
      <c r="D359" s="194" t="s">
        <v>147</v>
      </c>
      <c r="E359" s="195" t="s">
        <v>19</v>
      </c>
      <c r="F359" s="196" t="s">
        <v>578</v>
      </c>
      <c r="G359" s="193"/>
      <c r="H359" s="197">
        <v>18.9</v>
      </c>
      <c r="I359" s="198"/>
      <c r="J359" s="193"/>
      <c r="K359" s="193"/>
      <c r="L359" s="199"/>
      <c r="M359" s="200"/>
      <c r="N359" s="201"/>
      <c r="O359" s="201"/>
      <c r="P359" s="201"/>
      <c r="Q359" s="201"/>
      <c r="R359" s="201"/>
      <c r="S359" s="201"/>
      <c r="T359" s="202"/>
      <c r="AT359" s="203" t="s">
        <v>147</v>
      </c>
      <c r="AU359" s="203" t="s">
        <v>82</v>
      </c>
      <c r="AV359" s="13" t="s">
        <v>82</v>
      </c>
      <c r="AW359" s="13" t="s">
        <v>33</v>
      </c>
      <c r="AX359" s="13" t="s">
        <v>80</v>
      </c>
      <c r="AY359" s="203" t="s">
        <v>135</v>
      </c>
    </row>
    <row r="360" spans="1:65" s="2" customFormat="1" ht="16.5" customHeight="1">
      <c r="A360" s="35"/>
      <c r="B360" s="36"/>
      <c r="C360" s="214" t="s">
        <v>579</v>
      </c>
      <c r="D360" s="214" t="s">
        <v>158</v>
      </c>
      <c r="E360" s="215" t="s">
        <v>580</v>
      </c>
      <c r="F360" s="216" t="s">
        <v>581</v>
      </c>
      <c r="G360" s="217" t="s">
        <v>359</v>
      </c>
      <c r="H360" s="218">
        <v>46.778</v>
      </c>
      <c r="I360" s="219"/>
      <c r="J360" s="220">
        <f>ROUND(I360*H360,2)</f>
        <v>0</v>
      </c>
      <c r="K360" s="216" t="s">
        <v>142</v>
      </c>
      <c r="L360" s="221"/>
      <c r="M360" s="222" t="s">
        <v>19</v>
      </c>
      <c r="N360" s="223" t="s">
        <v>43</v>
      </c>
      <c r="O360" s="65"/>
      <c r="P360" s="183">
        <f>O360*H360</f>
        <v>0</v>
      </c>
      <c r="Q360" s="183">
        <v>0.0009</v>
      </c>
      <c r="R360" s="183">
        <f>Q360*H360</f>
        <v>0.0421002</v>
      </c>
      <c r="S360" s="183">
        <v>0</v>
      </c>
      <c r="T360" s="184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185" t="s">
        <v>350</v>
      </c>
      <c r="AT360" s="185" t="s">
        <v>158</v>
      </c>
      <c r="AU360" s="185" t="s">
        <v>82</v>
      </c>
      <c r="AY360" s="18" t="s">
        <v>135</v>
      </c>
      <c r="BE360" s="186">
        <f>IF(N360="základní",J360,0)</f>
        <v>0</v>
      </c>
      <c r="BF360" s="186">
        <f>IF(N360="snížená",J360,0)</f>
        <v>0</v>
      </c>
      <c r="BG360" s="186">
        <f>IF(N360="zákl. přenesená",J360,0)</f>
        <v>0</v>
      </c>
      <c r="BH360" s="186">
        <f>IF(N360="sníž. přenesená",J360,0)</f>
        <v>0</v>
      </c>
      <c r="BI360" s="186">
        <f>IF(N360="nulová",J360,0)</f>
        <v>0</v>
      </c>
      <c r="BJ360" s="18" t="s">
        <v>80</v>
      </c>
      <c r="BK360" s="186">
        <f>ROUND(I360*H360,2)</f>
        <v>0</v>
      </c>
      <c r="BL360" s="18" t="s">
        <v>247</v>
      </c>
      <c r="BM360" s="185" t="s">
        <v>582</v>
      </c>
    </row>
    <row r="361" spans="2:51" s="13" customFormat="1" ht="11.25">
      <c r="B361" s="192"/>
      <c r="C361" s="193"/>
      <c r="D361" s="194" t="s">
        <v>147</v>
      </c>
      <c r="E361" s="193"/>
      <c r="F361" s="196" t="s">
        <v>583</v>
      </c>
      <c r="G361" s="193"/>
      <c r="H361" s="197">
        <v>46.778</v>
      </c>
      <c r="I361" s="198"/>
      <c r="J361" s="193"/>
      <c r="K361" s="193"/>
      <c r="L361" s="199"/>
      <c r="M361" s="200"/>
      <c r="N361" s="201"/>
      <c r="O361" s="201"/>
      <c r="P361" s="201"/>
      <c r="Q361" s="201"/>
      <c r="R361" s="201"/>
      <c r="S361" s="201"/>
      <c r="T361" s="202"/>
      <c r="AT361" s="203" t="s">
        <v>147</v>
      </c>
      <c r="AU361" s="203" t="s">
        <v>82</v>
      </c>
      <c r="AV361" s="13" t="s">
        <v>82</v>
      </c>
      <c r="AW361" s="13" t="s">
        <v>4</v>
      </c>
      <c r="AX361" s="13" t="s">
        <v>80</v>
      </c>
      <c r="AY361" s="203" t="s">
        <v>135</v>
      </c>
    </row>
    <row r="362" spans="1:65" s="2" customFormat="1" ht="24.2" customHeight="1">
      <c r="A362" s="35"/>
      <c r="B362" s="36"/>
      <c r="C362" s="174" t="s">
        <v>584</v>
      </c>
      <c r="D362" s="174" t="s">
        <v>138</v>
      </c>
      <c r="E362" s="175" t="s">
        <v>585</v>
      </c>
      <c r="F362" s="176" t="s">
        <v>586</v>
      </c>
      <c r="G362" s="177" t="s">
        <v>141</v>
      </c>
      <c r="H362" s="178">
        <v>25.98</v>
      </c>
      <c r="I362" s="179"/>
      <c r="J362" s="180">
        <f>ROUND(I362*H362,2)</f>
        <v>0</v>
      </c>
      <c r="K362" s="176" t="s">
        <v>142</v>
      </c>
      <c r="L362" s="40"/>
      <c r="M362" s="181" t="s">
        <v>19</v>
      </c>
      <c r="N362" s="182" t="s">
        <v>43</v>
      </c>
      <c r="O362" s="65"/>
      <c r="P362" s="183">
        <f>O362*H362</f>
        <v>0</v>
      </c>
      <c r="Q362" s="183">
        <v>0.00635</v>
      </c>
      <c r="R362" s="183">
        <f>Q362*H362</f>
        <v>0.164973</v>
      </c>
      <c r="S362" s="183">
        <v>0</v>
      </c>
      <c r="T362" s="184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85" t="s">
        <v>247</v>
      </c>
      <c r="AT362" s="185" t="s">
        <v>138</v>
      </c>
      <c r="AU362" s="185" t="s">
        <v>82</v>
      </c>
      <c r="AY362" s="18" t="s">
        <v>135</v>
      </c>
      <c r="BE362" s="186">
        <f>IF(N362="základní",J362,0)</f>
        <v>0</v>
      </c>
      <c r="BF362" s="186">
        <f>IF(N362="snížená",J362,0)</f>
        <v>0</v>
      </c>
      <c r="BG362" s="186">
        <f>IF(N362="zákl. přenesená",J362,0)</f>
        <v>0</v>
      </c>
      <c r="BH362" s="186">
        <f>IF(N362="sníž. přenesená",J362,0)</f>
        <v>0</v>
      </c>
      <c r="BI362" s="186">
        <f>IF(N362="nulová",J362,0)</f>
        <v>0</v>
      </c>
      <c r="BJ362" s="18" t="s">
        <v>80</v>
      </c>
      <c r="BK362" s="186">
        <f>ROUND(I362*H362,2)</f>
        <v>0</v>
      </c>
      <c r="BL362" s="18" t="s">
        <v>247</v>
      </c>
      <c r="BM362" s="185" t="s">
        <v>587</v>
      </c>
    </row>
    <row r="363" spans="1:47" s="2" customFormat="1" ht="11.25">
      <c r="A363" s="35"/>
      <c r="B363" s="36"/>
      <c r="C363" s="37"/>
      <c r="D363" s="187" t="s">
        <v>145</v>
      </c>
      <c r="E363" s="37"/>
      <c r="F363" s="188" t="s">
        <v>588</v>
      </c>
      <c r="G363" s="37"/>
      <c r="H363" s="37"/>
      <c r="I363" s="189"/>
      <c r="J363" s="37"/>
      <c r="K363" s="37"/>
      <c r="L363" s="40"/>
      <c r="M363" s="190"/>
      <c r="N363" s="191"/>
      <c r="O363" s="65"/>
      <c r="P363" s="65"/>
      <c r="Q363" s="65"/>
      <c r="R363" s="65"/>
      <c r="S363" s="65"/>
      <c r="T363" s="66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T363" s="18" t="s">
        <v>145</v>
      </c>
      <c r="AU363" s="18" t="s">
        <v>82</v>
      </c>
    </row>
    <row r="364" spans="2:51" s="13" customFormat="1" ht="11.25">
      <c r="B364" s="192"/>
      <c r="C364" s="193"/>
      <c r="D364" s="194" t="s">
        <v>147</v>
      </c>
      <c r="E364" s="195" t="s">
        <v>19</v>
      </c>
      <c r="F364" s="196" t="s">
        <v>559</v>
      </c>
      <c r="G364" s="193"/>
      <c r="H364" s="197">
        <v>13.55</v>
      </c>
      <c r="I364" s="198"/>
      <c r="J364" s="193"/>
      <c r="K364" s="193"/>
      <c r="L364" s="199"/>
      <c r="M364" s="200"/>
      <c r="N364" s="201"/>
      <c r="O364" s="201"/>
      <c r="P364" s="201"/>
      <c r="Q364" s="201"/>
      <c r="R364" s="201"/>
      <c r="S364" s="201"/>
      <c r="T364" s="202"/>
      <c r="AT364" s="203" t="s">
        <v>147</v>
      </c>
      <c r="AU364" s="203" t="s">
        <v>82</v>
      </c>
      <c r="AV364" s="13" t="s">
        <v>82</v>
      </c>
      <c r="AW364" s="13" t="s">
        <v>33</v>
      </c>
      <c r="AX364" s="13" t="s">
        <v>72</v>
      </c>
      <c r="AY364" s="203" t="s">
        <v>135</v>
      </c>
    </row>
    <row r="365" spans="2:51" s="13" customFormat="1" ht="11.25">
      <c r="B365" s="192"/>
      <c r="C365" s="193"/>
      <c r="D365" s="194" t="s">
        <v>147</v>
      </c>
      <c r="E365" s="195" t="s">
        <v>19</v>
      </c>
      <c r="F365" s="196" t="s">
        <v>560</v>
      </c>
      <c r="G365" s="193"/>
      <c r="H365" s="197">
        <v>6.18</v>
      </c>
      <c r="I365" s="198"/>
      <c r="J365" s="193"/>
      <c r="K365" s="193"/>
      <c r="L365" s="199"/>
      <c r="M365" s="200"/>
      <c r="N365" s="201"/>
      <c r="O365" s="201"/>
      <c r="P365" s="201"/>
      <c r="Q365" s="201"/>
      <c r="R365" s="201"/>
      <c r="S365" s="201"/>
      <c r="T365" s="202"/>
      <c r="AT365" s="203" t="s">
        <v>147</v>
      </c>
      <c r="AU365" s="203" t="s">
        <v>82</v>
      </c>
      <c r="AV365" s="13" t="s">
        <v>82</v>
      </c>
      <c r="AW365" s="13" t="s">
        <v>33</v>
      </c>
      <c r="AX365" s="13" t="s">
        <v>72</v>
      </c>
      <c r="AY365" s="203" t="s">
        <v>135</v>
      </c>
    </row>
    <row r="366" spans="2:51" s="13" customFormat="1" ht="11.25">
      <c r="B366" s="192"/>
      <c r="C366" s="193"/>
      <c r="D366" s="194" t="s">
        <v>147</v>
      </c>
      <c r="E366" s="195" t="s">
        <v>19</v>
      </c>
      <c r="F366" s="196" t="s">
        <v>561</v>
      </c>
      <c r="G366" s="193"/>
      <c r="H366" s="197">
        <v>6.25</v>
      </c>
      <c r="I366" s="198"/>
      <c r="J366" s="193"/>
      <c r="K366" s="193"/>
      <c r="L366" s="199"/>
      <c r="M366" s="200"/>
      <c r="N366" s="201"/>
      <c r="O366" s="201"/>
      <c r="P366" s="201"/>
      <c r="Q366" s="201"/>
      <c r="R366" s="201"/>
      <c r="S366" s="201"/>
      <c r="T366" s="202"/>
      <c r="AT366" s="203" t="s">
        <v>147</v>
      </c>
      <c r="AU366" s="203" t="s">
        <v>82</v>
      </c>
      <c r="AV366" s="13" t="s">
        <v>82</v>
      </c>
      <c r="AW366" s="13" t="s">
        <v>33</v>
      </c>
      <c r="AX366" s="13" t="s">
        <v>72</v>
      </c>
      <c r="AY366" s="203" t="s">
        <v>135</v>
      </c>
    </row>
    <row r="367" spans="2:51" s="15" customFormat="1" ht="11.25">
      <c r="B367" s="224"/>
      <c r="C367" s="225"/>
      <c r="D367" s="194" t="s">
        <v>147</v>
      </c>
      <c r="E367" s="226" t="s">
        <v>19</v>
      </c>
      <c r="F367" s="227" t="s">
        <v>172</v>
      </c>
      <c r="G367" s="225"/>
      <c r="H367" s="228">
        <v>25.98</v>
      </c>
      <c r="I367" s="229"/>
      <c r="J367" s="225"/>
      <c r="K367" s="225"/>
      <c r="L367" s="230"/>
      <c r="M367" s="231"/>
      <c r="N367" s="232"/>
      <c r="O367" s="232"/>
      <c r="P367" s="232"/>
      <c r="Q367" s="232"/>
      <c r="R367" s="232"/>
      <c r="S367" s="232"/>
      <c r="T367" s="233"/>
      <c r="AT367" s="234" t="s">
        <v>147</v>
      </c>
      <c r="AU367" s="234" t="s">
        <v>82</v>
      </c>
      <c r="AV367" s="15" t="s">
        <v>143</v>
      </c>
      <c r="AW367" s="15" t="s">
        <v>33</v>
      </c>
      <c r="AX367" s="15" t="s">
        <v>80</v>
      </c>
      <c r="AY367" s="234" t="s">
        <v>135</v>
      </c>
    </row>
    <row r="368" spans="1:65" s="2" customFormat="1" ht="16.5" customHeight="1">
      <c r="A368" s="35"/>
      <c r="B368" s="36"/>
      <c r="C368" s="214" t="s">
        <v>589</v>
      </c>
      <c r="D368" s="214" t="s">
        <v>158</v>
      </c>
      <c r="E368" s="215" t="s">
        <v>590</v>
      </c>
      <c r="F368" s="216" t="s">
        <v>591</v>
      </c>
      <c r="G368" s="217" t="s">
        <v>141</v>
      </c>
      <c r="H368" s="218">
        <v>28.578</v>
      </c>
      <c r="I368" s="219"/>
      <c r="J368" s="220">
        <f>ROUND(I368*H368,2)</f>
        <v>0</v>
      </c>
      <c r="K368" s="216" t="s">
        <v>142</v>
      </c>
      <c r="L368" s="221"/>
      <c r="M368" s="222" t="s">
        <v>19</v>
      </c>
      <c r="N368" s="223" t="s">
        <v>43</v>
      </c>
      <c r="O368" s="65"/>
      <c r="P368" s="183">
        <f>O368*H368</f>
        <v>0</v>
      </c>
      <c r="Q368" s="183">
        <v>0.021</v>
      </c>
      <c r="R368" s="183">
        <f>Q368*H368</f>
        <v>0.6001380000000001</v>
      </c>
      <c r="S368" s="183">
        <v>0</v>
      </c>
      <c r="T368" s="184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85" t="s">
        <v>350</v>
      </c>
      <c r="AT368" s="185" t="s">
        <v>158</v>
      </c>
      <c r="AU368" s="185" t="s">
        <v>82</v>
      </c>
      <c r="AY368" s="18" t="s">
        <v>135</v>
      </c>
      <c r="BE368" s="186">
        <f>IF(N368="základní",J368,0)</f>
        <v>0</v>
      </c>
      <c r="BF368" s="186">
        <f>IF(N368="snížená",J368,0)</f>
        <v>0</v>
      </c>
      <c r="BG368" s="186">
        <f>IF(N368="zákl. přenesená",J368,0)</f>
        <v>0</v>
      </c>
      <c r="BH368" s="186">
        <f>IF(N368="sníž. přenesená",J368,0)</f>
        <v>0</v>
      </c>
      <c r="BI368" s="186">
        <f>IF(N368="nulová",J368,0)</f>
        <v>0</v>
      </c>
      <c r="BJ368" s="18" t="s">
        <v>80</v>
      </c>
      <c r="BK368" s="186">
        <f>ROUND(I368*H368,2)</f>
        <v>0</v>
      </c>
      <c r="BL368" s="18" t="s">
        <v>247</v>
      </c>
      <c r="BM368" s="185" t="s">
        <v>592</v>
      </c>
    </row>
    <row r="369" spans="2:51" s="13" customFormat="1" ht="11.25">
      <c r="B369" s="192"/>
      <c r="C369" s="193"/>
      <c r="D369" s="194" t="s">
        <v>147</v>
      </c>
      <c r="E369" s="193"/>
      <c r="F369" s="196" t="s">
        <v>593</v>
      </c>
      <c r="G369" s="193"/>
      <c r="H369" s="197">
        <v>28.578</v>
      </c>
      <c r="I369" s="198"/>
      <c r="J369" s="193"/>
      <c r="K369" s="193"/>
      <c r="L369" s="199"/>
      <c r="M369" s="200"/>
      <c r="N369" s="201"/>
      <c r="O369" s="201"/>
      <c r="P369" s="201"/>
      <c r="Q369" s="201"/>
      <c r="R369" s="201"/>
      <c r="S369" s="201"/>
      <c r="T369" s="202"/>
      <c r="AT369" s="203" t="s">
        <v>147</v>
      </c>
      <c r="AU369" s="203" t="s">
        <v>82</v>
      </c>
      <c r="AV369" s="13" t="s">
        <v>82</v>
      </c>
      <c r="AW369" s="13" t="s">
        <v>4</v>
      </c>
      <c r="AX369" s="13" t="s">
        <v>80</v>
      </c>
      <c r="AY369" s="203" t="s">
        <v>135</v>
      </c>
    </row>
    <row r="370" spans="1:65" s="2" customFormat="1" ht="16.5" customHeight="1">
      <c r="A370" s="35"/>
      <c r="B370" s="36"/>
      <c r="C370" s="174" t="s">
        <v>594</v>
      </c>
      <c r="D370" s="174" t="s">
        <v>138</v>
      </c>
      <c r="E370" s="175" t="s">
        <v>595</v>
      </c>
      <c r="F370" s="176" t="s">
        <v>596</v>
      </c>
      <c r="G370" s="177" t="s">
        <v>141</v>
      </c>
      <c r="H370" s="178">
        <v>6.25</v>
      </c>
      <c r="I370" s="179"/>
      <c r="J370" s="180">
        <f>ROUND(I370*H370,2)</f>
        <v>0</v>
      </c>
      <c r="K370" s="176" t="s">
        <v>142</v>
      </c>
      <c r="L370" s="40"/>
      <c r="M370" s="181" t="s">
        <v>19</v>
      </c>
      <c r="N370" s="182" t="s">
        <v>43</v>
      </c>
      <c r="O370" s="65"/>
      <c r="P370" s="183">
        <f>O370*H370</f>
        <v>0</v>
      </c>
      <c r="Q370" s="183">
        <v>0.0015</v>
      </c>
      <c r="R370" s="183">
        <f>Q370*H370</f>
        <v>0.009375</v>
      </c>
      <c r="S370" s="183">
        <v>0</v>
      </c>
      <c r="T370" s="184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85" t="s">
        <v>247</v>
      </c>
      <c r="AT370" s="185" t="s">
        <v>138</v>
      </c>
      <c r="AU370" s="185" t="s">
        <v>82</v>
      </c>
      <c r="AY370" s="18" t="s">
        <v>135</v>
      </c>
      <c r="BE370" s="186">
        <f>IF(N370="základní",J370,0)</f>
        <v>0</v>
      </c>
      <c r="BF370" s="186">
        <f>IF(N370="snížená",J370,0)</f>
        <v>0</v>
      </c>
      <c r="BG370" s="186">
        <f>IF(N370="zákl. přenesená",J370,0)</f>
        <v>0</v>
      </c>
      <c r="BH370" s="186">
        <f>IF(N370="sníž. přenesená",J370,0)</f>
        <v>0</v>
      </c>
      <c r="BI370" s="186">
        <f>IF(N370="nulová",J370,0)</f>
        <v>0</v>
      </c>
      <c r="BJ370" s="18" t="s">
        <v>80</v>
      </c>
      <c r="BK370" s="186">
        <f>ROUND(I370*H370,2)</f>
        <v>0</v>
      </c>
      <c r="BL370" s="18" t="s">
        <v>247</v>
      </c>
      <c r="BM370" s="185" t="s">
        <v>597</v>
      </c>
    </row>
    <row r="371" spans="1:47" s="2" customFormat="1" ht="11.25">
      <c r="A371" s="35"/>
      <c r="B371" s="36"/>
      <c r="C371" s="37"/>
      <c r="D371" s="187" t="s">
        <v>145</v>
      </c>
      <c r="E371" s="37"/>
      <c r="F371" s="188" t="s">
        <v>598</v>
      </c>
      <c r="G371" s="37"/>
      <c r="H371" s="37"/>
      <c r="I371" s="189"/>
      <c r="J371" s="37"/>
      <c r="K371" s="37"/>
      <c r="L371" s="40"/>
      <c r="M371" s="190"/>
      <c r="N371" s="191"/>
      <c r="O371" s="65"/>
      <c r="P371" s="65"/>
      <c r="Q371" s="65"/>
      <c r="R371" s="65"/>
      <c r="S371" s="65"/>
      <c r="T371" s="66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T371" s="18" t="s">
        <v>145</v>
      </c>
      <c r="AU371" s="18" t="s">
        <v>82</v>
      </c>
    </row>
    <row r="372" spans="2:51" s="13" customFormat="1" ht="11.25">
      <c r="B372" s="192"/>
      <c r="C372" s="193"/>
      <c r="D372" s="194" t="s">
        <v>147</v>
      </c>
      <c r="E372" s="195" t="s">
        <v>19</v>
      </c>
      <c r="F372" s="196" t="s">
        <v>561</v>
      </c>
      <c r="G372" s="193"/>
      <c r="H372" s="197">
        <v>6.25</v>
      </c>
      <c r="I372" s="198"/>
      <c r="J372" s="193"/>
      <c r="K372" s="193"/>
      <c r="L372" s="199"/>
      <c r="M372" s="200"/>
      <c r="N372" s="201"/>
      <c r="O372" s="201"/>
      <c r="P372" s="201"/>
      <c r="Q372" s="201"/>
      <c r="R372" s="201"/>
      <c r="S372" s="201"/>
      <c r="T372" s="202"/>
      <c r="AT372" s="203" t="s">
        <v>147</v>
      </c>
      <c r="AU372" s="203" t="s">
        <v>82</v>
      </c>
      <c r="AV372" s="13" t="s">
        <v>82</v>
      </c>
      <c r="AW372" s="13" t="s">
        <v>33</v>
      </c>
      <c r="AX372" s="13" t="s">
        <v>80</v>
      </c>
      <c r="AY372" s="203" t="s">
        <v>135</v>
      </c>
    </row>
    <row r="373" spans="1:65" s="2" customFormat="1" ht="16.5" customHeight="1">
      <c r="A373" s="35"/>
      <c r="B373" s="36"/>
      <c r="C373" s="174" t="s">
        <v>599</v>
      </c>
      <c r="D373" s="174" t="s">
        <v>138</v>
      </c>
      <c r="E373" s="175" t="s">
        <v>600</v>
      </c>
      <c r="F373" s="176" t="s">
        <v>601</v>
      </c>
      <c r="G373" s="177" t="s">
        <v>332</v>
      </c>
      <c r="H373" s="178">
        <v>41.4</v>
      </c>
      <c r="I373" s="179"/>
      <c r="J373" s="180">
        <f>ROUND(I373*H373,2)</f>
        <v>0</v>
      </c>
      <c r="K373" s="176" t="s">
        <v>142</v>
      </c>
      <c r="L373" s="40"/>
      <c r="M373" s="181" t="s">
        <v>19</v>
      </c>
      <c r="N373" s="182" t="s">
        <v>43</v>
      </c>
      <c r="O373" s="65"/>
      <c r="P373" s="183">
        <f>O373*H373</f>
        <v>0</v>
      </c>
      <c r="Q373" s="183">
        <v>3E-05</v>
      </c>
      <c r="R373" s="183">
        <f>Q373*H373</f>
        <v>0.001242</v>
      </c>
      <c r="S373" s="183">
        <v>0</v>
      </c>
      <c r="T373" s="184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185" t="s">
        <v>247</v>
      </c>
      <c r="AT373" s="185" t="s">
        <v>138</v>
      </c>
      <c r="AU373" s="185" t="s">
        <v>82</v>
      </c>
      <c r="AY373" s="18" t="s">
        <v>135</v>
      </c>
      <c r="BE373" s="186">
        <f>IF(N373="základní",J373,0)</f>
        <v>0</v>
      </c>
      <c r="BF373" s="186">
        <f>IF(N373="snížená",J373,0)</f>
        <v>0</v>
      </c>
      <c r="BG373" s="186">
        <f>IF(N373="zákl. přenesená",J373,0)</f>
        <v>0</v>
      </c>
      <c r="BH373" s="186">
        <f>IF(N373="sníž. přenesená",J373,0)</f>
        <v>0</v>
      </c>
      <c r="BI373" s="186">
        <f>IF(N373="nulová",J373,0)</f>
        <v>0</v>
      </c>
      <c r="BJ373" s="18" t="s">
        <v>80</v>
      </c>
      <c r="BK373" s="186">
        <f>ROUND(I373*H373,2)</f>
        <v>0</v>
      </c>
      <c r="BL373" s="18" t="s">
        <v>247</v>
      </c>
      <c r="BM373" s="185" t="s">
        <v>602</v>
      </c>
    </row>
    <row r="374" spans="1:47" s="2" customFormat="1" ht="11.25">
      <c r="A374" s="35"/>
      <c r="B374" s="36"/>
      <c r="C374" s="37"/>
      <c r="D374" s="187" t="s">
        <v>145</v>
      </c>
      <c r="E374" s="37"/>
      <c r="F374" s="188" t="s">
        <v>603</v>
      </c>
      <c r="G374" s="37"/>
      <c r="H374" s="37"/>
      <c r="I374" s="189"/>
      <c r="J374" s="37"/>
      <c r="K374" s="37"/>
      <c r="L374" s="40"/>
      <c r="M374" s="190"/>
      <c r="N374" s="191"/>
      <c r="O374" s="65"/>
      <c r="P374" s="65"/>
      <c r="Q374" s="65"/>
      <c r="R374" s="65"/>
      <c r="S374" s="65"/>
      <c r="T374" s="66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T374" s="18" t="s">
        <v>145</v>
      </c>
      <c r="AU374" s="18" t="s">
        <v>82</v>
      </c>
    </row>
    <row r="375" spans="2:51" s="13" customFormat="1" ht="11.25">
      <c r="B375" s="192"/>
      <c r="C375" s="193"/>
      <c r="D375" s="194" t="s">
        <v>147</v>
      </c>
      <c r="E375" s="195" t="s">
        <v>19</v>
      </c>
      <c r="F375" s="196" t="s">
        <v>604</v>
      </c>
      <c r="G375" s="193"/>
      <c r="H375" s="197">
        <v>41.4</v>
      </c>
      <c r="I375" s="198"/>
      <c r="J375" s="193"/>
      <c r="K375" s="193"/>
      <c r="L375" s="199"/>
      <c r="M375" s="200"/>
      <c r="N375" s="201"/>
      <c r="O375" s="201"/>
      <c r="P375" s="201"/>
      <c r="Q375" s="201"/>
      <c r="R375" s="201"/>
      <c r="S375" s="201"/>
      <c r="T375" s="202"/>
      <c r="AT375" s="203" t="s">
        <v>147</v>
      </c>
      <c r="AU375" s="203" t="s">
        <v>82</v>
      </c>
      <c r="AV375" s="13" t="s">
        <v>82</v>
      </c>
      <c r="AW375" s="13" t="s">
        <v>33</v>
      </c>
      <c r="AX375" s="13" t="s">
        <v>80</v>
      </c>
      <c r="AY375" s="203" t="s">
        <v>135</v>
      </c>
    </row>
    <row r="376" spans="1:65" s="2" customFormat="1" ht="16.5" customHeight="1">
      <c r="A376" s="35"/>
      <c r="B376" s="36"/>
      <c r="C376" s="174" t="s">
        <v>605</v>
      </c>
      <c r="D376" s="174" t="s">
        <v>138</v>
      </c>
      <c r="E376" s="175" t="s">
        <v>606</v>
      </c>
      <c r="F376" s="176" t="s">
        <v>607</v>
      </c>
      <c r="G376" s="177" t="s">
        <v>359</v>
      </c>
      <c r="H376" s="178">
        <v>4</v>
      </c>
      <c r="I376" s="179"/>
      <c r="J376" s="180">
        <f>ROUND(I376*H376,2)</f>
        <v>0</v>
      </c>
      <c r="K376" s="176" t="s">
        <v>142</v>
      </c>
      <c r="L376" s="40"/>
      <c r="M376" s="181" t="s">
        <v>19</v>
      </c>
      <c r="N376" s="182" t="s">
        <v>43</v>
      </c>
      <c r="O376" s="65"/>
      <c r="P376" s="183">
        <f>O376*H376</f>
        <v>0</v>
      </c>
      <c r="Q376" s="183">
        <v>0.00021</v>
      </c>
      <c r="R376" s="183">
        <f>Q376*H376</f>
        <v>0.00084</v>
      </c>
      <c r="S376" s="183">
        <v>0</v>
      </c>
      <c r="T376" s="184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185" t="s">
        <v>247</v>
      </c>
      <c r="AT376" s="185" t="s">
        <v>138</v>
      </c>
      <c r="AU376" s="185" t="s">
        <v>82</v>
      </c>
      <c r="AY376" s="18" t="s">
        <v>135</v>
      </c>
      <c r="BE376" s="186">
        <f>IF(N376="základní",J376,0)</f>
        <v>0</v>
      </c>
      <c r="BF376" s="186">
        <f>IF(N376="snížená",J376,0)</f>
        <v>0</v>
      </c>
      <c r="BG376" s="186">
        <f>IF(N376="zákl. přenesená",J376,0)</f>
        <v>0</v>
      </c>
      <c r="BH376" s="186">
        <f>IF(N376="sníž. přenesená",J376,0)</f>
        <v>0</v>
      </c>
      <c r="BI376" s="186">
        <f>IF(N376="nulová",J376,0)</f>
        <v>0</v>
      </c>
      <c r="BJ376" s="18" t="s">
        <v>80</v>
      </c>
      <c r="BK376" s="186">
        <f>ROUND(I376*H376,2)</f>
        <v>0</v>
      </c>
      <c r="BL376" s="18" t="s">
        <v>247</v>
      </c>
      <c r="BM376" s="185" t="s">
        <v>608</v>
      </c>
    </row>
    <row r="377" spans="1:47" s="2" customFormat="1" ht="11.25">
      <c r="A377" s="35"/>
      <c r="B377" s="36"/>
      <c r="C377" s="37"/>
      <c r="D377" s="187" t="s">
        <v>145</v>
      </c>
      <c r="E377" s="37"/>
      <c r="F377" s="188" t="s">
        <v>609</v>
      </c>
      <c r="G377" s="37"/>
      <c r="H377" s="37"/>
      <c r="I377" s="189"/>
      <c r="J377" s="37"/>
      <c r="K377" s="37"/>
      <c r="L377" s="40"/>
      <c r="M377" s="190"/>
      <c r="N377" s="191"/>
      <c r="O377" s="65"/>
      <c r="P377" s="65"/>
      <c r="Q377" s="65"/>
      <c r="R377" s="65"/>
      <c r="S377" s="65"/>
      <c r="T377" s="66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T377" s="18" t="s">
        <v>145</v>
      </c>
      <c r="AU377" s="18" t="s">
        <v>82</v>
      </c>
    </row>
    <row r="378" spans="1:65" s="2" customFormat="1" ht="16.5" customHeight="1">
      <c r="A378" s="35"/>
      <c r="B378" s="36"/>
      <c r="C378" s="174" t="s">
        <v>610</v>
      </c>
      <c r="D378" s="174" t="s">
        <v>138</v>
      </c>
      <c r="E378" s="175" t="s">
        <v>611</v>
      </c>
      <c r="F378" s="176" t="s">
        <v>612</v>
      </c>
      <c r="G378" s="177" t="s">
        <v>359</v>
      </c>
      <c r="H378" s="178">
        <v>3</v>
      </c>
      <c r="I378" s="179"/>
      <c r="J378" s="180">
        <f>ROUND(I378*H378,2)</f>
        <v>0</v>
      </c>
      <c r="K378" s="176" t="s">
        <v>142</v>
      </c>
      <c r="L378" s="40"/>
      <c r="M378" s="181" t="s">
        <v>19</v>
      </c>
      <c r="N378" s="182" t="s">
        <v>43</v>
      </c>
      <c r="O378" s="65"/>
      <c r="P378" s="183">
        <f>O378*H378</f>
        <v>0</v>
      </c>
      <c r="Q378" s="183">
        <v>0.00018</v>
      </c>
      <c r="R378" s="183">
        <f>Q378*H378</f>
        <v>0.00054</v>
      </c>
      <c r="S378" s="183">
        <v>0</v>
      </c>
      <c r="T378" s="184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85" t="s">
        <v>247</v>
      </c>
      <c r="AT378" s="185" t="s">
        <v>138</v>
      </c>
      <c r="AU378" s="185" t="s">
        <v>82</v>
      </c>
      <c r="AY378" s="18" t="s">
        <v>135</v>
      </c>
      <c r="BE378" s="186">
        <f>IF(N378="základní",J378,0)</f>
        <v>0</v>
      </c>
      <c r="BF378" s="186">
        <f>IF(N378="snížená",J378,0)</f>
        <v>0</v>
      </c>
      <c r="BG378" s="186">
        <f>IF(N378="zákl. přenesená",J378,0)</f>
        <v>0</v>
      </c>
      <c r="BH378" s="186">
        <f>IF(N378="sníž. přenesená",J378,0)</f>
        <v>0</v>
      </c>
      <c r="BI378" s="186">
        <f>IF(N378="nulová",J378,0)</f>
        <v>0</v>
      </c>
      <c r="BJ378" s="18" t="s">
        <v>80</v>
      </c>
      <c r="BK378" s="186">
        <f>ROUND(I378*H378,2)</f>
        <v>0</v>
      </c>
      <c r="BL378" s="18" t="s">
        <v>247</v>
      </c>
      <c r="BM378" s="185" t="s">
        <v>613</v>
      </c>
    </row>
    <row r="379" spans="1:47" s="2" customFormat="1" ht="11.25">
      <c r="A379" s="35"/>
      <c r="B379" s="36"/>
      <c r="C379" s="37"/>
      <c r="D379" s="187" t="s">
        <v>145</v>
      </c>
      <c r="E379" s="37"/>
      <c r="F379" s="188" t="s">
        <v>614</v>
      </c>
      <c r="G379" s="37"/>
      <c r="H379" s="37"/>
      <c r="I379" s="189"/>
      <c r="J379" s="37"/>
      <c r="K379" s="37"/>
      <c r="L379" s="40"/>
      <c r="M379" s="190"/>
      <c r="N379" s="191"/>
      <c r="O379" s="65"/>
      <c r="P379" s="65"/>
      <c r="Q379" s="65"/>
      <c r="R379" s="65"/>
      <c r="S379" s="65"/>
      <c r="T379" s="66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T379" s="18" t="s">
        <v>145</v>
      </c>
      <c r="AU379" s="18" t="s">
        <v>82</v>
      </c>
    </row>
    <row r="380" spans="1:65" s="2" customFormat="1" ht="16.5" customHeight="1">
      <c r="A380" s="35"/>
      <c r="B380" s="36"/>
      <c r="C380" s="174" t="s">
        <v>615</v>
      </c>
      <c r="D380" s="174" t="s">
        <v>138</v>
      </c>
      <c r="E380" s="175" t="s">
        <v>616</v>
      </c>
      <c r="F380" s="176" t="s">
        <v>617</v>
      </c>
      <c r="G380" s="177" t="s">
        <v>332</v>
      </c>
      <c r="H380" s="178">
        <v>10</v>
      </c>
      <c r="I380" s="179"/>
      <c r="J380" s="180">
        <f>ROUND(I380*H380,2)</f>
        <v>0</v>
      </c>
      <c r="K380" s="176" t="s">
        <v>142</v>
      </c>
      <c r="L380" s="40"/>
      <c r="M380" s="181" t="s">
        <v>19</v>
      </c>
      <c r="N380" s="182" t="s">
        <v>43</v>
      </c>
      <c r="O380" s="65"/>
      <c r="P380" s="183">
        <f>O380*H380</f>
        <v>0</v>
      </c>
      <c r="Q380" s="183">
        <v>0.00032</v>
      </c>
      <c r="R380" s="183">
        <f>Q380*H380</f>
        <v>0.0032</v>
      </c>
      <c r="S380" s="183">
        <v>0</v>
      </c>
      <c r="T380" s="184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185" t="s">
        <v>247</v>
      </c>
      <c r="AT380" s="185" t="s">
        <v>138</v>
      </c>
      <c r="AU380" s="185" t="s">
        <v>82</v>
      </c>
      <c r="AY380" s="18" t="s">
        <v>135</v>
      </c>
      <c r="BE380" s="186">
        <f>IF(N380="základní",J380,0)</f>
        <v>0</v>
      </c>
      <c r="BF380" s="186">
        <f>IF(N380="snížená",J380,0)</f>
        <v>0</v>
      </c>
      <c r="BG380" s="186">
        <f>IF(N380="zákl. přenesená",J380,0)</f>
        <v>0</v>
      </c>
      <c r="BH380" s="186">
        <f>IF(N380="sníž. přenesená",J380,0)</f>
        <v>0</v>
      </c>
      <c r="BI380" s="186">
        <f>IF(N380="nulová",J380,0)</f>
        <v>0</v>
      </c>
      <c r="BJ380" s="18" t="s">
        <v>80</v>
      </c>
      <c r="BK380" s="186">
        <f>ROUND(I380*H380,2)</f>
        <v>0</v>
      </c>
      <c r="BL380" s="18" t="s">
        <v>247</v>
      </c>
      <c r="BM380" s="185" t="s">
        <v>618</v>
      </c>
    </row>
    <row r="381" spans="1:47" s="2" customFormat="1" ht="11.25">
      <c r="A381" s="35"/>
      <c r="B381" s="36"/>
      <c r="C381" s="37"/>
      <c r="D381" s="187" t="s">
        <v>145</v>
      </c>
      <c r="E381" s="37"/>
      <c r="F381" s="188" t="s">
        <v>619</v>
      </c>
      <c r="G381" s="37"/>
      <c r="H381" s="37"/>
      <c r="I381" s="189"/>
      <c r="J381" s="37"/>
      <c r="K381" s="37"/>
      <c r="L381" s="40"/>
      <c r="M381" s="190"/>
      <c r="N381" s="191"/>
      <c r="O381" s="65"/>
      <c r="P381" s="65"/>
      <c r="Q381" s="65"/>
      <c r="R381" s="65"/>
      <c r="S381" s="65"/>
      <c r="T381" s="66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T381" s="18" t="s">
        <v>145</v>
      </c>
      <c r="AU381" s="18" t="s">
        <v>82</v>
      </c>
    </row>
    <row r="382" spans="2:51" s="13" customFormat="1" ht="11.25">
      <c r="B382" s="192"/>
      <c r="C382" s="193"/>
      <c r="D382" s="194" t="s">
        <v>147</v>
      </c>
      <c r="E382" s="195" t="s">
        <v>19</v>
      </c>
      <c r="F382" s="196" t="s">
        <v>620</v>
      </c>
      <c r="G382" s="193"/>
      <c r="H382" s="197">
        <v>10</v>
      </c>
      <c r="I382" s="198"/>
      <c r="J382" s="193"/>
      <c r="K382" s="193"/>
      <c r="L382" s="199"/>
      <c r="M382" s="200"/>
      <c r="N382" s="201"/>
      <c r="O382" s="201"/>
      <c r="P382" s="201"/>
      <c r="Q382" s="201"/>
      <c r="R382" s="201"/>
      <c r="S382" s="201"/>
      <c r="T382" s="202"/>
      <c r="AT382" s="203" t="s">
        <v>147</v>
      </c>
      <c r="AU382" s="203" t="s">
        <v>82</v>
      </c>
      <c r="AV382" s="13" t="s">
        <v>82</v>
      </c>
      <c r="AW382" s="13" t="s">
        <v>33</v>
      </c>
      <c r="AX382" s="13" t="s">
        <v>80</v>
      </c>
      <c r="AY382" s="203" t="s">
        <v>135</v>
      </c>
    </row>
    <row r="383" spans="1:65" s="2" customFormat="1" ht="16.5" customHeight="1">
      <c r="A383" s="35"/>
      <c r="B383" s="36"/>
      <c r="C383" s="174" t="s">
        <v>621</v>
      </c>
      <c r="D383" s="174" t="s">
        <v>138</v>
      </c>
      <c r="E383" s="175" t="s">
        <v>622</v>
      </c>
      <c r="F383" s="176" t="s">
        <v>623</v>
      </c>
      <c r="G383" s="177" t="s">
        <v>141</v>
      </c>
      <c r="H383" s="178">
        <v>25.98</v>
      </c>
      <c r="I383" s="179"/>
      <c r="J383" s="180">
        <f>ROUND(I383*H383,2)</f>
        <v>0</v>
      </c>
      <c r="K383" s="176" t="s">
        <v>142</v>
      </c>
      <c r="L383" s="40"/>
      <c r="M383" s="181" t="s">
        <v>19</v>
      </c>
      <c r="N383" s="182" t="s">
        <v>43</v>
      </c>
      <c r="O383" s="65"/>
      <c r="P383" s="183">
        <f>O383*H383</f>
        <v>0</v>
      </c>
      <c r="Q383" s="183">
        <v>5E-05</v>
      </c>
      <c r="R383" s="183">
        <f>Q383*H383</f>
        <v>0.001299</v>
      </c>
      <c r="S383" s="183">
        <v>0</v>
      </c>
      <c r="T383" s="184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185" t="s">
        <v>247</v>
      </c>
      <c r="AT383" s="185" t="s">
        <v>138</v>
      </c>
      <c r="AU383" s="185" t="s">
        <v>82</v>
      </c>
      <c r="AY383" s="18" t="s">
        <v>135</v>
      </c>
      <c r="BE383" s="186">
        <f>IF(N383="základní",J383,0)</f>
        <v>0</v>
      </c>
      <c r="BF383" s="186">
        <f>IF(N383="snížená",J383,0)</f>
        <v>0</v>
      </c>
      <c r="BG383" s="186">
        <f>IF(N383="zákl. přenesená",J383,0)</f>
        <v>0</v>
      </c>
      <c r="BH383" s="186">
        <f>IF(N383="sníž. přenesená",J383,0)</f>
        <v>0</v>
      </c>
      <c r="BI383" s="186">
        <f>IF(N383="nulová",J383,0)</f>
        <v>0</v>
      </c>
      <c r="BJ383" s="18" t="s">
        <v>80</v>
      </c>
      <c r="BK383" s="186">
        <f>ROUND(I383*H383,2)</f>
        <v>0</v>
      </c>
      <c r="BL383" s="18" t="s">
        <v>247</v>
      </c>
      <c r="BM383" s="185" t="s">
        <v>624</v>
      </c>
    </row>
    <row r="384" spans="1:47" s="2" customFormat="1" ht="11.25">
      <c r="A384" s="35"/>
      <c r="B384" s="36"/>
      <c r="C384" s="37"/>
      <c r="D384" s="187" t="s">
        <v>145</v>
      </c>
      <c r="E384" s="37"/>
      <c r="F384" s="188" t="s">
        <v>625</v>
      </c>
      <c r="G384" s="37"/>
      <c r="H384" s="37"/>
      <c r="I384" s="189"/>
      <c r="J384" s="37"/>
      <c r="K384" s="37"/>
      <c r="L384" s="40"/>
      <c r="M384" s="190"/>
      <c r="N384" s="191"/>
      <c r="O384" s="65"/>
      <c r="P384" s="65"/>
      <c r="Q384" s="65"/>
      <c r="R384" s="65"/>
      <c r="S384" s="65"/>
      <c r="T384" s="66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T384" s="18" t="s">
        <v>145</v>
      </c>
      <c r="AU384" s="18" t="s">
        <v>82</v>
      </c>
    </row>
    <row r="385" spans="2:51" s="13" customFormat="1" ht="11.25">
      <c r="B385" s="192"/>
      <c r="C385" s="193"/>
      <c r="D385" s="194" t="s">
        <v>147</v>
      </c>
      <c r="E385" s="195" t="s">
        <v>19</v>
      </c>
      <c r="F385" s="196" t="s">
        <v>559</v>
      </c>
      <c r="G385" s="193"/>
      <c r="H385" s="197">
        <v>13.55</v>
      </c>
      <c r="I385" s="198"/>
      <c r="J385" s="193"/>
      <c r="K385" s="193"/>
      <c r="L385" s="199"/>
      <c r="M385" s="200"/>
      <c r="N385" s="201"/>
      <c r="O385" s="201"/>
      <c r="P385" s="201"/>
      <c r="Q385" s="201"/>
      <c r="R385" s="201"/>
      <c r="S385" s="201"/>
      <c r="T385" s="202"/>
      <c r="AT385" s="203" t="s">
        <v>147</v>
      </c>
      <c r="AU385" s="203" t="s">
        <v>82</v>
      </c>
      <c r="AV385" s="13" t="s">
        <v>82</v>
      </c>
      <c r="AW385" s="13" t="s">
        <v>33</v>
      </c>
      <c r="AX385" s="13" t="s">
        <v>72</v>
      </c>
      <c r="AY385" s="203" t="s">
        <v>135</v>
      </c>
    </row>
    <row r="386" spans="2:51" s="13" customFormat="1" ht="11.25">
      <c r="B386" s="192"/>
      <c r="C386" s="193"/>
      <c r="D386" s="194" t="s">
        <v>147</v>
      </c>
      <c r="E386" s="195" t="s">
        <v>19</v>
      </c>
      <c r="F386" s="196" t="s">
        <v>560</v>
      </c>
      <c r="G386" s="193"/>
      <c r="H386" s="197">
        <v>6.18</v>
      </c>
      <c r="I386" s="198"/>
      <c r="J386" s="193"/>
      <c r="K386" s="193"/>
      <c r="L386" s="199"/>
      <c r="M386" s="200"/>
      <c r="N386" s="201"/>
      <c r="O386" s="201"/>
      <c r="P386" s="201"/>
      <c r="Q386" s="201"/>
      <c r="R386" s="201"/>
      <c r="S386" s="201"/>
      <c r="T386" s="202"/>
      <c r="AT386" s="203" t="s">
        <v>147</v>
      </c>
      <c r="AU386" s="203" t="s">
        <v>82</v>
      </c>
      <c r="AV386" s="13" t="s">
        <v>82</v>
      </c>
      <c r="AW386" s="13" t="s">
        <v>33</v>
      </c>
      <c r="AX386" s="13" t="s">
        <v>72</v>
      </c>
      <c r="AY386" s="203" t="s">
        <v>135</v>
      </c>
    </row>
    <row r="387" spans="2:51" s="13" customFormat="1" ht="11.25">
      <c r="B387" s="192"/>
      <c r="C387" s="193"/>
      <c r="D387" s="194" t="s">
        <v>147</v>
      </c>
      <c r="E387" s="195" t="s">
        <v>19</v>
      </c>
      <c r="F387" s="196" t="s">
        <v>561</v>
      </c>
      <c r="G387" s="193"/>
      <c r="H387" s="197">
        <v>6.25</v>
      </c>
      <c r="I387" s="198"/>
      <c r="J387" s="193"/>
      <c r="K387" s="193"/>
      <c r="L387" s="199"/>
      <c r="M387" s="200"/>
      <c r="N387" s="201"/>
      <c r="O387" s="201"/>
      <c r="P387" s="201"/>
      <c r="Q387" s="201"/>
      <c r="R387" s="201"/>
      <c r="S387" s="201"/>
      <c r="T387" s="202"/>
      <c r="AT387" s="203" t="s">
        <v>147</v>
      </c>
      <c r="AU387" s="203" t="s">
        <v>82</v>
      </c>
      <c r="AV387" s="13" t="s">
        <v>82</v>
      </c>
      <c r="AW387" s="13" t="s">
        <v>33</v>
      </c>
      <c r="AX387" s="13" t="s">
        <v>72</v>
      </c>
      <c r="AY387" s="203" t="s">
        <v>135</v>
      </c>
    </row>
    <row r="388" spans="2:51" s="15" customFormat="1" ht="11.25">
      <c r="B388" s="224"/>
      <c r="C388" s="225"/>
      <c r="D388" s="194" t="s">
        <v>147</v>
      </c>
      <c r="E388" s="226" t="s">
        <v>19</v>
      </c>
      <c r="F388" s="227" t="s">
        <v>172</v>
      </c>
      <c r="G388" s="225"/>
      <c r="H388" s="228">
        <v>25.98</v>
      </c>
      <c r="I388" s="229"/>
      <c r="J388" s="225"/>
      <c r="K388" s="225"/>
      <c r="L388" s="230"/>
      <c r="M388" s="231"/>
      <c r="N388" s="232"/>
      <c r="O388" s="232"/>
      <c r="P388" s="232"/>
      <c r="Q388" s="232"/>
      <c r="R388" s="232"/>
      <c r="S388" s="232"/>
      <c r="T388" s="233"/>
      <c r="AT388" s="234" t="s">
        <v>147</v>
      </c>
      <c r="AU388" s="234" t="s">
        <v>82</v>
      </c>
      <c r="AV388" s="15" t="s">
        <v>143</v>
      </c>
      <c r="AW388" s="15" t="s">
        <v>33</v>
      </c>
      <c r="AX388" s="15" t="s">
        <v>80</v>
      </c>
      <c r="AY388" s="234" t="s">
        <v>135</v>
      </c>
    </row>
    <row r="389" spans="1:65" s="2" customFormat="1" ht="24.2" customHeight="1">
      <c r="A389" s="35"/>
      <c r="B389" s="36"/>
      <c r="C389" s="174" t="s">
        <v>626</v>
      </c>
      <c r="D389" s="174" t="s">
        <v>138</v>
      </c>
      <c r="E389" s="175" t="s">
        <v>627</v>
      </c>
      <c r="F389" s="176" t="s">
        <v>628</v>
      </c>
      <c r="G389" s="177" t="s">
        <v>152</v>
      </c>
      <c r="H389" s="178">
        <v>1.034</v>
      </c>
      <c r="I389" s="179"/>
      <c r="J389" s="180">
        <f>ROUND(I389*H389,2)</f>
        <v>0</v>
      </c>
      <c r="K389" s="176" t="s">
        <v>142</v>
      </c>
      <c r="L389" s="40"/>
      <c r="M389" s="181" t="s">
        <v>19</v>
      </c>
      <c r="N389" s="182" t="s">
        <v>43</v>
      </c>
      <c r="O389" s="65"/>
      <c r="P389" s="183">
        <f>O389*H389</f>
        <v>0</v>
      </c>
      <c r="Q389" s="183">
        <v>0</v>
      </c>
      <c r="R389" s="183">
        <f>Q389*H389</f>
        <v>0</v>
      </c>
      <c r="S389" s="183">
        <v>0</v>
      </c>
      <c r="T389" s="184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185" t="s">
        <v>247</v>
      </c>
      <c r="AT389" s="185" t="s">
        <v>138</v>
      </c>
      <c r="AU389" s="185" t="s">
        <v>82</v>
      </c>
      <c r="AY389" s="18" t="s">
        <v>135</v>
      </c>
      <c r="BE389" s="186">
        <f>IF(N389="základní",J389,0)</f>
        <v>0</v>
      </c>
      <c r="BF389" s="186">
        <f>IF(N389="snížená",J389,0)</f>
        <v>0</v>
      </c>
      <c r="BG389" s="186">
        <f>IF(N389="zákl. přenesená",J389,0)</f>
        <v>0</v>
      </c>
      <c r="BH389" s="186">
        <f>IF(N389="sníž. přenesená",J389,0)</f>
        <v>0</v>
      </c>
      <c r="BI389" s="186">
        <f>IF(N389="nulová",J389,0)</f>
        <v>0</v>
      </c>
      <c r="BJ389" s="18" t="s">
        <v>80</v>
      </c>
      <c r="BK389" s="186">
        <f>ROUND(I389*H389,2)</f>
        <v>0</v>
      </c>
      <c r="BL389" s="18" t="s">
        <v>247</v>
      </c>
      <c r="BM389" s="185" t="s">
        <v>629</v>
      </c>
    </row>
    <row r="390" spans="1:47" s="2" customFormat="1" ht="11.25">
      <c r="A390" s="35"/>
      <c r="B390" s="36"/>
      <c r="C390" s="37"/>
      <c r="D390" s="187" t="s">
        <v>145</v>
      </c>
      <c r="E390" s="37"/>
      <c r="F390" s="188" t="s">
        <v>630</v>
      </c>
      <c r="G390" s="37"/>
      <c r="H390" s="37"/>
      <c r="I390" s="189"/>
      <c r="J390" s="37"/>
      <c r="K390" s="37"/>
      <c r="L390" s="40"/>
      <c r="M390" s="190"/>
      <c r="N390" s="191"/>
      <c r="O390" s="65"/>
      <c r="P390" s="65"/>
      <c r="Q390" s="65"/>
      <c r="R390" s="65"/>
      <c r="S390" s="65"/>
      <c r="T390" s="66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T390" s="18" t="s">
        <v>145</v>
      </c>
      <c r="AU390" s="18" t="s">
        <v>82</v>
      </c>
    </row>
    <row r="391" spans="1:65" s="2" customFormat="1" ht="24.2" customHeight="1">
      <c r="A391" s="35"/>
      <c r="B391" s="36"/>
      <c r="C391" s="174" t="s">
        <v>631</v>
      </c>
      <c r="D391" s="174" t="s">
        <v>138</v>
      </c>
      <c r="E391" s="175" t="s">
        <v>632</v>
      </c>
      <c r="F391" s="176" t="s">
        <v>633</v>
      </c>
      <c r="G391" s="177" t="s">
        <v>152</v>
      </c>
      <c r="H391" s="178">
        <v>1.034</v>
      </c>
      <c r="I391" s="179"/>
      <c r="J391" s="180">
        <f>ROUND(I391*H391,2)</f>
        <v>0</v>
      </c>
      <c r="K391" s="176" t="s">
        <v>142</v>
      </c>
      <c r="L391" s="40"/>
      <c r="M391" s="181" t="s">
        <v>19</v>
      </c>
      <c r="N391" s="182" t="s">
        <v>43</v>
      </c>
      <c r="O391" s="65"/>
      <c r="P391" s="183">
        <f>O391*H391</f>
        <v>0</v>
      </c>
      <c r="Q391" s="183">
        <v>0</v>
      </c>
      <c r="R391" s="183">
        <f>Q391*H391</f>
        <v>0</v>
      </c>
      <c r="S391" s="183">
        <v>0</v>
      </c>
      <c r="T391" s="184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185" t="s">
        <v>247</v>
      </c>
      <c r="AT391" s="185" t="s">
        <v>138</v>
      </c>
      <c r="AU391" s="185" t="s">
        <v>82</v>
      </c>
      <c r="AY391" s="18" t="s">
        <v>135</v>
      </c>
      <c r="BE391" s="186">
        <f>IF(N391="základní",J391,0)</f>
        <v>0</v>
      </c>
      <c r="BF391" s="186">
        <f>IF(N391="snížená",J391,0)</f>
        <v>0</v>
      </c>
      <c r="BG391" s="186">
        <f>IF(N391="zákl. přenesená",J391,0)</f>
        <v>0</v>
      </c>
      <c r="BH391" s="186">
        <f>IF(N391="sníž. přenesená",J391,0)</f>
        <v>0</v>
      </c>
      <c r="BI391" s="186">
        <f>IF(N391="nulová",J391,0)</f>
        <v>0</v>
      </c>
      <c r="BJ391" s="18" t="s">
        <v>80</v>
      </c>
      <c r="BK391" s="186">
        <f>ROUND(I391*H391,2)</f>
        <v>0</v>
      </c>
      <c r="BL391" s="18" t="s">
        <v>247</v>
      </c>
      <c r="BM391" s="185" t="s">
        <v>634</v>
      </c>
    </row>
    <row r="392" spans="1:47" s="2" customFormat="1" ht="11.25">
      <c r="A392" s="35"/>
      <c r="B392" s="36"/>
      <c r="C392" s="37"/>
      <c r="D392" s="187" t="s">
        <v>145</v>
      </c>
      <c r="E392" s="37"/>
      <c r="F392" s="188" t="s">
        <v>635</v>
      </c>
      <c r="G392" s="37"/>
      <c r="H392" s="37"/>
      <c r="I392" s="189"/>
      <c r="J392" s="37"/>
      <c r="K392" s="37"/>
      <c r="L392" s="40"/>
      <c r="M392" s="190"/>
      <c r="N392" s="191"/>
      <c r="O392" s="65"/>
      <c r="P392" s="65"/>
      <c r="Q392" s="65"/>
      <c r="R392" s="65"/>
      <c r="S392" s="65"/>
      <c r="T392" s="66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T392" s="18" t="s">
        <v>145</v>
      </c>
      <c r="AU392" s="18" t="s">
        <v>82</v>
      </c>
    </row>
    <row r="393" spans="2:63" s="12" customFormat="1" ht="22.9" customHeight="1">
      <c r="B393" s="158"/>
      <c r="C393" s="159"/>
      <c r="D393" s="160" t="s">
        <v>71</v>
      </c>
      <c r="E393" s="172" t="s">
        <v>636</v>
      </c>
      <c r="F393" s="172" t="s">
        <v>637</v>
      </c>
      <c r="G393" s="159"/>
      <c r="H393" s="159"/>
      <c r="I393" s="162"/>
      <c r="J393" s="173">
        <f>BK393</f>
        <v>0</v>
      </c>
      <c r="K393" s="159"/>
      <c r="L393" s="164"/>
      <c r="M393" s="165"/>
      <c r="N393" s="166"/>
      <c r="O393" s="166"/>
      <c r="P393" s="167">
        <f>SUM(P394:P445)</f>
        <v>0</v>
      </c>
      <c r="Q393" s="166"/>
      <c r="R393" s="167">
        <f>SUM(R394:R445)</f>
        <v>1.3910987</v>
      </c>
      <c r="S393" s="166"/>
      <c r="T393" s="168">
        <f>SUM(T394:T445)</f>
        <v>0</v>
      </c>
      <c r="AR393" s="169" t="s">
        <v>82</v>
      </c>
      <c r="AT393" s="170" t="s">
        <v>71</v>
      </c>
      <c r="AU393" s="170" t="s">
        <v>80</v>
      </c>
      <c r="AY393" s="169" t="s">
        <v>135</v>
      </c>
      <c r="BK393" s="171">
        <f>SUM(BK394:BK445)</f>
        <v>0</v>
      </c>
    </row>
    <row r="394" spans="1:65" s="2" customFormat="1" ht="16.5" customHeight="1">
      <c r="A394" s="35"/>
      <c r="B394" s="36"/>
      <c r="C394" s="174" t="s">
        <v>638</v>
      </c>
      <c r="D394" s="174" t="s">
        <v>138</v>
      </c>
      <c r="E394" s="175" t="s">
        <v>639</v>
      </c>
      <c r="F394" s="176" t="s">
        <v>640</v>
      </c>
      <c r="G394" s="177" t="s">
        <v>141</v>
      </c>
      <c r="H394" s="178">
        <v>64.675</v>
      </c>
      <c r="I394" s="179"/>
      <c r="J394" s="180">
        <f>ROUND(I394*H394,2)</f>
        <v>0</v>
      </c>
      <c r="K394" s="176" t="s">
        <v>142</v>
      </c>
      <c r="L394" s="40"/>
      <c r="M394" s="181" t="s">
        <v>19</v>
      </c>
      <c r="N394" s="182" t="s">
        <v>43</v>
      </c>
      <c r="O394" s="65"/>
      <c r="P394" s="183">
        <f>O394*H394</f>
        <v>0</v>
      </c>
      <c r="Q394" s="183">
        <v>0</v>
      </c>
      <c r="R394" s="183">
        <f>Q394*H394</f>
        <v>0</v>
      </c>
      <c r="S394" s="183">
        <v>0</v>
      </c>
      <c r="T394" s="184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185" t="s">
        <v>247</v>
      </c>
      <c r="AT394" s="185" t="s">
        <v>138</v>
      </c>
      <c r="AU394" s="185" t="s">
        <v>82</v>
      </c>
      <c r="AY394" s="18" t="s">
        <v>135</v>
      </c>
      <c r="BE394" s="186">
        <f>IF(N394="základní",J394,0)</f>
        <v>0</v>
      </c>
      <c r="BF394" s="186">
        <f>IF(N394="snížená",J394,0)</f>
        <v>0</v>
      </c>
      <c r="BG394" s="186">
        <f>IF(N394="zákl. přenesená",J394,0)</f>
        <v>0</v>
      </c>
      <c r="BH394" s="186">
        <f>IF(N394="sníž. přenesená",J394,0)</f>
        <v>0</v>
      </c>
      <c r="BI394" s="186">
        <f>IF(N394="nulová",J394,0)</f>
        <v>0</v>
      </c>
      <c r="BJ394" s="18" t="s">
        <v>80</v>
      </c>
      <c r="BK394" s="186">
        <f>ROUND(I394*H394,2)</f>
        <v>0</v>
      </c>
      <c r="BL394" s="18" t="s">
        <v>247</v>
      </c>
      <c r="BM394" s="185" t="s">
        <v>641</v>
      </c>
    </row>
    <row r="395" spans="1:47" s="2" customFormat="1" ht="11.25">
      <c r="A395" s="35"/>
      <c r="B395" s="36"/>
      <c r="C395" s="37"/>
      <c r="D395" s="187" t="s">
        <v>145</v>
      </c>
      <c r="E395" s="37"/>
      <c r="F395" s="188" t="s">
        <v>642</v>
      </c>
      <c r="G395" s="37"/>
      <c r="H395" s="37"/>
      <c r="I395" s="189"/>
      <c r="J395" s="37"/>
      <c r="K395" s="37"/>
      <c r="L395" s="40"/>
      <c r="M395" s="190"/>
      <c r="N395" s="191"/>
      <c r="O395" s="65"/>
      <c r="P395" s="65"/>
      <c r="Q395" s="65"/>
      <c r="R395" s="65"/>
      <c r="S395" s="65"/>
      <c r="T395" s="66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T395" s="18" t="s">
        <v>145</v>
      </c>
      <c r="AU395" s="18" t="s">
        <v>82</v>
      </c>
    </row>
    <row r="396" spans="2:51" s="14" customFormat="1" ht="11.25">
      <c r="B396" s="204"/>
      <c r="C396" s="205"/>
      <c r="D396" s="194" t="s">
        <v>147</v>
      </c>
      <c r="E396" s="206" t="s">
        <v>19</v>
      </c>
      <c r="F396" s="207" t="s">
        <v>219</v>
      </c>
      <c r="G396" s="205"/>
      <c r="H396" s="206" t="s">
        <v>19</v>
      </c>
      <c r="I396" s="208"/>
      <c r="J396" s="205"/>
      <c r="K396" s="205"/>
      <c r="L396" s="209"/>
      <c r="M396" s="210"/>
      <c r="N396" s="211"/>
      <c r="O396" s="211"/>
      <c r="P396" s="211"/>
      <c r="Q396" s="211"/>
      <c r="R396" s="211"/>
      <c r="S396" s="211"/>
      <c r="T396" s="212"/>
      <c r="AT396" s="213" t="s">
        <v>147</v>
      </c>
      <c r="AU396" s="213" t="s">
        <v>82</v>
      </c>
      <c r="AV396" s="14" t="s">
        <v>80</v>
      </c>
      <c r="AW396" s="14" t="s">
        <v>33</v>
      </c>
      <c r="AX396" s="14" t="s">
        <v>72</v>
      </c>
      <c r="AY396" s="213" t="s">
        <v>135</v>
      </c>
    </row>
    <row r="397" spans="2:51" s="13" customFormat="1" ht="11.25">
      <c r="B397" s="192"/>
      <c r="C397" s="193"/>
      <c r="D397" s="194" t="s">
        <v>147</v>
      </c>
      <c r="E397" s="195" t="s">
        <v>19</v>
      </c>
      <c r="F397" s="196" t="s">
        <v>643</v>
      </c>
      <c r="G397" s="193"/>
      <c r="H397" s="197">
        <v>32.175</v>
      </c>
      <c r="I397" s="198"/>
      <c r="J397" s="193"/>
      <c r="K397" s="193"/>
      <c r="L397" s="199"/>
      <c r="M397" s="200"/>
      <c r="N397" s="201"/>
      <c r="O397" s="201"/>
      <c r="P397" s="201"/>
      <c r="Q397" s="201"/>
      <c r="R397" s="201"/>
      <c r="S397" s="201"/>
      <c r="T397" s="202"/>
      <c r="AT397" s="203" t="s">
        <v>147</v>
      </c>
      <c r="AU397" s="203" t="s">
        <v>82</v>
      </c>
      <c r="AV397" s="13" t="s">
        <v>82</v>
      </c>
      <c r="AW397" s="13" t="s">
        <v>33</v>
      </c>
      <c r="AX397" s="13" t="s">
        <v>72</v>
      </c>
      <c r="AY397" s="203" t="s">
        <v>135</v>
      </c>
    </row>
    <row r="398" spans="2:51" s="14" customFormat="1" ht="11.25">
      <c r="B398" s="204"/>
      <c r="C398" s="205"/>
      <c r="D398" s="194" t="s">
        <v>147</v>
      </c>
      <c r="E398" s="206" t="s">
        <v>19</v>
      </c>
      <c r="F398" s="207" t="s">
        <v>220</v>
      </c>
      <c r="G398" s="205"/>
      <c r="H398" s="206" t="s">
        <v>19</v>
      </c>
      <c r="I398" s="208"/>
      <c r="J398" s="205"/>
      <c r="K398" s="205"/>
      <c r="L398" s="209"/>
      <c r="M398" s="210"/>
      <c r="N398" s="211"/>
      <c r="O398" s="211"/>
      <c r="P398" s="211"/>
      <c r="Q398" s="211"/>
      <c r="R398" s="211"/>
      <c r="S398" s="211"/>
      <c r="T398" s="212"/>
      <c r="AT398" s="213" t="s">
        <v>147</v>
      </c>
      <c r="AU398" s="213" t="s">
        <v>82</v>
      </c>
      <c r="AV398" s="14" t="s">
        <v>80</v>
      </c>
      <c r="AW398" s="14" t="s">
        <v>33</v>
      </c>
      <c r="AX398" s="14" t="s">
        <v>72</v>
      </c>
      <c r="AY398" s="213" t="s">
        <v>135</v>
      </c>
    </row>
    <row r="399" spans="2:51" s="13" customFormat="1" ht="11.25">
      <c r="B399" s="192"/>
      <c r="C399" s="193"/>
      <c r="D399" s="194" t="s">
        <v>147</v>
      </c>
      <c r="E399" s="195" t="s">
        <v>19</v>
      </c>
      <c r="F399" s="196" t="s">
        <v>644</v>
      </c>
      <c r="G399" s="193"/>
      <c r="H399" s="197">
        <v>32.5</v>
      </c>
      <c r="I399" s="198"/>
      <c r="J399" s="193"/>
      <c r="K399" s="193"/>
      <c r="L399" s="199"/>
      <c r="M399" s="200"/>
      <c r="N399" s="201"/>
      <c r="O399" s="201"/>
      <c r="P399" s="201"/>
      <c r="Q399" s="201"/>
      <c r="R399" s="201"/>
      <c r="S399" s="201"/>
      <c r="T399" s="202"/>
      <c r="AT399" s="203" t="s">
        <v>147</v>
      </c>
      <c r="AU399" s="203" t="s">
        <v>82</v>
      </c>
      <c r="AV399" s="13" t="s">
        <v>82</v>
      </c>
      <c r="AW399" s="13" t="s">
        <v>33</v>
      </c>
      <c r="AX399" s="13" t="s">
        <v>72</v>
      </c>
      <c r="AY399" s="203" t="s">
        <v>135</v>
      </c>
    </row>
    <row r="400" spans="2:51" s="15" customFormat="1" ht="11.25">
      <c r="B400" s="224"/>
      <c r="C400" s="225"/>
      <c r="D400" s="194" t="s">
        <v>147</v>
      </c>
      <c r="E400" s="226" t="s">
        <v>19</v>
      </c>
      <c r="F400" s="227" t="s">
        <v>172</v>
      </c>
      <c r="G400" s="225"/>
      <c r="H400" s="228">
        <v>64.675</v>
      </c>
      <c r="I400" s="229"/>
      <c r="J400" s="225"/>
      <c r="K400" s="225"/>
      <c r="L400" s="230"/>
      <c r="M400" s="231"/>
      <c r="N400" s="232"/>
      <c r="O400" s="232"/>
      <c r="P400" s="232"/>
      <c r="Q400" s="232"/>
      <c r="R400" s="232"/>
      <c r="S400" s="232"/>
      <c r="T400" s="233"/>
      <c r="AT400" s="234" t="s">
        <v>147</v>
      </c>
      <c r="AU400" s="234" t="s">
        <v>82</v>
      </c>
      <c r="AV400" s="15" t="s">
        <v>143</v>
      </c>
      <c r="AW400" s="15" t="s">
        <v>33</v>
      </c>
      <c r="AX400" s="15" t="s">
        <v>80</v>
      </c>
      <c r="AY400" s="234" t="s">
        <v>135</v>
      </c>
    </row>
    <row r="401" spans="1:65" s="2" customFormat="1" ht="16.5" customHeight="1">
      <c r="A401" s="35"/>
      <c r="B401" s="36"/>
      <c r="C401" s="174" t="s">
        <v>645</v>
      </c>
      <c r="D401" s="174" t="s">
        <v>138</v>
      </c>
      <c r="E401" s="175" t="s">
        <v>646</v>
      </c>
      <c r="F401" s="176" t="s">
        <v>647</v>
      </c>
      <c r="G401" s="177" t="s">
        <v>141</v>
      </c>
      <c r="H401" s="178">
        <v>64.675</v>
      </c>
      <c r="I401" s="179"/>
      <c r="J401" s="180">
        <f>ROUND(I401*H401,2)</f>
        <v>0</v>
      </c>
      <c r="K401" s="176" t="s">
        <v>142</v>
      </c>
      <c r="L401" s="40"/>
      <c r="M401" s="181" t="s">
        <v>19</v>
      </c>
      <c r="N401" s="182" t="s">
        <v>43</v>
      </c>
      <c r="O401" s="65"/>
      <c r="P401" s="183">
        <f>O401*H401</f>
        <v>0</v>
      </c>
      <c r="Q401" s="183">
        <v>0.0003</v>
      </c>
      <c r="R401" s="183">
        <f>Q401*H401</f>
        <v>0.019402499999999996</v>
      </c>
      <c r="S401" s="183">
        <v>0</v>
      </c>
      <c r="T401" s="184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185" t="s">
        <v>247</v>
      </c>
      <c r="AT401" s="185" t="s">
        <v>138</v>
      </c>
      <c r="AU401" s="185" t="s">
        <v>82</v>
      </c>
      <c r="AY401" s="18" t="s">
        <v>135</v>
      </c>
      <c r="BE401" s="186">
        <f>IF(N401="základní",J401,0)</f>
        <v>0</v>
      </c>
      <c r="BF401" s="186">
        <f>IF(N401="snížená",J401,0)</f>
        <v>0</v>
      </c>
      <c r="BG401" s="186">
        <f>IF(N401="zákl. přenesená",J401,0)</f>
        <v>0</v>
      </c>
      <c r="BH401" s="186">
        <f>IF(N401="sníž. přenesená",J401,0)</f>
        <v>0</v>
      </c>
      <c r="BI401" s="186">
        <f>IF(N401="nulová",J401,0)</f>
        <v>0</v>
      </c>
      <c r="BJ401" s="18" t="s">
        <v>80</v>
      </c>
      <c r="BK401" s="186">
        <f>ROUND(I401*H401,2)</f>
        <v>0</v>
      </c>
      <c r="BL401" s="18" t="s">
        <v>247</v>
      </c>
      <c r="BM401" s="185" t="s">
        <v>648</v>
      </c>
    </row>
    <row r="402" spans="1:47" s="2" customFormat="1" ht="11.25">
      <c r="A402" s="35"/>
      <c r="B402" s="36"/>
      <c r="C402" s="37"/>
      <c r="D402" s="187" t="s">
        <v>145</v>
      </c>
      <c r="E402" s="37"/>
      <c r="F402" s="188" t="s">
        <v>649</v>
      </c>
      <c r="G402" s="37"/>
      <c r="H402" s="37"/>
      <c r="I402" s="189"/>
      <c r="J402" s="37"/>
      <c r="K402" s="37"/>
      <c r="L402" s="40"/>
      <c r="M402" s="190"/>
      <c r="N402" s="191"/>
      <c r="O402" s="65"/>
      <c r="P402" s="65"/>
      <c r="Q402" s="65"/>
      <c r="R402" s="65"/>
      <c r="S402" s="65"/>
      <c r="T402" s="66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T402" s="18" t="s">
        <v>145</v>
      </c>
      <c r="AU402" s="18" t="s">
        <v>82</v>
      </c>
    </row>
    <row r="403" spans="2:51" s="14" customFormat="1" ht="11.25">
      <c r="B403" s="204"/>
      <c r="C403" s="205"/>
      <c r="D403" s="194" t="s">
        <v>147</v>
      </c>
      <c r="E403" s="206" t="s">
        <v>19</v>
      </c>
      <c r="F403" s="207" t="s">
        <v>219</v>
      </c>
      <c r="G403" s="205"/>
      <c r="H403" s="206" t="s">
        <v>19</v>
      </c>
      <c r="I403" s="208"/>
      <c r="J403" s="205"/>
      <c r="K403" s="205"/>
      <c r="L403" s="209"/>
      <c r="M403" s="210"/>
      <c r="N403" s="211"/>
      <c r="O403" s="211"/>
      <c r="P403" s="211"/>
      <c r="Q403" s="211"/>
      <c r="R403" s="211"/>
      <c r="S403" s="211"/>
      <c r="T403" s="212"/>
      <c r="AT403" s="213" t="s">
        <v>147</v>
      </c>
      <c r="AU403" s="213" t="s">
        <v>82</v>
      </c>
      <c r="AV403" s="14" t="s">
        <v>80</v>
      </c>
      <c r="AW403" s="14" t="s">
        <v>33</v>
      </c>
      <c r="AX403" s="14" t="s">
        <v>72</v>
      </c>
      <c r="AY403" s="213" t="s">
        <v>135</v>
      </c>
    </row>
    <row r="404" spans="2:51" s="13" customFormat="1" ht="11.25">
      <c r="B404" s="192"/>
      <c r="C404" s="193"/>
      <c r="D404" s="194" t="s">
        <v>147</v>
      </c>
      <c r="E404" s="195" t="s">
        <v>19</v>
      </c>
      <c r="F404" s="196" t="s">
        <v>643</v>
      </c>
      <c r="G404" s="193"/>
      <c r="H404" s="197">
        <v>32.175</v>
      </c>
      <c r="I404" s="198"/>
      <c r="J404" s="193"/>
      <c r="K404" s="193"/>
      <c r="L404" s="199"/>
      <c r="M404" s="200"/>
      <c r="N404" s="201"/>
      <c r="O404" s="201"/>
      <c r="P404" s="201"/>
      <c r="Q404" s="201"/>
      <c r="R404" s="201"/>
      <c r="S404" s="201"/>
      <c r="T404" s="202"/>
      <c r="AT404" s="203" t="s">
        <v>147</v>
      </c>
      <c r="AU404" s="203" t="s">
        <v>82</v>
      </c>
      <c r="AV404" s="13" t="s">
        <v>82</v>
      </c>
      <c r="AW404" s="13" t="s">
        <v>33</v>
      </c>
      <c r="AX404" s="13" t="s">
        <v>72</v>
      </c>
      <c r="AY404" s="203" t="s">
        <v>135</v>
      </c>
    </row>
    <row r="405" spans="2:51" s="14" customFormat="1" ht="11.25">
      <c r="B405" s="204"/>
      <c r="C405" s="205"/>
      <c r="D405" s="194" t="s">
        <v>147</v>
      </c>
      <c r="E405" s="206" t="s">
        <v>19</v>
      </c>
      <c r="F405" s="207" t="s">
        <v>220</v>
      </c>
      <c r="G405" s="205"/>
      <c r="H405" s="206" t="s">
        <v>19</v>
      </c>
      <c r="I405" s="208"/>
      <c r="J405" s="205"/>
      <c r="K405" s="205"/>
      <c r="L405" s="209"/>
      <c r="M405" s="210"/>
      <c r="N405" s="211"/>
      <c r="O405" s="211"/>
      <c r="P405" s="211"/>
      <c r="Q405" s="211"/>
      <c r="R405" s="211"/>
      <c r="S405" s="211"/>
      <c r="T405" s="212"/>
      <c r="AT405" s="213" t="s">
        <v>147</v>
      </c>
      <c r="AU405" s="213" t="s">
        <v>82</v>
      </c>
      <c r="AV405" s="14" t="s">
        <v>80</v>
      </c>
      <c r="AW405" s="14" t="s">
        <v>33</v>
      </c>
      <c r="AX405" s="14" t="s">
        <v>72</v>
      </c>
      <c r="AY405" s="213" t="s">
        <v>135</v>
      </c>
    </row>
    <row r="406" spans="2:51" s="13" customFormat="1" ht="11.25">
      <c r="B406" s="192"/>
      <c r="C406" s="193"/>
      <c r="D406" s="194" t="s">
        <v>147</v>
      </c>
      <c r="E406" s="195" t="s">
        <v>19</v>
      </c>
      <c r="F406" s="196" t="s">
        <v>644</v>
      </c>
      <c r="G406" s="193"/>
      <c r="H406" s="197">
        <v>32.5</v>
      </c>
      <c r="I406" s="198"/>
      <c r="J406" s="193"/>
      <c r="K406" s="193"/>
      <c r="L406" s="199"/>
      <c r="M406" s="200"/>
      <c r="N406" s="201"/>
      <c r="O406" s="201"/>
      <c r="P406" s="201"/>
      <c r="Q406" s="201"/>
      <c r="R406" s="201"/>
      <c r="S406" s="201"/>
      <c r="T406" s="202"/>
      <c r="AT406" s="203" t="s">
        <v>147</v>
      </c>
      <c r="AU406" s="203" t="s">
        <v>82</v>
      </c>
      <c r="AV406" s="13" t="s">
        <v>82</v>
      </c>
      <c r="AW406" s="13" t="s">
        <v>33</v>
      </c>
      <c r="AX406" s="13" t="s">
        <v>72</v>
      </c>
      <c r="AY406" s="203" t="s">
        <v>135</v>
      </c>
    </row>
    <row r="407" spans="2:51" s="15" customFormat="1" ht="11.25">
      <c r="B407" s="224"/>
      <c r="C407" s="225"/>
      <c r="D407" s="194" t="s">
        <v>147</v>
      </c>
      <c r="E407" s="226" t="s">
        <v>19</v>
      </c>
      <c r="F407" s="227" t="s">
        <v>172</v>
      </c>
      <c r="G407" s="225"/>
      <c r="H407" s="228">
        <v>64.675</v>
      </c>
      <c r="I407" s="229"/>
      <c r="J407" s="225"/>
      <c r="K407" s="225"/>
      <c r="L407" s="230"/>
      <c r="M407" s="231"/>
      <c r="N407" s="232"/>
      <c r="O407" s="232"/>
      <c r="P407" s="232"/>
      <c r="Q407" s="232"/>
      <c r="R407" s="232"/>
      <c r="S407" s="232"/>
      <c r="T407" s="233"/>
      <c r="AT407" s="234" t="s">
        <v>147</v>
      </c>
      <c r="AU407" s="234" t="s">
        <v>82</v>
      </c>
      <c r="AV407" s="15" t="s">
        <v>143</v>
      </c>
      <c r="AW407" s="15" t="s">
        <v>33</v>
      </c>
      <c r="AX407" s="15" t="s">
        <v>80</v>
      </c>
      <c r="AY407" s="234" t="s">
        <v>135</v>
      </c>
    </row>
    <row r="408" spans="1:65" s="2" customFormat="1" ht="16.5" customHeight="1">
      <c r="A408" s="35"/>
      <c r="B408" s="36"/>
      <c r="C408" s="174" t="s">
        <v>650</v>
      </c>
      <c r="D408" s="174" t="s">
        <v>138</v>
      </c>
      <c r="E408" s="175" t="s">
        <v>651</v>
      </c>
      <c r="F408" s="176" t="s">
        <v>652</v>
      </c>
      <c r="G408" s="177" t="s">
        <v>141</v>
      </c>
      <c r="H408" s="178">
        <v>32.5</v>
      </c>
      <c r="I408" s="179"/>
      <c r="J408" s="180">
        <f>ROUND(I408*H408,2)</f>
        <v>0</v>
      </c>
      <c r="K408" s="176" t="s">
        <v>142</v>
      </c>
      <c r="L408" s="40"/>
      <c r="M408" s="181" t="s">
        <v>19</v>
      </c>
      <c r="N408" s="182" t="s">
        <v>43</v>
      </c>
      <c r="O408" s="65"/>
      <c r="P408" s="183">
        <f>O408*H408</f>
        <v>0</v>
      </c>
      <c r="Q408" s="183">
        <v>0.0015</v>
      </c>
      <c r="R408" s="183">
        <f>Q408*H408</f>
        <v>0.04875</v>
      </c>
      <c r="S408" s="183">
        <v>0</v>
      </c>
      <c r="T408" s="184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85" t="s">
        <v>247</v>
      </c>
      <c r="AT408" s="185" t="s">
        <v>138</v>
      </c>
      <c r="AU408" s="185" t="s">
        <v>82</v>
      </c>
      <c r="AY408" s="18" t="s">
        <v>135</v>
      </c>
      <c r="BE408" s="186">
        <f>IF(N408="základní",J408,0)</f>
        <v>0</v>
      </c>
      <c r="BF408" s="186">
        <f>IF(N408="snížená",J408,0)</f>
        <v>0</v>
      </c>
      <c r="BG408" s="186">
        <f>IF(N408="zákl. přenesená",J408,0)</f>
        <v>0</v>
      </c>
      <c r="BH408" s="186">
        <f>IF(N408="sníž. přenesená",J408,0)</f>
        <v>0</v>
      </c>
      <c r="BI408" s="186">
        <f>IF(N408="nulová",J408,0)</f>
        <v>0</v>
      </c>
      <c r="BJ408" s="18" t="s">
        <v>80</v>
      </c>
      <c r="BK408" s="186">
        <f>ROUND(I408*H408,2)</f>
        <v>0</v>
      </c>
      <c r="BL408" s="18" t="s">
        <v>247</v>
      </c>
      <c r="BM408" s="185" t="s">
        <v>653</v>
      </c>
    </row>
    <row r="409" spans="1:47" s="2" customFormat="1" ht="11.25">
      <c r="A409" s="35"/>
      <c r="B409" s="36"/>
      <c r="C409" s="37"/>
      <c r="D409" s="187" t="s">
        <v>145</v>
      </c>
      <c r="E409" s="37"/>
      <c r="F409" s="188" t="s">
        <v>654</v>
      </c>
      <c r="G409" s="37"/>
      <c r="H409" s="37"/>
      <c r="I409" s="189"/>
      <c r="J409" s="37"/>
      <c r="K409" s="37"/>
      <c r="L409" s="40"/>
      <c r="M409" s="190"/>
      <c r="N409" s="191"/>
      <c r="O409" s="65"/>
      <c r="P409" s="65"/>
      <c r="Q409" s="65"/>
      <c r="R409" s="65"/>
      <c r="S409" s="65"/>
      <c r="T409" s="66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T409" s="18" t="s">
        <v>145</v>
      </c>
      <c r="AU409" s="18" t="s">
        <v>82</v>
      </c>
    </row>
    <row r="410" spans="2:51" s="14" customFormat="1" ht="11.25">
      <c r="B410" s="204"/>
      <c r="C410" s="205"/>
      <c r="D410" s="194" t="s">
        <v>147</v>
      </c>
      <c r="E410" s="206" t="s">
        <v>19</v>
      </c>
      <c r="F410" s="207" t="s">
        <v>220</v>
      </c>
      <c r="G410" s="205"/>
      <c r="H410" s="206" t="s">
        <v>19</v>
      </c>
      <c r="I410" s="208"/>
      <c r="J410" s="205"/>
      <c r="K410" s="205"/>
      <c r="L410" s="209"/>
      <c r="M410" s="210"/>
      <c r="N410" s="211"/>
      <c r="O410" s="211"/>
      <c r="P410" s="211"/>
      <c r="Q410" s="211"/>
      <c r="R410" s="211"/>
      <c r="S410" s="211"/>
      <c r="T410" s="212"/>
      <c r="AT410" s="213" t="s">
        <v>147</v>
      </c>
      <c r="AU410" s="213" t="s">
        <v>82</v>
      </c>
      <c r="AV410" s="14" t="s">
        <v>80</v>
      </c>
      <c r="AW410" s="14" t="s">
        <v>33</v>
      </c>
      <c r="AX410" s="14" t="s">
        <v>72</v>
      </c>
      <c r="AY410" s="213" t="s">
        <v>135</v>
      </c>
    </row>
    <row r="411" spans="2:51" s="13" customFormat="1" ht="11.25">
      <c r="B411" s="192"/>
      <c r="C411" s="193"/>
      <c r="D411" s="194" t="s">
        <v>147</v>
      </c>
      <c r="E411" s="195" t="s">
        <v>19</v>
      </c>
      <c r="F411" s="196" t="s">
        <v>644</v>
      </c>
      <c r="G411" s="193"/>
      <c r="H411" s="197">
        <v>32.5</v>
      </c>
      <c r="I411" s="198"/>
      <c r="J411" s="193"/>
      <c r="K411" s="193"/>
      <c r="L411" s="199"/>
      <c r="M411" s="200"/>
      <c r="N411" s="201"/>
      <c r="O411" s="201"/>
      <c r="P411" s="201"/>
      <c r="Q411" s="201"/>
      <c r="R411" s="201"/>
      <c r="S411" s="201"/>
      <c r="T411" s="202"/>
      <c r="AT411" s="203" t="s">
        <v>147</v>
      </c>
      <c r="AU411" s="203" t="s">
        <v>82</v>
      </c>
      <c r="AV411" s="13" t="s">
        <v>82</v>
      </c>
      <c r="AW411" s="13" t="s">
        <v>33</v>
      </c>
      <c r="AX411" s="13" t="s">
        <v>80</v>
      </c>
      <c r="AY411" s="203" t="s">
        <v>135</v>
      </c>
    </row>
    <row r="412" spans="1:65" s="2" customFormat="1" ht="16.5" customHeight="1">
      <c r="A412" s="35"/>
      <c r="B412" s="36"/>
      <c r="C412" s="174" t="s">
        <v>655</v>
      </c>
      <c r="D412" s="174" t="s">
        <v>138</v>
      </c>
      <c r="E412" s="175" t="s">
        <v>656</v>
      </c>
      <c r="F412" s="176" t="s">
        <v>657</v>
      </c>
      <c r="G412" s="177" t="s">
        <v>332</v>
      </c>
      <c r="H412" s="178">
        <v>13</v>
      </c>
      <c r="I412" s="179"/>
      <c r="J412" s="180">
        <f>ROUND(I412*H412,2)</f>
        <v>0</v>
      </c>
      <c r="K412" s="176" t="s">
        <v>142</v>
      </c>
      <c r="L412" s="40"/>
      <c r="M412" s="181" t="s">
        <v>19</v>
      </c>
      <c r="N412" s="182" t="s">
        <v>43</v>
      </c>
      <c r="O412" s="65"/>
      <c r="P412" s="183">
        <f>O412*H412</f>
        <v>0</v>
      </c>
      <c r="Q412" s="183">
        <v>0.00028</v>
      </c>
      <c r="R412" s="183">
        <f>Q412*H412</f>
        <v>0.0036399999999999996</v>
      </c>
      <c r="S412" s="183">
        <v>0</v>
      </c>
      <c r="T412" s="184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85" t="s">
        <v>247</v>
      </c>
      <c r="AT412" s="185" t="s">
        <v>138</v>
      </c>
      <c r="AU412" s="185" t="s">
        <v>82</v>
      </c>
      <c r="AY412" s="18" t="s">
        <v>135</v>
      </c>
      <c r="BE412" s="186">
        <f>IF(N412="základní",J412,0)</f>
        <v>0</v>
      </c>
      <c r="BF412" s="186">
        <f>IF(N412="snížená",J412,0)</f>
        <v>0</v>
      </c>
      <c r="BG412" s="186">
        <f>IF(N412="zákl. přenesená",J412,0)</f>
        <v>0</v>
      </c>
      <c r="BH412" s="186">
        <f>IF(N412="sníž. přenesená",J412,0)</f>
        <v>0</v>
      </c>
      <c r="BI412" s="186">
        <f>IF(N412="nulová",J412,0)</f>
        <v>0</v>
      </c>
      <c r="BJ412" s="18" t="s">
        <v>80</v>
      </c>
      <c r="BK412" s="186">
        <f>ROUND(I412*H412,2)</f>
        <v>0</v>
      </c>
      <c r="BL412" s="18" t="s">
        <v>247</v>
      </c>
      <c r="BM412" s="185" t="s">
        <v>658</v>
      </c>
    </row>
    <row r="413" spans="1:47" s="2" customFormat="1" ht="11.25">
      <c r="A413" s="35"/>
      <c r="B413" s="36"/>
      <c r="C413" s="37"/>
      <c r="D413" s="187" t="s">
        <v>145</v>
      </c>
      <c r="E413" s="37"/>
      <c r="F413" s="188" t="s">
        <v>659</v>
      </c>
      <c r="G413" s="37"/>
      <c r="H413" s="37"/>
      <c r="I413" s="189"/>
      <c r="J413" s="37"/>
      <c r="K413" s="37"/>
      <c r="L413" s="40"/>
      <c r="M413" s="190"/>
      <c r="N413" s="191"/>
      <c r="O413" s="65"/>
      <c r="P413" s="65"/>
      <c r="Q413" s="65"/>
      <c r="R413" s="65"/>
      <c r="S413" s="65"/>
      <c r="T413" s="66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T413" s="18" t="s">
        <v>145</v>
      </c>
      <c r="AU413" s="18" t="s">
        <v>82</v>
      </c>
    </row>
    <row r="414" spans="2:51" s="13" customFormat="1" ht="11.25">
      <c r="B414" s="192"/>
      <c r="C414" s="193"/>
      <c r="D414" s="194" t="s">
        <v>147</v>
      </c>
      <c r="E414" s="195" t="s">
        <v>19</v>
      </c>
      <c r="F414" s="196" t="s">
        <v>660</v>
      </c>
      <c r="G414" s="193"/>
      <c r="H414" s="197">
        <v>13</v>
      </c>
      <c r="I414" s="198"/>
      <c r="J414" s="193"/>
      <c r="K414" s="193"/>
      <c r="L414" s="199"/>
      <c r="M414" s="200"/>
      <c r="N414" s="201"/>
      <c r="O414" s="201"/>
      <c r="P414" s="201"/>
      <c r="Q414" s="201"/>
      <c r="R414" s="201"/>
      <c r="S414" s="201"/>
      <c r="T414" s="202"/>
      <c r="AT414" s="203" t="s">
        <v>147</v>
      </c>
      <c r="AU414" s="203" t="s">
        <v>82</v>
      </c>
      <c r="AV414" s="13" t="s">
        <v>82</v>
      </c>
      <c r="AW414" s="13" t="s">
        <v>33</v>
      </c>
      <c r="AX414" s="13" t="s">
        <v>80</v>
      </c>
      <c r="AY414" s="203" t="s">
        <v>135</v>
      </c>
    </row>
    <row r="415" spans="1:65" s="2" customFormat="1" ht="24.2" customHeight="1">
      <c r="A415" s="35"/>
      <c r="B415" s="36"/>
      <c r="C415" s="174" t="s">
        <v>661</v>
      </c>
      <c r="D415" s="174" t="s">
        <v>138</v>
      </c>
      <c r="E415" s="175" t="s">
        <v>662</v>
      </c>
      <c r="F415" s="176" t="s">
        <v>663</v>
      </c>
      <c r="G415" s="177" t="s">
        <v>141</v>
      </c>
      <c r="H415" s="178">
        <v>64.675</v>
      </c>
      <c r="I415" s="179"/>
      <c r="J415" s="180">
        <f>ROUND(I415*H415,2)</f>
        <v>0</v>
      </c>
      <c r="K415" s="176" t="s">
        <v>142</v>
      </c>
      <c r="L415" s="40"/>
      <c r="M415" s="181" t="s">
        <v>19</v>
      </c>
      <c r="N415" s="182" t="s">
        <v>43</v>
      </c>
      <c r="O415" s="65"/>
      <c r="P415" s="183">
        <f>O415*H415</f>
        <v>0</v>
      </c>
      <c r="Q415" s="183">
        <v>0.00605</v>
      </c>
      <c r="R415" s="183">
        <f>Q415*H415</f>
        <v>0.39128375</v>
      </c>
      <c r="S415" s="183">
        <v>0</v>
      </c>
      <c r="T415" s="184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185" t="s">
        <v>247</v>
      </c>
      <c r="AT415" s="185" t="s">
        <v>138</v>
      </c>
      <c r="AU415" s="185" t="s">
        <v>82</v>
      </c>
      <c r="AY415" s="18" t="s">
        <v>135</v>
      </c>
      <c r="BE415" s="186">
        <f>IF(N415="základní",J415,0)</f>
        <v>0</v>
      </c>
      <c r="BF415" s="186">
        <f>IF(N415="snížená",J415,0)</f>
        <v>0</v>
      </c>
      <c r="BG415" s="186">
        <f>IF(N415="zákl. přenesená",J415,0)</f>
        <v>0</v>
      </c>
      <c r="BH415" s="186">
        <f>IF(N415="sníž. přenesená",J415,0)</f>
        <v>0</v>
      </c>
      <c r="BI415" s="186">
        <f>IF(N415="nulová",J415,0)</f>
        <v>0</v>
      </c>
      <c r="BJ415" s="18" t="s">
        <v>80</v>
      </c>
      <c r="BK415" s="186">
        <f>ROUND(I415*H415,2)</f>
        <v>0</v>
      </c>
      <c r="BL415" s="18" t="s">
        <v>247</v>
      </c>
      <c r="BM415" s="185" t="s">
        <v>664</v>
      </c>
    </row>
    <row r="416" spans="1:47" s="2" customFormat="1" ht="11.25">
      <c r="A416" s="35"/>
      <c r="B416" s="36"/>
      <c r="C416" s="37"/>
      <c r="D416" s="187" t="s">
        <v>145</v>
      </c>
      <c r="E416" s="37"/>
      <c r="F416" s="188" t="s">
        <v>665</v>
      </c>
      <c r="G416" s="37"/>
      <c r="H416" s="37"/>
      <c r="I416" s="189"/>
      <c r="J416" s="37"/>
      <c r="K416" s="37"/>
      <c r="L416" s="40"/>
      <c r="M416" s="190"/>
      <c r="N416" s="191"/>
      <c r="O416" s="65"/>
      <c r="P416" s="65"/>
      <c r="Q416" s="65"/>
      <c r="R416" s="65"/>
      <c r="S416" s="65"/>
      <c r="T416" s="66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T416" s="18" t="s">
        <v>145</v>
      </c>
      <c r="AU416" s="18" t="s">
        <v>82</v>
      </c>
    </row>
    <row r="417" spans="2:51" s="14" customFormat="1" ht="11.25">
      <c r="B417" s="204"/>
      <c r="C417" s="205"/>
      <c r="D417" s="194" t="s">
        <v>147</v>
      </c>
      <c r="E417" s="206" t="s">
        <v>19</v>
      </c>
      <c r="F417" s="207" t="s">
        <v>219</v>
      </c>
      <c r="G417" s="205"/>
      <c r="H417" s="206" t="s">
        <v>19</v>
      </c>
      <c r="I417" s="208"/>
      <c r="J417" s="205"/>
      <c r="K417" s="205"/>
      <c r="L417" s="209"/>
      <c r="M417" s="210"/>
      <c r="N417" s="211"/>
      <c r="O417" s="211"/>
      <c r="P417" s="211"/>
      <c r="Q417" s="211"/>
      <c r="R417" s="211"/>
      <c r="S417" s="211"/>
      <c r="T417" s="212"/>
      <c r="AT417" s="213" t="s">
        <v>147</v>
      </c>
      <c r="AU417" s="213" t="s">
        <v>82</v>
      </c>
      <c r="AV417" s="14" t="s">
        <v>80</v>
      </c>
      <c r="AW417" s="14" t="s">
        <v>33</v>
      </c>
      <c r="AX417" s="14" t="s">
        <v>72</v>
      </c>
      <c r="AY417" s="213" t="s">
        <v>135</v>
      </c>
    </row>
    <row r="418" spans="2:51" s="13" customFormat="1" ht="11.25">
      <c r="B418" s="192"/>
      <c r="C418" s="193"/>
      <c r="D418" s="194" t="s">
        <v>147</v>
      </c>
      <c r="E418" s="195" t="s">
        <v>19</v>
      </c>
      <c r="F418" s="196" t="s">
        <v>643</v>
      </c>
      <c r="G418" s="193"/>
      <c r="H418" s="197">
        <v>32.175</v>
      </c>
      <c r="I418" s="198"/>
      <c r="J418" s="193"/>
      <c r="K418" s="193"/>
      <c r="L418" s="199"/>
      <c r="M418" s="200"/>
      <c r="N418" s="201"/>
      <c r="O418" s="201"/>
      <c r="P418" s="201"/>
      <c r="Q418" s="201"/>
      <c r="R418" s="201"/>
      <c r="S418" s="201"/>
      <c r="T418" s="202"/>
      <c r="AT418" s="203" t="s">
        <v>147</v>
      </c>
      <c r="AU418" s="203" t="s">
        <v>82</v>
      </c>
      <c r="AV418" s="13" t="s">
        <v>82</v>
      </c>
      <c r="AW418" s="13" t="s">
        <v>33</v>
      </c>
      <c r="AX418" s="13" t="s">
        <v>72</v>
      </c>
      <c r="AY418" s="203" t="s">
        <v>135</v>
      </c>
    </row>
    <row r="419" spans="2:51" s="14" customFormat="1" ht="11.25">
      <c r="B419" s="204"/>
      <c r="C419" s="205"/>
      <c r="D419" s="194" t="s">
        <v>147</v>
      </c>
      <c r="E419" s="206" t="s">
        <v>19</v>
      </c>
      <c r="F419" s="207" t="s">
        <v>220</v>
      </c>
      <c r="G419" s="205"/>
      <c r="H419" s="206" t="s">
        <v>19</v>
      </c>
      <c r="I419" s="208"/>
      <c r="J419" s="205"/>
      <c r="K419" s="205"/>
      <c r="L419" s="209"/>
      <c r="M419" s="210"/>
      <c r="N419" s="211"/>
      <c r="O419" s="211"/>
      <c r="P419" s="211"/>
      <c r="Q419" s="211"/>
      <c r="R419" s="211"/>
      <c r="S419" s="211"/>
      <c r="T419" s="212"/>
      <c r="AT419" s="213" t="s">
        <v>147</v>
      </c>
      <c r="AU419" s="213" t="s">
        <v>82</v>
      </c>
      <c r="AV419" s="14" t="s">
        <v>80</v>
      </c>
      <c r="AW419" s="14" t="s">
        <v>33</v>
      </c>
      <c r="AX419" s="14" t="s">
        <v>72</v>
      </c>
      <c r="AY419" s="213" t="s">
        <v>135</v>
      </c>
    </row>
    <row r="420" spans="2:51" s="13" customFormat="1" ht="11.25">
      <c r="B420" s="192"/>
      <c r="C420" s="193"/>
      <c r="D420" s="194" t="s">
        <v>147</v>
      </c>
      <c r="E420" s="195" t="s">
        <v>19</v>
      </c>
      <c r="F420" s="196" t="s">
        <v>644</v>
      </c>
      <c r="G420" s="193"/>
      <c r="H420" s="197">
        <v>32.5</v>
      </c>
      <c r="I420" s="198"/>
      <c r="J420" s="193"/>
      <c r="K420" s="193"/>
      <c r="L420" s="199"/>
      <c r="M420" s="200"/>
      <c r="N420" s="201"/>
      <c r="O420" s="201"/>
      <c r="P420" s="201"/>
      <c r="Q420" s="201"/>
      <c r="R420" s="201"/>
      <c r="S420" s="201"/>
      <c r="T420" s="202"/>
      <c r="AT420" s="203" t="s">
        <v>147</v>
      </c>
      <c r="AU420" s="203" t="s">
        <v>82</v>
      </c>
      <c r="AV420" s="13" t="s">
        <v>82</v>
      </c>
      <c r="AW420" s="13" t="s">
        <v>33</v>
      </c>
      <c r="AX420" s="13" t="s">
        <v>72</v>
      </c>
      <c r="AY420" s="203" t="s">
        <v>135</v>
      </c>
    </row>
    <row r="421" spans="2:51" s="15" customFormat="1" ht="11.25">
      <c r="B421" s="224"/>
      <c r="C421" s="225"/>
      <c r="D421" s="194" t="s">
        <v>147</v>
      </c>
      <c r="E421" s="226" t="s">
        <v>19</v>
      </c>
      <c r="F421" s="227" t="s">
        <v>172</v>
      </c>
      <c r="G421" s="225"/>
      <c r="H421" s="228">
        <v>64.675</v>
      </c>
      <c r="I421" s="229"/>
      <c r="J421" s="225"/>
      <c r="K421" s="225"/>
      <c r="L421" s="230"/>
      <c r="M421" s="231"/>
      <c r="N421" s="232"/>
      <c r="O421" s="232"/>
      <c r="P421" s="232"/>
      <c r="Q421" s="232"/>
      <c r="R421" s="232"/>
      <c r="S421" s="232"/>
      <c r="T421" s="233"/>
      <c r="AT421" s="234" t="s">
        <v>147</v>
      </c>
      <c r="AU421" s="234" t="s">
        <v>82</v>
      </c>
      <c r="AV421" s="15" t="s">
        <v>143</v>
      </c>
      <c r="AW421" s="15" t="s">
        <v>33</v>
      </c>
      <c r="AX421" s="15" t="s">
        <v>80</v>
      </c>
      <c r="AY421" s="234" t="s">
        <v>135</v>
      </c>
    </row>
    <row r="422" spans="1:65" s="2" customFormat="1" ht="16.5" customHeight="1">
      <c r="A422" s="35"/>
      <c r="B422" s="36"/>
      <c r="C422" s="214" t="s">
        <v>666</v>
      </c>
      <c r="D422" s="214" t="s">
        <v>158</v>
      </c>
      <c r="E422" s="215" t="s">
        <v>667</v>
      </c>
      <c r="F422" s="216" t="s">
        <v>668</v>
      </c>
      <c r="G422" s="217" t="s">
        <v>141</v>
      </c>
      <c r="H422" s="218">
        <v>71.143</v>
      </c>
      <c r="I422" s="219"/>
      <c r="J422" s="220">
        <f>ROUND(I422*H422,2)</f>
        <v>0</v>
      </c>
      <c r="K422" s="216" t="s">
        <v>142</v>
      </c>
      <c r="L422" s="221"/>
      <c r="M422" s="222" t="s">
        <v>19</v>
      </c>
      <c r="N422" s="223" t="s">
        <v>43</v>
      </c>
      <c r="O422" s="65"/>
      <c r="P422" s="183">
        <f>O422*H422</f>
        <v>0</v>
      </c>
      <c r="Q422" s="183">
        <v>0.0129</v>
      </c>
      <c r="R422" s="183">
        <f>Q422*H422</f>
        <v>0.9177447</v>
      </c>
      <c r="S422" s="183">
        <v>0</v>
      </c>
      <c r="T422" s="184">
        <f>S422*H422</f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185" t="s">
        <v>350</v>
      </c>
      <c r="AT422" s="185" t="s">
        <v>158</v>
      </c>
      <c r="AU422" s="185" t="s">
        <v>82</v>
      </c>
      <c r="AY422" s="18" t="s">
        <v>135</v>
      </c>
      <c r="BE422" s="186">
        <f>IF(N422="základní",J422,0)</f>
        <v>0</v>
      </c>
      <c r="BF422" s="186">
        <f>IF(N422="snížená",J422,0)</f>
        <v>0</v>
      </c>
      <c r="BG422" s="186">
        <f>IF(N422="zákl. přenesená",J422,0)</f>
        <v>0</v>
      </c>
      <c r="BH422" s="186">
        <f>IF(N422="sníž. přenesená",J422,0)</f>
        <v>0</v>
      </c>
      <c r="BI422" s="186">
        <f>IF(N422="nulová",J422,0)</f>
        <v>0</v>
      </c>
      <c r="BJ422" s="18" t="s">
        <v>80</v>
      </c>
      <c r="BK422" s="186">
        <f>ROUND(I422*H422,2)</f>
        <v>0</v>
      </c>
      <c r="BL422" s="18" t="s">
        <v>247</v>
      </c>
      <c r="BM422" s="185" t="s">
        <v>669</v>
      </c>
    </row>
    <row r="423" spans="2:51" s="13" customFormat="1" ht="11.25">
      <c r="B423" s="192"/>
      <c r="C423" s="193"/>
      <c r="D423" s="194" t="s">
        <v>147</v>
      </c>
      <c r="E423" s="193"/>
      <c r="F423" s="196" t="s">
        <v>670</v>
      </c>
      <c r="G423" s="193"/>
      <c r="H423" s="197">
        <v>71.143</v>
      </c>
      <c r="I423" s="198"/>
      <c r="J423" s="193"/>
      <c r="K423" s="193"/>
      <c r="L423" s="199"/>
      <c r="M423" s="200"/>
      <c r="N423" s="201"/>
      <c r="O423" s="201"/>
      <c r="P423" s="201"/>
      <c r="Q423" s="201"/>
      <c r="R423" s="201"/>
      <c r="S423" s="201"/>
      <c r="T423" s="202"/>
      <c r="AT423" s="203" t="s">
        <v>147</v>
      </c>
      <c r="AU423" s="203" t="s">
        <v>82</v>
      </c>
      <c r="AV423" s="13" t="s">
        <v>82</v>
      </c>
      <c r="AW423" s="13" t="s">
        <v>4</v>
      </c>
      <c r="AX423" s="13" t="s">
        <v>80</v>
      </c>
      <c r="AY423" s="203" t="s">
        <v>135</v>
      </c>
    </row>
    <row r="424" spans="1:65" s="2" customFormat="1" ht="16.5" customHeight="1">
      <c r="A424" s="35"/>
      <c r="B424" s="36"/>
      <c r="C424" s="174" t="s">
        <v>671</v>
      </c>
      <c r="D424" s="174" t="s">
        <v>138</v>
      </c>
      <c r="E424" s="175" t="s">
        <v>672</v>
      </c>
      <c r="F424" s="176" t="s">
        <v>673</v>
      </c>
      <c r="G424" s="177" t="s">
        <v>332</v>
      </c>
      <c r="H424" s="178">
        <v>10.8</v>
      </c>
      <c r="I424" s="179"/>
      <c r="J424" s="180">
        <f>ROUND(I424*H424,2)</f>
        <v>0</v>
      </c>
      <c r="K424" s="176" t="s">
        <v>142</v>
      </c>
      <c r="L424" s="40"/>
      <c r="M424" s="181" t="s">
        <v>19</v>
      </c>
      <c r="N424" s="182" t="s">
        <v>43</v>
      </c>
      <c r="O424" s="65"/>
      <c r="P424" s="183">
        <f>O424*H424</f>
        <v>0</v>
      </c>
      <c r="Q424" s="183">
        <v>0.00055</v>
      </c>
      <c r="R424" s="183">
        <f>Q424*H424</f>
        <v>0.005940000000000001</v>
      </c>
      <c r="S424" s="183">
        <v>0</v>
      </c>
      <c r="T424" s="184">
        <f>S424*H424</f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185" t="s">
        <v>247</v>
      </c>
      <c r="AT424" s="185" t="s">
        <v>138</v>
      </c>
      <c r="AU424" s="185" t="s">
        <v>82</v>
      </c>
      <c r="AY424" s="18" t="s">
        <v>135</v>
      </c>
      <c r="BE424" s="186">
        <f>IF(N424="základní",J424,0)</f>
        <v>0</v>
      </c>
      <c r="BF424" s="186">
        <f>IF(N424="snížená",J424,0)</f>
        <v>0</v>
      </c>
      <c r="BG424" s="186">
        <f>IF(N424="zákl. přenesená",J424,0)</f>
        <v>0</v>
      </c>
      <c r="BH424" s="186">
        <f>IF(N424="sníž. přenesená",J424,0)</f>
        <v>0</v>
      </c>
      <c r="BI424" s="186">
        <f>IF(N424="nulová",J424,0)</f>
        <v>0</v>
      </c>
      <c r="BJ424" s="18" t="s">
        <v>80</v>
      </c>
      <c r="BK424" s="186">
        <f>ROUND(I424*H424,2)</f>
        <v>0</v>
      </c>
      <c r="BL424" s="18" t="s">
        <v>247</v>
      </c>
      <c r="BM424" s="185" t="s">
        <v>674</v>
      </c>
    </row>
    <row r="425" spans="1:47" s="2" customFormat="1" ht="11.25">
      <c r="A425" s="35"/>
      <c r="B425" s="36"/>
      <c r="C425" s="37"/>
      <c r="D425" s="187" t="s">
        <v>145</v>
      </c>
      <c r="E425" s="37"/>
      <c r="F425" s="188" t="s">
        <v>675</v>
      </c>
      <c r="G425" s="37"/>
      <c r="H425" s="37"/>
      <c r="I425" s="189"/>
      <c r="J425" s="37"/>
      <c r="K425" s="37"/>
      <c r="L425" s="40"/>
      <c r="M425" s="190"/>
      <c r="N425" s="191"/>
      <c r="O425" s="65"/>
      <c r="P425" s="65"/>
      <c r="Q425" s="65"/>
      <c r="R425" s="65"/>
      <c r="S425" s="65"/>
      <c r="T425" s="66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T425" s="18" t="s">
        <v>145</v>
      </c>
      <c r="AU425" s="18" t="s">
        <v>82</v>
      </c>
    </row>
    <row r="426" spans="2:51" s="13" customFormat="1" ht="11.25">
      <c r="B426" s="192"/>
      <c r="C426" s="193"/>
      <c r="D426" s="194" t="s">
        <v>147</v>
      </c>
      <c r="E426" s="195" t="s">
        <v>19</v>
      </c>
      <c r="F426" s="196" t="s">
        <v>676</v>
      </c>
      <c r="G426" s="193"/>
      <c r="H426" s="197">
        <v>10.8</v>
      </c>
      <c r="I426" s="198"/>
      <c r="J426" s="193"/>
      <c r="K426" s="193"/>
      <c r="L426" s="199"/>
      <c r="M426" s="200"/>
      <c r="N426" s="201"/>
      <c r="O426" s="201"/>
      <c r="P426" s="201"/>
      <c r="Q426" s="201"/>
      <c r="R426" s="201"/>
      <c r="S426" s="201"/>
      <c r="T426" s="202"/>
      <c r="AT426" s="203" t="s">
        <v>147</v>
      </c>
      <c r="AU426" s="203" t="s">
        <v>82</v>
      </c>
      <c r="AV426" s="13" t="s">
        <v>82</v>
      </c>
      <c r="AW426" s="13" t="s">
        <v>33</v>
      </c>
      <c r="AX426" s="13" t="s">
        <v>80</v>
      </c>
      <c r="AY426" s="203" t="s">
        <v>135</v>
      </c>
    </row>
    <row r="427" spans="1:65" s="2" customFormat="1" ht="16.5" customHeight="1">
      <c r="A427" s="35"/>
      <c r="B427" s="36"/>
      <c r="C427" s="174" t="s">
        <v>677</v>
      </c>
      <c r="D427" s="174" t="s">
        <v>138</v>
      </c>
      <c r="E427" s="175" t="s">
        <v>678</v>
      </c>
      <c r="F427" s="176" t="s">
        <v>679</v>
      </c>
      <c r="G427" s="177" t="s">
        <v>332</v>
      </c>
      <c r="H427" s="178">
        <v>36.8</v>
      </c>
      <c r="I427" s="179"/>
      <c r="J427" s="180">
        <f>ROUND(I427*H427,2)</f>
        <v>0</v>
      </c>
      <c r="K427" s="176" t="s">
        <v>142</v>
      </c>
      <c r="L427" s="40"/>
      <c r="M427" s="181" t="s">
        <v>19</v>
      </c>
      <c r="N427" s="182" t="s">
        <v>43</v>
      </c>
      <c r="O427" s="65"/>
      <c r="P427" s="183">
        <f>O427*H427</f>
        <v>0</v>
      </c>
      <c r="Q427" s="183">
        <v>3E-05</v>
      </c>
      <c r="R427" s="183">
        <f>Q427*H427</f>
        <v>0.001104</v>
      </c>
      <c r="S427" s="183">
        <v>0</v>
      </c>
      <c r="T427" s="184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185" t="s">
        <v>247</v>
      </c>
      <c r="AT427" s="185" t="s">
        <v>138</v>
      </c>
      <c r="AU427" s="185" t="s">
        <v>82</v>
      </c>
      <c r="AY427" s="18" t="s">
        <v>135</v>
      </c>
      <c r="BE427" s="186">
        <f>IF(N427="základní",J427,0)</f>
        <v>0</v>
      </c>
      <c r="BF427" s="186">
        <f>IF(N427="snížená",J427,0)</f>
        <v>0</v>
      </c>
      <c r="BG427" s="186">
        <f>IF(N427="zákl. přenesená",J427,0)</f>
        <v>0</v>
      </c>
      <c r="BH427" s="186">
        <f>IF(N427="sníž. přenesená",J427,0)</f>
        <v>0</v>
      </c>
      <c r="BI427" s="186">
        <f>IF(N427="nulová",J427,0)</f>
        <v>0</v>
      </c>
      <c r="BJ427" s="18" t="s">
        <v>80</v>
      </c>
      <c r="BK427" s="186">
        <f>ROUND(I427*H427,2)</f>
        <v>0</v>
      </c>
      <c r="BL427" s="18" t="s">
        <v>247</v>
      </c>
      <c r="BM427" s="185" t="s">
        <v>680</v>
      </c>
    </row>
    <row r="428" spans="1:47" s="2" customFormat="1" ht="11.25">
      <c r="A428" s="35"/>
      <c r="B428" s="36"/>
      <c r="C428" s="37"/>
      <c r="D428" s="187" t="s">
        <v>145</v>
      </c>
      <c r="E428" s="37"/>
      <c r="F428" s="188" t="s">
        <v>681</v>
      </c>
      <c r="G428" s="37"/>
      <c r="H428" s="37"/>
      <c r="I428" s="189"/>
      <c r="J428" s="37"/>
      <c r="K428" s="37"/>
      <c r="L428" s="40"/>
      <c r="M428" s="190"/>
      <c r="N428" s="191"/>
      <c r="O428" s="65"/>
      <c r="P428" s="65"/>
      <c r="Q428" s="65"/>
      <c r="R428" s="65"/>
      <c r="S428" s="65"/>
      <c r="T428" s="66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T428" s="18" t="s">
        <v>145</v>
      </c>
      <c r="AU428" s="18" t="s">
        <v>82</v>
      </c>
    </row>
    <row r="429" spans="2:51" s="13" customFormat="1" ht="11.25">
      <c r="B429" s="192"/>
      <c r="C429" s="193"/>
      <c r="D429" s="194" t="s">
        <v>147</v>
      </c>
      <c r="E429" s="195" t="s">
        <v>19</v>
      </c>
      <c r="F429" s="196" t="s">
        <v>682</v>
      </c>
      <c r="G429" s="193"/>
      <c r="H429" s="197">
        <v>26</v>
      </c>
      <c r="I429" s="198"/>
      <c r="J429" s="193"/>
      <c r="K429" s="193"/>
      <c r="L429" s="199"/>
      <c r="M429" s="200"/>
      <c r="N429" s="201"/>
      <c r="O429" s="201"/>
      <c r="P429" s="201"/>
      <c r="Q429" s="201"/>
      <c r="R429" s="201"/>
      <c r="S429" s="201"/>
      <c r="T429" s="202"/>
      <c r="AT429" s="203" t="s">
        <v>147</v>
      </c>
      <c r="AU429" s="203" t="s">
        <v>82</v>
      </c>
      <c r="AV429" s="13" t="s">
        <v>82</v>
      </c>
      <c r="AW429" s="13" t="s">
        <v>33</v>
      </c>
      <c r="AX429" s="13" t="s">
        <v>72</v>
      </c>
      <c r="AY429" s="203" t="s">
        <v>135</v>
      </c>
    </row>
    <row r="430" spans="2:51" s="13" customFormat="1" ht="11.25">
      <c r="B430" s="192"/>
      <c r="C430" s="193"/>
      <c r="D430" s="194" t="s">
        <v>147</v>
      </c>
      <c r="E430" s="195" t="s">
        <v>19</v>
      </c>
      <c r="F430" s="196" t="s">
        <v>683</v>
      </c>
      <c r="G430" s="193"/>
      <c r="H430" s="197">
        <v>7.2</v>
      </c>
      <c r="I430" s="198"/>
      <c r="J430" s="193"/>
      <c r="K430" s="193"/>
      <c r="L430" s="199"/>
      <c r="M430" s="200"/>
      <c r="N430" s="201"/>
      <c r="O430" s="201"/>
      <c r="P430" s="201"/>
      <c r="Q430" s="201"/>
      <c r="R430" s="201"/>
      <c r="S430" s="201"/>
      <c r="T430" s="202"/>
      <c r="AT430" s="203" t="s">
        <v>147</v>
      </c>
      <c r="AU430" s="203" t="s">
        <v>82</v>
      </c>
      <c r="AV430" s="13" t="s">
        <v>82</v>
      </c>
      <c r="AW430" s="13" t="s">
        <v>33</v>
      </c>
      <c r="AX430" s="13" t="s">
        <v>72</v>
      </c>
      <c r="AY430" s="203" t="s">
        <v>135</v>
      </c>
    </row>
    <row r="431" spans="2:51" s="13" customFormat="1" ht="11.25">
      <c r="B431" s="192"/>
      <c r="C431" s="193"/>
      <c r="D431" s="194" t="s">
        <v>147</v>
      </c>
      <c r="E431" s="195" t="s">
        <v>19</v>
      </c>
      <c r="F431" s="196" t="s">
        <v>684</v>
      </c>
      <c r="G431" s="193"/>
      <c r="H431" s="197">
        <v>3.6</v>
      </c>
      <c r="I431" s="198"/>
      <c r="J431" s="193"/>
      <c r="K431" s="193"/>
      <c r="L431" s="199"/>
      <c r="M431" s="200"/>
      <c r="N431" s="201"/>
      <c r="O431" s="201"/>
      <c r="P431" s="201"/>
      <c r="Q431" s="201"/>
      <c r="R431" s="201"/>
      <c r="S431" s="201"/>
      <c r="T431" s="202"/>
      <c r="AT431" s="203" t="s">
        <v>147</v>
      </c>
      <c r="AU431" s="203" t="s">
        <v>82</v>
      </c>
      <c r="AV431" s="13" t="s">
        <v>82</v>
      </c>
      <c r="AW431" s="13" t="s">
        <v>33</v>
      </c>
      <c r="AX431" s="13" t="s">
        <v>72</v>
      </c>
      <c r="AY431" s="203" t="s">
        <v>135</v>
      </c>
    </row>
    <row r="432" spans="2:51" s="15" customFormat="1" ht="11.25">
      <c r="B432" s="224"/>
      <c r="C432" s="225"/>
      <c r="D432" s="194" t="s">
        <v>147</v>
      </c>
      <c r="E432" s="226" t="s">
        <v>19</v>
      </c>
      <c r="F432" s="227" t="s">
        <v>172</v>
      </c>
      <c r="G432" s="225"/>
      <c r="H432" s="228">
        <v>36.8</v>
      </c>
      <c r="I432" s="229"/>
      <c r="J432" s="225"/>
      <c r="K432" s="225"/>
      <c r="L432" s="230"/>
      <c r="M432" s="231"/>
      <c r="N432" s="232"/>
      <c r="O432" s="232"/>
      <c r="P432" s="232"/>
      <c r="Q432" s="232"/>
      <c r="R432" s="232"/>
      <c r="S432" s="232"/>
      <c r="T432" s="233"/>
      <c r="AT432" s="234" t="s">
        <v>147</v>
      </c>
      <c r="AU432" s="234" t="s">
        <v>82</v>
      </c>
      <c r="AV432" s="15" t="s">
        <v>143</v>
      </c>
      <c r="AW432" s="15" t="s">
        <v>33</v>
      </c>
      <c r="AX432" s="15" t="s">
        <v>80</v>
      </c>
      <c r="AY432" s="234" t="s">
        <v>135</v>
      </c>
    </row>
    <row r="433" spans="1:65" s="2" customFormat="1" ht="16.5" customHeight="1">
      <c r="A433" s="35"/>
      <c r="B433" s="36"/>
      <c r="C433" s="174" t="s">
        <v>685</v>
      </c>
      <c r="D433" s="174" t="s">
        <v>138</v>
      </c>
      <c r="E433" s="175" t="s">
        <v>686</v>
      </c>
      <c r="F433" s="176" t="s">
        <v>687</v>
      </c>
      <c r="G433" s="177" t="s">
        <v>359</v>
      </c>
      <c r="H433" s="178">
        <v>21</v>
      </c>
      <c r="I433" s="179"/>
      <c r="J433" s="180">
        <f>ROUND(I433*H433,2)</f>
        <v>0</v>
      </c>
      <c r="K433" s="176" t="s">
        <v>142</v>
      </c>
      <c r="L433" s="40"/>
      <c r="M433" s="181" t="s">
        <v>19</v>
      </c>
      <c r="N433" s="182" t="s">
        <v>43</v>
      </c>
      <c r="O433" s="65"/>
      <c r="P433" s="183">
        <f>O433*H433</f>
        <v>0</v>
      </c>
      <c r="Q433" s="183">
        <v>0</v>
      </c>
      <c r="R433" s="183">
        <f>Q433*H433</f>
        <v>0</v>
      </c>
      <c r="S433" s="183">
        <v>0</v>
      </c>
      <c r="T433" s="184">
        <f>S433*H433</f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185" t="s">
        <v>247</v>
      </c>
      <c r="AT433" s="185" t="s">
        <v>138</v>
      </c>
      <c r="AU433" s="185" t="s">
        <v>82</v>
      </c>
      <c r="AY433" s="18" t="s">
        <v>135</v>
      </c>
      <c r="BE433" s="186">
        <f>IF(N433="základní",J433,0)</f>
        <v>0</v>
      </c>
      <c r="BF433" s="186">
        <f>IF(N433="snížená",J433,0)</f>
        <v>0</v>
      </c>
      <c r="BG433" s="186">
        <f>IF(N433="zákl. přenesená",J433,0)</f>
        <v>0</v>
      </c>
      <c r="BH433" s="186">
        <f>IF(N433="sníž. přenesená",J433,0)</f>
        <v>0</v>
      </c>
      <c r="BI433" s="186">
        <f>IF(N433="nulová",J433,0)</f>
        <v>0</v>
      </c>
      <c r="BJ433" s="18" t="s">
        <v>80</v>
      </c>
      <c r="BK433" s="186">
        <f>ROUND(I433*H433,2)</f>
        <v>0</v>
      </c>
      <c r="BL433" s="18" t="s">
        <v>247</v>
      </c>
      <c r="BM433" s="185" t="s">
        <v>688</v>
      </c>
    </row>
    <row r="434" spans="1:47" s="2" customFormat="1" ht="11.25">
      <c r="A434" s="35"/>
      <c r="B434" s="36"/>
      <c r="C434" s="37"/>
      <c r="D434" s="187" t="s">
        <v>145</v>
      </c>
      <c r="E434" s="37"/>
      <c r="F434" s="188" t="s">
        <v>689</v>
      </c>
      <c r="G434" s="37"/>
      <c r="H434" s="37"/>
      <c r="I434" s="189"/>
      <c r="J434" s="37"/>
      <c r="K434" s="37"/>
      <c r="L434" s="40"/>
      <c r="M434" s="190"/>
      <c r="N434" s="191"/>
      <c r="O434" s="65"/>
      <c r="P434" s="65"/>
      <c r="Q434" s="65"/>
      <c r="R434" s="65"/>
      <c r="S434" s="65"/>
      <c r="T434" s="66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T434" s="18" t="s">
        <v>145</v>
      </c>
      <c r="AU434" s="18" t="s">
        <v>82</v>
      </c>
    </row>
    <row r="435" spans="1:65" s="2" customFormat="1" ht="16.5" customHeight="1">
      <c r="A435" s="35"/>
      <c r="B435" s="36"/>
      <c r="C435" s="174" t="s">
        <v>690</v>
      </c>
      <c r="D435" s="174" t="s">
        <v>138</v>
      </c>
      <c r="E435" s="175" t="s">
        <v>691</v>
      </c>
      <c r="F435" s="176" t="s">
        <v>692</v>
      </c>
      <c r="G435" s="177" t="s">
        <v>141</v>
      </c>
      <c r="H435" s="178">
        <v>64.675</v>
      </c>
      <c r="I435" s="179"/>
      <c r="J435" s="180">
        <f>ROUND(I435*H435,2)</f>
        <v>0</v>
      </c>
      <c r="K435" s="176" t="s">
        <v>142</v>
      </c>
      <c r="L435" s="40"/>
      <c r="M435" s="181" t="s">
        <v>19</v>
      </c>
      <c r="N435" s="182" t="s">
        <v>43</v>
      </c>
      <c r="O435" s="65"/>
      <c r="P435" s="183">
        <f>O435*H435</f>
        <v>0</v>
      </c>
      <c r="Q435" s="183">
        <v>5E-05</v>
      </c>
      <c r="R435" s="183">
        <f>Q435*H435</f>
        <v>0.00323375</v>
      </c>
      <c r="S435" s="183">
        <v>0</v>
      </c>
      <c r="T435" s="184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185" t="s">
        <v>247</v>
      </c>
      <c r="AT435" s="185" t="s">
        <v>138</v>
      </c>
      <c r="AU435" s="185" t="s">
        <v>82</v>
      </c>
      <c r="AY435" s="18" t="s">
        <v>135</v>
      </c>
      <c r="BE435" s="186">
        <f>IF(N435="základní",J435,0)</f>
        <v>0</v>
      </c>
      <c r="BF435" s="186">
        <f>IF(N435="snížená",J435,0)</f>
        <v>0</v>
      </c>
      <c r="BG435" s="186">
        <f>IF(N435="zákl. přenesená",J435,0)</f>
        <v>0</v>
      </c>
      <c r="BH435" s="186">
        <f>IF(N435="sníž. přenesená",J435,0)</f>
        <v>0</v>
      </c>
      <c r="BI435" s="186">
        <f>IF(N435="nulová",J435,0)</f>
        <v>0</v>
      </c>
      <c r="BJ435" s="18" t="s">
        <v>80</v>
      </c>
      <c r="BK435" s="186">
        <f>ROUND(I435*H435,2)</f>
        <v>0</v>
      </c>
      <c r="BL435" s="18" t="s">
        <v>247</v>
      </c>
      <c r="BM435" s="185" t="s">
        <v>693</v>
      </c>
    </row>
    <row r="436" spans="1:47" s="2" customFormat="1" ht="11.25">
      <c r="A436" s="35"/>
      <c r="B436" s="36"/>
      <c r="C436" s="37"/>
      <c r="D436" s="187" t="s">
        <v>145</v>
      </c>
      <c r="E436" s="37"/>
      <c r="F436" s="188" t="s">
        <v>694</v>
      </c>
      <c r="G436" s="37"/>
      <c r="H436" s="37"/>
      <c r="I436" s="189"/>
      <c r="J436" s="37"/>
      <c r="K436" s="37"/>
      <c r="L436" s="40"/>
      <c r="M436" s="190"/>
      <c r="N436" s="191"/>
      <c r="O436" s="65"/>
      <c r="P436" s="65"/>
      <c r="Q436" s="65"/>
      <c r="R436" s="65"/>
      <c r="S436" s="65"/>
      <c r="T436" s="66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T436" s="18" t="s">
        <v>145</v>
      </c>
      <c r="AU436" s="18" t="s">
        <v>82</v>
      </c>
    </row>
    <row r="437" spans="2:51" s="14" customFormat="1" ht="11.25">
      <c r="B437" s="204"/>
      <c r="C437" s="205"/>
      <c r="D437" s="194" t="s">
        <v>147</v>
      </c>
      <c r="E437" s="206" t="s">
        <v>19</v>
      </c>
      <c r="F437" s="207" t="s">
        <v>219</v>
      </c>
      <c r="G437" s="205"/>
      <c r="H437" s="206" t="s">
        <v>19</v>
      </c>
      <c r="I437" s="208"/>
      <c r="J437" s="205"/>
      <c r="K437" s="205"/>
      <c r="L437" s="209"/>
      <c r="M437" s="210"/>
      <c r="N437" s="211"/>
      <c r="O437" s="211"/>
      <c r="P437" s="211"/>
      <c r="Q437" s="211"/>
      <c r="R437" s="211"/>
      <c r="S437" s="211"/>
      <c r="T437" s="212"/>
      <c r="AT437" s="213" t="s">
        <v>147</v>
      </c>
      <c r="AU437" s="213" t="s">
        <v>82</v>
      </c>
      <c r="AV437" s="14" t="s">
        <v>80</v>
      </c>
      <c r="AW437" s="14" t="s">
        <v>33</v>
      </c>
      <c r="AX437" s="14" t="s">
        <v>72</v>
      </c>
      <c r="AY437" s="213" t="s">
        <v>135</v>
      </c>
    </row>
    <row r="438" spans="2:51" s="13" customFormat="1" ht="11.25">
      <c r="B438" s="192"/>
      <c r="C438" s="193"/>
      <c r="D438" s="194" t="s">
        <v>147</v>
      </c>
      <c r="E438" s="195" t="s">
        <v>19</v>
      </c>
      <c r="F438" s="196" t="s">
        <v>643</v>
      </c>
      <c r="G438" s="193"/>
      <c r="H438" s="197">
        <v>32.175</v>
      </c>
      <c r="I438" s="198"/>
      <c r="J438" s="193"/>
      <c r="K438" s="193"/>
      <c r="L438" s="199"/>
      <c r="M438" s="200"/>
      <c r="N438" s="201"/>
      <c r="O438" s="201"/>
      <c r="P438" s="201"/>
      <c r="Q438" s="201"/>
      <c r="R438" s="201"/>
      <c r="S438" s="201"/>
      <c r="T438" s="202"/>
      <c r="AT438" s="203" t="s">
        <v>147</v>
      </c>
      <c r="AU438" s="203" t="s">
        <v>82</v>
      </c>
      <c r="AV438" s="13" t="s">
        <v>82</v>
      </c>
      <c r="AW438" s="13" t="s">
        <v>33</v>
      </c>
      <c r="AX438" s="13" t="s">
        <v>72</v>
      </c>
      <c r="AY438" s="203" t="s">
        <v>135</v>
      </c>
    </row>
    <row r="439" spans="2:51" s="14" customFormat="1" ht="11.25">
      <c r="B439" s="204"/>
      <c r="C439" s="205"/>
      <c r="D439" s="194" t="s">
        <v>147</v>
      </c>
      <c r="E439" s="206" t="s">
        <v>19</v>
      </c>
      <c r="F439" s="207" t="s">
        <v>220</v>
      </c>
      <c r="G439" s="205"/>
      <c r="H439" s="206" t="s">
        <v>19</v>
      </c>
      <c r="I439" s="208"/>
      <c r="J439" s="205"/>
      <c r="K439" s="205"/>
      <c r="L439" s="209"/>
      <c r="M439" s="210"/>
      <c r="N439" s="211"/>
      <c r="O439" s="211"/>
      <c r="P439" s="211"/>
      <c r="Q439" s="211"/>
      <c r="R439" s="211"/>
      <c r="S439" s="211"/>
      <c r="T439" s="212"/>
      <c r="AT439" s="213" t="s">
        <v>147</v>
      </c>
      <c r="AU439" s="213" t="s">
        <v>82</v>
      </c>
      <c r="AV439" s="14" t="s">
        <v>80</v>
      </c>
      <c r="AW439" s="14" t="s">
        <v>33</v>
      </c>
      <c r="AX439" s="14" t="s">
        <v>72</v>
      </c>
      <c r="AY439" s="213" t="s">
        <v>135</v>
      </c>
    </row>
    <row r="440" spans="2:51" s="13" customFormat="1" ht="11.25">
      <c r="B440" s="192"/>
      <c r="C440" s="193"/>
      <c r="D440" s="194" t="s">
        <v>147</v>
      </c>
      <c r="E440" s="195" t="s">
        <v>19</v>
      </c>
      <c r="F440" s="196" t="s">
        <v>644</v>
      </c>
      <c r="G440" s="193"/>
      <c r="H440" s="197">
        <v>32.5</v>
      </c>
      <c r="I440" s="198"/>
      <c r="J440" s="193"/>
      <c r="K440" s="193"/>
      <c r="L440" s="199"/>
      <c r="M440" s="200"/>
      <c r="N440" s="201"/>
      <c r="O440" s="201"/>
      <c r="P440" s="201"/>
      <c r="Q440" s="201"/>
      <c r="R440" s="201"/>
      <c r="S440" s="201"/>
      <c r="T440" s="202"/>
      <c r="AT440" s="203" t="s">
        <v>147</v>
      </c>
      <c r="AU440" s="203" t="s">
        <v>82</v>
      </c>
      <c r="AV440" s="13" t="s">
        <v>82</v>
      </c>
      <c r="AW440" s="13" t="s">
        <v>33</v>
      </c>
      <c r="AX440" s="13" t="s">
        <v>72</v>
      </c>
      <c r="AY440" s="203" t="s">
        <v>135</v>
      </c>
    </row>
    <row r="441" spans="2:51" s="15" customFormat="1" ht="11.25">
      <c r="B441" s="224"/>
      <c r="C441" s="225"/>
      <c r="D441" s="194" t="s">
        <v>147</v>
      </c>
      <c r="E441" s="226" t="s">
        <v>19</v>
      </c>
      <c r="F441" s="227" t="s">
        <v>172</v>
      </c>
      <c r="G441" s="225"/>
      <c r="H441" s="228">
        <v>64.675</v>
      </c>
      <c r="I441" s="229"/>
      <c r="J441" s="225"/>
      <c r="K441" s="225"/>
      <c r="L441" s="230"/>
      <c r="M441" s="231"/>
      <c r="N441" s="232"/>
      <c r="O441" s="232"/>
      <c r="P441" s="232"/>
      <c r="Q441" s="232"/>
      <c r="R441" s="232"/>
      <c r="S441" s="232"/>
      <c r="T441" s="233"/>
      <c r="AT441" s="234" t="s">
        <v>147</v>
      </c>
      <c r="AU441" s="234" t="s">
        <v>82</v>
      </c>
      <c r="AV441" s="15" t="s">
        <v>143</v>
      </c>
      <c r="AW441" s="15" t="s">
        <v>33</v>
      </c>
      <c r="AX441" s="15" t="s">
        <v>80</v>
      </c>
      <c r="AY441" s="234" t="s">
        <v>135</v>
      </c>
    </row>
    <row r="442" spans="1:65" s="2" customFormat="1" ht="24.2" customHeight="1">
      <c r="A442" s="35"/>
      <c r="B442" s="36"/>
      <c r="C442" s="174" t="s">
        <v>695</v>
      </c>
      <c r="D442" s="174" t="s">
        <v>138</v>
      </c>
      <c r="E442" s="175" t="s">
        <v>696</v>
      </c>
      <c r="F442" s="176" t="s">
        <v>697</v>
      </c>
      <c r="G442" s="177" t="s">
        <v>152</v>
      </c>
      <c r="H442" s="178">
        <v>1.391</v>
      </c>
      <c r="I442" s="179"/>
      <c r="J442" s="180">
        <f>ROUND(I442*H442,2)</f>
        <v>0</v>
      </c>
      <c r="K442" s="176" t="s">
        <v>142</v>
      </c>
      <c r="L442" s="40"/>
      <c r="M442" s="181" t="s">
        <v>19</v>
      </c>
      <c r="N442" s="182" t="s">
        <v>43</v>
      </c>
      <c r="O442" s="65"/>
      <c r="P442" s="183">
        <f>O442*H442</f>
        <v>0</v>
      </c>
      <c r="Q442" s="183">
        <v>0</v>
      </c>
      <c r="R442" s="183">
        <f>Q442*H442</f>
        <v>0</v>
      </c>
      <c r="S442" s="183">
        <v>0</v>
      </c>
      <c r="T442" s="184">
        <f>S442*H442</f>
        <v>0</v>
      </c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R442" s="185" t="s">
        <v>247</v>
      </c>
      <c r="AT442" s="185" t="s">
        <v>138</v>
      </c>
      <c r="AU442" s="185" t="s">
        <v>82</v>
      </c>
      <c r="AY442" s="18" t="s">
        <v>135</v>
      </c>
      <c r="BE442" s="186">
        <f>IF(N442="základní",J442,0)</f>
        <v>0</v>
      </c>
      <c r="BF442" s="186">
        <f>IF(N442="snížená",J442,0)</f>
        <v>0</v>
      </c>
      <c r="BG442" s="186">
        <f>IF(N442="zákl. přenesená",J442,0)</f>
        <v>0</v>
      </c>
      <c r="BH442" s="186">
        <f>IF(N442="sníž. přenesená",J442,0)</f>
        <v>0</v>
      </c>
      <c r="BI442" s="186">
        <f>IF(N442="nulová",J442,0)</f>
        <v>0</v>
      </c>
      <c r="BJ442" s="18" t="s">
        <v>80</v>
      </c>
      <c r="BK442" s="186">
        <f>ROUND(I442*H442,2)</f>
        <v>0</v>
      </c>
      <c r="BL442" s="18" t="s">
        <v>247</v>
      </c>
      <c r="BM442" s="185" t="s">
        <v>698</v>
      </c>
    </row>
    <row r="443" spans="1:47" s="2" customFormat="1" ht="11.25">
      <c r="A443" s="35"/>
      <c r="B443" s="36"/>
      <c r="C443" s="37"/>
      <c r="D443" s="187" t="s">
        <v>145</v>
      </c>
      <c r="E443" s="37"/>
      <c r="F443" s="188" t="s">
        <v>699</v>
      </c>
      <c r="G443" s="37"/>
      <c r="H443" s="37"/>
      <c r="I443" s="189"/>
      <c r="J443" s="37"/>
      <c r="K443" s="37"/>
      <c r="L443" s="40"/>
      <c r="M443" s="190"/>
      <c r="N443" s="191"/>
      <c r="O443" s="65"/>
      <c r="P443" s="65"/>
      <c r="Q443" s="65"/>
      <c r="R443" s="65"/>
      <c r="S443" s="65"/>
      <c r="T443" s="66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T443" s="18" t="s">
        <v>145</v>
      </c>
      <c r="AU443" s="18" t="s">
        <v>82</v>
      </c>
    </row>
    <row r="444" spans="1:65" s="2" customFormat="1" ht="24.2" customHeight="1">
      <c r="A444" s="35"/>
      <c r="B444" s="36"/>
      <c r="C444" s="174" t="s">
        <v>700</v>
      </c>
      <c r="D444" s="174" t="s">
        <v>138</v>
      </c>
      <c r="E444" s="175" t="s">
        <v>701</v>
      </c>
      <c r="F444" s="176" t="s">
        <v>702</v>
      </c>
      <c r="G444" s="177" t="s">
        <v>152</v>
      </c>
      <c r="H444" s="178">
        <v>1.391</v>
      </c>
      <c r="I444" s="179"/>
      <c r="J444" s="180">
        <f>ROUND(I444*H444,2)</f>
        <v>0</v>
      </c>
      <c r="K444" s="176" t="s">
        <v>142</v>
      </c>
      <c r="L444" s="40"/>
      <c r="M444" s="181" t="s">
        <v>19</v>
      </c>
      <c r="N444" s="182" t="s">
        <v>43</v>
      </c>
      <c r="O444" s="65"/>
      <c r="P444" s="183">
        <f>O444*H444</f>
        <v>0</v>
      </c>
      <c r="Q444" s="183">
        <v>0</v>
      </c>
      <c r="R444" s="183">
        <f>Q444*H444</f>
        <v>0</v>
      </c>
      <c r="S444" s="183">
        <v>0</v>
      </c>
      <c r="T444" s="184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185" t="s">
        <v>247</v>
      </c>
      <c r="AT444" s="185" t="s">
        <v>138</v>
      </c>
      <c r="AU444" s="185" t="s">
        <v>82</v>
      </c>
      <c r="AY444" s="18" t="s">
        <v>135</v>
      </c>
      <c r="BE444" s="186">
        <f>IF(N444="základní",J444,0)</f>
        <v>0</v>
      </c>
      <c r="BF444" s="186">
        <f>IF(N444="snížená",J444,0)</f>
        <v>0</v>
      </c>
      <c r="BG444" s="186">
        <f>IF(N444="zákl. přenesená",J444,0)</f>
        <v>0</v>
      </c>
      <c r="BH444" s="186">
        <f>IF(N444="sníž. přenesená",J444,0)</f>
        <v>0</v>
      </c>
      <c r="BI444" s="186">
        <f>IF(N444="nulová",J444,0)</f>
        <v>0</v>
      </c>
      <c r="BJ444" s="18" t="s">
        <v>80</v>
      </c>
      <c r="BK444" s="186">
        <f>ROUND(I444*H444,2)</f>
        <v>0</v>
      </c>
      <c r="BL444" s="18" t="s">
        <v>247</v>
      </c>
      <c r="BM444" s="185" t="s">
        <v>703</v>
      </c>
    </row>
    <row r="445" spans="1:47" s="2" customFormat="1" ht="11.25">
      <c r="A445" s="35"/>
      <c r="B445" s="36"/>
      <c r="C445" s="37"/>
      <c r="D445" s="187" t="s">
        <v>145</v>
      </c>
      <c r="E445" s="37"/>
      <c r="F445" s="188" t="s">
        <v>704</v>
      </c>
      <c r="G445" s="37"/>
      <c r="H445" s="37"/>
      <c r="I445" s="189"/>
      <c r="J445" s="37"/>
      <c r="K445" s="37"/>
      <c r="L445" s="40"/>
      <c r="M445" s="190"/>
      <c r="N445" s="191"/>
      <c r="O445" s="65"/>
      <c r="P445" s="65"/>
      <c r="Q445" s="65"/>
      <c r="R445" s="65"/>
      <c r="S445" s="65"/>
      <c r="T445" s="66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T445" s="18" t="s">
        <v>145</v>
      </c>
      <c r="AU445" s="18" t="s">
        <v>82</v>
      </c>
    </row>
    <row r="446" spans="2:63" s="12" customFormat="1" ht="22.9" customHeight="1">
      <c r="B446" s="158"/>
      <c r="C446" s="159"/>
      <c r="D446" s="160" t="s">
        <v>71</v>
      </c>
      <c r="E446" s="172" t="s">
        <v>705</v>
      </c>
      <c r="F446" s="172" t="s">
        <v>706</v>
      </c>
      <c r="G446" s="159"/>
      <c r="H446" s="159"/>
      <c r="I446" s="162"/>
      <c r="J446" s="173">
        <f>BK446</f>
        <v>0</v>
      </c>
      <c r="K446" s="159"/>
      <c r="L446" s="164"/>
      <c r="M446" s="165"/>
      <c r="N446" s="166"/>
      <c r="O446" s="166"/>
      <c r="P446" s="167">
        <f>SUM(P447:P500)</f>
        <v>0</v>
      </c>
      <c r="Q446" s="166"/>
      <c r="R446" s="167">
        <f>SUM(R447:R500)</f>
        <v>0.008266619999999999</v>
      </c>
      <c r="S446" s="166"/>
      <c r="T446" s="168">
        <f>SUM(T447:T500)</f>
        <v>0</v>
      </c>
      <c r="AR446" s="169" t="s">
        <v>82</v>
      </c>
      <c r="AT446" s="170" t="s">
        <v>71</v>
      </c>
      <c r="AU446" s="170" t="s">
        <v>80</v>
      </c>
      <c r="AY446" s="169" t="s">
        <v>135</v>
      </c>
      <c r="BK446" s="171">
        <f>SUM(BK447:BK500)</f>
        <v>0</v>
      </c>
    </row>
    <row r="447" spans="1:65" s="2" customFormat="1" ht="16.5" customHeight="1">
      <c r="A447" s="35"/>
      <c r="B447" s="36"/>
      <c r="C447" s="174" t="s">
        <v>707</v>
      </c>
      <c r="D447" s="174" t="s">
        <v>138</v>
      </c>
      <c r="E447" s="175" t="s">
        <v>708</v>
      </c>
      <c r="F447" s="176" t="s">
        <v>709</v>
      </c>
      <c r="G447" s="177" t="s">
        <v>141</v>
      </c>
      <c r="H447" s="178">
        <v>8.649</v>
      </c>
      <c r="I447" s="179"/>
      <c r="J447" s="180">
        <f>ROUND(I447*H447,2)</f>
        <v>0</v>
      </c>
      <c r="K447" s="176" t="s">
        <v>142</v>
      </c>
      <c r="L447" s="40"/>
      <c r="M447" s="181" t="s">
        <v>19</v>
      </c>
      <c r="N447" s="182" t="s">
        <v>43</v>
      </c>
      <c r="O447" s="65"/>
      <c r="P447" s="183">
        <f>O447*H447</f>
        <v>0</v>
      </c>
      <c r="Q447" s="183">
        <v>0</v>
      </c>
      <c r="R447" s="183">
        <f>Q447*H447</f>
        <v>0</v>
      </c>
      <c r="S447" s="183">
        <v>0</v>
      </c>
      <c r="T447" s="184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185" t="s">
        <v>247</v>
      </c>
      <c r="AT447" s="185" t="s">
        <v>138</v>
      </c>
      <c r="AU447" s="185" t="s">
        <v>82</v>
      </c>
      <c r="AY447" s="18" t="s">
        <v>135</v>
      </c>
      <c r="BE447" s="186">
        <f>IF(N447="základní",J447,0)</f>
        <v>0</v>
      </c>
      <c r="BF447" s="186">
        <f>IF(N447="snížená",J447,0)</f>
        <v>0</v>
      </c>
      <c r="BG447" s="186">
        <f>IF(N447="zákl. přenesená",J447,0)</f>
        <v>0</v>
      </c>
      <c r="BH447" s="186">
        <f>IF(N447="sníž. přenesená",J447,0)</f>
        <v>0</v>
      </c>
      <c r="BI447" s="186">
        <f>IF(N447="nulová",J447,0)</f>
        <v>0</v>
      </c>
      <c r="BJ447" s="18" t="s">
        <v>80</v>
      </c>
      <c r="BK447" s="186">
        <f>ROUND(I447*H447,2)</f>
        <v>0</v>
      </c>
      <c r="BL447" s="18" t="s">
        <v>247</v>
      </c>
      <c r="BM447" s="185" t="s">
        <v>710</v>
      </c>
    </row>
    <row r="448" spans="1:47" s="2" customFormat="1" ht="11.25">
      <c r="A448" s="35"/>
      <c r="B448" s="36"/>
      <c r="C448" s="37"/>
      <c r="D448" s="187" t="s">
        <v>145</v>
      </c>
      <c r="E448" s="37"/>
      <c r="F448" s="188" t="s">
        <v>711</v>
      </c>
      <c r="G448" s="37"/>
      <c r="H448" s="37"/>
      <c r="I448" s="189"/>
      <c r="J448" s="37"/>
      <c r="K448" s="37"/>
      <c r="L448" s="40"/>
      <c r="M448" s="190"/>
      <c r="N448" s="191"/>
      <c r="O448" s="65"/>
      <c r="P448" s="65"/>
      <c r="Q448" s="65"/>
      <c r="R448" s="65"/>
      <c r="S448" s="65"/>
      <c r="T448" s="66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T448" s="18" t="s">
        <v>145</v>
      </c>
      <c r="AU448" s="18" t="s">
        <v>82</v>
      </c>
    </row>
    <row r="449" spans="2:51" s="14" customFormat="1" ht="11.25">
      <c r="B449" s="204"/>
      <c r="C449" s="205"/>
      <c r="D449" s="194" t="s">
        <v>147</v>
      </c>
      <c r="E449" s="206" t="s">
        <v>19</v>
      </c>
      <c r="F449" s="207" t="s">
        <v>168</v>
      </c>
      <c r="G449" s="205"/>
      <c r="H449" s="206" t="s">
        <v>19</v>
      </c>
      <c r="I449" s="208"/>
      <c r="J449" s="205"/>
      <c r="K449" s="205"/>
      <c r="L449" s="209"/>
      <c r="M449" s="210"/>
      <c r="N449" s="211"/>
      <c r="O449" s="211"/>
      <c r="P449" s="211"/>
      <c r="Q449" s="211"/>
      <c r="R449" s="211"/>
      <c r="S449" s="211"/>
      <c r="T449" s="212"/>
      <c r="AT449" s="213" t="s">
        <v>147</v>
      </c>
      <c r="AU449" s="213" t="s">
        <v>82</v>
      </c>
      <c r="AV449" s="14" t="s">
        <v>80</v>
      </c>
      <c r="AW449" s="14" t="s">
        <v>33</v>
      </c>
      <c r="AX449" s="14" t="s">
        <v>72</v>
      </c>
      <c r="AY449" s="213" t="s">
        <v>135</v>
      </c>
    </row>
    <row r="450" spans="2:51" s="14" customFormat="1" ht="11.25">
      <c r="B450" s="204"/>
      <c r="C450" s="205"/>
      <c r="D450" s="194" t="s">
        <v>147</v>
      </c>
      <c r="E450" s="206" t="s">
        <v>19</v>
      </c>
      <c r="F450" s="207" t="s">
        <v>169</v>
      </c>
      <c r="G450" s="205"/>
      <c r="H450" s="206" t="s">
        <v>19</v>
      </c>
      <c r="I450" s="208"/>
      <c r="J450" s="205"/>
      <c r="K450" s="205"/>
      <c r="L450" s="209"/>
      <c r="M450" s="210"/>
      <c r="N450" s="211"/>
      <c r="O450" s="211"/>
      <c r="P450" s="211"/>
      <c r="Q450" s="211"/>
      <c r="R450" s="211"/>
      <c r="S450" s="211"/>
      <c r="T450" s="212"/>
      <c r="AT450" s="213" t="s">
        <v>147</v>
      </c>
      <c r="AU450" s="213" t="s">
        <v>82</v>
      </c>
      <c r="AV450" s="14" t="s">
        <v>80</v>
      </c>
      <c r="AW450" s="14" t="s">
        <v>33</v>
      </c>
      <c r="AX450" s="14" t="s">
        <v>72</v>
      </c>
      <c r="AY450" s="213" t="s">
        <v>135</v>
      </c>
    </row>
    <row r="451" spans="2:51" s="13" customFormat="1" ht="11.25">
      <c r="B451" s="192"/>
      <c r="C451" s="193"/>
      <c r="D451" s="194" t="s">
        <v>147</v>
      </c>
      <c r="E451" s="195" t="s">
        <v>19</v>
      </c>
      <c r="F451" s="196" t="s">
        <v>712</v>
      </c>
      <c r="G451" s="193"/>
      <c r="H451" s="197">
        <v>3.565</v>
      </c>
      <c r="I451" s="198"/>
      <c r="J451" s="193"/>
      <c r="K451" s="193"/>
      <c r="L451" s="199"/>
      <c r="M451" s="200"/>
      <c r="N451" s="201"/>
      <c r="O451" s="201"/>
      <c r="P451" s="201"/>
      <c r="Q451" s="201"/>
      <c r="R451" s="201"/>
      <c r="S451" s="201"/>
      <c r="T451" s="202"/>
      <c r="AT451" s="203" t="s">
        <v>147</v>
      </c>
      <c r="AU451" s="203" t="s">
        <v>82</v>
      </c>
      <c r="AV451" s="13" t="s">
        <v>82</v>
      </c>
      <c r="AW451" s="13" t="s">
        <v>33</v>
      </c>
      <c r="AX451" s="13" t="s">
        <v>72</v>
      </c>
      <c r="AY451" s="203" t="s">
        <v>135</v>
      </c>
    </row>
    <row r="452" spans="2:51" s="13" customFormat="1" ht="11.25">
      <c r="B452" s="192"/>
      <c r="C452" s="193"/>
      <c r="D452" s="194" t="s">
        <v>147</v>
      </c>
      <c r="E452" s="195" t="s">
        <v>19</v>
      </c>
      <c r="F452" s="196" t="s">
        <v>713</v>
      </c>
      <c r="G452" s="193"/>
      <c r="H452" s="197">
        <v>4.03</v>
      </c>
      <c r="I452" s="198"/>
      <c r="J452" s="193"/>
      <c r="K452" s="193"/>
      <c r="L452" s="199"/>
      <c r="M452" s="200"/>
      <c r="N452" s="201"/>
      <c r="O452" s="201"/>
      <c r="P452" s="201"/>
      <c r="Q452" s="201"/>
      <c r="R452" s="201"/>
      <c r="S452" s="201"/>
      <c r="T452" s="202"/>
      <c r="AT452" s="203" t="s">
        <v>147</v>
      </c>
      <c r="AU452" s="203" t="s">
        <v>82</v>
      </c>
      <c r="AV452" s="13" t="s">
        <v>82</v>
      </c>
      <c r="AW452" s="13" t="s">
        <v>33</v>
      </c>
      <c r="AX452" s="13" t="s">
        <v>72</v>
      </c>
      <c r="AY452" s="203" t="s">
        <v>135</v>
      </c>
    </row>
    <row r="453" spans="2:51" s="14" customFormat="1" ht="11.25">
      <c r="B453" s="204"/>
      <c r="C453" s="205"/>
      <c r="D453" s="194" t="s">
        <v>147</v>
      </c>
      <c r="E453" s="206" t="s">
        <v>19</v>
      </c>
      <c r="F453" s="207" t="s">
        <v>155</v>
      </c>
      <c r="G453" s="205"/>
      <c r="H453" s="206" t="s">
        <v>19</v>
      </c>
      <c r="I453" s="208"/>
      <c r="J453" s="205"/>
      <c r="K453" s="205"/>
      <c r="L453" s="209"/>
      <c r="M453" s="210"/>
      <c r="N453" s="211"/>
      <c r="O453" s="211"/>
      <c r="P453" s="211"/>
      <c r="Q453" s="211"/>
      <c r="R453" s="211"/>
      <c r="S453" s="211"/>
      <c r="T453" s="212"/>
      <c r="AT453" s="213" t="s">
        <v>147</v>
      </c>
      <c r="AU453" s="213" t="s">
        <v>82</v>
      </c>
      <c r="AV453" s="14" t="s">
        <v>80</v>
      </c>
      <c r="AW453" s="14" t="s">
        <v>33</v>
      </c>
      <c r="AX453" s="14" t="s">
        <v>72</v>
      </c>
      <c r="AY453" s="213" t="s">
        <v>135</v>
      </c>
    </row>
    <row r="454" spans="2:51" s="14" customFormat="1" ht="11.25">
      <c r="B454" s="204"/>
      <c r="C454" s="205"/>
      <c r="D454" s="194" t="s">
        <v>147</v>
      </c>
      <c r="E454" s="206" t="s">
        <v>19</v>
      </c>
      <c r="F454" s="207" t="s">
        <v>156</v>
      </c>
      <c r="G454" s="205"/>
      <c r="H454" s="206" t="s">
        <v>19</v>
      </c>
      <c r="I454" s="208"/>
      <c r="J454" s="205"/>
      <c r="K454" s="205"/>
      <c r="L454" s="209"/>
      <c r="M454" s="210"/>
      <c r="N454" s="211"/>
      <c r="O454" s="211"/>
      <c r="P454" s="211"/>
      <c r="Q454" s="211"/>
      <c r="R454" s="211"/>
      <c r="S454" s="211"/>
      <c r="T454" s="212"/>
      <c r="AT454" s="213" t="s">
        <v>147</v>
      </c>
      <c r="AU454" s="213" t="s">
        <v>82</v>
      </c>
      <c r="AV454" s="14" t="s">
        <v>80</v>
      </c>
      <c r="AW454" s="14" t="s">
        <v>33</v>
      </c>
      <c r="AX454" s="14" t="s">
        <v>72</v>
      </c>
      <c r="AY454" s="213" t="s">
        <v>135</v>
      </c>
    </row>
    <row r="455" spans="2:51" s="13" customFormat="1" ht="11.25">
      <c r="B455" s="192"/>
      <c r="C455" s="193"/>
      <c r="D455" s="194" t="s">
        <v>147</v>
      </c>
      <c r="E455" s="195" t="s">
        <v>19</v>
      </c>
      <c r="F455" s="196" t="s">
        <v>714</v>
      </c>
      <c r="G455" s="193"/>
      <c r="H455" s="197">
        <v>1.054</v>
      </c>
      <c r="I455" s="198"/>
      <c r="J455" s="193"/>
      <c r="K455" s="193"/>
      <c r="L455" s="199"/>
      <c r="M455" s="200"/>
      <c r="N455" s="201"/>
      <c r="O455" s="201"/>
      <c r="P455" s="201"/>
      <c r="Q455" s="201"/>
      <c r="R455" s="201"/>
      <c r="S455" s="201"/>
      <c r="T455" s="202"/>
      <c r="AT455" s="203" t="s">
        <v>147</v>
      </c>
      <c r="AU455" s="203" t="s">
        <v>82</v>
      </c>
      <c r="AV455" s="13" t="s">
        <v>82</v>
      </c>
      <c r="AW455" s="13" t="s">
        <v>33</v>
      </c>
      <c r="AX455" s="13" t="s">
        <v>72</v>
      </c>
      <c r="AY455" s="203" t="s">
        <v>135</v>
      </c>
    </row>
    <row r="456" spans="2:51" s="15" customFormat="1" ht="11.25">
      <c r="B456" s="224"/>
      <c r="C456" s="225"/>
      <c r="D456" s="194" t="s">
        <v>147</v>
      </c>
      <c r="E456" s="226" t="s">
        <v>19</v>
      </c>
      <c r="F456" s="227" t="s">
        <v>172</v>
      </c>
      <c r="G456" s="225"/>
      <c r="H456" s="228">
        <v>8.649</v>
      </c>
      <c r="I456" s="229"/>
      <c r="J456" s="225"/>
      <c r="K456" s="225"/>
      <c r="L456" s="230"/>
      <c r="M456" s="231"/>
      <c r="N456" s="232"/>
      <c r="O456" s="232"/>
      <c r="P456" s="232"/>
      <c r="Q456" s="232"/>
      <c r="R456" s="232"/>
      <c r="S456" s="232"/>
      <c r="T456" s="233"/>
      <c r="AT456" s="234" t="s">
        <v>147</v>
      </c>
      <c r="AU456" s="234" t="s">
        <v>82</v>
      </c>
      <c r="AV456" s="15" t="s">
        <v>143</v>
      </c>
      <c r="AW456" s="15" t="s">
        <v>33</v>
      </c>
      <c r="AX456" s="15" t="s">
        <v>80</v>
      </c>
      <c r="AY456" s="234" t="s">
        <v>135</v>
      </c>
    </row>
    <row r="457" spans="1:65" s="2" customFormat="1" ht="16.5" customHeight="1">
      <c r="A457" s="35"/>
      <c r="B457" s="36"/>
      <c r="C457" s="174" t="s">
        <v>715</v>
      </c>
      <c r="D457" s="174" t="s">
        <v>138</v>
      </c>
      <c r="E457" s="175" t="s">
        <v>716</v>
      </c>
      <c r="F457" s="176" t="s">
        <v>717</v>
      </c>
      <c r="G457" s="177" t="s">
        <v>141</v>
      </c>
      <c r="H457" s="178">
        <v>8.649</v>
      </c>
      <c r="I457" s="179"/>
      <c r="J457" s="180">
        <f>ROUND(I457*H457,2)</f>
        <v>0</v>
      </c>
      <c r="K457" s="176" t="s">
        <v>142</v>
      </c>
      <c r="L457" s="40"/>
      <c r="M457" s="181" t="s">
        <v>19</v>
      </c>
      <c r="N457" s="182" t="s">
        <v>43</v>
      </c>
      <c r="O457" s="65"/>
      <c r="P457" s="183">
        <f>O457*H457</f>
        <v>0</v>
      </c>
      <c r="Q457" s="183">
        <v>0.00014</v>
      </c>
      <c r="R457" s="183">
        <f>Q457*H457</f>
        <v>0.0012108599999999998</v>
      </c>
      <c r="S457" s="183">
        <v>0</v>
      </c>
      <c r="T457" s="184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185" t="s">
        <v>247</v>
      </c>
      <c r="AT457" s="185" t="s">
        <v>138</v>
      </c>
      <c r="AU457" s="185" t="s">
        <v>82</v>
      </c>
      <c r="AY457" s="18" t="s">
        <v>135</v>
      </c>
      <c r="BE457" s="186">
        <f>IF(N457="základní",J457,0)</f>
        <v>0</v>
      </c>
      <c r="BF457" s="186">
        <f>IF(N457="snížená",J457,0)</f>
        <v>0</v>
      </c>
      <c r="BG457" s="186">
        <f>IF(N457="zákl. přenesená",J457,0)</f>
        <v>0</v>
      </c>
      <c r="BH457" s="186">
        <f>IF(N457="sníž. přenesená",J457,0)</f>
        <v>0</v>
      </c>
      <c r="BI457" s="186">
        <f>IF(N457="nulová",J457,0)</f>
        <v>0</v>
      </c>
      <c r="BJ457" s="18" t="s">
        <v>80</v>
      </c>
      <c r="BK457" s="186">
        <f>ROUND(I457*H457,2)</f>
        <v>0</v>
      </c>
      <c r="BL457" s="18" t="s">
        <v>247</v>
      </c>
      <c r="BM457" s="185" t="s">
        <v>718</v>
      </c>
    </row>
    <row r="458" spans="1:47" s="2" customFormat="1" ht="11.25">
      <c r="A458" s="35"/>
      <c r="B458" s="36"/>
      <c r="C458" s="37"/>
      <c r="D458" s="187" t="s">
        <v>145</v>
      </c>
      <c r="E458" s="37"/>
      <c r="F458" s="188" t="s">
        <v>719</v>
      </c>
      <c r="G458" s="37"/>
      <c r="H458" s="37"/>
      <c r="I458" s="189"/>
      <c r="J458" s="37"/>
      <c r="K458" s="37"/>
      <c r="L458" s="40"/>
      <c r="M458" s="190"/>
      <c r="N458" s="191"/>
      <c r="O458" s="65"/>
      <c r="P458" s="65"/>
      <c r="Q458" s="65"/>
      <c r="R458" s="65"/>
      <c r="S458" s="65"/>
      <c r="T458" s="66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T458" s="18" t="s">
        <v>145</v>
      </c>
      <c r="AU458" s="18" t="s">
        <v>82</v>
      </c>
    </row>
    <row r="459" spans="2:51" s="14" customFormat="1" ht="11.25">
      <c r="B459" s="204"/>
      <c r="C459" s="205"/>
      <c r="D459" s="194" t="s">
        <v>147</v>
      </c>
      <c r="E459" s="206" t="s">
        <v>19</v>
      </c>
      <c r="F459" s="207" t="s">
        <v>168</v>
      </c>
      <c r="G459" s="205"/>
      <c r="H459" s="206" t="s">
        <v>19</v>
      </c>
      <c r="I459" s="208"/>
      <c r="J459" s="205"/>
      <c r="K459" s="205"/>
      <c r="L459" s="209"/>
      <c r="M459" s="210"/>
      <c r="N459" s="211"/>
      <c r="O459" s="211"/>
      <c r="P459" s="211"/>
      <c r="Q459" s="211"/>
      <c r="R459" s="211"/>
      <c r="S459" s="211"/>
      <c r="T459" s="212"/>
      <c r="AT459" s="213" t="s">
        <v>147</v>
      </c>
      <c r="AU459" s="213" t="s">
        <v>82</v>
      </c>
      <c r="AV459" s="14" t="s">
        <v>80</v>
      </c>
      <c r="AW459" s="14" t="s">
        <v>33</v>
      </c>
      <c r="AX459" s="14" t="s">
        <v>72</v>
      </c>
      <c r="AY459" s="213" t="s">
        <v>135</v>
      </c>
    </row>
    <row r="460" spans="2:51" s="14" customFormat="1" ht="11.25">
      <c r="B460" s="204"/>
      <c r="C460" s="205"/>
      <c r="D460" s="194" t="s">
        <v>147</v>
      </c>
      <c r="E460" s="206" t="s">
        <v>19</v>
      </c>
      <c r="F460" s="207" t="s">
        <v>169</v>
      </c>
      <c r="G460" s="205"/>
      <c r="H460" s="206" t="s">
        <v>19</v>
      </c>
      <c r="I460" s="208"/>
      <c r="J460" s="205"/>
      <c r="K460" s="205"/>
      <c r="L460" s="209"/>
      <c r="M460" s="210"/>
      <c r="N460" s="211"/>
      <c r="O460" s="211"/>
      <c r="P460" s="211"/>
      <c r="Q460" s="211"/>
      <c r="R460" s="211"/>
      <c r="S460" s="211"/>
      <c r="T460" s="212"/>
      <c r="AT460" s="213" t="s">
        <v>147</v>
      </c>
      <c r="AU460" s="213" t="s">
        <v>82</v>
      </c>
      <c r="AV460" s="14" t="s">
        <v>80</v>
      </c>
      <c r="AW460" s="14" t="s">
        <v>33</v>
      </c>
      <c r="AX460" s="14" t="s">
        <v>72</v>
      </c>
      <c r="AY460" s="213" t="s">
        <v>135</v>
      </c>
    </row>
    <row r="461" spans="2:51" s="13" customFormat="1" ht="11.25">
      <c r="B461" s="192"/>
      <c r="C461" s="193"/>
      <c r="D461" s="194" t="s">
        <v>147</v>
      </c>
      <c r="E461" s="195" t="s">
        <v>19</v>
      </c>
      <c r="F461" s="196" t="s">
        <v>712</v>
      </c>
      <c r="G461" s="193"/>
      <c r="H461" s="197">
        <v>3.565</v>
      </c>
      <c r="I461" s="198"/>
      <c r="J461" s="193"/>
      <c r="K461" s="193"/>
      <c r="L461" s="199"/>
      <c r="M461" s="200"/>
      <c r="N461" s="201"/>
      <c r="O461" s="201"/>
      <c r="P461" s="201"/>
      <c r="Q461" s="201"/>
      <c r="R461" s="201"/>
      <c r="S461" s="201"/>
      <c r="T461" s="202"/>
      <c r="AT461" s="203" t="s">
        <v>147</v>
      </c>
      <c r="AU461" s="203" t="s">
        <v>82</v>
      </c>
      <c r="AV461" s="13" t="s">
        <v>82</v>
      </c>
      <c r="AW461" s="13" t="s">
        <v>33</v>
      </c>
      <c r="AX461" s="13" t="s">
        <v>72</v>
      </c>
      <c r="AY461" s="203" t="s">
        <v>135</v>
      </c>
    </row>
    <row r="462" spans="2:51" s="13" customFormat="1" ht="11.25">
      <c r="B462" s="192"/>
      <c r="C462" s="193"/>
      <c r="D462" s="194" t="s">
        <v>147</v>
      </c>
      <c r="E462" s="195" t="s">
        <v>19</v>
      </c>
      <c r="F462" s="196" t="s">
        <v>713</v>
      </c>
      <c r="G462" s="193"/>
      <c r="H462" s="197">
        <v>4.03</v>
      </c>
      <c r="I462" s="198"/>
      <c r="J462" s="193"/>
      <c r="K462" s="193"/>
      <c r="L462" s="199"/>
      <c r="M462" s="200"/>
      <c r="N462" s="201"/>
      <c r="O462" s="201"/>
      <c r="P462" s="201"/>
      <c r="Q462" s="201"/>
      <c r="R462" s="201"/>
      <c r="S462" s="201"/>
      <c r="T462" s="202"/>
      <c r="AT462" s="203" t="s">
        <v>147</v>
      </c>
      <c r="AU462" s="203" t="s">
        <v>82</v>
      </c>
      <c r="AV462" s="13" t="s">
        <v>82</v>
      </c>
      <c r="AW462" s="13" t="s">
        <v>33</v>
      </c>
      <c r="AX462" s="13" t="s">
        <v>72</v>
      </c>
      <c r="AY462" s="203" t="s">
        <v>135</v>
      </c>
    </row>
    <row r="463" spans="2:51" s="14" customFormat="1" ht="11.25">
      <c r="B463" s="204"/>
      <c r="C463" s="205"/>
      <c r="D463" s="194" t="s">
        <v>147</v>
      </c>
      <c r="E463" s="206" t="s">
        <v>19</v>
      </c>
      <c r="F463" s="207" t="s">
        <v>155</v>
      </c>
      <c r="G463" s="205"/>
      <c r="H463" s="206" t="s">
        <v>19</v>
      </c>
      <c r="I463" s="208"/>
      <c r="J463" s="205"/>
      <c r="K463" s="205"/>
      <c r="L463" s="209"/>
      <c r="M463" s="210"/>
      <c r="N463" s="211"/>
      <c r="O463" s="211"/>
      <c r="P463" s="211"/>
      <c r="Q463" s="211"/>
      <c r="R463" s="211"/>
      <c r="S463" s="211"/>
      <c r="T463" s="212"/>
      <c r="AT463" s="213" t="s">
        <v>147</v>
      </c>
      <c r="AU463" s="213" t="s">
        <v>82</v>
      </c>
      <c r="AV463" s="14" t="s">
        <v>80</v>
      </c>
      <c r="AW463" s="14" t="s">
        <v>33</v>
      </c>
      <c r="AX463" s="14" t="s">
        <v>72</v>
      </c>
      <c r="AY463" s="213" t="s">
        <v>135</v>
      </c>
    </row>
    <row r="464" spans="2:51" s="14" customFormat="1" ht="11.25">
      <c r="B464" s="204"/>
      <c r="C464" s="205"/>
      <c r="D464" s="194" t="s">
        <v>147</v>
      </c>
      <c r="E464" s="206" t="s">
        <v>19</v>
      </c>
      <c r="F464" s="207" t="s">
        <v>156</v>
      </c>
      <c r="G464" s="205"/>
      <c r="H464" s="206" t="s">
        <v>19</v>
      </c>
      <c r="I464" s="208"/>
      <c r="J464" s="205"/>
      <c r="K464" s="205"/>
      <c r="L464" s="209"/>
      <c r="M464" s="210"/>
      <c r="N464" s="211"/>
      <c r="O464" s="211"/>
      <c r="P464" s="211"/>
      <c r="Q464" s="211"/>
      <c r="R464" s="211"/>
      <c r="S464" s="211"/>
      <c r="T464" s="212"/>
      <c r="AT464" s="213" t="s">
        <v>147</v>
      </c>
      <c r="AU464" s="213" t="s">
        <v>82</v>
      </c>
      <c r="AV464" s="14" t="s">
        <v>80</v>
      </c>
      <c r="AW464" s="14" t="s">
        <v>33</v>
      </c>
      <c r="AX464" s="14" t="s">
        <v>72</v>
      </c>
      <c r="AY464" s="213" t="s">
        <v>135</v>
      </c>
    </row>
    <row r="465" spans="2:51" s="13" customFormat="1" ht="11.25">
      <c r="B465" s="192"/>
      <c r="C465" s="193"/>
      <c r="D465" s="194" t="s">
        <v>147</v>
      </c>
      <c r="E465" s="195" t="s">
        <v>19</v>
      </c>
      <c r="F465" s="196" t="s">
        <v>714</v>
      </c>
      <c r="G465" s="193"/>
      <c r="H465" s="197">
        <v>1.054</v>
      </c>
      <c r="I465" s="198"/>
      <c r="J465" s="193"/>
      <c r="K465" s="193"/>
      <c r="L465" s="199"/>
      <c r="M465" s="200"/>
      <c r="N465" s="201"/>
      <c r="O465" s="201"/>
      <c r="P465" s="201"/>
      <c r="Q465" s="201"/>
      <c r="R465" s="201"/>
      <c r="S465" s="201"/>
      <c r="T465" s="202"/>
      <c r="AT465" s="203" t="s">
        <v>147</v>
      </c>
      <c r="AU465" s="203" t="s">
        <v>82</v>
      </c>
      <c r="AV465" s="13" t="s">
        <v>82</v>
      </c>
      <c r="AW465" s="13" t="s">
        <v>33</v>
      </c>
      <c r="AX465" s="13" t="s">
        <v>72</v>
      </c>
      <c r="AY465" s="203" t="s">
        <v>135</v>
      </c>
    </row>
    <row r="466" spans="2:51" s="15" customFormat="1" ht="11.25">
      <c r="B466" s="224"/>
      <c r="C466" s="225"/>
      <c r="D466" s="194" t="s">
        <v>147</v>
      </c>
      <c r="E466" s="226" t="s">
        <v>19</v>
      </c>
      <c r="F466" s="227" t="s">
        <v>172</v>
      </c>
      <c r="G466" s="225"/>
      <c r="H466" s="228">
        <v>8.649</v>
      </c>
      <c r="I466" s="229"/>
      <c r="J466" s="225"/>
      <c r="K466" s="225"/>
      <c r="L466" s="230"/>
      <c r="M466" s="231"/>
      <c r="N466" s="232"/>
      <c r="O466" s="232"/>
      <c r="P466" s="232"/>
      <c r="Q466" s="232"/>
      <c r="R466" s="232"/>
      <c r="S466" s="232"/>
      <c r="T466" s="233"/>
      <c r="AT466" s="234" t="s">
        <v>147</v>
      </c>
      <c r="AU466" s="234" t="s">
        <v>82</v>
      </c>
      <c r="AV466" s="15" t="s">
        <v>143</v>
      </c>
      <c r="AW466" s="15" t="s">
        <v>33</v>
      </c>
      <c r="AX466" s="15" t="s">
        <v>80</v>
      </c>
      <c r="AY466" s="234" t="s">
        <v>135</v>
      </c>
    </row>
    <row r="467" spans="1:65" s="2" customFormat="1" ht="16.5" customHeight="1">
      <c r="A467" s="35"/>
      <c r="B467" s="36"/>
      <c r="C467" s="174" t="s">
        <v>720</v>
      </c>
      <c r="D467" s="174" t="s">
        <v>138</v>
      </c>
      <c r="E467" s="175" t="s">
        <v>721</v>
      </c>
      <c r="F467" s="176" t="s">
        <v>722</v>
      </c>
      <c r="G467" s="177" t="s">
        <v>141</v>
      </c>
      <c r="H467" s="178">
        <v>8.649</v>
      </c>
      <c r="I467" s="179"/>
      <c r="J467" s="180">
        <f>ROUND(I467*H467,2)</f>
        <v>0</v>
      </c>
      <c r="K467" s="176" t="s">
        <v>142</v>
      </c>
      <c r="L467" s="40"/>
      <c r="M467" s="181" t="s">
        <v>19</v>
      </c>
      <c r="N467" s="182" t="s">
        <v>43</v>
      </c>
      <c r="O467" s="65"/>
      <c r="P467" s="183">
        <f>O467*H467</f>
        <v>0</v>
      </c>
      <c r="Q467" s="183">
        <v>0.00012</v>
      </c>
      <c r="R467" s="183">
        <f>Q467*H467</f>
        <v>0.00103788</v>
      </c>
      <c r="S467" s="183">
        <v>0</v>
      </c>
      <c r="T467" s="184">
        <f>S467*H467</f>
        <v>0</v>
      </c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R467" s="185" t="s">
        <v>247</v>
      </c>
      <c r="AT467" s="185" t="s">
        <v>138</v>
      </c>
      <c r="AU467" s="185" t="s">
        <v>82</v>
      </c>
      <c r="AY467" s="18" t="s">
        <v>135</v>
      </c>
      <c r="BE467" s="186">
        <f>IF(N467="základní",J467,0)</f>
        <v>0</v>
      </c>
      <c r="BF467" s="186">
        <f>IF(N467="snížená",J467,0)</f>
        <v>0</v>
      </c>
      <c r="BG467" s="186">
        <f>IF(N467="zákl. přenesená",J467,0)</f>
        <v>0</v>
      </c>
      <c r="BH467" s="186">
        <f>IF(N467="sníž. přenesená",J467,0)</f>
        <v>0</v>
      </c>
      <c r="BI467" s="186">
        <f>IF(N467="nulová",J467,0)</f>
        <v>0</v>
      </c>
      <c r="BJ467" s="18" t="s">
        <v>80</v>
      </c>
      <c r="BK467" s="186">
        <f>ROUND(I467*H467,2)</f>
        <v>0</v>
      </c>
      <c r="BL467" s="18" t="s">
        <v>247</v>
      </c>
      <c r="BM467" s="185" t="s">
        <v>723</v>
      </c>
    </row>
    <row r="468" spans="1:47" s="2" customFormat="1" ht="11.25">
      <c r="A468" s="35"/>
      <c r="B468" s="36"/>
      <c r="C468" s="37"/>
      <c r="D468" s="187" t="s">
        <v>145</v>
      </c>
      <c r="E468" s="37"/>
      <c r="F468" s="188" t="s">
        <v>724</v>
      </c>
      <c r="G468" s="37"/>
      <c r="H468" s="37"/>
      <c r="I468" s="189"/>
      <c r="J468" s="37"/>
      <c r="K468" s="37"/>
      <c r="L468" s="40"/>
      <c r="M468" s="190"/>
      <c r="N468" s="191"/>
      <c r="O468" s="65"/>
      <c r="P468" s="65"/>
      <c r="Q468" s="65"/>
      <c r="R468" s="65"/>
      <c r="S468" s="65"/>
      <c r="T468" s="66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T468" s="18" t="s">
        <v>145</v>
      </c>
      <c r="AU468" s="18" t="s">
        <v>82</v>
      </c>
    </row>
    <row r="469" spans="2:51" s="14" customFormat="1" ht="11.25">
      <c r="B469" s="204"/>
      <c r="C469" s="205"/>
      <c r="D469" s="194" t="s">
        <v>147</v>
      </c>
      <c r="E469" s="206" t="s">
        <v>19</v>
      </c>
      <c r="F469" s="207" t="s">
        <v>168</v>
      </c>
      <c r="G469" s="205"/>
      <c r="H469" s="206" t="s">
        <v>19</v>
      </c>
      <c r="I469" s="208"/>
      <c r="J469" s="205"/>
      <c r="K469" s="205"/>
      <c r="L469" s="209"/>
      <c r="M469" s="210"/>
      <c r="N469" s="211"/>
      <c r="O469" s="211"/>
      <c r="P469" s="211"/>
      <c r="Q469" s="211"/>
      <c r="R469" s="211"/>
      <c r="S469" s="211"/>
      <c r="T469" s="212"/>
      <c r="AT469" s="213" t="s">
        <v>147</v>
      </c>
      <c r="AU469" s="213" t="s">
        <v>82</v>
      </c>
      <c r="AV469" s="14" t="s">
        <v>80</v>
      </c>
      <c r="AW469" s="14" t="s">
        <v>33</v>
      </c>
      <c r="AX469" s="14" t="s">
        <v>72</v>
      </c>
      <c r="AY469" s="213" t="s">
        <v>135</v>
      </c>
    </row>
    <row r="470" spans="2:51" s="14" customFormat="1" ht="11.25">
      <c r="B470" s="204"/>
      <c r="C470" s="205"/>
      <c r="D470" s="194" t="s">
        <v>147</v>
      </c>
      <c r="E470" s="206" t="s">
        <v>19</v>
      </c>
      <c r="F470" s="207" t="s">
        <v>169</v>
      </c>
      <c r="G470" s="205"/>
      <c r="H470" s="206" t="s">
        <v>19</v>
      </c>
      <c r="I470" s="208"/>
      <c r="J470" s="205"/>
      <c r="K470" s="205"/>
      <c r="L470" s="209"/>
      <c r="M470" s="210"/>
      <c r="N470" s="211"/>
      <c r="O470" s="211"/>
      <c r="P470" s="211"/>
      <c r="Q470" s="211"/>
      <c r="R470" s="211"/>
      <c r="S470" s="211"/>
      <c r="T470" s="212"/>
      <c r="AT470" s="213" t="s">
        <v>147</v>
      </c>
      <c r="AU470" s="213" t="s">
        <v>82</v>
      </c>
      <c r="AV470" s="14" t="s">
        <v>80</v>
      </c>
      <c r="AW470" s="14" t="s">
        <v>33</v>
      </c>
      <c r="AX470" s="14" t="s">
        <v>72</v>
      </c>
      <c r="AY470" s="213" t="s">
        <v>135</v>
      </c>
    </row>
    <row r="471" spans="2:51" s="13" customFormat="1" ht="11.25">
      <c r="B471" s="192"/>
      <c r="C471" s="193"/>
      <c r="D471" s="194" t="s">
        <v>147</v>
      </c>
      <c r="E471" s="195" t="s">
        <v>19</v>
      </c>
      <c r="F471" s="196" t="s">
        <v>712</v>
      </c>
      <c r="G471" s="193"/>
      <c r="H471" s="197">
        <v>3.565</v>
      </c>
      <c r="I471" s="198"/>
      <c r="J471" s="193"/>
      <c r="K471" s="193"/>
      <c r="L471" s="199"/>
      <c r="M471" s="200"/>
      <c r="N471" s="201"/>
      <c r="O471" s="201"/>
      <c r="P471" s="201"/>
      <c r="Q471" s="201"/>
      <c r="R471" s="201"/>
      <c r="S471" s="201"/>
      <c r="T471" s="202"/>
      <c r="AT471" s="203" t="s">
        <v>147</v>
      </c>
      <c r="AU471" s="203" t="s">
        <v>82</v>
      </c>
      <c r="AV471" s="13" t="s">
        <v>82</v>
      </c>
      <c r="AW471" s="13" t="s">
        <v>33</v>
      </c>
      <c r="AX471" s="13" t="s">
        <v>72</v>
      </c>
      <c r="AY471" s="203" t="s">
        <v>135</v>
      </c>
    </row>
    <row r="472" spans="2:51" s="13" customFormat="1" ht="11.25">
      <c r="B472" s="192"/>
      <c r="C472" s="193"/>
      <c r="D472" s="194" t="s">
        <v>147</v>
      </c>
      <c r="E472" s="195" t="s">
        <v>19</v>
      </c>
      <c r="F472" s="196" t="s">
        <v>713</v>
      </c>
      <c r="G472" s="193"/>
      <c r="H472" s="197">
        <v>4.03</v>
      </c>
      <c r="I472" s="198"/>
      <c r="J472" s="193"/>
      <c r="K472" s="193"/>
      <c r="L472" s="199"/>
      <c r="M472" s="200"/>
      <c r="N472" s="201"/>
      <c r="O472" s="201"/>
      <c r="P472" s="201"/>
      <c r="Q472" s="201"/>
      <c r="R472" s="201"/>
      <c r="S472" s="201"/>
      <c r="T472" s="202"/>
      <c r="AT472" s="203" t="s">
        <v>147</v>
      </c>
      <c r="AU472" s="203" t="s">
        <v>82</v>
      </c>
      <c r="AV472" s="13" t="s">
        <v>82</v>
      </c>
      <c r="AW472" s="13" t="s">
        <v>33</v>
      </c>
      <c r="AX472" s="13" t="s">
        <v>72</v>
      </c>
      <c r="AY472" s="203" t="s">
        <v>135</v>
      </c>
    </row>
    <row r="473" spans="2:51" s="14" customFormat="1" ht="11.25">
      <c r="B473" s="204"/>
      <c r="C473" s="205"/>
      <c r="D473" s="194" t="s">
        <v>147</v>
      </c>
      <c r="E473" s="206" t="s">
        <v>19</v>
      </c>
      <c r="F473" s="207" t="s">
        <v>155</v>
      </c>
      <c r="G473" s="205"/>
      <c r="H473" s="206" t="s">
        <v>19</v>
      </c>
      <c r="I473" s="208"/>
      <c r="J473" s="205"/>
      <c r="K473" s="205"/>
      <c r="L473" s="209"/>
      <c r="M473" s="210"/>
      <c r="N473" s="211"/>
      <c r="O473" s="211"/>
      <c r="P473" s="211"/>
      <c r="Q473" s="211"/>
      <c r="R473" s="211"/>
      <c r="S473" s="211"/>
      <c r="T473" s="212"/>
      <c r="AT473" s="213" t="s">
        <v>147</v>
      </c>
      <c r="AU473" s="213" t="s">
        <v>82</v>
      </c>
      <c r="AV473" s="14" t="s">
        <v>80</v>
      </c>
      <c r="AW473" s="14" t="s">
        <v>33</v>
      </c>
      <c r="AX473" s="14" t="s">
        <v>72</v>
      </c>
      <c r="AY473" s="213" t="s">
        <v>135</v>
      </c>
    </row>
    <row r="474" spans="2:51" s="14" customFormat="1" ht="11.25">
      <c r="B474" s="204"/>
      <c r="C474" s="205"/>
      <c r="D474" s="194" t="s">
        <v>147</v>
      </c>
      <c r="E474" s="206" t="s">
        <v>19</v>
      </c>
      <c r="F474" s="207" t="s">
        <v>156</v>
      </c>
      <c r="G474" s="205"/>
      <c r="H474" s="206" t="s">
        <v>19</v>
      </c>
      <c r="I474" s="208"/>
      <c r="J474" s="205"/>
      <c r="K474" s="205"/>
      <c r="L474" s="209"/>
      <c r="M474" s="210"/>
      <c r="N474" s="211"/>
      <c r="O474" s="211"/>
      <c r="P474" s="211"/>
      <c r="Q474" s="211"/>
      <c r="R474" s="211"/>
      <c r="S474" s="211"/>
      <c r="T474" s="212"/>
      <c r="AT474" s="213" t="s">
        <v>147</v>
      </c>
      <c r="AU474" s="213" t="s">
        <v>82</v>
      </c>
      <c r="AV474" s="14" t="s">
        <v>80</v>
      </c>
      <c r="AW474" s="14" t="s">
        <v>33</v>
      </c>
      <c r="AX474" s="14" t="s">
        <v>72</v>
      </c>
      <c r="AY474" s="213" t="s">
        <v>135</v>
      </c>
    </row>
    <row r="475" spans="2:51" s="13" customFormat="1" ht="11.25">
      <c r="B475" s="192"/>
      <c r="C475" s="193"/>
      <c r="D475" s="194" t="s">
        <v>147</v>
      </c>
      <c r="E475" s="195" t="s">
        <v>19</v>
      </c>
      <c r="F475" s="196" t="s">
        <v>714</v>
      </c>
      <c r="G475" s="193"/>
      <c r="H475" s="197">
        <v>1.054</v>
      </c>
      <c r="I475" s="198"/>
      <c r="J475" s="193"/>
      <c r="K475" s="193"/>
      <c r="L475" s="199"/>
      <c r="M475" s="200"/>
      <c r="N475" s="201"/>
      <c r="O475" s="201"/>
      <c r="P475" s="201"/>
      <c r="Q475" s="201"/>
      <c r="R475" s="201"/>
      <c r="S475" s="201"/>
      <c r="T475" s="202"/>
      <c r="AT475" s="203" t="s">
        <v>147</v>
      </c>
      <c r="AU475" s="203" t="s">
        <v>82</v>
      </c>
      <c r="AV475" s="13" t="s">
        <v>82</v>
      </c>
      <c r="AW475" s="13" t="s">
        <v>33</v>
      </c>
      <c r="AX475" s="13" t="s">
        <v>72</v>
      </c>
      <c r="AY475" s="203" t="s">
        <v>135</v>
      </c>
    </row>
    <row r="476" spans="2:51" s="15" customFormat="1" ht="11.25">
      <c r="B476" s="224"/>
      <c r="C476" s="225"/>
      <c r="D476" s="194" t="s">
        <v>147</v>
      </c>
      <c r="E476" s="226" t="s">
        <v>19</v>
      </c>
      <c r="F476" s="227" t="s">
        <v>172</v>
      </c>
      <c r="G476" s="225"/>
      <c r="H476" s="228">
        <v>8.649</v>
      </c>
      <c r="I476" s="229"/>
      <c r="J476" s="225"/>
      <c r="K476" s="225"/>
      <c r="L476" s="230"/>
      <c r="M476" s="231"/>
      <c r="N476" s="232"/>
      <c r="O476" s="232"/>
      <c r="P476" s="232"/>
      <c r="Q476" s="232"/>
      <c r="R476" s="232"/>
      <c r="S476" s="232"/>
      <c r="T476" s="233"/>
      <c r="AT476" s="234" t="s">
        <v>147</v>
      </c>
      <c r="AU476" s="234" t="s">
        <v>82</v>
      </c>
      <c r="AV476" s="15" t="s">
        <v>143</v>
      </c>
      <c r="AW476" s="15" t="s">
        <v>33</v>
      </c>
      <c r="AX476" s="15" t="s">
        <v>80</v>
      </c>
      <c r="AY476" s="234" t="s">
        <v>135</v>
      </c>
    </row>
    <row r="477" spans="1:65" s="2" customFormat="1" ht="16.5" customHeight="1">
      <c r="A477" s="35"/>
      <c r="B477" s="36"/>
      <c r="C477" s="174" t="s">
        <v>725</v>
      </c>
      <c r="D477" s="174" t="s">
        <v>138</v>
      </c>
      <c r="E477" s="175" t="s">
        <v>726</v>
      </c>
      <c r="F477" s="176" t="s">
        <v>727</v>
      </c>
      <c r="G477" s="177" t="s">
        <v>141</v>
      </c>
      <c r="H477" s="178">
        <v>8.649</v>
      </c>
      <c r="I477" s="179"/>
      <c r="J477" s="180">
        <f>ROUND(I477*H477,2)</f>
        <v>0</v>
      </c>
      <c r="K477" s="176" t="s">
        <v>142</v>
      </c>
      <c r="L477" s="40"/>
      <c r="M477" s="181" t="s">
        <v>19</v>
      </c>
      <c r="N477" s="182" t="s">
        <v>43</v>
      </c>
      <c r="O477" s="65"/>
      <c r="P477" s="183">
        <f>O477*H477</f>
        <v>0</v>
      </c>
      <c r="Q477" s="183">
        <v>0.00012</v>
      </c>
      <c r="R477" s="183">
        <f>Q477*H477</f>
        <v>0.00103788</v>
      </c>
      <c r="S477" s="183">
        <v>0</v>
      </c>
      <c r="T477" s="184">
        <f>S477*H477</f>
        <v>0</v>
      </c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R477" s="185" t="s">
        <v>247</v>
      </c>
      <c r="AT477" s="185" t="s">
        <v>138</v>
      </c>
      <c r="AU477" s="185" t="s">
        <v>82</v>
      </c>
      <c r="AY477" s="18" t="s">
        <v>135</v>
      </c>
      <c r="BE477" s="186">
        <f>IF(N477="základní",J477,0)</f>
        <v>0</v>
      </c>
      <c r="BF477" s="186">
        <f>IF(N477="snížená",J477,0)</f>
        <v>0</v>
      </c>
      <c r="BG477" s="186">
        <f>IF(N477="zákl. přenesená",J477,0)</f>
        <v>0</v>
      </c>
      <c r="BH477" s="186">
        <f>IF(N477="sníž. přenesená",J477,0)</f>
        <v>0</v>
      </c>
      <c r="BI477" s="186">
        <f>IF(N477="nulová",J477,0)</f>
        <v>0</v>
      </c>
      <c r="BJ477" s="18" t="s">
        <v>80</v>
      </c>
      <c r="BK477" s="186">
        <f>ROUND(I477*H477,2)</f>
        <v>0</v>
      </c>
      <c r="BL477" s="18" t="s">
        <v>247</v>
      </c>
      <c r="BM477" s="185" t="s">
        <v>728</v>
      </c>
    </row>
    <row r="478" spans="1:47" s="2" customFormat="1" ht="11.25">
      <c r="A478" s="35"/>
      <c r="B478" s="36"/>
      <c r="C478" s="37"/>
      <c r="D478" s="187" t="s">
        <v>145</v>
      </c>
      <c r="E478" s="37"/>
      <c r="F478" s="188" t="s">
        <v>729</v>
      </c>
      <c r="G478" s="37"/>
      <c r="H478" s="37"/>
      <c r="I478" s="189"/>
      <c r="J478" s="37"/>
      <c r="K478" s="37"/>
      <c r="L478" s="40"/>
      <c r="M478" s="190"/>
      <c r="N478" s="191"/>
      <c r="O478" s="65"/>
      <c r="P478" s="65"/>
      <c r="Q478" s="65"/>
      <c r="R478" s="65"/>
      <c r="S478" s="65"/>
      <c r="T478" s="66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T478" s="18" t="s">
        <v>145</v>
      </c>
      <c r="AU478" s="18" t="s">
        <v>82</v>
      </c>
    </row>
    <row r="479" spans="2:51" s="14" customFormat="1" ht="11.25">
      <c r="B479" s="204"/>
      <c r="C479" s="205"/>
      <c r="D479" s="194" t="s">
        <v>147</v>
      </c>
      <c r="E479" s="206" t="s">
        <v>19</v>
      </c>
      <c r="F479" s="207" t="s">
        <v>168</v>
      </c>
      <c r="G479" s="205"/>
      <c r="H479" s="206" t="s">
        <v>19</v>
      </c>
      <c r="I479" s="208"/>
      <c r="J479" s="205"/>
      <c r="K479" s="205"/>
      <c r="L479" s="209"/>
      <c r="M479" s="210"/>
      <c r="N479" s="211"/>
      <c r="O479" s="211"/>
      <c r="P479" s="211"/>
      <c r="Q479" s="211"/>
      <c r="R479" s="211"/>
      <c r="S479" s="211"/>
      <c r="T479" s="212"/>
      <c r="AT479" s="213" t="s">
        <v>147</v>
      </c>
      <c r="AU479" s="213" t="s">
        <v>82</v>
      </c>
      <c r="AV479" s="14" t="s">
        <v>80</v>
      </c>
      <c r="AW479" s="14" t="s">
        <v>33</v>
      </c>
      <c r="AX479" s="14" t="s">
        <v>72</v>
      </c>
      <c r="AY479" s="213" t="s">
        <v>135</v>
      </c>
    </row>
    <row r="480" spans="2:51" s="14" customFormat="1" ht="11.25">
      <c r="B480" s="204"/>
      <c r="C480" s="205"/>
      <c r="D480" s="194" t="s">
        <v>147</v>
      </c>
      <c r="E480" s="206" t="s">
        <v>19</v>
      </c>
      <c r="F480" s="207" t="s">
        <v>169</v>
      </c>
      <c r="G480" s="205"/>
      <c r="H480" s="206" t="s">
        <v>19</v>
      </c>
      <c r="I480" s="208"/>
      <c r="J480" s="205"/>
      <c r="K480" s="205"/>
      <c r="L480" s="209"/>
      <c r="M480" s="210"/>
      <c r="N480" s="211"/>
      <c r="O480" s="211"/>
      <c r="P480" s="211"/>
      <c r="Q480" s="211"/>
      <c r="R480" s="211"/>
      <c r="S480" s="211"/>
      <c r="T480" s="212"/>
      <c r="AT480" s="213" t="s">
        <v>147</v>
      </c>
      <c r="AU480" s="213" t="s">
        <v>82</v>
      </c>
      <c r="AV480" s="14" t="s">
        <v>80</v>
      </c>
      <c r="AW480" s="14" t="s">
        <v>33</v>
      </c>
      <c r="AX480" s="14" t="s">
        <v>72</v>
      </c>
      <c r="AY480" s="213" t="s">
        <v>135</v>
      </c>
    </row>
    <row r="481" spans="2:51" s="13" customFormat="1" ht="11.25">
      <c r="B481" s="192"/>
      <c r="C481" s="193"/>
      <c r="D481" s="194" t="s">
        <v>147</v>
      </c>
      <c r="E481" s="195" t="s">
        <v>19</v>
      </c>
      <c r="F481" s="196" t="s">
        <v>712</v>
      </c>
      <c r="G481" s="193"/>
      <c r="H481" s="197">
        <v>3.565</v>
      </c>
      <c r="I481" s="198"/>
      <c r="J481" s="193"/>
      <c r="K481" s="193"/>
      <c r="L481" s="199"/>
      <c r="M481" s="200"/>
      <c r="N481" s="201"/>
      <c r="O481" s="201"/>
      <c r="P481" s="201"/>
      <c r="Q481" s="201"/>
      <c r="R481" s="201"/>
      <c r="S481" s="201"/>
      <c r="T481" s="202"/>
      <c r="AT481" s="203" t="s">
        <v>147</v>
      </c>
      <c r="AU481" s="203" t="s">
        <v>82</v>
      </c>
      <c r="AV481" s="13" t="s">
        <v>82</v>
      </c>
      <c r="AW481" s="13" t="s">
        <v>33</v>
      </c>
      <c r="AX481" s="13" t="s">
        <v>72</v>
      </c>
      <c r="AY481" s="203" t="s">
        <v>135</v>
      </c>
    </row>
    <row r="482" spans="2:51" s="13" customFormat="1" ht="11.25">
      <c r="B482" s="192"/>
      <c r="C482" s="193"/>
      <c r="D482" s="194" t="s">
        <v>147</v>
      </c>
      <c r="E482" s="195" t="s">
        <v>19</v>
      </c>
      <c r="F482" s="196" t="s">
        <v>713</v>
      </c>
      <c r="G482" s="193"/>
      <c r="H482" s="197">
        <v>4.03</v>
      </c>
      <c r="I482" s="198"/>
      <c r="J482" s="193"/>
      <c r="K482" s="193"/>
      <c r="L482" s="199"/>
      <c r="M482" s="200"/>
      <c r="N482" s="201"/>
      <c r="O482" s="201"/>
      <c r="P482" s="201"/>
      <c r="Q482" s="201"/>
      <c r="R482" s="201"/>
      <c r="S482" s="201"/>
      <c r="T482" s="202"/>
      <c r="AT482" s="203" t="s">
        <v>147</v>
      </c>
      <c r="AU482" s="203" t="s">
        <v>82</v>
      </c>
      <c r="AV482" s="13" t="s">
        <v>82</v>
      </c>
      <c r="AW482" s="13" t="s">
        <v>33</v>
      </c>
      <c r="AX482" s="13" t="s">
        <v>72</v>
      </c>
      <c r="AY482" s="203" t="s">
        <v>135</v>
      </c>
    </row>
    <row r="483" spans="2:51" s="14" customFormat="1" ht="11.25">
      <c r="B483" s="204"/>
      <c r="C483" s="205"/>
      <c r="D483" s="194" t="s">
        <v>147</v>
      </c>
      <c r="E483" s="206" t="s">
        <v>19</v>
      </c>
      <c r="F483" s="207" t="s">
        <v>155</v>
      </c>
      <c r="G483" s="205"/>
      <c r="H483" s="206" t="s">
        <v>19</v>
      </c>
      <c r="I483" s="208"/>
      <c r="J483" s="205"/>
      <c r="K483" s="205"/>
      <c r="L483" s="209"/>
      <c r="M483" s="210"/>
      <c r="N483" s="211"/>
      <c r="O483" s="211"/>
      <c r="P483" s="211"/>
      <c r="Q483" s="211"/>
      <c r="R483" s="211"/>
      <c r="S483" s="211"/>
      <c r="T483" s="212"/>
      <c r="AT483" s="213" t="s">
        <v>147</v>
      </c>
      <c r="AU483" s="213" t="s">
        <v>82</v>
      </c>
      <c r="AV483" s="14" t="s">
        <v>80</v>
      </c>
      <c r="AW483" s="14" t="s">
        <v>33</v>
      </c>
      <c r="AX483" s="14" t="s">
        <v>72</v>
      </c>
      <c r="AY483" s="213" t="s">
        <v>135</v>
      </c>
    </row>
    <row r="484" spans="2:51" s="14" customFormat="1" ht="11.25">
      <c r="B484" s="204"/>
      <c r="C484" s="205"/>
      <c r="D484" s="194" t="s">
        <v>147</v>
      </c>
      <c r="E484" s="206" t="s">
        <v>19</v>
      </c>
      <c r="F484" s="207" t="s">
        <v>156</v>
      </c>
      <c r="G484" s="205"/>
      <c r="H484" s="206" t="s">
        <v>19</v>
      </c>
      <c r="I484" s="208"/>
      <c r="J484" s="205"/>
      <c r="K484" s="205"/>
      <c r="L484" s="209"/>
      <c r="M484" s="210"/>
      <c r="N484" s="211"/>
      <c r="O484" s="211"/>
      <c r="P484" s="211"/>
      <c r="Q484" s="211"/>
      <c r="R484" s="211"/>
      <c r="S484" s="211"/>
      <c r="T484" s="212"/>
      <c r="AT484" s="213" t="s">
        <v>147</v>
      </c>
      <c r="AU484" s="213" t="s">
        <v>82</v>
      </c>
      <c r="AV484" s="14" t="s">
        <v>80</v>
      </c>
      <c r="AW484" s="14" t="s">
        <v>33</v>
      </c>
      <c r="AX484" s="14" t="s">
        <v>72</v>
      </c>
      <c r="AY484" s="213" t="s">
        <v>135</v>
      </c>
    </row>
    <row r="485" spans="2:51" s="13" customFormat="1" ht="11.25">
      <c r="B485" s="192"/>
      <c r="C485" s="193"/>
      <c r="D485" s="194" t="s">
        <v>147</v>
      </c>
      <c r="E485" s="195" t="s">
        <v>19</v>
      </c>
      <c r="F485" s="196" t="s">
        <v>714</v>
      </c>
      <c r="G485" s="193"/>
      <c r="H485" s="197">
        <v>1.054</v>
      </c>
      <c r="I485" s="198"/>
      <c r="J485" s="193"/>
      <c r="K485" s="193"/>
      <c r="L485" s="199"/>
      <c r="M485" s="200"/>
      <c r="N485" s="201"/>
      <c r="O485" s="201"/>
      <c r="P485" s="201"/>
      <c r="Q485" s="201"/>
      <c r="R485" s="201"/>
      <c r="S485" s="201"/>
      <c r="T485" s="202"/>
      <c r="AT485" s="203" t="s">
        <v>147</v>
      </c>
      <c r="AU485" s="203" t="s">
        <v>82</v>
      </c>
      <c r="AV485" s="13" t="s">
        <v>82</v>
      </c>
      <c r="AW485" s="13" t="s">
        <v>33</v>
      </c>
      <c r="AX485" s="13" t="s">
        <v>72</v>
      </c>
      <c r="AY485" s="203" t="s">
        <v>135</v>
      </c>
    </row>
    <row r="486" spans="2:51" s="15" customFormat="1" ht="11.25">
      <c r="B486" s="224"/>
      <c r="C486" s="225"/>
      <c r="D486" s="194" t="s">
        <v>147</v>
      </c>
      <c r="E486" s="226" t="s">
        <v>19</v>
      </c>
      <c r="F486" s="227" t="s">
        <v>172</v>
      </c>
      <c r="G486" s="225"/>
      <c r="H486" s="228">
        <v>8.649</v>
      </c>
      <c r="I486" s="229"/>
      <c r="J486" s="225"/>
      <c r="K486" s="225"/>
      <c r="L486" s="230"/>
      <c r="M486" s="231"/>
      <c r="N486" s="232"/>
      <c r="O486" s="232"/>
      <c r="P486" s="232"/>
      <c r="Q486" s="232"/>
      <c r="R486" s="232"/>
      <c r="S486" s="232"/>
      <c r="T486" s="233"/>
      <c r="AT486" s="234" t="s">
        <v>147</v>
      </c>
      <c r="AU486" s="234" t="s">
        <v>82</v>
      </c>
      <c r="AV486" s="15" t="s">
        <v>143</v>
      </c>
      <c r="AW486" s="15" t="s">
        <v>33</v>
      </c>
      <c r="AX486" s="15" t="s">
        <v>80</v>
      </c>
      <c r="AY486" s="234" t="s">
        <v>135</v>
      </c>
    </row>
    <row r="487" spans="1:65" s="2" customFormat="1" ht="16.5" customHeight="1">
      <c r="A487" s="35"/>
      <c r="B487" s="36"/>
      <c r="C487" s="174" t="s">
        <v>730</v>
      </c>
      <c r="D487" s="174" t="s">
        <v>138</v>
      </c>
      <c r="E487" s="175" t="s">
        <v>731</v>
      </c>
      <c r="F487" s="176" t="s">
        <v>732</v>
      </c>
      <c r="G487" s="177" t="s">
        <v>141</v>
      </c>
      <c r="H487" s="178">
        <v>6</v>
      </c>
      <c r="I487" s="179"/>
      <c r="J487" s="180">
        <f>ROUND(I487*H487,2)</f>
        <v>0</v>
      </c>
      <c r="K487" s="176" t="s">
        <v>142</v>
      </c>
      <c r="L487" s="40"/>
      <c r="M487" s="181" t="s">
        <v>19</v>
      </c>
      <c r="N487" s="182" t="s">
        <v>43</v>
      </c>
      <c r="O487" s="65"/>
      <c r="P487" s="183">
        <f>O487*H487</f>
        <v>0</v>
      </c>
      <c r="Q487" s="183">
        <v>0</v>
      </c>
      <c r="R487" s="183">
        <f>Q487*H487</f>
        <v>0</v>
      </c>
      <c r="S487" s="183">
        <v>0</v>
      </c>
      <c r="T487" s="184">
        <f>S487*H487</f>
        <v>0</v>
      </c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R487" s="185" t="s">
        <v>247</v>
      </c>
      <c r="AT487" s="185" t="s">
        <v>138</v>
      </c>
      <c r="AU487" s="185" t="s">
        <v>82</v>
      </c>
      <c r="AY487" s="18" t="s">
        <v>135</v>
      </c>
      <c r="BE487" s="186">
        <f>IF(N487="základní",J487,0)</f>
        <v>0</v>
      </c>
      <c r="BF487" s="186">
        <f>IF(N487="snížená",J487,0)</f>
        <v>0</v>
      </c>
      <c r="BG487" s="186">
        <f>IF(N487="zákl. přenesená",J487,0)</f>
        <v>0</v>
      </c>
      <c r="BH487" s="186">
        <f>IF(N487="sníž. přenesená",J487,0)</f>
        <v>0</v>
      </c>
      <c r="BI487" s="186">
        <f>IF(N487="nulová",J487,0)</f>
        <v>0</v>
      </c>
      <c r="BJ487" s="18" t="s">
        <v>80</v>
      </c>
      <c r="BK487" s="186">
        <f>ROUND(I487*H487,2)</f>
        <v>0</v>
      </c>
      <c r="BL487" s="18" t="s">
        <v>247</v>
      </c>
      <c r="BM487" s="185" t="s">
        <v>733</v>
      </c>
    </row>
    <row r="488" spans="1:47" s="2" customFormat="1" ht="11.25">
      <c r="A488" s="35"/>
      <c r="B488" s="36"/>
      <c r="C488" s="37"/>
      <c r="D488" s="187" t="s">
        <v>145</v>
      </c>
      <c r="E488" s="37"/>
      <c r="F488" s="188" t="s">
        <v>734</v>
      </c>
      <c r="G488" s="37"/>
      <c r="H488" s="37"/>
      <c r="I488" s="189"/>
      <c r="J488" s="37"/>
      <c r="K488" s="37"/>
      <c r="L488" s="40"/>
      <c r="M488" s="190"/>
      <c r="N488" s="191"/>
      <c r="O488" s="65"/>
      <c r="P488" s="65"/>
      <c r="Q488" s="65"/>
      <c r="R488" s="65"/>
      <c r="S488" s="65"/>
      <c r="T488" s="66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T488" s="18" t="s">
        <v>145</v>
      </c>
      <c r="AU488" s="18" t="s">
        <v>82</v>
      </c>
    </row>
    <row r="489" spans="1:65" s="2" customFormat="1" ht="16.5" customHeight="1">
      <c r="A489" s="35"/>
      <c r="B489" s="36"/>
      <c r="C489" s="214" t="s">
        <v>735</v>
      </c>
      <c r="D489" s="214" t="s">
        <v>158</v>
      </c>
      <c r="E489" s="215" t="s">
        <v>736</v>
      </c>
      <c r="F489" s="216" t="s">
        <v>737</v>
      </c>
      <c r="G489" s="217" t="s">
        <v>738</v>
      </c>
      <c r="H489" s="218">
        <v>1.56</v>
      </c>
      <c r="I489" s="219"/>
      <c r="J489" s="220">
        <f>ROUND(I489*H489,2)</f>
        <v>0</v>
      </c>
      <c r="K489" s="216" t="s">
        <v>142</v>
      </c>
      <c r="L489" s="221"/>
      <c r="M489" s="222" t="s">
        <v>19</v>
      </c>
      <c r="N489" s="223" t="s">
        <v>43</v>
      </c>
      <c r="O489" s="65"/>
      <c r="P489" s="183">
        <f>O489*H489</f>
        <v>0</v>
      </c>
      <c r="Q489" s="183">
        <v>0.001</v>
      </c>
      <c r="R489" s="183">
        <f>Q489*H489</f>
        <v>0.0015600000000000002</v>
      </c>
      <c r="S489" s="183">
        <v>0</v>
      </c>
      <c r="T489" s="184">
        <f>S489*H489</f>
        <v>0</v>
      </c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R489" s="185" t="s">
        <v>350</v>
      </c>
      <c r="AT489" s="185" t="s">
        <v>158</v>
      </c>
      <c r="AU489" s="185" t="s">
        <v>82</v>
      </c>
      <c r="AY489" s="18" t="s">
        <v>135</v>
      </c>
      <c r="BE489" s="186">
        <f>IF(N489="základní",J489,0)</f>
        <v>0</v>
      </c>
      <c r="BF489" s="186">
        <f>IF(N489="snížená",J489,0)</f>
        <v>0</v>
      </c>
      <c r="BG489" s="186">
        <f>IF(N489="zákl. přenesená",J489,0)</f>
        <v>0</v>
      </c>
      <c r="BH489" s="186">
        <f>IF(N489="sníž. přenesená",J489,0)</f>
        <v>0</v>
      </c>
      <c r="BI489" s="186">
        <f>IF(N489="nulová",J489,0)</f>
        <v>0</v>
      </c>
      <c r="BJ489" s="18" t="s">
        <v>80</v>
      </c>
      <c r="BK489" s="186">
        <f>ROUND(I489*H489,2)</f>
        <v>0</v>
      </c>
      <c r="BL489" s="18" t="s">
        <v>247</v>
      </c>
      <c r="BM489" s="185" t="s">
        <v>739</v>
      </c>
    </row>
    <row r="490" spans="2:51" s="13" customFormat="1" ht="11.25">
      <c r="B490" s="192"/>
      <c r="C490" s="193"/>
      <c r="D490" s="194" t="s">
        <v>147</v>
      </c>
      <c r="E490" s="193"/>
      <c r="F490" s="196" t="s">
        <v>740</v>
      </c>
      <c r="G490" s="193"/>
      <c r="H490" s="197">
        <v>1.56</v>
      </c>
      <c r="I490" s="198"/>
      <c r="J490" s="193"/>
      <c r="K490" s="193"/>
      <c r="L490" s="199"/>
      <c r="M490" s="200"/>
      <c r="N490" s="201"/>
      <c r="O490" s="201"/>
      <c r="P490" s="201"/>
      <c r="Q490" s="201"/>
      <c r="R490" s="201"/>
      <c r="S490" s="201"/>
      <c r="T490" s="202"/>
      <c r="AT490" s="203" t="s">
        <v>147</v>
      </c>
      <c r="AU490" s="203" t="s">
        <v>82</v>
      </c>
      <c r="AV490" s="13" t="s">
        <v>82</v>
      </c>
      <c r="AW490" s="13" t="s">
        <v>4</v>
      </c>
      <c r="AX490" s="13" t="s">
        <v>80</v>
      </c>
      <c r="AY490" s="203" t="s">
        <v>135</v>
      </c>
    </row>
    <row r="491" spans="1:65" s="2" customFormat="1" ht="16.5" customHeight="1">
      <c r="A491" s="35"/>
      <c r="B491" s="36"/>
      <c r="C491" s="174" t="s">
        <v>741</v>
      </c>
      <c r="D491" s="174" t="s">
        <v>138</v>
      </c>
      <c r="E491" s="175" t="s">
        <v>742</v>
      </c>
      <c r="F491" s="176" t="s">
        <v>743</v>
      </c>
      <c r="G491" s="177" t="s">
        <v>141</v>
      </c>
      <c r="H491" s="178">
        <v>6</v>
      </c>
      <c r="I491" s="179"/>
      <c r="J491" s="180">
        <f>ROUND(I491*H491,2)</f>
        <v>0</v>
      </c>
      <c r="K491" s="176" t="s">
        <v>142</v>
      </c>
      <c r="L491" s="40"/>
      <c r="M491" s="181" t="s">
        <v>19</v>
      </c>
      <c r="N491" s="182" t="s">
        <v>43</v>
      </c>
      <c r="O491" s="65"/>
      <c r="P491" s="183">
        <f>O491*H491</f>
        <v>0</v>
      </c>
      <c r="Q491" s="183">
        <v>0.00019</v>
      </c>
      <c r="R491" s="183">
        <f>Q491*H491</f>
        <v>0.00114</v>
      </c>
      <c r="S491" s="183">
        <v>0</v>
      </c>
      <c r="T491" s="184">
        <f>S491*H491</f>
        <v>0</v>
      </c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R491" s="185" t="s">
        <v>247</v>
      </c>
      <c r="AT491" s="185" t="s">
        <v>138</v>
      </c>
      <c r="AU491" s="185" t="s">
        <v>82</v>
      </c>
      <c r="AY491" s="18" t="s">
        <v>135</v>
      </c>
      <c r="BE491" s="186">
        <f>IF(N491="základní",J491,0)</f>
        <v>0</v>
      </c>
      <c r="BF491" s="186">
        <f>IF(N491="snížená",J491,0)</f>
        <v>0</v>
      </c>
      <c r="BG491" s="186">
        <f>IF(N491="zákl. přenesená",J491,0)</f>
        <v>0</v>
      </c>
      <c r="BH491" s="186">
        <f>IF(N491="sníž. přenesená",J491,0)</f>
        <v>0</v>
      </c>
      <c r="BI491" s="186">
        <f>IF(N491="nulová",J491,0)</f>
        <v>0</v>
      </c>
      <c r="BJ491" s="18" t="s">
        <v>80</v>
      </c>
      <c r="BK491" s="186">
        <f>ROUND(I491*H491,2)</f>
        <v>0</v>
      </c>
      <c r="BL491" s="18" t="s">
        <v>247</v>
      </c>
      <c r="BM491" s="185" t="s">
        <v>744</v>
      </c>
    </row>
    <row r="492" spans="1:47" s="2" customFormat="1" ht="11.25">
      <c r="A492" s="35"/>
      <c r="B492" s="36"/>
      <c r="C492" s="37"/>
      <c r="D492" s="187" t="s">
        <v>145</v>
      </c>
      <c r="E492" s="37"/>
      <c r="F492" s="188" t="s">
        <v>745</v>
      </c>
      <c r="G492" s="37"/>
      <c r="H492" s="37"/>
      <c r="I492" s="189"/>
      <c r="J492" s="37"/>
      <c r="K492" s="37"/>
      <c r="L492" s="40"/>
      <c r="M492" s="190"/>
      <c r="N492" s="191"/>
      <c r="O492" s="65"/>
      <c r="P492" s="65"/>
      <c r="Q492" s="65"/>
      <c r="R492" s="65"/>
      <c r="S492" s="65"/>
      <c r="T492" s="66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T492" s="18" t="s">
        <v>145</v>
      </c>
      <c r="AU492" s="18" t="s">
        <v>82</v>
      </c>
    </row>
    <row r="493" spans="2:51" s="13" customFormat="1" ht="11.25">
      <c r="B493" s="192"/>
      <c r="C493" s="193"/>
      <c r="D493" s="194" t="s">
        <v>147</v>
      </c>
      <c r="E493" s="195" t="s">
        <v>19</v>
      </c>
      <c r="F493" s="196" t="s">
        <v>746</v>
      </c>
      <c r="G493" s="193"/>
      <c r="H493" s="197">
        <v>6</v>
      </c>
      <c r="I493" s="198"/>
      <c r="J493" s="193"/>
      <c r="K493" s="193"/>
      <c r="L493" s="199"/>
      <c r="M493" s="200"/>
      <c r="N493" s="201"/>
      <c r="O493" s="201"/>
      <c r="P493" s="201"/>
      <c r="Q493" s="201"/>
      <c r="R493" s="201"/>
      <c r="S493" s="201"/>
      <c r="T493" s="202"/>
      <c r="AT493" s="203" t="s">
        <v>147</v>
      </c>
      <c r="AU493" s="203" t="s">
        <v>82</v>
      </c>
      <c r="AV493" s="13" t="s">
        <v>82</v>
      </c>
      <c r="AW493" s="13" t="s">
        <v>33</v>
      </c>
      <c r="AX493" s="13" t="s">
        <v>80</v>
      </c>
      <c r="AY493" s="203" t="s">
        <v>135</v>
      </c>
    </row>
    <row r="494" spans="1:65" s="2" customFormat="1" ht="16.5" customHeight="1">
      <c r="A494" s="35"/>
      <c r="B494" s="36"/>
      <c r="C494" s="174" t="s">
        <v>747</v>
      </c>
      <c r="D494" s="174" t="s">
        <v>138</v>
      </c>
      <c r="E494" s="175" t="s">
        <v>748</v>
      </c>
      <c r="F494" s="176" t="s">
        <v>749</v>
      </c>
      <c r="G494" s="177" t="s">
        <v>141</v>
      </c>
      <c r="H494" s="178">
        <v>6</v>
      </c>
      <c r="I494" s="179"/>
      <c r="J494" s="180">
        <f>ROUND(I494*H494,2)</f>
        <v>0</v>
      </c>
      <c r="K494" s="176" t="s">
        <v>142</v>
      </c>
      <c r="L494" s="40"/>
      <c r="M494" s="181" t="s">
        <v>19</v>
      </c>
      <c r="N494" s="182" t="s">
        <v>43</v>
      </c>
      <c r="O494" s="65"/>
      <c r="P494" s="183">
        <f>O494*H494</f>
        <v>0</v>
      </c>
      <c r="Q494" s="183">
        <v>0</v>
      </c>
      <c r="R494" s="183">
        <f>Q494*H494</f>
        <v>0</v>
      </c>
      <c r="S494" s="183">
        <v>0</v>
      </c>
      <c r="T494" s="184">
        <f>S494*H494</f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185" t="s">
        <v>247</v>
      </c>
      <c r="AT494" s="185" t="s">
        <v>138</v>
      </c>
      <c r="AU494" s="185" t="s">
        <v>82</v>
      </c>
      <c r="AY494" s="18" t="s">
        <v>135</v>
      </c>
      <c r="BE494" s="186">
        <f>IF(N494="základní",J494,0)</f>
        <v>0</v>
      </c>
      <c r="BF494" s="186">
        <f>IF(N494="snížená",J494,0)</f>
        <v>0</v>
      </c>
      <c r="BG494" s="186">
        <f>IF(N494="zákl. přenesená",J494,0)</f>
        <v>0</v>
      </c>
      <c r="BH494" s="186">
        <f>IF(N494="sníž. přenesená",J494,0)</f>
        <v>0</v>
      </c>
      <c r="BI494" s="186">
        <f>IF(N494="nulová",J494,0)</f>
        <v>0</v>
      </c>
      <c r="BJ494" s="18" t="s">
        <v>80</v>
      </c>
      <c r="BK494" s="186">
        <f>ROUND(I494*H494,2)</f>
        <v>0</v>
      </c>
      <c r="BL494" s="18" t="s">
        <v>247</v>
      </c>
      <c r="BM494" s="185" t="s">
        <v>750</v>
      </c>
    </row>
    <row r="495" spans="1:47" s="2" customFormat="1" ht="11.25">
      <c r="A495" s="35"/>
      <c r="B495" s="36"/>
      <c r="C495" s="37"/>
      <c r="D495" s="187" t="s">
        <v>145</v>
      </c>
      <c r="E495" s="37"/>
      <c r="F495" s="188" t="s">
        <v>751</v>
      </c>
      <c r="G495" s="37"/>
      <c r="H495" s="37"/>
      <c r="I495" s="189"/>
      <c r="J495" s="37"/>
      <c r="K495" s="37"/>
      <c r="L495" s="40"/>
      <c r="M495" s="190"/>
      <c r="N495" s="191"/>
      <c r="O495" s="65"/>
      <c r="P495" s="65"/>
      <c r="Q495" s="65"/>
      <c r="R495" s="65"/>
      <c r="S495" s="65"/>
      <c r="T495" s="66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T495" s="18" t="s">
        <v>145</v>
      </c>
      <c r="AU495" s="18" t="s">
        <v>82</v>
      </c>
    </row>
    <row r="496" spans="2:51" s="13" customFormat="1" ht="11.25">
      <c r="B496" s="192"/>
      <c r="C496" s="193"/>
      <c r="D496" s="194" t="s">
        <v>147</v>
      </c>
      <c r="E496" s="195" t="s">
        <v>19</v>
      </c>
      <c r="F496" s="196" t="s">
        <v>746</v>
      </c>
      <c r="G496" s="193"/>
      <c r="H496" s="197">
        <v>6</v>
      </c>
      <c r="I496" s="198"/>
      <c r="J496" s="193"/>
      <c r="K496" s="193"/>
      <c r="L496" s="199"/>
      <c r="M496" s="200"/>
      <c r="N496" s="201"/>
      <c r="O496" s="201"/>
      <c r="P496" s="201"/>
      <c r="Q496" s="201"/>
      <c r="R496" s="201"/>
      <c r="S496" s="201"/>
      <c r="T496" s="202"/>
      <c r="AT496" s="203" t="s">
        <v>147</v>
      </c>
      <c r="AU496" s="203" t="s">
        <v>82</v>
      </c>
      <c r="AV496" s="13" t="s">
        <v>82</v>
      </c>
      <c r="AW496" s="13" t="s">
        <v>33</v>
      </c>
      <c r="AX496" s="13" t="s">
        <v>80</v>
      </c>
      <c r="AY496" s="203" t="s">
        <v>135</v>
      </c>
    </row>
    <row r="497" spans="1:65" s="2" customFormat="1" ht="16.5" customHeight="1">
      <c r="A497" s="35"/>
      <c r="B497" s="36"/>
      <c r="C497" s="174" t="s">
        <v>752</v>
      </c>
      <c r="D497" s="174" t="s">
        <v>138</v>
      </c>
      <c r="E497" s="175" t="s">
        <v>753</v>
      </c>
      <c r="F497" s="176" t="s">
        <v>754</v>
      </c>
      <c r="G497" s="177" t="s">
        <v>141</v>
      </c>
      <c r="H497" s="178">
        <v>6</v>
      </c>
      <c r="I497" s="179"/>
      <c r="J497" s="180">
        <f>ROUND(I497*H497,2)</f>
        <v>0</v>
      </c>
      <c r="K497" s="176" t="s">
        <v>142</v>
      </c>
      <c r="L497" s="40"/>
      <c r="M497" s="181" t="s">
        <v>19</v>
      </c>
      <c r="N497" s="182" t="s">
        <v>43</v>
      </c>
      <c r="O497" s="65"/>
      <c r="P497" s="183">
        <f>O497*H497</f>
        <v>0</v>
      </c>
      <c r="Q497" s="183">
        <v>0</v>
      </c>
      <c r="R497" s="183">
        <f>Q497*H497</f>
        <v>0</v>
      </c>
      <c r="S497" s="183">
        <v>0</v>
      </c>
      <c r="T497" s="184">
        <f>S497*H497</f>
        <v>0</v>
      </c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R497" s="185" t="s">
        <v>247</v>
      </c>
      <c r="AT497" s="185" t="s">
        <v>138</v>
      </c>
      <c r="AU497" s="185" t="s">
        <v>82</v>
      </c>
      <c r="AY497" s="18" t="s">
        <v>135</v>
      </c>
      <c r="BE497" s="186">
        <f>IF(N497="základní",J497,0)</f>
        <v>0</v>
      </c>
      <c r="BF497" s="186">
        <f>IF(N497="snížená",J497,0)</f>
        <v>0</v>
      </c>
      <c r="BG497" s="186">
        <f>IF(N497="zákl. přenesená",J497,0)</f>
        <v>0</v>
      </c>
      <c r="BH497" s="186">
        <f>IF(N497="sníž. přenesená",J497,0)</f>
        <v>0</v>
      </c>
      <c r="BI497" s="186">
        <f>IF(N497="nulová",J497,0)</f>
        <v>0</v>
      </c>
      <c r="BJ497" s="18" t="s">
        <v>80</v>
      </c>
      <c r="BK497" s="186">
        <f>ROUND(I497*H497,2)</f>
        <v>0</v>
      </c>
      <c r="BL497" s="18" t="s">
        <v>247</v>
      </c>
      <c r="BM497" s="185" t="s">
        <v>755</v>
      </c>
    </row>
    <row r="498" spans="1:47" s="2" customFormat="1" ht="11.25">
      <c r="A498" s="35"/>
      <c r="B498" s="36"/>
      <c r="C498" s="37"/>
      <c r="D498" s="187" t="s">
        <v>145</v>
      </c>
      <c r="E498" s="37"/>
      <c r="F498" s="188" t="s">
        <v>756</v>
      </c>
      <c r="G498" s="37"/>
      <c r="H498" s="37"/>
      <c r="I498" s="189"/>
      <c r="J498" s="37"/>
      <c r="K498" s="37"/>
      <c r="L498" s="40"/>
      <c r="M498" s="190"/>
      <c r="N498" s="191"/>
      <c r="O498" s="65"/>
      <c r="P498" s="65"/>
      <c r="Q498" s="65"/>
      <c r="R498" s="65"/>
      <c r="S498" s="65"/>
      <c r="T498" s="66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T498" s="18" t="s">
        <v>145</v>
      </c>
      <c r="AU498" s="18" t="s">
        <v>82</v>
      </c>
    </row>
    <row r="499" spans="1:65" s="2" customFormat="1" ht="16.5" customHeight="1">
      <c r="A499" s="35"/>
      <c r="B499" s="36"/>
      <c r="C499" s="214" t="s">
        <v>757</v>
      </c>
      <c r="D499" s="214" t="s">
        <v>158</v>
      </c>
      <c r="E499" s="215" t="s">
        <v>758</v>
      </c>
      <c r="F499" s="216" t="s">
        <v>759</v>
      </c>
      <c r="G499" s="217" t="s">
        <v>738</v>
      </c>
      <c r="H499" s="218">
        <v>2.28</v>
      </c>
      <c r="I499" s="219"/>
      <c r="J499" s="220">
        <f>ROUND(I499*H499,2)</f>
        <v>0</v>
      </c>
      <c r="K499" s="216" t="s">
        <v>142</v>
      </c>
      <c r="L499" s="221"/>
      <c r="M499" s="222" t="s">
        <v>19</v>
      </c>
      <c r="N499" s="223" t="s">
        <v>43</v>
      </c>
      <c r="O499" s="65"/>
      <c r="P499" s="183">
        <f>O499*H499</f>
        <v>0</v>
      </c>
      <c r="Q499" s="183">
        <v>0.001</v>
      </c>
      <c r="R499" s="183">
        <f>Q499*H499</f>
        <v>0.00228</v>
      </c>
      <c r="S499" s="183">
        <v>0</v>
      </c>
      <c r="T499" s="184">
        <f>S499*H499</f>
        <v>0</v>
      </c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R499" s="185" t="s">
        <v>350</v>
      </c>
      <c r="AT499" s="185" t="s">
        <v>158</v>
      </c>
      <c r="AU499" s="185" t="s">
        <v>82</v>
      </c>
      <c r="AY499" s="18" t="s">
        <v>135</v>
      </c>
      <c r="BE499" s="186">
        <f>IF(N499="základní",J499,0)</f>
        <v>0</v>
      </c>
      <c r="BF499" s="186">
        <f>IF(N499="snížená",J499,0)</f>
        <v>0</v>
      </c>
      <c r="BG499" s="186">
        <f>IF(N499="zákl. přenesená",J499,0)</f>
        <v>0</v>
      </c>
      <c r="BH499" s="186">
        <f>IF(N499="sníž. přenesená",J499,0)</f>
        <v>0</v>
      </c>
      <c r="BI499" s="186">
        <f>IF(N499="nulová",J499,0)</f>
        <v>0</v>
      </c>
      <c r="BJ499" s="18" t="s">
        <v>80</v>
      </c>
      <c r="BK499" s="186">
        <f>ROUND(I499*H499,2)</f>
        <v>0</v>
      </c>
      <c r="BL499" s="18" t="s">
        <v>247</v>
      </c>
      <c r="BM499" s="185" t="s">
        <v>760</v>
      </c>
    </row>
    <row r="500" spans="2:51" s="13" customFormat="1" ht="11.25">
      <c r="B500" s="192"/>
      <c r="C500" s="193"/>
      <c r="D500" s="194" t="s">
        <v>147</v>
      </c>
      <c r="E500" s="193"/>
      <c r="F500" s="196" t="s">
        <v>761</v>
      </c>
      <c r="G500" s="193"/>
      <c r="H500" s="197">
        <v>2.28</v>
      </c>
      <c r="I500" s="198"/>
      <c r="J500" s="193"/>
      <c r="K500" s="193"/>
      <c r="L500" s="199"/>
      <c r="M500" s="200"/>
      <c r="N500" s="201"/>
      <c r="O500" s="201"/>
      <c r="P500" s="201"/>
      <c r="Q500" s="201"/>
      <c r="R500" s="201"/>
      <c r="S500" s="201"/>
      <c r="T500" s="202"/>
      <c r="AT500" s="203" t="s">
        <v>147</v>
      </c>
      <c r="AU500" s="203" t="s">
        <v>82</v>
      </c>
      <c r="AV500" s="13" t="s">
        <v>82</v>
      </c>
      <c r="AW500" s="13" t="s">
        <v>4</v>
      </c>
      <c r="AX500" s="13" t="s">
        <v>80</v>
      </c>
      <c r="AY500" s="203" t="s">
        <v>135</v>
      </c>
    </row>
    <row r="501" spans="2:63" s="12" customFormat="1" ht="22.9" customHeight="1">
      <c r="B501" s="158"/>
      <c r="C501" s="159"/>
      <c r="D501" s="160" t="s">
        <v>71</v>
      </c>
      <c r="E501" s="172" t="s">
        <v>762</v>
      </c>
      <c r="F501" s="172" t="s">
        <v>763</v>
      </c>
      <c r="G501" s="159"/>
      <c r="H501" s="159"/>
      <c r="I501" s="162"/>
      <c r="J501" s="173">
        <f>BK501</f>
        <v>0</v>
      </c>
      <c r="K501" s="159"/>
      <c r="L501" s="164"/>
      <c r="M501" s="165"/>
      <c r="N501" s="166"/>
      <c r="O501" s="166"/>
      <c r="P501" s="167">
        <f>SUM(P502:P537)</f>
        <v>0</v>
      </c>
      <c r="Q501" s="166"/>
      <c r="R501" s="167">
        <f>SUM(R502:R537)</f>
        <v>0.0571098</v>
      </c>
      <c r="S501" s="166"/>
      <c r="T501" s="168">
        <f>SUM(T502:T537)</f>
        <v>0</v>
      </c>
      <c r="AR501" s="169" t="s">
        <v>82</v>
      </c>
      <c r="AT501" s="170" t="s">
        <v>71</v>
      </c>
      <c r="AU501" s="170" t="s">
        <v>80</v>
      </c>
      <c r="AY501" s="169" t="s">
        <v>135</v>
      </c>
      <c r="BK501" s="171">
        <f>SUM(BK502:BK537)</f>
        <v>0</v>
      </c>
    </row>
    <row r="502" spans="1:65" s="2" customFormat="1" ht="16.5" customHeight="1">
      <c r="A502" s="35"/>
      <c r="B502" s="36"/>
      <c r="C502" s="174" t="s">
        <v>764</v>
      </c>
      <c r="D502" s="174" t="s">
        <v>138</v>
      </c>
      <c r="E502" s="175" t="s">
        <v>765</v>
      </c>
      <c r="F502" s="176" t="s">
        <v>766</v>
      </c>
      <c r="G502" s="177" t="s">
        <v>141</v>
      </c>
      <c r="H502" s="178">
        <v>111.98</v>
      </c>
      <c r="I502" s="179"/>
      <c r="J502" s="180">
        <f>ROUND(I502*H502,2)</f>
        <v>0</v>
      </c>
      <c r="K502" s="176" t="s">
        <v>142</v>
      </c>
      <c r="L502" s="40"/>
      <c r="M502" s="181" t="s">
        <v>19</v>
      </c>
      <c r="N502" s="182" t="s">
        <v>43</v>
      </c>
      <c r="O502" s="65"/>
      <c r="P502" s="183">
        <f>O502*H502</f>
        <v>0</v>
      </c>
      <c r="Q502" s="183">
        <v>0</v>
      </c>
      <c r="R502" s="183">
        <f>Q502*H502</f>
        <v>0</v>
      </c>
      <c r="S502" s="183">
        <v>0</v>
      </c>
      <c r="T502" s="184">
        <f>S502*H502</f>
        <v>0</v>
      </c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R502" s="185" t="s">
        <v>247</v>
      </c>
      <c r="AT502" s="185" t="s">
        <v>138</v>
      </c>
      <c r="AU502" s="185" t="s">
        <v>82</v>
      </c>
      <c r="AY502" s="18" t="s">
        <v>135</v>
      </c>
      <c r="BE502" s="186">
        <f>IF(N502="základní",J502,0)</f>
        <v>0</v>
      </c>
      <c r="BF502" s="186">
        <f>IF(N502="snížená",J502,0)</f>
        <v>0</v>
      </c>
      <c r="BG502" s="186">
        <f>IF(N502="zákl. přenesená",J502,0)</f>
        <v>0</v>
      </c>
      <c r="BH502" s="186">
        <f>IF(N502="sníž. přenesená",J502,0)</f>
        <v>0</v>
      </c>
      <c r="BI502" s="186">
        <f>IF(N502="nulová",J502,0)</f>
        <v>0</v>
      </c>
      <c r="BJ502" s="18" t="s">
        <v>80</v>
      </c>
      <c r="BK502" s="186">
        <f>ROUND(I502*H502,2)</f>
        <v>0</v>
      </c>
      <c r="BL502" s="18" t="s">
        <v>247</v>
      </c>
      <c r="BM502" s="185" t="s">
        <v>767</v>
      </c>
    </row>
    <row r="503" spans="1:47" s="2" customFormat="1" ht="11.25">
      <c r="A503" s="35"/>
      <c r="B503" s="36"/>
      <c r="C503" s="37"/>
      <c r="D503" s="187" t="s">
        <v>145</v>
      </c>
      <c r="E503" s="37"/>
      <c r="F503" s="188" t="s">
        <v>768</v>
      </c>
      <c r="G503" s="37"/>
      <c r="H503" s="37"/>
      <c r="I503" s="189"/>
      <c r="J503" s="37"/>
      <c r="K503" s="37"/>
      <c r="L503" s="40"/>
      <c r="M503" s="190"/>
      <c r="N503" s="191"/>
      <c r="O503" s="65"/>
      <c r="P503" s="65"/>
      <c r="Q503" s="65"/>
      <c r="R503" s="65"/>
      <c r="S503" s="65"/>
      <c r="T503" s="66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T503" s="18" t="s">
        <v>145</v>
      </c>
      <c r="AU503" s="18" t="s">
        <v>82</v>
      </c>
    </row>
    <row r="504" spans="2:51" s="14" customFormat="1" ht="11.25">
      <c r="B504" s="204"/>
      <c r="C504" s="205"/>
      <c r="D504" s="194" t="s">
        <v>147</v>
      </c>
      <c r="E504" s="206" t="s">
        <v>19</v>
      </c>
      <c r="F504" s="207" t="s">
        <v>347</v>
      </c>
      <c r="G504" s="205"/>
      <c r="H504" s="206" t="s">
        <v>19</v>
      </c>
      <c r="I504" s="208"/>
      <c r="J504" s="205"/>
      <c r="K504" s="205"/>
      <c r="L504" s="209"/>
      <c r="M504" s="210"/>
      <c r="N504" s="211"/>
      <c r="O504" s="211"/>
      <c r="P504" s="211"/>
      <c r="Q504" s="211"/>
      <c r="R504" s="211"/>
      <c r="S504" s="211"/>
      <c r="T504" s="212"/>
      <c r="AT504" s="213" t="s">
        <v>147</v>
      </c>
      <c r="AU504" s="213" t="s">
        <v>82</v>
      </c>
      <c r="AV504" s="14" t="s">
        <v>80</v>
      </c>
      <c r="AW504" s="14" t="s">
        <v>33</v>
      </c>
      <c r="AX504" s="14" t="s">
        <v>72</v>
      </c>
      <c r="AY504" s="213" t="s">
        <v>135</v>
      </c>
    </row>
    <row r="505" spans="2:51" s="14" customFormat="1" ht="11.25">
      <c r="B505" s="204"/>
      <c r="C505" s="205"/>
      <c r="D505" s="194" t="s">
        <v>147</v>
      </c>
      <c r="E505" s="206" t="s">
        <v>19</v>
      </c>
      <c r="F505" s="207" t="s">
        <v>226</v>
      </c>
      <c r="G505" s="205"/>
      <c r="H505" s="206" t="s">
        <v>19</v>
      </c>
      <c r="I505" s="208"/>
      <c r="J505" s="205"/>
      <c r="K505" s="205"/>
      <c r="L505" s="209"/>
      <c r="M505" s="210"/>
      <c r="N505" s="211"/>
      <c r="O505" s="211"/>
      <c r="P505" s="211"/>
      <c r="Q505" s="211"/>
      <c r="R505" s="211"/>
      <c r="S505" s="211"/>
      <c r="T505" s="212"/>
      <c r="AT505" s="213" t="s">
        <v>147</v>
      </c>
      <c r="AU505" s="213" t="s">
        <v>82</v>
      </c>
      <c r="AV505" s="14" t="s">
        <v>80</v>
      </c>
      <c r="AW505" s="14" t="s">
        <v>33</v>
      </c>
      <c r="AX505" s="14" t="s">
        <v>72</v>
      </c>
      <c r="AY505" s="213" t="s">
        <v>135</v>
      </c>
    </row>
    <row r="506" spans="2:51" s="13" customFormat="1" ht="11.25">
      <c r="B506" s="192"/>
      <c r="C506" s="193"/>
      <c r="D506" s="194" t="s">
        <v>147</v>
      </c>
      <c r="E506" s="195" t="s">
        <v>19</v>
      </c>
      <c r="F506" s="196" t="s">
        <v>769</v>
      </c>
      <c r="G506" s="193"/>
      <c r="H506" s="197">
        <v>61.425</v>
      </c>
      <c r="I506" s="198"/>
      <c r="J506" s="193"/>
      <c r="K506" s="193"/>
      <c r="L506" s="199"/>
      <c r="M506" s="200"/>
      <c r="N506" s="201"/>
      <c r="O506" s="201"/>
      <c r="P506" s="201"/>
      <c r="Q506" s="201"/>
      <c r="R506" s="201"/>
      <c r="S506" s="201"/>
      <c r="T506" s="202"/>
      <c r="AT506" s="203" t="s">
        <v>147</v>
      </c>
      <c r="AU506" s="203" t="s">
        <v>82</v>
      </c>
      <c r="AV506" s="13" t="s">
        <v>82</v>
      </c>
      <c r="AW506" s="13" t="s">
        <v>33</v>
      </c>
      <c r="AX506" s="13" t="s">
        <v>72</v>
      </c>
      <c r="AY506" s="203" t="s">
        <v>135</v>
      </c>
    </row>
    <row r="507" spans="2:51" s="14" customFormat="1" ht="11.25">
      <c r="B507" s="204"/>
      <c r="C507" s="205"/>
      <c r="D507" s="194" t="s">
        <v>147</v>
      </c>
      <c r="E507" s="206" t="s">
        <v>19</v>
      </c>
      <c r="F507" s="207" t="s">
        <v>227</v>
      </c>
      <c r="G507" s="205"/>
      <c r="H507" s="206" t="s">
        <v>19</v>
      </c>
      <c r="I507" s="208"/>
      <c r="J507" s="205"/>
      <c r="K507" s="205"/>
      <c r="L507" s="209"/>
      <c r="M507" s="210"/>
      <c r="N507" s="211"/>
      <c r="O507" s="211"/>
      <c r="P507" s="211"/>
      <c r="Q507" s="211"/>
      <c r="R507" s="211"/>
      <c r="S507" s="211"/>
      <c r="T507" s="212"/>
      <c r="AT507" s="213" t="s">
        <v>147</v>
      </c>
      <c r="AU507" s="213" t="s">
        <v>82</v>
      </c>
      <c r="AV507" s="14" t="s">
        <v>80</v>
      </c>
      <c r="AW507" s="14" t="s">
        <v>33</v>
      </c>
      <c r="AX507" s="14" t="s">
        <v>72</v>
      </c>
      <c r="AY507" s="213" t="s">
        <v>135</v>
      </c>
    </row>
    <row r="508" spans="2:51" s="13" customFormat="1" ht="11.25">
      <c r="B508" s="192"/>
      <c r="C508" s="193"/>
      <c r="D508" s="194" t="s">
        <v>147</v>
      </c>
      <c r="E508" s="195" t="s">
        <v>19</v>
      </c>
      <c r="F508" s="196" t="s">
        <v>770</v>
      </c>
      <c r="G508" s="193"/>
      <c r="H508" s="197">
        <v>12.375</v>
      </c>
      <c r="I508" s="198"/>
      <c r="J508" s="193"/>
      <c r="K508" s="193"/>
      <c r="L508" s="199"/>
      <c r="M508" s="200"/>
      <c r="N508" s="201"/>
      <c r="O508" s="201"/>
      <c r="P508" s="201"/>
      <c r="Q508" s="201"/>
      <c r="R508" s="201"/>
      <c r="S508" s="201"/>
      <c r="T508" s="202"/>
      <c r="AT508" s="203" t="s">
        <v>147</v>
      </c>
      <c r="AU508" s="203" t="s">
        <v>82</v>
      </c>
      <c r="AV508" s="13" t="s">
        <v>82</v>
      </c>
      <c r="AW508" s="13" t="s">
        <v>33</v>
      </c>
      <c r="AX508" s="13" t="s">
        <v>72</v>
      </c>
      <c r="AY508" s="203" t="s">
        <v>135</v>
      </c>
    </row>
    <row r="509" spans="2:51" s="14" customFormat="1" ht="11.25">
      <c r="B509" s="204"/>
      <c r="C509" s="205"/>
      <c r="D509" s="194" t="s">
        <v>147</v>
      </c>
      <c r="E509" s="206" t="s">
        <v>19</v>
      </c>
      <c r="F509" s="207" t="s">
        <v>220</v>
      </c>
      <c r="G509" s="205"/>
      <c r="H509" s="206" t="s">
        <v>19</v>
      </c>
      <c r="I509" s="208"/>
      <c r="J509" s="205"/>
      <c r="K509" s="205"/>
      <c r="L509" s="209"/>
      <c r="M509" s="210"/>
      <c r="N509" s="211"/>
      <c r="O509" s="211"/>
      <c r="P509" s="211"/>
      <c r="Q509" s="211"/>
      <c r="R509" s="211"/>
      <c r="S509" s="211"/>
      <c r="T509" s="212"/>
      <c r="AT509" s="213" t="s">
        <v>147</v>
      </c>
      <c r="AU509" s="213" t="s">
        <v>82</v>
      </c>
      <c r="AV509" s="14" t="s">
        <v>80</v>
      </c>
      <c r="AW509" s="14" t="s">
        <v>33</v>
      </c>
      <c r="AX509" s="14" t="s">
        <v>72</v>
      </c>
      <c r="AY509" s="213" t="s">
        <v>135</v>
      </c>
    </row>
    <row r="510" spans="2:51" s="13" customFormat="1" ht="11.25">
      <c r="B510" s="192"/>
      <c r="C510" s="193"/>
      <c r="D510" s="194" t="s">
        <v>147</v>
      </c>
      <c r="E510" s="195" t="s">
        <v>19</v>
      </c>
      <c r="F510" s="196" t="s">
        <v>771</v>
      </c>
      <c r="G510" s="193"/>
      <c r="H510" s="197">
        <v>12.5</v>
      </c>
      <c r="I510" s="198"/>
      <c r="J510" s="193"/>
      <c r="K510" s="193"/>
      <c r="L510" s="199"/>
      <c r="M510" s="200"/>
      <c r="N510" s="201"/>
      <c r="O510" s="201"/>
      <c r="P510" s="201"/>
      <c r="Q510" s="201"/>
      <c r="R510" s="201"/>
      <c r="S510" s="201"/>
      <c r="T510" s="202"/>
      <c r="AT510" s="203" t="s">
        <v>147</v>
      </c>
      <c r="AU510" s="203" t="s">
        <v>82</v>
      </c>
      <c r="AV510" s="13" t="s">
        <v>82</v>
      </c>
      <c r="AW510" s="13" t="s">
        <v>33</v>
      </c>
      <c r="AX510" s="13" t="s">
        <v>72</v>
      </c>
      <c r="AY510" s="203" t="s">
        <v>135</v>
      </c>
    </row>
    <row r="511" spans="2:51" s="14" customFormat="1" ht="11.25">
      <c r="B511" s="204"/>
      <c r="C511" s="205"/>
      <c r="D511" s="194" t="s">
        <v>147</v>
      </c>
      <c r="E511" s="206" t="s">
        <v>19</v>
      </c>
      <c r="F511" s="207" t="s">
        <v>349</v>
      </c>
      <c r="G511" s="205"/>
      <c r="H511" s="206" t="s">
        <v>19</v>
      </c>
      <c r="I511" s="208"/>
      <c r="J511" s="205"/>
      <c r="K511" s="205"/>
      <c r="L511" s="209"/>
      <c r="M511" s="210"/>
      <c r="N511" s="211"/>
      <c r="O511" s="211"/>
      <c r="P511" s="211"/>
      <c r="Q511" s="211"/>
      <c r="R511" s="211"/>
      <c r="S511" s="211"/>
      <c r="T511" s="212"/>
      <c r="AT511" s="213" t="s">
        <v>147</v>
      </c>
      <c r="AU511" s="213" t="s">
        <v>82</v>
      </c>
      <c r="AV511" s="14" t="s">
        <v>80</v>
      </c>
      <c r="AW511" s="14" t="s">
        <v>33</v>
      </c>
      <c r="AX511" s="14" t="s">
        <v>72</v>
      </c>
      <c r="AY511" s="213" t="s">
        <v>135</v>
      </c>
    </row>
    <row r="512" spans="2:51" s="13" customFormat="1" ht="11.25">
      <c r="B512" s="192"/>
      <c r="C512" s="193"/>
      <c r="D512" s="194" t="s">
        <v>147</v>
      </c>
      <c r="E512" s="195" t="s">
        <v>19</v>
      </c>
      <c r="F512" s="196" t="s">
        <v>772</v>
      </c>
      <c r="G512" s="193"/>
      <c r="H512" s="197">
        <v>25.68</v>
      </c>
      <c r="I512" s="198"/>
      <c r="J512" s="193"/>
      <c r="K512" s="193"/>
      <c r="L512" s="199"/>
      <c r="M512" s="200"/>
      <c r="N512" s="201"/>
      <c r="O512" s="201"/>
      <c r="P512" s="201"/>
      <c r="Q512" s="201"/>
      <c r="R512" s="201"/>
      <c r="S512" s="201"/>
      <c r="T512" s="202"/>
      <c r="AT512" s="203" t="s">
        <v>147</v>
      </c>
      <c r="AU512" s="203" t="s">
        <v>82</v>
      </c>
      <c r="AV512" s="13" t="s">
        <v>82</v>
      </c>
      <c r="AW512" s="13" t="s">
        <v>33</v>
      </c>
      <c r="AX512" s="13" t="s">
        <v>72</v>
      </c>
      <c r="AY512" s="203" t="s">
        <v>135</v>
      </c>
    </row>
    <row r="513" spans="2:51" s="15" customFormat="1" ht="11.25">
      <c r="B513" s="224"/>
      <c r="C513" s="225"/>
      <c r="D513" s="194" t="s">
        <v>147</v>
      </c>
      <c r="E513" s="226" t="s">
        <v>19</v>
      </c>
      <c r="F513" s="227" t="s">
        <v>172</v>
      </c>
      <c r="G513" s="225"/>
      <c r="H513" s="228">
        <v>111.98</v>
      </c>
      <c r="I513" s="229"/>
      <c r="J513" s="225"/>
      <c r="K513" s="225"/>
      <c r="L513" s="230"/>
      <c r="M513" s="231"/>
      <c r="N513" s="232"/>
      <c r="O513" s="232"/>
      <c r="P513" s="232"/>
      <c r="Q513" s="232"/>
      <c r="R513" s="232"/>
      <c r="S513" s="232"/>
      <c r="T513" s="233"/>
      <c r="AT513" s="234" t="s">
        <v>147</v>
      </c>
      <c r="AU513" s="234" t="s">
        <v>82</v>
      </c>
      <c r="AV513" s="15" t="s">
        <v>143</v>
      </c>
      <c r="AW513" s="15" t="s">
        <v>33</v>
      </c>
      <c r="AX513" s="15" t="s">
        <v>80</v>
      </c>
      <c r="AY513" s="234" t="s">
        <v>135</v>
      </c>
    </row>
    <row r="514" spans="1:65" s="2" customFormat="1" ht="21.75" customHeight="1">
      <c r="A514" s="35"/>
      <c r="B514" s="36"/>
      <c r="C514" s="174" t="s">
        <v>773</v>
      </c>
      <c r="D514" s="174" t="s">
        <v>138</v>
      </c>
      <c r="E514" s="175" t="s">
        <v>774</v>
      </c>
      <c r="F514" s="176" t="s">
        <v>775</v>
      </c>
      <c r="G514" s="177" t="s">
        <v>141</v>
      </c>
      <c r="H514" s="178">
        <v>111.98</v>
      </c>
      <c r="I514" s="179"/>
      <c r="J514" s="180">
        <f>ROUND(I514*H514,2)</f>
        <v>0</v>
      </c>
      <c r="K514" s="176" t="s">
        <v>142</v>
      </c>
      <c r="L514" s="40"/>
      <c r="M514" s="181" t="s">
        <v>19</v>
      </c>
      <c r="N514" s="182" t="s">
        <v>43</v>
      </c>
      <c r="O514" s="65"/>
      <c r="P514" s="183">
        <f>O514*H514</f>
        <v>0</v>
      </c>
      <c r="Q514" s="183">
        <v>0.00025</v>
      </c>
      <c r="R514" s="183">
        <f>Q514*H514</f>
        <v>0.027995000000000003</v>
      </c>
      <c r="S514" s="183">
        <v>0</v>
      </c>
      <c r="T514" s="184">
        <f>S514*H514</f>
        <v>0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185" t="s">
        <v>247</v>
      </c>
      <c r="AT514" s="185" t="s">
        <v>138</v>
      </c>
      <c r="AU514" s="185" t="s">
        <v>82</v>
      </c>
      <c r="AY514" s="18" t="s">
        <v>135</v>
      </c>
      <c r="BE514" s="186">
        <f>IF(N514="základní",J514,0)</f>
        <v>0</v>
      </c>
      <c r="BF514" s="186">
        <f>IF(N514="snížená",J514,0)</f>
        <v>0</v>
      </c>
      <c r="BG514" s="186">
        <f>IF(N514="zákl. přenesená",J514,0)</f>
        <v>0</v>
      </c>
      <c r="BH514" s="186">
        <f>IF(N514="sníž. přenesená",J514,0)</f>
        <v>0</v>
      </c>
      <c r="BI514" s="186">
        <f>IF(N514="nulová",J514,0)</f>
        <v>0</v>
      </c>
      <c r="BJ514" s="18" t="s">
        <v>80</v>
      </c>
      <c r="BK514" s="186">
        <f>ROUND(I514*H514,2)</f>
        <v>0</v>
      </c>
      <c r="BL514" s="18" t="s">
        <v>247</v>
      </c>
      <c r="BM514" s="185" t="s">
        <v>776</v>
      </c>
    </row>
    <row r="515" spans="1:47" s="2" customFormat="1" ht="11.25">
      <c r="A515" s="35"/>
      <c r="B515" s="36"/>
      <c r="C515" s="37"/>
      <c r="D515" s="187" t="s">
        <v>145</v>
      </c>
      <c r="E515" s="37"/>
      <c r="F515" s="188" t="s">
        <v>777</v>
      </c>
      <c r="G515" s="37"/>
      <c r="H515" s="37"/>
      <c r="I515" s="189"/>
      <c r="J515" s="37"/>
      <c r="K515" s="37"/>
      <c r="L515" s="40"/>
      <c r="M515" s="190"/>
      <c r="N515" s="191"/>
      <c r="O515" s="65"/>
      <c r="P515" s="65"/>
      <c r="Q515" s="65"/>
      <c r="R515" s="65"/>
      <c r="S515" s="65"/>
      <c r="T515" s="66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T515" s="18" t="s">
        <v>145</v>
      </c>
      <c r="AU515" s="18" t="s">
        <v>82</v>
      </c>
    </row>
    <row r="516" spans="2:51" s="14" customFormat="1" ht="11.25">
      <c r="B516" s="204"/>
      <c r="C516" s="205"/>
      <c r="D516" s="194" t="s">
        <v>147</v>
      </c>
      <c r="E516" s="206" t="s">
        <v>19</v>
      </c>
      <c r="F516" s="207" t="s">
        <v>347</v>
      </c>
      <c r="G516" s="205"/>
      <c r="H516" s="206" t="s">
        <v>19</v>
      </c>
      <c r="I516" s="208"/>
      <c r="J516" s="205"/>
      <c r="K516" s="205"/>
      <c r="L516" s="209"/>
      <c r="M516" s="210"/>
      <c r="N516" s="211"/>
      <c r="O516" s="211"/>
      <c r="P516" s="211"/>
      <c r="Q516" s="211"/>
      <c r="R516" s="211"/>
      <c r="S516" s="211"/>
      <c r="T516" s="212"/>
      <c r="AT516" s="213" t="s">
        <v>147</v>
      </c>
      <c r="AU516" s="213" t="s">
        <v>82</v>
      </c>
      <c r="AV516" s="14" t="s">
        <v>80</v>
      </c>
      <c r="AW516" s="14" t="s">
        <v>33</v>
      </c>
      <c r="AX516" s="14" t="s">
        <v>72</v>
      </c>
      <c r="AY516" s="213" t="s">
        <v>135</v>
      </c>
    </row>
    <row r="517" spans="2:51" s="14" customFormat="1" ht="11.25">
      <c r="B517" s="204"/>
      <c r="C517" s="205"/>
      <c r="D517" s="194" t="s">
        <v>147</v>
      </c>
      <c r="E517" s="206" t="s">
        <v>19</v>
      </c>
      <c r="F517" s="207" t="s">
        <v>226</v>
      </c>
      <c r="G517" s="205"/>
      <c r="H517" s="206" t="s">
        <v>19</v>
      </c>
      <c r="I517" s="208"/>
      <c r="J517" s="205"/>
      <c r="K517" s="205"/>
      <c r="L517" s="209"/>
      <c r="M517" s="210"/>
      <c r="N517" s="211"/>
      <c r="O517" s="211"/>
      <c r="P517" s="211"/>
      <c r="Q517" s="211"/>
      <c r="R517" s="211"/>
      <c r="S517" s="211"/>
      <c r="T517" s="212"/>
      <c r="AT517" s="213" t="s">
        <v>147</v>
      </c>
      <c r="AU517" s="213" t="s">
        <v>82</v>
      </c>
      <c r="AV517" s="14" t="s">
        <v>80</v>
      </c>
      <c r="AW517" s="14" t="s">
        <v>33</v>
      </c>
      <c r="AX517" s="14" t="s">
        <v>72</v>
      </c>
      <c r="AY517" s="213" t="s">
        <v>135</v>
      </c>
    </row>
    <row r="518" spans="2:51" s="13" customFormat="1" ht="11.25">
      <c r="B518" s="192"/>
      <c r="C518" s="193"/>
      <c r="D518" s="194" t="s">
        <v>147</v>
      </c>
      <c r="E518" s="195" t="s">
        <v>19</v>
      </c>
      <c r="F518" s="196" t="s">
        <v>769</v>
      </c>
      <c r="G518" s="193"/>
      <c r="H518" s="197">
        <v>61.425</v>
      </c>
      <c r="I518" s="198"/>
      <c r="J518" s="193"/>
      <c r="K518" s="193"/>
      <c r="L518" s="199"/>
      <c r="M518" s="200"/>
      <c r="N518" s="201"/>
      <c r="O518" s="201"/>
      <c r="P518" s="201"/>
      <c r="Q518" s="201"/>
      <c r="R518" s="201"/>
      <c r="S518" s="201"/>
      <c r="T518" s="202"/>
      <c r="AT518" s="203" t="s">
        <v>147</v>
      </c>
      <c r="AU518" s="203" t="s">
        <v>82</v>
      </c>
      <c r="AV518" s="13" t="s">
        <v>82</v>
      </c>
      <c r="AW518" s="13" t="s">
        <v>33</v>
      </c>
      <c r="AX518" s="13" t="s">
        <v>72</v>
      </c>
      <c r="AY518" s="203" t="s">
        <v>135</v>
      </c>
    </row>
    <row r="519" spans="2:51" s="14" customFormat="1" ht="11.25">
      <c r="B519" s="204"/>
      <c r="C519" s="205"/>
      <c r="D519" s="194" t="s">
        <v>147</v>
      </c>
      <c r="E519" s="206" t="s">
        <v>19</v>
      </c>
      <c r="F519" s="207" t="s">
        <v>227</v>
      </c>
      <c r="G519" s="205"/>
      <c r="H519" s="206" t="s">
        <v>19</v>
      </c>
      <c r="I519" s="208"/>
      <c r="J519" s="205"/>
      <c r="K519" s="205"/>
      <c r="L519" s="209"/>
      <c r="M519" s="210"/>
      <c r="N519" s="211"/>
      <c r="O519" s="211"/>
      <c r="P519" s="211"/>
      <c r="Q519" s="211"/>
      <c r="R519" s="211"/>
      <c r="S519" s="211"/>
      <c r="T519" s="212"/>
      <c r="AT519" s="213" t="s">
        <v>147</v>
      </c>
      <c r="AU519" s="213" t="s">
        <v>82</v>
      </c>
      <c r="AV519" s="14" t="s">
        <v>80</v>
      </c>
      <c r="AW519" s="14" t="s">
        <v>33</v>
      </c>
      <c r="AX519" s="14" t="s">
        <v>72</v>
      </c>
      <c r="AY519" s="213" t="s">
        <v>135</v>
      </c>
    </row>
    <row r="520" spans="2:51" s="13" customFormat="1" ht="11.25">
      <c r="B520" s="192"/>
      <c r="C520" s="193"/>
      <c r="D520" s="194" t="s">
        <v>147</v>
      </c>
      <c r="E520" s="195" t="s">
        <v>19</v>
      </c>
      <c r="F520" s="196" t="s">
        <v>770</v>
      </c>
      <c r="G520" s="193"/>
      <c r="H520" s="197">
        <v>12.375</v>
      </c>
      <c r="I520" s="198"/>
      <c r="J520" s="193"/>
      <c r="K520" s="193"/>
      <c r="L520" s="199"/>
      <c r="M520" s="200"/>
      <c r="N520" s="201"/>
      <c r="O520" s="201"/>
      <c r="P520" s="201"/>
      <c r="Q520" s="201"/>
      <c r="R520" s="201"/>
      <c r="S520" s="201"/>
      <c r="T520" s="202"/>
      <c r="AT520" s="203" t="s">
        <v>147</v>
      </c>
      <c r="AU520" s="203" t="s">
        <v>82</v>
      </c>
      <c r="AV520" s="13" t="s">
        <v>82</v>
      </c>
      <c r="AW520" s="13" t="s">
        <v>33</v>
      </c>
      <c r="AX520" s="13" t="s">
        <v>72</v>
      </c>
      <c r="AY520" s="203" t="s">
        <v>135</v>
      </c>
    </row>
    <row r="521" spans="2:51" s="14" customFormat="1" ht="11.25">
      <c r="B521" s="204"/>
      <c r="C521" s="205"/>
      <c r="D521" s="194" t="s">
        <v>147</v>
      </c>
      <c r="E521" s="206" t="s">
        <v>19</v>
      </c>
      <c r="F521" s="207" t="s">
        <v>220</v>
      </c>
      <c r="G521" s="205"/>
      <c r="H521" s="206" t="s">
        <v>19</v>
      </c>
      <c r="I521" s="208"/>
      <c r="J521" s="205"/>
      <c r="K521" s="205"/>
      <c r="L521" s="209"/>
      <c r="M521" s="210"/>
      <c r="N521" s="211"/>
      <c r="O521" s="211"/>
      <c r="P521" s="211"/>
      <c r="Q521" s="211"/>
      <c r="R521" s="211"/>
      <c r="S521" s="211"/>
      <c r="T521" s="212"/>
      <c r="AT521" s="213" t="s">
        <v>147</v>
      </c>
      <c r="AU521" s="213" t="s">
        <v>82</v>
      </c>
      <c r="AV521" s="14" t="s">
        <v>80</v>
      </c>
      <c r="AW521" s="14" t="s">
        <v>33</v>
      </c>
      <c r="AX521" s="14" t="s">
        <v>72</v>
      </c>
      <c r="AY521" s="213" t="s">
        <v>135</v>
      </c>
    </row>
    <row r="522" spans="2:51" s="13" customFormat="1" ht="11.25">
      <c r="B522" s="192"/>
      <c r="C522" s="193"/>
      <c r="D522" s="194" t="s">
        <v>147</v>
      </c>
      <c r="E522" s="195" t="s">
        <v>19</v>
      </c>
      <c r="F522" s="196" t="s">
        <v>771</v>
      </c>
      <c r="G522" s="193"/>
      <c r="H522" s="197">
        <v>12.5</v>
      </c>
      <c r="I522" s="198"/>
      <c r="J522" s="193"/>
      <c r="K522" s="193"/>
      <c r="L522" s="199"/>
      <c r="M522" s="200"/>
      <c r="N522" s="201"/>
      <c r="O522" s="201"/>
      <c r="P522" s="201"/>
      <c r="Q522" s="201"/>
      <c r="R522" s="201"/>
      <c r="S522" s="201"/>
      <c r="T522" s="202"/>
      <c r="AT522" s="203" t="s">
        <v>147</v>
      </c>
      <c r="AU522" s="203" t="s">
        <v>82</v>
      </c>
      <c r="AV522" s="13" t="s">
        <v>82</v>
      </c>
      <c r="AW522" s="13" t="s">
        <v>33</v>
      </c>
      <c r="AX522" s="13" t="s">
        <v>72</v>
      </c>
      <c r="AY522" s="203" t="s">
        <v>135</v>
      </c>
    </row>
    <row r="523" spans="2:51" s="14" customFormat="1" ht="11.25">
      <c r="B523" s="204"/>
      <c r="C523" s="205"/>
      <c r="D523" s="194" t="s">
        <v>147</v>
      </c>
      <c r="E523" s="206" t="s">
        <v>19</v>
      </c>
      <c r="F523" s="207" t="s">
        <v>349</v>
      </c>
      <c r="G523" s="205"/>
      <c r="H523" s="206" t="s">
        <v>19</v>
      </c>
      <c r="I523" s="208"/>
      <c r="J523" s="205"/>
      <c r="K523" s="205"/>
      <c r="L523" s="209"/>
      <c r="M523" s="210"/>
      <c r="N523" s="211"/>
      <c r="O523" s="211"/>
      <c r="P523" s="211"/>
      <c r="Q523" s="211"/>
      <c r="R523" s="211"/>
      <c r="S523" s="211"/>
      <c r="T523" s="212"/>
      <c r="AT523" s="213" t="s">
        <v>147</v>
      </c>
      <c r="AU523" s="213" t="s">
        <v>82</v>
      </c>
      <c r="AV523" s="14" t="s">
        <v>80</v>
      </c>
      <c r="AW523" s="14" t="s">
        <v>33</v>
      </c>
      <c r="AX523" s="14" t="s">
        <v>72</v>
      </c>
      <c r="AY523" s="213" t="s">
        <v>135</v>
      </c>
    </row>
    <row r="524" spans="2:51" s="13" customFormat="1" ht="11.25">
      <c r="B524" s="192"/>
      <c r="C524" s="193"/>
      <c r="D524" s="194" t="s">
        <v>147</v>
      </c>
      <c r="E524" s="195" t="s">
        <v>19</v>
      </c>
      <c r="F524" s="196" t="s">
        <v>772</v>
      </c>
      <c r="G524" s="193"/>
      <c r="H524" s="197">
        <v>25.68</v>
      </c>
      <c r="I524" s="198"/>
      <c r="J524" s="193"/>
      <c r="K524" s="193"/>
      <c r="L524" s="199"/>
      <c r="M524" s="200"/>
      <c r="N524" s="201"/>
      <c r="O524" s="201"/>
      <c r="P524" s="201"/>
      <c r="Q524" s="201"/>
      <c r="R524" s="201"/>
      <c r="S524" s="201"/>
      <c r="T524" s="202"/>
      <c r="AT524" s="203" t="s">
        <v>147</v>
      </c>
      <c r="AU524" s="203" t="s">
        <v>82</v>
      </c>
      <c r="AV524" s="13" t="s">
        <v>82</v>
      </c>
      <c r="AW524" s="13" t="s">
        <v>33</v>
      </c>
      <c r="AX524" s="13" t="s">
        <v>72</v>
      </c>
      <c r="AY524" s="203" t="s">
        <v>135</v>
      </c>
    </row>
    <row r="525" spans="2:51" s="15" customFormat="1" ht="11.25">
      <c r="B525" s="224"/>
      <c r="C525" s="225"/>
      <c r="D525" s="194" t="s">
        <v>147</v>
      </c>
      <c r="E525" s="226" t="s">
        <v>19</v>
      </c>
      <c r="F525" s="227" t="s">
        <v>172</v>
      </c>
      <c r="G525" s="225"/>
      <c r="H525" s="228">
        <v>111.98</v>
      </c>
      <c r="I525" s="229"/>
      <c r="J525" s="225"/>
      <c r="K525" s="225"/>
      <c r="L525" s="230"/>
      <c r="M525" s="231"/>
      <c r="N525" s="232"/>
      <c r="O525" s="232"/>
      <c r="P525" s="232"/>
      <c r="Q525" s="232"/>
      <c r="R525" s="232"/>
      <c r="S525" s="232"/>
      <c r="T525" s="233"/>
      <c r="AT525" s="234" t="s">
        <v>147</v>
      </c>
      <c r="AU525" s="234" t="s">
        <v>82</v>
      </c>
      <c r="AV525" s="15" t="s">
        <v>143</v>
      </c>
      <c r="AW525" s="15" t="s">
        <v>33</v>
      </c>
      <c r="AX525" s="15" t="s">
        <v>80</v>
      </c>
      <c r="AY525" s="234" t="s">
        <v>135</v>
      </c>
    </row>
    <row r="526" spans="1:65" s="2" customFormat="1" ht="24.2" customHeight="1">
      <c r="A526" s="35"/>
      <c r="B526" s="36"/>
      <c r="C526" s="174" t="s">
        <v>778</v>
      </c>
      <c r="D526" s="174" t="s">
        <v>138</v>
      </c>
      <c r="E526" s="175" t="s">
        <v>779</v>
      </c>
      <c r="F526" s="176" t="s">
        <v>780</v>
      </c>
      <c r="G526" s="177" t="s">
        <v>141</v>
      </c>
      <c r="H526" s="178">
        <v>111.98</v>
      </c>
      <c r="I526" s="179"/>
      <c r="J526" s="180">
        <f>ROUND(I526*H526,2)</f>
        <v>0</v>
      </c>
      <c r="K526" s="176" t="s">
        <v>142</v>
      </c>
      <c r="L526" s="40"/>
      <c r="M526" s="181" t="s">
        <v>19</v>
      </c>
      <c r="N526" s="182" t="s">
        <v>43</v>
      </c>
      <c r="O526" s="65"/>
      <c r="P526" s="183">
        <f>O526*H526</f>
        <v>0</v>
      </c>
      <c r="Q526" s="183">
        <v>0.00026</v>
      </c>
      <c r="R526" s="183">
        <f>Q526*H526</f>
        <v>0.0291148</v>
      </c>
      <c r="S526" s="183">
        <v>0</v>
      </c>
      <c r="T526" s="184">
        <f>S526*H526</f>
        <v>0</v>
      </c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R526" s="185" t="s">
        <v>247</v>
      </c>
      <c r="AT526" s="185" t="s">
        <v>138</v>
      </c>
      <c r="AU526" s="185" t="s">
        <v>82</v>
      </c>
      <c r="AY526" s="18" t="s">
        <v>135</v>
      </c>
      <c r="BE526" s="186">
        <f>IF(N526="základní",J526,0)</f>
        <v>0</v>
      </c>
      <c r="BF526" s="186">
        <f>IF(N526="snížená",J526,0)</f>
        <v>0</v>
      </c>
      <c r="BG526" s="186">
        <f>IF(N526="zákl. přenesená",J526,0)</f>
        <v>0</v>
      </c>
      <c r="BH526" s="186">
        <f>IF(N526="sníž. přenesená",J526,0)</f>
        <v>0</v>
      </c>
      <c r="BI526" s="186">
        <f>IF(N526="nulová",J526,0)</f>
        <v>0</v>
      </c>
      <c r="BJ526" s="18" t="s">
        <v>80</v>
      </c>
      <c r="BK526" s="186">
        <f>ROUND(I526*H526,2)</f>
        <v>0</v>
      </c>
      <c r="BL526" s="18" t="s">
        <v>247</v>
      </c>
      <c r="BM526" s="185" t="s">
        <v>781</v>
      </c>
    </row>
    <row r="527" spans="1:47" s="2" customFormat="1" ht="11.25">
      <c r="A527" s="35"/>
      <c r="B527" s="36"/>
      <c r="C527" s="37"/>
      <c r="D527" s="187" t="s">
        <v>145</v>
      </c>
      <c r="E527" s="37"/>
      <c r="F527" s="188" t="s">
        <v>782</v>
      </c>
      <c r="G527" s="37"/>
      <c r="H527" s="37"/>
      <c r="I527" s="189"/>
      <c r="J527" s="37"/>
      <c r="K527" s="37"/>
      <c r="L527" s="40"/>
      <c r="M527" s="190"/>
      <c r="N527" s="191"/>
      <c r="O527" s="65"/>
      <c r="P527" s="65"/>
      <c r="Q527" s="65"/>
      <c r="R527" s="65"/>
      <c r="S527" s="65"/>
      <c r="T527" s="66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T527" s="18" t="s">
        <v>145</v>
      </c>
      <c r="AU527" s="18" t="s">
        <v>82</v>
      </c>
    </row>
    <row r="528" spans="2:51" s="14" customFormat="1" ht="11.25">
      <c r="B528" s="204"/>
      <c r="C528" s="205"/>
      <c r="D528" s="194" t="s">
        <v>147</v>
      </c>
      <c r="E528" s="206" t="s">
        <v>19</v>
      </c>
      <c r="F528" s="207" t="s">
        <v>347</v>
      </c>
      <c r="G528" s="205"/>
      <c r="H528" s="206" t="s">
        <v>19</v>
      </c>
      <c r="I528" s="208"/>
      <c r="J528" s="205"/>
      <c r="K528" s="205"/>
      <c r="L528" s="209"/>
      <c r="M528" s="210"/>
      <c r="N528" s="211"/>
      <c r="O528" s="211"/>
      <c r="P528" s="211"/>
      <c r="Q528" s="211"/>
      <c r="R528" s="211"/>
      <c r="S528" s="211"/>
      <c r="T528" s="212"/>
      <c r="AT528" s="213" t="s">
        <v>147</v>
      </c>
      <c r="AU528" s="213" t="s">
        <v>82</v>
      </c>
      <c r="AV528" s="14" t="s">
        <v>80</v>
      </c>
      <c r="AW528" s="14" t="s">
        <v>33</v>
      </c>
      <c r="AX528" s="14" t="s">
        <v>72</v>
      </c>
      <c r="AY528" s="213" t="s">
        <v>135</v>
      </c>
    </row>
    <row r="529" spans="2:51" s="14" customFormat="1" ht="11.25">
      <c r="B529" s="204"/>
      <c r="C529" s="205"/>
      <c r="D529" s="194" t="s">
        <v>147</v>
      </c>
      <c r="E529" s="206" t="s">
        <v>19</v>
      </c>
      <c r="F529" s="207" t="s">
        <v>226</v>
      </c>
      <c r="G529" s="205"/>
      <c r="H529" s="206" t="s">
        <v>19</v>
      </c>
      <c r="I529" s="208"/>
      <c r="J529" s="205"/>
      <c r="K529" s="205"/>
      <c r="L529" s="209"/>
      <c r="M529" s="210"/>
      <c r="N529" s="211"/>
      <c r="O529" s="211"/>
      <c r="P529" s="211"/>
      <c r="Q529" s="211"/>
      <c r="R529" s="211"/>
      <c r="S529" s="211"/>
      <c r="T529" s="212"/>
      <c r="AT529" s="213" t="s">
        <v>147</v>
      </c>
      <c r="AU529" s="213" t="s">
        <v>82</v>
      </c>
      <c r="AV529" s="14" t="s">
        <v>80</v>
      </c>
      <c r="AW529" s="14" t="s">
        <v>33</v>
      </c>
      <c r="AX529" s="14" t="s">
        <v>72</v>
      </c>
      <c r="AY529" s="213" t="s">
        <v>135</v>
      </c>
    </row>
    <row r="530" spans="2:51" s="13" customFormat="1" ht="11.25">
      <c r="B530" s="192"/>
      <c r="C530" s="193"/>
      <c r="D530" s="194" t="s">
        <v>147</v>
      </c>
      <c r="E530" s="195" t="s">
        <v>19</v>
      </c>
      <c r="F530" s="196" t="s">
        <v>769</v>
      </c>
      <c r="G530" s="193"/>
      <c r="H530" s="197">
        <v>61.425</v>
      </c>
      <c r="I530" s="198"/>
      <c r="J530" s="193"/>
      <c r="K530" s="193"/>
      <c r="L530" s="199"/>
      <c r="M530" s="200"/>
      <c r="N530" s="201"/>
      <c r="O530" s="201"/>
      <c r="P530" s="201"/>
      <c r="Q530" s="201"/>
      <c r="R530" s="201"/>
      <c r="S530" s="201"/>
      <c r="T530" s="202"/>
      <c r="AT530" s="203" t="s">
        <v>147</v>
      </c>
      <c r="AU530" s="203" t="s">
        <v>82</v>
      </c>
      <c r="AV530" s="13" t="s">
        <v>82</v>
      </c>
      <c r="AW530" s="13" t="s">
        <v>33</v>
      </c>
      <c r="AX530" s="13" t="s">
        <v>72</v>
      </c>
      <c r="AY530" s="203" t="s">
        <v>135</v>
      </c>
    </row>
    <row r="531" spans="2:51" s="14" customFormat="1" ht="11.25">
      <c r="B531" s="204"/>
      <c r="C531" s="205"/>
      <c r="D531" s="194" t="s">
        <v>147</v>
      </c>
      <c r="E531" s="206" t="s">
        <v>19</v>
      </c>
      <c r="F531" s="207" t="s">
        <v>227</v>
      </c>
      <c r="G531" s="205"/>
      <c r="H531" s="206" t="s">
        <v>19</v>
      </c>
      <c r="I531" s="208"/>
      <c r="J531" s="205"/>
      <c r="K531" s="205"/>
      <c r="L531" s="209"/>
      <c r="M531" s="210"/>
      <c r="N531" s="211"/>
      <c r="O531" s="211"/>
      <c r="P531" s="211"/>
      <c r="Q531" s="211"/>
      <c r="R531" s="211"/>
      <c r="S531" s="211"/>
      <c r="T531" s="212"/>
      <c r="AT531" s="213" t="s">
        <v>147</v>
      </c>
      <c r="AU531" s="213" t="s">
        <v>82</v>
      </c>
      <c r="AV531" s="14" t="s">
        <v>80</v>
      </c>
      <c r="AW531" s="14" t="s">
        <v>33</v>
      </c>
      <c r="AX531" s="14" t="s">
        <v>72</v>
      </c>
      <c r="AY531" s="213" t="s">
        <v>135</v>
      </c>
    </row>
    <row r="532" spans="2:51" s="13" customFormat="1" ht="11.25">
      <c r="B532" s="192"/>
      <c r="C532" s="193"/>
      <c r="D532" s="194" t="s">
        <v>147</v>
      </c>
      <c r="E532" s="195" t="s">
        <v>19</v>
      </c>
      <c r="F532" s="196" t="s">
        <v>770</v>
      </c>
      <c r="G532" s="193"/>
      <c r="H532" s="197">
        <v>12.375</v>
      </c>
      <c r="I532" s="198"/>
      <c r="J532" s="193"/>
      <c r="K532" s="193"/>
      <c r="L532" s="199"/>
      <c r="M532" s="200"/>
      <c r="N532" s="201"/>
      <c r="O532" s="201"/>
      <c r="P532" s="201"/>
      <c r="Q532" s="201"/>
      <c r="R532" s="201"/>
      <c r="S532" s="201"/>
      <c r="T532" s="202"/>
      <c r="AT532" s="203" t="s">
        <v>147</v>
      </c>
      <c r="AU532" s="203" t="s">
        <v>82</v>
      </c>
      <c r="AV532" s="13" t="s">
        <v>82</v>
      </c>
      <c r="AW532" s="13" t="s">
        <v>33</v>
      </c>
      <c r="AX532" s="13" t="s">
        <v>72</v>
      </c>
      <c r="AY532" s="203" t="s">
        <v>135</v>
      </c>
    </row>
    <row r="533" spans="2:51" s="14" customFormat="1" ht="11.25">
      <c r="B533" s="204"/>
      <c r="C533" s="205"/>
      <c r="D533" s="194" t="s">
        <v>147</v>
      </c>
      <c r="E533" s="206" t="s">
        <v>19</v>
      </c>
      <c r="F533" s="207" t="s">
        <v>220</v>
      </c>
      <c r="G533" s="205"/>
      <c r="H533" s="206" t="s">
        <v>19</v>
      </c>
      <c r="I533" s="208"/>
      <c r="J533" s="205"/>
      <c r="K533" s="205"/>
      <c r="L533" s="209"/>
      <c r="M533" s="210"/>
      <c r="N533" s="211"/>
      <c r="O533" s="211"/>
      <c r="P533" s="211"/>
      <c r="Q533" s="211"/>
      <c r="R533" s="211"/>
      <c r="S533" s="211"/>
      <c r="T533" s="212"/>
      <c r="AT533" s="213" t="s">
        <v>147</v>
      </c>
      <c r="AU533" s="213" t="s">
        <v>82</v>
      </c>
      <c r="AV533" s="14" t="s">
        <v>80</v>
      </c>
      <c r="AW533" s="14" t="s">
        <v>33</v>
      </c>
      <c r="AX533" s="14" t="s">
        <v>72</v>
      </c>
      <c r="AY533" s="213" t="s">
        <v>135</v>
      </c>
    </row>
    <row r="534" spans="2:51" s="13" customFormat="1" ht="11.25">
      <c r="B534" s="192"/>
      <c r="C534" s="193"/>
      <c r="D534" s="194" t="s">
        <v>147</v>
      </c>
      <c r="E534" s="195" t="s">
        <v>19</v>
      </c>
      <c r="F534" s="196" t="s">
        <v>771</v>
      </c>
      <c r="G534" s="193"/>
      <c r="H534" s="197">
        <v>12.5</v>
      </c>
      <c r="I534" s="198"/>
      <c r="J534" s="193"/>
      <c r="K534" s="193"/>
      <c r="L534" s="199"/>
      <c r="M534" s="200"/>
      <c r="N534" s="201"/>
      <c r="O534" s="201"/>
      <c r="P534" s="201"/>
      <c r="Q534" s="201"/>
      <c r="R534" s="201"/>
      <c r="S534" s="201"/>
      <c r="T534" s="202"/>
      <c r="AT534" s="203" t="s">
        <v>147</v>
      </c>
      <c r="AU534" s="203" t="s">
        <v>82</v>
      </c>
      <c r="AV534" s="13" t="s">
        <v>82</v>
      </c>
      <c r="AW534" s="13" t="s">
        <v>33</v>
      </c>
      <c r="AX534" s="13" t="s">
        <v>72</v>
      </c>
      <c r="AY534" s="203" t="s">
        <v>135</v>
      </c>
    </row>
    <row r="535" spans="2:51" s="14" customFormat="1" ht="11.25">
      <c r="B535" s="204"/>
      <c r="C535" s="205"/>
      <c r="D535" s="194" t="s">
        <v>147</v>
      </c>
      <c r="E535" s="206" t="s">
        <v>19</v>
      </c>
      <c r="F535" s="207" t="s">
        <v>349</v>
      </c>
      <c r="G535" s="205"/>
      <c r="H535" s="206" t="s">
        <v>19</v>
      </c>
      <c r="I535" s="208"/>
      <c r="J535" s="205"/>
      <c r="K535" s="205"/>
      <c r="L535" s="209"/>
      <c r="M535" s="210"/>
      <c r="N535" s="211"/>
      <c r="O535" s="211"/>
      <c r="P535" s="211"/>
      <c r="Q535" s="211"/>
      <c r="R535" s="211"/>
      <c r="S535" s="211"/>
      <c r="T535" s="212"/>
      <c r="AT535" s="213" t="s">
        <v>147</v>
      </c>
      <c r="AU535" s="213" t="s">
        <v>82</v>
      </c>
      <c r="AV535" s="14" t="s">
        <v>80</v>
      </c>
      <c r="AW535" s="14" t="s">
        <v>33</v>
      </c>
      <c r="AX535" s="14" t="s">
        <v>72</v>
      </c>
      <c r="AY535" s="213" t="s">
        <v>135</v>
      </c>
    </row>
    <row r="536" spans="2:51" s="13" customFormat="1" ht="11.25">
      <c r="B536" s="192"/>
      <c r="C536" s="193"/>
      <c r="D536" s="194" t="s">
        <v>147</v>
      </c>
      <c r="E536" s="195" t="s">
        <v>19</v>
      </c>
      <c r="F536" s="196" t="s">
        <v>772</v>
      </c>
      <c r="G536" s="193"/>
      <c r="H536" s="197">
        <v>25.68</v>
      </c>
      <c r="I536" s="198"/>
      <c r="J536" s="193"/>
      <c r="K536" s="193"/>
      <c r="L536" s="199"/>
      <c r="M536" s="200"/>
      <c r="N536" s="201"/>
      <c r="O536" s="201"/>
      <c r="P536" s="201"/>
      <c r="Q536" s="201"/>
      <c r="R536" s="201"/>
      <c r="S536" s="201"/>
      <c r="T536" s="202"/>
      <c r="AT536" s="203" t="s">
        <v>147</v>
      </c>
      <c r="AU536" s="203" t="s">
        <v>82</v>
      </c>
      <c r="AV536" s="13" t="s">
        <v>82</v>
      </c>
      <c r="AW536" s="13" t="s">
        <v>33</v>
      </c>
      <c r="AX536" s="13" t="s">
        <v>72</v>
      </c>
      <c r="AY536" s="203" t="s">
        <v>135</v>
      </c>
    </row>
    <row r="537" spans="2:51" s="15" customFormat="1" ht="11.25">
      <c r="B537" s="224"/>
      <c r="C537" s="225"/>
      <c r="D537" s="194" t="s">
        <v>147</v>
      </c>
      <c r="E537" s="226" t="s">
        <v>19</v>
      </c>
      <c r="F537" s="227" t="s">
        <v>172</v>
      </c>
      <c r="G537" s="225"/>
      <c r="H537" s="228">
        <v>111.98</v>
      </c>
      <c r="I537" s="229"/>
      <c r="J537" s="225"/>
      <c r="K537" s="225"/>
      <c r="L537" s="230"/>
      <c r="M537" s="231"/>
      <c r="N537" s="232"/>
      <c r="O537" s="232"/>
      <c r="P537" s="232"/>
      <c r="Q537" s="232"/>
      <c r="R537" s="232"/>
      <c r="S537" s="232"/>
      <c r="T537" s="233"/>
      <c r="AT537" s="234" t="s">
        <v>147</v>
      </c>
      <c r="AU537" s="234" t="s">
        <v>82</v>
      </c>
      <c r="AV537" s="15" t="s">
        <v>143</v>
      </c>
      <c r="AW537" s="15" t="s">
        <v>33</v>
      </c>
      <c r="AX537" s="15" t="s">
        <v>80</v>
      </c>
      <c r="AY537" s="234" t="s">
        <v>135</v>
      </c>
    </row>
    <row r="538" spans="2:63" s="12" customFormat="1" ht="25.9" customHeight="1">
      <c r="B538" s="158"/>
      <c r="C538" s="159"/>
      <c r="D538" s="160" t="s">
        <v>71</v>
      </c>
      <c r="E538" s="161" t="s">
        <v>783</v>
      </c>
      <c r="F538" s="161" t="s">
        <v>784</v>
      </c>
      <c r="G538" s="159"/>
      <c r="H538" s="159"/>
      <c r="I538" s="162"/>
      <c r="J538" s="163">
        <f>BK538</f>
        <v>0</v>
      </c>
      <c r="K538" s="159"/>
      <c r="L538" s="164"/>
      <c r="M538" s="165"/>
      <c r="N538" s="166"/>
      <c r="O538" s="166"/>
      <c r="P538" s="167">
        <f>P539+P541</f>
        <v>0</v>
      </c>
      <c r="Q538" s="166"/>
      <c r="R538" s="167">
        <f>R539+R541</f>
        <v>0</v>
      </c>
      <c r="S538" s="166"/>
      <c r="T538" s="168">
        <f>T539+T541</f>
        <v>0</v>
      </c>
      <c r="AR538" s="169" t="s">
        <v>173</v>
      </c>
      <c r="AT538" s="170" t="s">
        <v>71</v>
      </c>
      <c r="AU538" s="170" t="s">
        <v>72</v>
      </c>
      <c r="AY538" s="169" t="s">
        <v>135</v>
      </c>
      <c r="BK538" s="171">
        <f>BK539+BK541</f>
        <v>0</v>
      </c>
    </row>
    <row r="539" spans="2:63" s="12" customFormat="1" ht="22.9" customHeight="1">
      <c r="B539" s="158"/>
      <c r="C539" s="159"/>
      <c r="D539" s="160" t="s">
        <v>71</v>
      </c>
      <c r="E539" s="172" t="s">
        <v>785</v>
      </c>
      <c r="F539" s="172" t="s">
        <v>786</v>
      </c>
      <c r="G539" s="159"/>
      <c r="H539" s="159"/>
      <c r="I539" s="162"/>
      <c r="J539" s="173">
        <f>BK539</f>
        <v>0</v>
      </c>
      <c r="K539" s="159"/>
      <c r="L539" s="164"/>
      <c r="M539" s="165"/>
      <c r="N539" s="166"/>
      <c r="O539" s="166"/>
      <c r="P539" s="167">
        <f>P540</f>
        <v>0</v>
      </c>
      <c r="Q539" s="166"/>
      <c r="R539" s="167">
        <f>R540</f>
        <v>0</v>
      </c>
      <c r="S539" s="166"/>
      <c r="T539" s="168">
        <f>T540</f>
        <v>0</v>
      </c>
      <c r="AR539" s="169" t="s">
        <v>173</v>
      </c>
      <c r="AT539" s="170" t="s">
        <v>71</v>
      </c>
      <c r="AU539" s="170" t="s">
        <v>80</v>
      </c>
      <c r="AY539" s="169" t="s">
        <v>135</v>
      </c>
      <c r="BK539" s="171">
        <f>BK540</f>
        <v>0</v>
      </c>
    </row>
    <row r="540" spans="1:65" s="2" customFormat="1" ht="16.5" customHeight="1">
      <c r="A540" s="35"/>
      <c r="B540" s="36"/>
      <c r="C540" s="174" t="s">
        <v>787</v>
      </c>
      <c r="D540" s="174" t="s">
        <v>138</v>
      </c>
      <c r="E540" s="175" t="s">
        <v>788</v>
      </c>
      <c r="F540" s="176" t="s">
        <v>789</v>
      </c>
      <c r="G540" s="177" t="s">
        <v>368</v>
      </c>
      <c r="H540" s="178">
        <v>1</v>
      </c>
      <c r="I540" s="179"/>
      <c r="J540" s="180">
        <f>ROUND(I540*H540,2)</f>
        <v>0</v>
      </c>
      <c r="K540" s="176" t="s">
        <v>19</v>
      </c>
      <c r="L540" s="40"/>
      <c r="M540" s="181" t="s">
        <v>19</v>
      </c>
      <c r="N540" s="182" t="s">
        <v>43</v>
      </c>
      <c r="O540" s="65"/>
      <c r="P540" s="183">
        <f>O540*H540</f>
        <v>0</v>
      </c>
      <c r="Q540" s="183">
        <v>0</v>
      </c>
      <c r="R540" s="183">
        <f>Q540*H540</f>
        <v>0</v>
      </c>
      <c r="S540" s="183">
        <v>0</v>
      </c>
      <c r="T540" s="184">
        <f>S540*H540</f>
        <v>0</v>
      </c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R540" s="185" t="s">
        <v>790</v>
      </c>
      <c r="AT540" s="185" t="s">
        <v>138</v>
      </c>
      <c r="AU540" s="185" t="s">
        <v>82</v>
      </c>
      <c r="AY540" s="18" t="s">
        <v>135</v>
      </c>
      <c r="BE540" s="186">
        <f>IF(N540="základní",J540,0)</f>
        <v>0</v>
      </c>
      <c r="BF540" s="186">
        <f>IF(N540="snížená",J540,0)</f>
        <v>0</v>
      </c>
      <c r="BG540" s="186">
        <f>IF(N540="zákl. přenesená",J540,0)</f>
        <v>0</v>
      </c>
      <c r="BH540" s="186">
        <f>IF(N540="sníž. přenesená",J540,0)</f>
        <v>0</v>
      </c>
      <c r="BI540" s="186">
        <f>IF(N540="nulová",J540,0)</f>
        <v>0</v>
      </c>
      <c r="BJ540" s="18" t="s">
        <v>80</v>
      </c>
      <c r="BK540" s="186">
        <f>ROUND(I540*H540,2)</f>
        <v>0</v>
      </c>
      <c r="BL540" s="18" t="s">
        <v>790</v>
      </c>
      <c r="BM540" s="185" t="s">
        <v>791</v>
      </c>
    </row>
    <row r="541" spans="2:63" s="12" customFormat="1" ht="22.9" customHeight="1">
      <c r="B541" s="158"/>
      <c r="C541" s="159"/>
      <c r="D541" s="160" t="s">
        <v>71</v>
      </c>
      <c r="E541" s="172" t="s">
        <v>792</v>
      </c>
      <c r="F541" s="172" t="s">
        <v>793</v>
      </c>
      <c r="G541" s="159"/>
      <c r="H541" s="159"/>
      <c r="I541" s="162"/>
      <c r="J541" s="173">
        <f>BK541</f>
        <v>0</v>
      </c>
      <c r="K541" s="159"/>
      <c r="L541" s="164"/>
      <c r="M541" s="165"/>
      <c r="N541" s="166"/>
      <c r="O541" s="166"/>
      <c r="P541" s="167">
        <f>SUM(P542:P544)</f>
        <v>0</v>
      </c>
      <c r="Q541" s="166"/>
      <c r="R541" s="167">
        <f>SUM(R542:R544)</f>
        <v>0</v>
      </c>
      <c r="S541" s="166"/>
      <c r="T541" s="168">
        <f>SUM(T542:T544)</f>
        <v>0</v>
      </c>
      <c r="AR541" s="169" t="s">
        <v>173</v>
      </c>
      <c r="AT541" s="170" t="s">
        <v>71</v>
      </c>
      <c r="AU541" s="170" t="s">
        <v>80</v>
      </c>
      <c r="AY541" s="169" t="s">
        <v>135</v>
      </c>
      <c r="BK541" s="171">
        <f>SUM(BK542:BK544)</f>
        <v>0</v>
      </c>
    </row>
    <row r="542" spans="1:65" s="2" customFormat="1" ht="16.5" customHeight="1">
      <c r="A542" s="35"/>
      <c r="B542" s="36"/>
      <c r="C542" s="174" t="s">
        <v>794</v>
      </c>
      <c r="D542" s="174" t="s">
        <v>138</v>
      </c>
      <c r="E542" s="175" t="s">
        <v>795</v>
      </c>
      <c r="F542" s="176" t="s">
        <v>796</v>
      </c>
      <c r="G542" s="177" t="s">
        <v>368</v>
      </c>
      <c r="H542" s="178">
        <v>1</v>
      </c>
      <c r="I542" s="179"/>
      <c r="J542" s="180">
        <f>ROUND(I542*H542,2)</f>
        <v>0</v>
      </c>
      <c r="K542" s="176" t="s">
        <v>19</v>
      </c>
      <c r="L542" s="40"/>
      <c r="M542" s="181" t="s">
        <v>19</v>
      </c>
      <c r="N542" s="182" t="s">
        <v>43</v>
      </c>
      <c r="O542" s="65"/>
      <c r="P542" s="183">
        <f>O542*H542</f>
        <v>0</v>
      </c>
      <c r="Q542" s="183">
        <v>0</v>
      </c>
      <c r="R542" s="183">
        <f>Q542*H542</f>
        <v>0</v>
      </c>
      <c r="S542" s="183">
        <v>0</v>
      </c>
      <c r="T542" s="184">
        <f>S542*H542</f>
        <v>0</v>
      </c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R542" s="185" t="s">
        <v>790</v>
      </c>
      <c r="AT542" s="185" t="s">
        <v>138</v>
      </c>
      <c r="AU542" s="185" t="s">
        <v>82</v>
      </c>
      <c r="AY542" s="18" t="s">
        <v>135</v>
      </c>
      <c r="BE542" s="186">
        <f>IF(N542="základní",J542,0)</f>
        <v>0</v>
      </c>
      <c r="BF542" s="186">
        <f>IF(N542="snížená",J542,0)</f>
        <v>0</v>
      </c>
      <c r="BG542" s="186">
        <f>IF(N542="zákl. přenesená",J542,0)</f>
        <v>0</v>
      </c>
      <c r="BH542" s="186">
        <f>IF(N542="sníž. přenesená",J542,0)</f>
        <v>0</v>
      </c>
      <c r="BI542" s="186">
        <f>IF(N542="nulová",J542,0)</f>
        <v>0</v>
      </c>
      <c r="BJ542" s="18" t="s">
        <v>80</v>
      </c>
      <c r="BK542" s="186">
        <f>ROUND(I542*H542,2)</f>
        <v>0</v>
      </c>
      <c r="BL542" s="18" t="s">
        <v>790</v>
      </c>
      <c r="BM542" s="185" t="s">
        <v>797</v>
      </c>
    </row>
    <row r="543" spans="1:65" s="2" customFormat="1" ht="16.5" customHeight="1">
      <c r="A543" s="35"/>
      <c r="B543" s="36"/>
      <c r="C543" s="174" t="s">
        <v>798</v>
      </c>
      <c r="D543" s="174" t="s">
        <v>138</v>
      </c>
      <c r="E543" s="175" t="s">
        <v>799</v>
      </c>
      <c r="F543" s="176" t="s">
        <v>800</v>
      </c>
      <c r="G543" s="177" t="s">
        <v>368</v>
      </c>
      <c r="H543" s="178">
        <v>1</v>
      </c>
      <c r="I543" s="179"/>
      <c r="J543" s="180">
        <f>ROUND(I543*H543,2)</f>
        <v>0</v>
      </c>
      <c r="K543" s="176" t="s">
        <v>19</v>
      </c>
      <c r="L543" s="40"/>
      <c r="M543" s="181" t="s">
        <v>19</v>
      </c>
      <c r="N543" s="182" t="s">
        <v>43</v>
      </c>
      <c r="O543" s="65"/>
      <c r="P543" s="183">
        <f>O543*H543</f>
        <v>0</v>
      </c>
      <c r="Q543" s="183">
        <v>0</v>
      </c>
      <c r="R543" s="183">
        <f>Q543*H543</f>
        <v>0</v>
      </c>
      <c r="S543" s="183">
        <v>0</v>
      </c>
      <c r="T543" s="184">
        <f>S543*H543</f>
        <v>0</v>
      </c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R543" s="185" t="s">
        <v>790</v>
      </c>
      <c r="AT543" s="185" t="s">
        <v>138</v>
      </c>
      <c r="AU543" s="185" t="s">
        <v>82</v>
      </c>
      <c r="AY543" s="18" t="s">
        <v>135</v>
      </c>
      <c r="BE543" s="186">
        <f>IF(N543="základní",J543,0)</f>
        <v>0</v>
      </c>
      <c r="BF543" s="186">
        <f>IF(N543="snížená",J543,0)</f>
        <v>0</v>
      </c>
      <c r="BG543" s="186">
        <f>IF(N543="zákl. přenesená",J543,0)</f>
        <v>0</v>
      </c>
      <c r="BH543" s="186">
        <f>IF(N543="sníž. přenesená",J543,0)</f>
        <v>0</v>
      </c>
      <c r="BI543" s="186">
        <f>IF(N543="nulová",J543,0)</f>
        <v>0</v>
      </c>
      <c r="BJ543" s="18" t="s">
        <v>80</v>
      </c>
      <c r="BK543" s="186">
        <f>ROUND(I543*H543,2)</f>
        <v>0</v>
      </c>
      <c r="BL543" s="18" t="s">
        <v>790</v>
      </c>
      <c r="BM543" s="185" t="s">
        <v>801</v>
      </c>
    </row>
    <row r="544" spans="1:65" s="2" customFormat="1" ht="16.5" customHeight="1">
      <c r="A544" s="35"/>
      <c r="B544" s="36"/>
      <c r="C544" s="174" t="s">
        <v>802</v>
      </c>
      <c r="D544" s="174" t="s">
        <v>138</v>
      </c>
      <c r="E544" s="175" t="s">
        <v>803</v>
      </c>
      <c r="F544" s="176" t="s">
        <v>804</v>
      </c>
      <c r="G544" s="177" t="s">
        <v>368</v>
      </c>
      <c r="H544" s="178">
        <v>1</v>
      </c>
      <c r="I544" s="179"/>
      <c r="J544" s="180">
        <f>ROUND(I544*H544,2)</f>
        <v>0</v>
      </c>
      <c r="K544" s="176" t="s">
        <v>19</v>
      </c>
      <c r="L544" s="40"/>
      <c r="M544" s="235" t="s">
        <v>19</v>
      </c>
      <c r="N544" s="236" t="s">
        <v>43</v>
      </c>
      <c r="O544" s="237"/>
      <c r="P544" s="238">
        <f>O544*H544</f>
        <v>0</v>
      </c>
      <c r="Q544" s="238">
        <v>0</v>
      </c>
      <c r="R544" s="238">
        <f>Q544*H544</f>
        <v>0</v>
      </c>
      <c r="S544" s="238">
        <v>0</v>
      </c>
      <c r="T544" s="239">
        <f>S544*H544</f>
        <v>0</v>
      </c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R544" s="185" t="s">
        <v>790</v>
      </c>
      <c r="AT544" s="185" t="s">
        <v>138</v>
      </c>
      <c r="AU544" s="185" t="s">
        <v>82</v>
      </c>
      <c r="AY544" s="18" t="s">
        <v>135</v>
      </c>
      <c r="BE544" s="186">
        <f>IF(N544="základní",J544,0)</f>
        <v>0</v>
      </c>
      <c r="BF544" s="186">
        <f>IF(N544="snížená",J544,0)</f>
        <v>0</v>
      </c>
      <c r="BG544" s="186">
        <f>IF(N544="zákl. přenesená",J544,0)</f>
        <v>0</v>
      </c>
      <c r="BH544" s="186">
        <f>IF(N544="sníž. přenesená",J544,0)</f>
        <v>0</v>
      </c>
      <c r="BI544" s="186">
        <f>IF(N544="nulová",J544,0)</f>
        <v>0</v>
      </c>
      <c r="BJ544" s="18" t="s">
        <v>80</v>
      </c>
      <c r="BK544" s="186">
        <f>ROUND(I544*H544,2)</f>
        <v>0</v>
      </c>
      <c r="BL544" s="18" t="s">
        <v>790</v>
      </c>
      <c r="BM544" s="185" t="s">
        <v>805</v>
      </c>
    </row>
    <row r="545" spans="1:31" s="2" customFormat="1" ht="6.95" customHeight="1">
      <c r="A545" s="35"/>
      <c r="B545" s="48"/>
      <c r="C545" s="49"/>
      <c r="D545" s="49"/>
      <c r="E545" s="49"/>
      <c r="F545" s="49"/>
      <c r="G545" s="49"/>
      <c r="H545" s="49"/>
      <c r="I545" s="49"/>
      <c r="J545" s="49"/>
      <c r="K545" s="49"/>
      <c r="L545" s="40"/>
      <c r="M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</row>
  </sheetData>
  <sheetProtection algorithmName="SHA-512" hashValue="FzGJ52shNcS9+1xl659p6KTzi4/sHnjRCHSmMFFy8Jj9nQSAkAxH5CqdOEhZGqWkxoZMKdEuJrC9o6PIL0jY5A==" saltValue="dbvqtxhPCEQ1HRAd/o521oPlZz4RCcJYv011xJKZ57gh8PS0KS3/UiEpWzW8m7ifU0b7x1Q7feX+iLvnIM5Syw==" spinCount="100000" sheet="1" objects="1" scenarios="1" formatColumns="0" formatRows="0" autoFilter="0"/>
  <autoFilter ref="C99:K544"/>
  <mergeCells count="9">
    <mergeCell ref="E50:H50"/>
    <mergeCell ref="E90:H90"/>
    <mergeCell ref="E92:H92"/>
    <mergeCell ref="L2:V2"/>
    <mergeCell ref="E7:H7"/>
    <mergeCell ref="E9:H9"/>
    <mergeCell ref="E18:H18"/>
    <mergeCell ref="E27:H27"/>
    <mergeCell ref="E48:H48"/>
  </mergeCells>
  <hyperlinks>
    <hyperlink ref="F104" r:id="rId1" display="https://podminky.urs.cz/item/CS_URS_2022_02/311272221"/>
    <hyperlink ref="F108" r:id="rId2" display="https://podminky.urs.cz/item/CS_URS_2022_02/413941121"/>
    <hyperlink ref="F115" r:id="rId3" display="https://podminky.urs.cz/item/CS_URS_2022_02/413941123"/>
    <hyperlink ref="F125" r:id="rId4" display="https://podminky.urs.cz/item/CS_URS_2022_02/611131121"/>
    <hyperlink ref="F128" r:id="rId5" display="https://podminky.urs.cz/item/CS_URS_2022_02/611142001"/>
    <hyperlink ref="F131" r:id="rId6" display="https://podminky.urs.cz/item/CS_URS_2022_02/611321131"/>
    <hyperlink ref="F134" r:id="rId7" display="https://podminky.urs.cz/item/CS_URS_2022_02/611335401"/>
    <hyperlink ref="F137" r:id="rId8" display="https://podminky.urs.cz/item/CS_URS_2022_02/612131121"/>
    <hyperlink ref="F148" r:id="rId9" display="https://podminky.urs.cz/item/CS_URS_2022_02/612142001"/>
    <hyperlink ref="F157" r:id="rId10" display="https://podminky.urs.cz/item/CS_URS_2022_02/612321131"/>
    <hyperlink ref="F166" r:id="rId11" display="https://podminky.urs.cz/item/CS_URS_2022_02/612325302"/>
    <hyperlink ref="F171" r:id="rId12" display="https://podminky.urs.cz/item/CS_URS_2022_02/612335402"/>
    <hyperlink ref="F178" r:id="rId13" display="https://podminky.urs.cz/item/CS_URS_2022_02/619991001"/>
    <hyperlink ref="F181" r:id="rId14" display="https://podminky.urs.cz/item/CS_URS_2022_02/622131101"/>
    <hyperlink ref="F183" r:id="rId15" display="https://podminky.urs.cz/item/CS_URS_2022_02/622142001"/>
    <hyperlink ref="F190" r:id="rId16" display="https://podminky.urs.cz/item/CS_URS_2022_02/622151011"/>
    <hyperlink ref="F197" r:id="rId17" display="https://podminky.urs.cz/item/CS_URS_2022_02/622321111"/>
    <hyperlink ref="F199" r:id="rId18" display="https://podminky.urs.cz/item/CS_URS_2022_02/622531012"/>
    <hyperlink ref="F206" r:id="rId19" display="https://podminky.urs.cz/item/CS_URS_2022_02/631311234"/>
    <hyperlink ref="F210" r:id="rId20" display="https://podminky.urs.cz/item/CS_URS_2022_02/631312141"/>
    <hyperlink ref="F215" r:id="rId21" display="https://podminky.urs.cz/item/CS_URS_2022_02/631319203"/>
    <hyperlink ref="F218" r:id="rId22" display="https://podminky.urs.cz/item/CS_URS_2022_02/949101112"/>
    <hyperlink ref="F223" r:id="rId23" display="https://podminky.urs.cz/item/CS_URS_2022_02/952901111"/>
    <hyperlink ref="F226" r:id="rId24" display="https://podminky.urs.cz/item/CS_URS_2022_02/962032241"/>
    <hyperlink ref="F233" r:id="rId25" display="https://podminky.urs.cz/item/CS_URS_2022_02/965042231"/>
    <hyperlink ref="F237" r:id="rId26" display="https://podminky.urs.cz/item/CS_URS_2022_02/965081223"/>
    <hyperlink ref="F240" r:id="rId27" display="https://podminky.urs.cz/item/CS_URS_2022_02/974042565"/>
    <hyperlink ref="F245" r:id="rId28" display="https://podminky.urs.cz/item/CS_URS_2022_02/974042587"/>
    <hyperlink ref="F248" r:id="rId29" display="https://podminky.urs.cz/item/CS_URS_2022_02/978035117"/>
    <hyperlink ref="F255" r:id="rId30" display="https://podminky.urs.cz/item/CS_URS_2022_02/978059541"/>
    <hyperlink ref="F263" r:id="rId31" display="https://podminky.urs.cz/item/CS_URS_2022_02/997013211"/>
    <hyperlink ref="F265" r:id="rId32" display="https://podminky.urs.cz/item/CS_URS_2022_02/997013501"/>
    <hyperlink ref="F267" r:id="rId33" display="https://podminky.urs.cz/item/CS_URS_2022_02/997013509"/>
    <hyperlink ref="F270" r:id="rId34" display="https://podminky.urs.cz/item/CS_URS_2022_02/997013631"/>
    <hyperlink ref="F274" r:id="rId35" display="https://podminky.urs.cz/item/CS_URS_2022_02/998017001"/>
    <hyperlink ref="F278" r:id="rId36" display="https://podminky.urs.cz/item/CS_URS_2022_02/741311813"/>
    <hyperlink ref="F280" r:id="rId37" display="https://podminky.urs.cz/item/CS_URS_2022_02/741315823"/>
    <hyperlink ref="F282" r:id="rId38" display="https://podminky.urs.cz/item/CS_URS_2022_02/741371811"/>
    <hyperlink ref="F285" r:id="rId39" display="https://podminky.urs.cz/item/CS_URS_2022_02/751322011"/>
    <hyperlink ref="F288" r:id="rId40" display="https://podminky.urs.cz/item/CS_URS_2022_02/751510041"/>
    <hyperlink ref="F291" r:id="rId41" display="https://podminky.urs.cz/item/CS_URS_2022_02/751572101"/>
    <hyperlink ref="F294" r:id="rId42" display="https://podminky.urs.cz/item/CS_URS_2022_02/998751101"/>
    <hyperlink ref="F296" r:id="rId43" display="https://podminky.urs.cz/item/CS_URS_2022_02/998751181"/>
    <hyperlink ref="F299" r:id="rId44" display="https://podminky.urs.cz/item/CS_URS_2022_02/763121466"/>
    <hyperlink ref="F304" r:id="rId45" display="https://podminky.urs.cz/item/CS_URS_2022_02/763211124"/>
    <hyperlink ref="F309" r:id="rId46" display="https://podminky.urs.cz/item/CS_URS_2022_02/763211235"/>
    <hyperlink ref="F312" r:id="rId47" display="https://podminky.urs.cz/item/CS_URS_2022_02/998763301"/>
    <hyperlink ref="F314" r:id="rId48" display="https://podminky.urs.cz/item/CS_URS_2022_02/998763381"/>
    <hyperlink ref="F317" r:id="rId49" display="https://podminky.urs.cz/item/CS_URS_2022_02/764216642"/>
    <hyperlink ref="F320" r:id="rId50" display="https://podminky.urs.cz/item/CS_URS_2022_02/998764101"/>
    <hyperlink ref="F322" r:id="rId51" display="https://podminky.urs.cz/item/CS_URS_2022_02/998764181"/>
    <hyperlink ref="F329" r:id="rId52" display="https://podminky.urs.cz/item/CS_URS_2022_02/998766101"/>
    <hyperlink ref="F331" r:id="rId53" display="https://podminky.urs.cz/item/CS_URS_2022_02/998766181"/>
    <hyperlink ref="F336" r:id="rId54" display="https://podminky.urs.cz/item/CS_URS_2022_02/998767101"/>
    <hyperlink ref="F339" r:id="rId55" display="https://podminky.urs.cz/item/CS_URS_2022_02/771111011"/>
    <hyperlink ref="F345" r:id="rId56" display="https://podminky.urs.cz/item/CS_URS_2022_02/771121011"/>
    <hyperlink ref="F351" r:id="rId57" display="https://podminky.urs.cz/item/CS_URS_2022_02/771151022"/>
    <hyperlink ref="F357" r:id="rId58" display="https://podminky.urs.cz/item/CS_URS_2022_02/771474112"/>
    <hyperlink ref="F363" r:id="rId59" display="https://podminky.urs.cz/item/CS_URS_2022_02/771574113"/>
    <hyperlink ref="F371" r:id="rId60" display="https://podminky.urs.cz/item/CS_URS_2022_02/771591112"/>
    <hyperlink ref="F374" r:id="rId61" display="https://podminky.urs.cz/item/CS_URS_2022_02/771591115"/>
    <hyperlink ref="F377" r:id="rId62" display="https://podminky.urs.cz/item/CS_URS_2022_02/771591241"/>
    <hyperlink ref="F379" r:id="rId63" display="https://podminky.urs.cz/item/CS_URS_2022_02/771591251"/>
    <hyperlink ref="F381" r:id="rId64" display="https://podminky.urs.cz/item/CS_URS_2022_02/771591264"/>
    <hyperlink ref="F384" r:id="rId65" display="https://podminky.urs.cz/item/CS_URS_2022_02/771592011"/>
    <hyperlink ref="F390" r:id="rId66" display="https://podminky.urs.cz/item/CS_URS_2022_02/998771101"/>
    <hyperlink ref="F392" r:id="rId67" display="https://podminky.urs.cz/item/CS_URS_2022_02/998771181"/>
    <hyperlink ref="F395" r:id="rId68" display="https://podminky.urs.cz/item/CS_URS_2022_02/781111011"/>
    <hyperlink ref="F402" r:id="rId69" display="https://podminky.urs.cz/item/CS_URS_2022_02/781121011"/>
    <hyperlink ref="F409" r:id="rId70" display="https://podminky.urs.cz/item/CS_URS_2022_02/781131112"/>
    <hyperlink ref="F413" r:id="rId71" display="https://podminky.urs.cz/item/CS_URS_2022_02/781131232"/>
    <hyperlink ref="F416" r:id="rId72" display="https://podminky.urs.cz/item/CS_URS_2022_02/781474113"/>
    <hyperlink ref="F425" r:id="rId73" display="https://podminky.urs.cz/item/CS_URS_2022_02/781494111"/>
    <hyperlink ref="F428" r:id="rId74" display="https://podminky.urs.cz/item/CS_URS_2022_02/781495115"/>
    <hyperlink ref="F434" r:id="rId75" display="https://podminky.urs.cz/item/CS_URS_2022_02/781495142"/>
    <hyperlink ref="F436" r:id="rId76" display="https://podminky.urs.cz/item/CS_URS_2022_02/781495211"/>
    <hyperlink ref="F443" r:id="rId77" display="https://podminky.urs.cz/item/CS_URS_2022_02/998781101"/>
    <hyperlink ref="F445" r:id="rId78" display="https://podminky.urs.cz/item/CS_URS_2022_02/998781181"/>
    <hyperlink ref="F448" r:id="rId79" display="https://podminky.urs.cz/item/CS_URS_2022_02/783301401"/>
    <hyperlink ref="F458" r:id="rId80" display="https://podminky.urs.cz/item/CS_URS_2022_02/783314101"/>
    <hyperlink ref="F468" r:id="rId81" display="https://podminky.urs.cz/item/CS_URS_2022_02/783315101"/>
    <hyperlink ref="F478" r:id="rId82" display="https://podminky.urs.cz/item/CS_URS_2022_02/783317101"/>
    <hyperlink ref="F488" r:id="rId83" display="https://podminky.urs.cz/item/CS_URS_2022_02/783604140"/>
    <hyperlink ref="F492" r:id="rId84" display="https://podminky.urs.cz/item/CS_URS_2022_02/783606823"/>
    <hyperlink ref="F495" r:id="rId85" display="https://podminky.urs.cz/item/CS_URS_2022_02/783606824"/>
    <hyperlink ref="F498" r:id="rId86" display="https://podminky.urs.cz/item/CS_URS_2022_02/783607240"/>
    <hyperlink ref="F503" r:id="rId87" display="https://podminky.urs.cz/item/CS_URS_2022_02/784111003"/>
    <hyperlink ref="F515" r:id="rId88" display="https://podminky.urs.cz/item/CS_URS_2022_02/784181114"/>
    <hyperlink ref="F527" r:id="rId89" display="https://podminky.urs.cz/item/CS_URS_2022_02/784211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8" t="s">
        <v>85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92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1" t="str">
        <f>'Rekapitulace stavby'!K6</f>
        <v>Kamencové jezero - oprava sociálního zařízení</v>
      </c>
      <c r="F7" s="362"/>
      <c r="G7" s="362"/>
      <c r="H7" s="362"/>
      <c r="L7" s="21"/>
    </row>
    <row r="8" spans="1:31" s="2" customFormat="1" ht="12" customHeight="1">
      <c r="A8" s="35"/>
      <c r="B8" s="40"/>
      <c r="C8" s="35"/>
      <c r="D8" s="106" t="s">
        <v>93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3" t="s">
        <v>806</v>
      </c>
      <c r="F9" s="364"/>
      <c r="G9" s="364"/>
      <c r="H9" s="364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24. 10. 2022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 xml:space="preserve"> </v>
      </c>
      <c r="F15" s="35"/>
      <c r="G15" s="35"/>
      <c r="H15" s="35"/>
      <c r="I15" s="106" t="s">
        <v>28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5" t="str">
        <f>'Rekapitulace stavby'!E14</f>
        <v>Vyplň údaj</v>
      </c>
      <c r="F18" s="366"/>
      <c r="G18" s="366"/>
      <c r="H18" s="366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807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35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7" t="s">
        <v>19</v>
      </c>
      <c r="F27" s="367"/>
      <c r="G27" s="367"/>
      <c r="H27" s="367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ROUND(J87,2)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ROUND((SUM(BE87:BE110)),2)</f>
        <v>0</v>
      </c>
      <c r="G33" s="35"/>
      <c r="H33" s="35"/>
      <c r="I33" s="119">
        <v>0.21</v>
      </c>
      <c r="J33" s="118">
        <f>ROUND(((SUM(BE87:BE110))*I33),2)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ROUND((SUM(BF87:BF110)),2)</f>
        <v>0</v>
      </c>
      <c r="G34" s="35"/>
      <c r="H34" s="35"/>
      <c r="I34" s="119">
        <v>0.15</v>
      </c>
      <c r="J34" s="118">
        <f>ROUND(((SUM(BF87:BF110))*I34),2)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ROUND((SUM(BG87:BG110)),2)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ROUND((SUM(BH87:BH110)),2)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ROUND((SUM(BI87:BI110)),2)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95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8" t="str">
        <f>E7</f>
        <v>Kamencové jezero - oprava sociálního zařízení</v>
      </c>
      <c r="F48" s="369"/>
      <c r="G48" s="369"/>
      <c r="H48" s="369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93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1" t="str">
        <f>E9</f>
        <v>SO 02 - Elektro</v>
      </c>
      <c r="F50" s="370"/>
      <c r="G50" s="370"/>
      <c r="H50" s="370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Chomutov</v>
      </c>
      <c r="G52" s="37"/>
      <c r="H52" s="37"/>
      <c r="I52" s="30" t="s">
        <v>23</v>
      </c>
      <c r="J52" s="60" t="str">
        <f>IF(J12="","",J12)</f>
        <v>24. 10. 2022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 xml:space="preserve"> </v>
      </c>
      <c r="G54" s="37"/>
      <c r="H54" s="37"/>
      <c r="I54" s="30" t="s">
        <v>31</v>
      </c>
      <c r="J54" s="33" t="str">
        <f>E21</f>
        <v>KAP atelier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Jaroslav Kudláček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96</v>
      </c>
      <c r="D57" s="132"/>
      <c r="E57" s="132"/>
      <c r="F57" s="132"/>
      <c r="G57" s="132"/>
      <c r="H57" s="132"/>
      <c r="I57" s="132"/>
      <c r="J57" s="133" t="s">
        <v>97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J87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98</v>
      </c>
    </row>
    <row r="60" spans="2:12" s="9" customFormat="1" ht="24.95" customHeight="1">
      <c r="B60" s="135"/>
      <c r="C60" s="136"/>
      <c r="D60" s="137" t="s">
        <v>808</v>
      </c>
      <c r="E60" s="138"/>
      <c r="F60" s="138"/>
      <c r="G60" s="138"/>
      <c r="H60" s="138"/>
      <c r="I60" s="138"/>
      <c r="J60" s="139">
        <f>J88</f>
        <v>0</v>
      </c>
      <c r="K60" s="136"/>
      <c r="L60" s="140"/>
    </row>
    <row r="61" spans="2:12" s="10" customFormat="1" ht="19.9" customHeight="1">
      <c r="B61" s="141"/>
      <c r="C61" s="142"/>
      <c r="D61" s="143" t="s">
        <v>809</v>
      </c>
      <c r="E61" s="144"/>
      <c r="F61" s="144"/>
      <c r="G61" s="144"/>
      <c r="H61" s="144"/>
      <c r="I61" s="144"/>
      <c r="J61" s="145">
        <f>J89</f>
        <v>0</v>
      </c>
      <c r="K61" s="142"/>
      <c r="L61" s="146"/>
    </row>
    <row r="62" spans="2:12" s="10" customFormat="1" ht="19.9" customHeight="1">
      <c r="B62" s="141"/>
      <c r="C62" s="142"/>
      <c r="D62" s="143" t="s">
        <v>810</v>
      </c>
      <c r="E62" s="144"/>
      <c r="F62" s="144"/>
      <c r="G62" s="144"/>
      <c r="H62" s="144"/>
      <c r="I62" s="144"/>
      <c r="J62" s="145">
        <f>J93</f>
        <v>0</v>
      </c>
      <c r="K62" s="142"/>
      <c r="L62" s="146"/>
    </row>
    <row r="63" spans="2:12" s="10" customFormat="1" ht="19.9" customHeight="1">
      <c r="B63" s="141"/>
      <c r="C63" s="142"/>
      <c r="D63" s="143" t="s">
        <v>811</v>
      </c>
      <c r="E63" s="144"/>
      <c r="F63" s="144"/>
      <c r="G63" s="144"/>
      <c r="H63" s="144"/>
      <c r="I63" s="144"/>
      <c r="J63" s="145">
        <f>J98</f>
        <v>0</v>
      </c>
      <c r="K63" s="142"/>
      <c r="L63" s="146"/>
    </row>
    <row r="64" spans="2:12" s="10" customFormat="1" ht="19.9" customHeight="1">
      <c r="B64" s="141"/>
      <c r="C64" s="142"/>
      <c r="D64" s="143" t="s">
        <v>812</v>
      </c>
      <c r="E64" s="144"/>
      <c r="F64" s="144"/>
      <c r="G64" s="144"/>
      <c r="H64" s="144"/>
      <c r="I64" s="144"/>
      <c r="J64" s="145">
        <f>J102</f>
        <v>0</v>
      </c>
      <c r="K64" s="142"/>
      <c r="L64" s="146"/>
    </row>
    <row r="65" spans="2:12" s="10" customFormat="1" ht="19.9" customHeight="1">
      <c r="B65" s="141"/>
      <c r="C65" s="142"/>
      <c r="D65" s="143" t="s">
        <v>813</v>
      </c>
      <c r="E65" s="144"/>
      <c r="F65" s="144"/>
      <c r="G65" s="144"/>
      <c r="H65" s="144"/>
      <c r="I65" s="144"/>
      <c r="J65" s="145">
        <f>J105</f>
        <v>0</v>
      </c>
      <c r="K65" s="142"/>
      <c r="L65" s="146"/>
    </row>
    <row r="66" spans="2:12" s="9" customFormat="1" ht="24.95" customHeight="1">
      <c r="B66" s="135"/>
      <c r="C66" s="136"/>
      <c r="D66" s="137" t="s">
        <v>814</v>
      </c>
      <c r="E66" s="138"/>
      <c r="F66" s="138"/>
      <c r="G66" s="138"/>
      <c r="H66" s="138"/>
      <c r="I66" s="138"/>
      <c r="J66" s="139">
        <f>J108</f>
        <v>0</v>
      </c>
      <c r="K66" s="136"/>
      <c r="L66" s="140"/>
    </row>
    <row r="67" spans="2:12" s="10" customFormat="1" ht="19.9" customHeight="1">
      <c r="B67" s="141"/>
      <c r="C67" s="142"/>
      <c r="D67" s="143" t="s">
        <v>815</v>
      </c>
      <c r="E67" s="144"/>
      <c r="F67" s="144"/>
      <c r="G67" s="144"/>
      <c r="H67" s="144"/>
      <c r="I67" s="144"/>
      <c r="J67" s="145">
        <f>J109</f>
        <v>0</v>
      </c>
      <c r="K67" s="142"/>
      <c r="L67" s="146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4" t="s">
        <v>120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16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68" t="str">
        <f>E7</f>
        <v>Kamencové jezero - oprava sociálního zařízení</v>
      </c>
      <c r="F77" s="369"/>
      <c r="G77" s="369"/>
      <c r="H77" s="369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93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21" t="str">
        <f>E9</f>
        <v>SO 02 - Elektro</v>
      </c>
      <c r="F79" s="370"/>
      <c r="G79" s="370"/>
      <c r="H79" s="370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21</v>
      </c>
      <c r="D81" s="37"/>
      <c r="E81" s="37"/>
      <c r="F81" s="28" t="str">
        <f>F12</f>
        <v>Chomutov</v>
      </c>
      <c r="G81" s="37"/>
      <c r="H81" s="37"/>
      <c r="I81" s="30" t="s">
        <v>23</v>
      </c>
      <c r="J81" s="60" t="str">
        <f>IF(J12="","",J12)</f>
        <v>24. 10. 2022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25</v>
      </c>
      <c r="D83" s="37"/>
      <c r="E83" s="37"/>
      <c r="F83" s="28" t="str">
        <f>E15</f>
        <v xml:space="preserve"> </v>
      </c>
      <c r="G83" s="37"/>
      <c r="H83" s="37"/>
      <c r="I83" s="30" t="s">
        <v>31</v>
      </c>
      <c r="J83" s="33" t="str">
        <f>E21</f>
        <v>KAP atelier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29</v>
      </c>
      <c r="D84" s="37"/>
      <c r="E84" s="37"/>
      <c r="F84" s="28" t="str">
        <f>IF(E18="","",E18)</f>
        <v>Vyplň údaj</v>
      </c>
      <c r="G84" s="37"/>
      <c r="H84" s="37"/>
      <c r="I84" s="30" t="s">
        <v>34</v>
      </c>
      <c r="J84" s="33" t="str">
        <f>E24</f>
        <v>Jaroslav Kudláček</v>
      </c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47"/>
      <c r="B86" s="148"/>
      <c r="C86" s="149" t="s">
        <v>121</v>
      </c>
      <c r="D86" s="150" t="s">
        <v>57</v>
      </c>
      <c r="E86" s="150" t="s">
        <v>53</v>
      </c>
      <c r="F86" s="150" t="s">
        <v>54</v>
      </c>
      <c r="G86" s="150" t="s">
        <v>122</v>
      </c>
      <c r="H86" s="150" t="s">
        <v>123</v>
      </c>
      <c r="I86" s="150" t="s">
        <v>124</v>
      </c>
      <c r="J86" s="150" t="s">
        <v>97</v>
      </c>
      <c r="K86" s="151" t="s">
        <v>125</v>
      </c>
      <c r="L86" s="152"/>
      <c r="M86" s="69" t="s">
        <v>19</v>
      </c>
      <c r="N86" s="70" t="s">
        <v>42</v>
      </c>
      <c r="O86" s="70" t="s">
        <v>126</v>
      </c>
      <c r="P86" s="70" t="s">
        <v>127</v>
      </c>
      <c r="Q86" s="70" t="s">
        <v>128</v>
      </c>
      <c r="R86" s="70" t="s">
        <v>129</v>
      </c>
      <c r="S86" s="70" t="s">
        <v>130</v>
      </c>
      <c r="T86" s="71" t="s">
        <v>131</v>
      </c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</row>
    <row r="87" spans="1:63" s="2" customFormat="1" ht="22.9" customHeight="1">
      <c r="A87" s="35"/>
      <c r="B87" s="36"/>
      <c r="C87" s="76" t="s">
        <v>132</v>
      </c>
      <c r="D87" s="37"/>
      <c r="E87" s="37"/>
      <c r="F87" s="37"/>
      <c r="G87" s="37"/>
      <c r="H87" s="37"/>
      <c r="I87" s="37"/>
      <c r="J87" s="153">
        <f>BK87</f>
        <v>0</v>
      </c>
      <c r="K87" s="37"/>
      <c r="L87" s="40"/>
      <c r="M87" s="72"/>
      <c r="N87" s="154"/>
      <c r="O87" s="73"/>
      <c r="P87" s="155">
        <f>P88+P108</f>
        <v>0</v>
      </c>
      <c r="Q87" s="73"/>
      <c r="R87" s="155">
        <f>R88+R108</f>
        <v>0</v>
      </c>
      <c r="S87" s="73"/>
      <c r="T87" s="156">
        <f>T88+T108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71</v>
      </c>
      <c r="AU87" s="18" t="s">
        <v>98</v>
      </c>
      <c r="BK87" s="157">
        <f>BK88+BK108</f>
        <v>0</v>
      </c>
    </row>
    <row r="88" spans="2:63" s="12" customFormat="1" ht="25.9" customHeight="1">
      <c r="B88" s="158"/>
      <c r="C88" s="159"/>
      <c r="D88" s="160" t="s">
        <v>71</v>
      </c>
      <c r="E88" s="161" t="s">
        <v>816</v>
      </c>
      <c r="F88" s="161" t="s">
        <v>817</v>
      </c>
      <c r="G88" s="159"/>
      <c r="H88" s="159"/>
      <c r="I88" s="162"/>
      <c r="J88" s="163">
        <f>BK88</f>
        <v>0</v>
      </c>
      <c r="K88" s="159"/>
      <c r="L88" s="164"/>
      <c r="M88" s="165"/>
      <c r="N88" s="166"/>
      <c r="O88" s="166"/>
      <c r="P88" s="167">
        <f>P89+P93+P98+P102+P105</f>
        <v>0</v>
      </c>
      <c r="Q88" s="166"/>
      <c r="R88" s="167">
        <f>R89+R93+R98+R102+R105</f>
        <v>0</v>
      </c>
      <c r="S88" s="166"/>
      <c r="T88" s="168">
        <f>T89+T93+T98+T102+T105</f>
        <v>0</v>
      </c>
      <c r="AR88" s="169" t="s">
        <v>80</v>
      </c>
      <c r="AT88" s="170" t="s">
        <v>71</v>
      </c>
      <c r="AU88" s="170" t="s">
        <v>72</v>
      </c>
      <c r="AY88" s="169" t="s">
        <v>135</v>
      </c>
      <c r="BK88" s="171">
        <f>BK89+BK93+BK98+BK102+BK105</f>
        <v>0</v>
      </c>
    </row>
    <row r="89" spans="2:63" s="12" customFormat="1" ht="22.9" customHeight="1">
      <c r="B89" s="158"/>
      <c r="C89" s="159"/>
      <c r="D89" s="160" t="s">
        <v>71</v>
      </c>
      <c r="E89" s="172" t="s">
        <v>818</v>
      </c>
      <c r="F89" s="172" t="s">
        <v>819</v>
      </c>
      <c r="G89" s="159"/>
      <c r="H89" s="159"/>
      <c r="I89" s="162"/>
      <c r="J89" s="173">
        <f>BK89</f>
        <v>0</v>
      </c>
      <c r="K89" s="159"/>
      <c r="L89" s="164"/>
      <c r="M89" s="165"/>
      <c r="N89" s="166"/>
      <c r="O89" s="166"/>
      <c r="P89" s="167">
        <f>SUM(P90:P92)</f>
        <v>0</v>
      </c>
      <c r="Q89" s="166"/>
      <c r="R89" s="167">
        <f>SUM(R90:R92)</f>
        <v>0</v>
      </c>
      <c r="S89" s="166"/>
      <c r="T89" s="168">
        <f>SUM(T90:T92)</f>
        <v>0</v>
      </c>
      <c r="AR89" s="169" t="s">
        <v>80</v>
      </c>
      <c r="AT89" s="170" t="s">
        <v>71</v>
      </c>
      <c r="AU89" s="170" t="s">
        <v>80</v>
      </c>
      <c r="AY89" s="169" t="s">
        <v>135</v>
      </c>
      <c r="BK89" s="171">
        <f>SUM(BK90:BK92)</f>
        <v>0</v>
      </c>
    </row>
    <row r="90" spans="1:65" s="2" customFormat="1" ht="16.5" customHeight="1">
      <c r="A90" s="35"/>
      <c r="B90" s="36"/>
      <c r="C90" s="174" t="s">
        <v>80</v>
      </c>
      <c r="D90" s="174" t="s">
        <v>138</v>
      </c>
      <c r="E90" s="175" t="s">
        <v>820</v>
      </c>
      <c r="F90" s="176" t="s">
        <v>821</v>
      </c>
      <c r="G90" s="177" t="s">
        <v>822</v>
      </c>
      <c r="H90" s="178">
        <v>1</v>
      </c>
      <c r="I90" s="179"/>
      <c r="J90" s="180">
        <f>ROUND(I90*H90,2)</f>
        <v>0</v>
      </c>
      <c r="K90" s="176" t="s">
        <v>19</v>
      </c>
      <c r="L90" s="40"/>
      <c r="M90" s="181" t="s">
        <v>19</v>
      </c>
      <c r="N90" s="182" t="s">
        <v>43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143</v>
      </c>
      <c r="AT90" s="185" t="s">
        <v>138</v>
      </c>
      <c r="AU90" s="185" t="s">
        <v>82</v>
      </c>
      <c r="AY90" s="18" t="s">
        <v>135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80</v>
      </c>
      <c r="BK90" s="186">
        <f>ROUND(I90*H90,2)</f>
        <v>0</v>
      </c>
      <c r="BL90" s="18" t="s">
        <v>143</v>
      </c>
      <c r="BM90" s="185" t="s">
        <v>82</v>
      </c>
    </row>
    <row r="91" spans="1:65" s="2" customFormat="1" ht="16.5" customHeight="1">
      <c r="A91" s="35"/>
      <c r="B91" s="36"/>
      <c r="C91" s="174" t="s">
        <v>82</v>
      </c>
      <c r="D91" s="174" t="s">
        <v>138</v>
      </c>
      <c r="E91" s="175" t="s">
        <v>823</v>
      </c>
      <c r="F91" s="176" t="s">
        <v>824</v>
      </c>
      <c r="G91" s="177" t="s">
        <v>822</v>
      </c>
      <c r="H91" s="178">
        <v>1</v>
      </c>
      <c r="I91" s="179"/>
      <c r="J91" s="180">
        <f>ROUND(I91*H91,2)</f>
        <v>0</v>
      </c>
      <c r="K91" s="176" t="s">
        <v>19</v>
      </c>
      <c r="L91" s="40"/>
      <c r="M91" s="181" t="s">
        <v>19</v>
      </c>
      <c r="N91" s="182" t="s">
        <v>43</v>
      </c>
      <c r="O91" s="65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5" t="s">
        <v>143</v>
      </c>
      <c r="AT91" s="185" t="s">
        <v>138</v>
      </c>
      <c r="AU91" s="185" t="s">
        <v>82</v>
      </c>
      <c r="AY91" s="18" t="s">
        <v>135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8" t="s">
        <v>80</v>
      </c>
      <c r="BK91" s="186">
        <f>ROUND(I91*H91,2)</f>
        <v>0</v>
      </c>
      <c r="BL91" s="18" t="s">
        <v>143</v>
      </c>
      <c r="BM91" s="185" t="s">
        <v>143</v>
      </c>
    </row>
    <row r="92" spans="1:65" s="2" customFormat="1" ht="16.5" customHeight="1">
      <c r="A92" s="35"/>
      <c r="B92" s="36"/>
      <c r="C92" s="174" t="s">
        <v>136</v>
      </c>
      <c r="D92" s="174" t="s">
        <v>138</v>
      </c>
      <c r="E92" s="175" t="s">
        <v>825</v>
      </c>
      <c r="F92" s="176" t="s">
        <v>826</v>
      </c>
      <c r="G92" s="177" t="s">
        <v>822</v>
      </c>
      <c r="H92" s="178">
        <v>1</v>
      </c>
      <c r="I92" s="179"/>
      <c r="J92" s="180">
        <f>ROUND(I92*H92,2)</f>
        <v>0</v>
      </c>
      <c r="K92" s="176" t="s">
        <v>19</v>
      </c>
      <c r="L92" s="40"/>
      <c r="M92" s="181" t="s">
        <v>19</v>
      </c>
      <c r="N92" s="182" t="s">
        <v>43</v>
      </c>
      <c r="O92" s="65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5" t="s">
        <v>143</v>
      </c>
      <c r="AT92" s="185" t="s">
        <v>138</v>
      </c>
      <c r="AU92" s="185" t="s">
        <v>82</v>
      </c>
      <c r="AY92" s="18" t="s">
        <v>135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8" t="s">
        <v>80</v>
      </c>
      <c r="BK92" s="186">
        <f>ROUND(I92*H92,2)</f>
        <v>0</v>
      </c>
      <c r="BL92" s="18" t="s">
        <v>143</v>
      </c>
      <c r="BM92" s="185" t="s">
        <v>178</v>
      </c>
    </row>
    <row r="93" spans="2:63" s="12" customFormat="1" ht="22.9" customHeight="1">
      <c r="B93" s="158"/>
      <c r="C93" s="159"/>
      <c r="D93" s="160" t="s">
        <v>71</v>
      </c>
      <c r="E93" s="172" t="s">
        <v>827</v>
      </c>
      <c r="F93" s="172" t="s">
        <v>828</v>
      </c>
      <c r="G93" s="159"/>
      <c r="H93" s="159"/>
      <c r="I93" s="162"/>
      <c r="J93" s="173">
        <f>BK93</f>
        <v>0</v>
      </c>
      <c r="K93" s="159"/>
      <c r="L93" s="164"/>
      <c r="M93" s="165"/>
      <c r="N93" s="166"/>
      <c r="O93" s="166"/>
      <c r="P93" s="167">
        <f>SUM(P94:P97)</f>
        <v>0</v>
      </c>
      <c r="Q93" s="166"/>
      <c r="R93" s="167">
        <f>SUM(R94:R97)</f>
        <v>0</v>
      </c>
      <c r="S93" s="166"/>
      <c r="T93" s="168">
        <f>SUM(T94:T97)</f>
        <v>0</v>
      </c>
      <c r="AR93" s="169" t="s">
        <v>80</v>
      </c>
      <c r="AT93" s="170" t="s">
        <v>71</v>
      </c>
      <c r="AU93" s="170" t="s">
        <v>80</v>
      </c>
      <c r="AY93" s="169" t="s">
        <v>135</v>
      </c>
      <c r="BK93" s="171">
        <f>SUM(BK94:BK97)</f>
        <v>0</v>
      </c>
    </row>
    <row r="94" spans="1:65" s="2" customFormat="1" ht="21.75" customHeight="1">
      <c r="A94" s="35"/>
      <c r="B94" s="36"/>
      <c r="C94" s="174" t="s">
        <v>143</v>
      </c>
      <c r="D94" s="174" t="s">
        <v>138</v>
      </c>
      <c r="E94" s="175" t="s">
        <v>829</v>
      </c>
      <c r="F94" s="176" t="s">
        <v>830</v>
      </c>
      <c r="G94" s="177" t="s">
        <v>822</v>
      </c>
      <c r="H94" s="178">
        <v>1</v>
      </c>
      <c r="I94" s="179"/>
      <c r="J94" s="180">
        <f>ROUND(I94*H94,2)</f>
        <v>0</v>
      </c>
      <c r="K94" s="176" t="s">
        <v>19</v>
      </c>
      <c r="L94" s="40"/>
      <c r="M94" s="181" t="s">
        <v>19</v>
      </c>
      <c r="N94" s="182" t="s">
        <v>43</v>
      </c>
      <c r="O94" s="65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143</v>
      </c>
      <c r="AT94" s="185" t="s">
        <v>138</v>
      </c>
      <c r="AU94" s="185" t="s">
        <v>82</v>
      </c>
      <c r="AY94" s="18" t="s">
        <v>135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80</v>
      </c>
      <c r="BK94" s="186">
        <f>ROUND(I94*H94,2)</f>
        <v>0</v>
      </c>
      <c r="BL94" s="18" t="s">
        <v>143</v>
      </c>
      <c r="BM94" s="185" t="s">
        <v>161</v>
      </c>
    </row>
    <row r="95" spans="1:65" s="2" customFormat="1" ht="24.2" customHeight="1">
      <c r="A95" s="35"/>
      <c r="B95" s="36"/>
      <c r="C95" s="174" t="s">
        <v>173</v>
      </c>
      <c r="D95" s="174" t="s">
        <v>138</v>
      </c>
      <c r="E95" s="175" t="s">
        <v>831</v>
      </c>
      <c r="F95" s="176" t="s">
        <v>832</v>
      </c>
      <c r="G95" s="177" t="s">
        <v>822</v>
      </c>
      <c r="H95" s="178">
        <v>1</v>
      </c>
      <c r="I95" s="179"/>
      <c r="J95" s="180">
        <f>ROUND(I95*H95,2)</f>
        <v>0</v>
      </c>
      <c r="K95" s="176" t="s">
        <v>19</v>
      </c>
      <c r="L95" s="40"/>
      <c r="M95" s="181" t="s">
        <v>19</v>
      </c>
      <c r="N95" s="182" t="s">
        <v>43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143</v>
      </c>
      <c r="AT95" s="185" t="s">
        <v>138</v>
      </c>
      <c r="AU95" s="185" t="s">
        <v>82</v>
      </c>
      <c r="AY95" s="18" t="s">
        <v>135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80</v>
      </c>
      <c r="BK95" s="186">
        <f>ROUND(I95*H95,2)</f>
        <v>0</v>
      </c>
      <c r="BL95" s="18" t="s">
        <v>143</v>
      </c>
      <c r="BM95" s="185" t="s">
        <v>199</v>
      </c>
    </row>
    <row r="96" spans="1:65" s="2" customFormat="1" ht="24.2" customHeight="1">
      <c r="A96" s="35"/>
      <c r="B96" s="36"/>
      <c r="C96" s="174" t="s">
        <v>178</v>
      </c>
      <c r="D96" s="174" t="s">
        <v>138</v>
      </c>
      <c r="E96" s="175" t="s">
        <v>833</v>
      </c>
      <c r="F96" s="176" t="s">
        <v>834</v>
      </c>
      <c r="G96" s="177" t="s">
        <v>822</v>
      </c>
      <c r="H96" s="178">
        <v>1</v>
      </c>
      <c r="I96" s="179"/>
      <c r="J96" s="180">
        <f>ROUND(I96*H96,2)</f>
        <v>0</v>
      </c>
      <c r="K96" s="176" t="s">
        <v>19</v>
      </c>
      <c r="L96" s="40"/>
      <c r="M96" s="181" t="s">
        <v>19</v>
      </c>
      <c r="N96" s="182" t="s">
        <v>43</v>
      </c>
      <c r="O96" s="65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143</v>
      </c>
      <c r="AT96" s="185" t="s">
        <v>138</v>
      </c>
      <c r="AU96" s="185" t="s">
        <v>82</v>
      </c>
      <c r="AY96" s="18" t="s">
        <v>135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8" t="s">
        <v>80</v>
      </c>
      <c r="BK96" s="186">
        <f>ROUND(I96*H96,2)</f>
        <v>0</v>
      </c>
      <c r="BL96" s="18" t="s">
        <v>143</v>
      </c>
      <c r="BM96" s="185" t="s">
        <v>221</v>
      </c>
    </row>
    <row r="97" spans="1:65" s="2" customFormat="1" ht="16.5" customHeight="1">
      <c r="A97" s="35"/>
      <c r="B97" s="36"/>
      <c r="C97" s="174" t="s">
        <v>185</v>
      </c>
      <c r="D97" s="174" t="s">
        <v>138</v>
      </c>
      <c r="E97" s="175" t="s">
        <v>835</v>
      </c>
      <c r="F97" s="176" t="s">
        <v>836</v>
      </c>
      <c r="G97" s="177" t="s">
        <v>822</v>
      </c>
      <c r="H97" s="178">
        <v>1</v>
      </c>
      <c r="I97" s="179"/>
      <c r="J97" s="180">
        <f>ROUND(I97*H97,2)</f>
        <v>0</v>
      </c>
      <c r="K97" s="176" t="s">
        <v>19</v>
      </c>
      <c r="L97" s="40"/>
      <c r="M97" s="181" t="s">
        <v>19</v>
      </c>
      <c r="N97" s="182" t="s">
        <v>43</v>
      </c>
      <c r="O97" s="65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143</v>
      </c>
      <c r="AT97" s="185" t="s">
        <v>138</v>
      </c>
      <c r="AU97" s="185" t="s">
        <v>82</v>
      </c>
      <c r="AY97" s="18" t="s">
        <v>135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80</v>
      </c>
      <c r="BK97" s="186">
        <f>ROUND(I97*H97,2)</f>
        <v>0</v>
      </c>
      <c r="BL97" s="18" t="s">
        <v>143</v>
      </c>
      <c r="BM97" s="185" t="s">
        <v>235</v>
      </c>
    </row>
    <row r="98" spans="2:63" s="12" customFormat="1" ht="22.9" customHeight="1">
      <c r="B98" s="158"/>
      <c r="C98" s="159"/>
      <c r="D98" s="160" t="s">
        <v>71</v>
      </c>
      <c r="E98" s="172" t="s">
        <v>837</v>
      </c>
      <c r="F98" s="172" t="s">
        <v>838</v>
      </c>
      <c r="G98" s="159"/>
      <c r="H98" s="159"/>
      <c r="I98" s="162"/>
      <c r="J98" s="173">
        <f>BK98</f>
        <v>0</v>
      </c>
      <c r="K98" s="159"/>
      <c r="L98" s="164"/>
      <c r="M98" s="165"/>
      <c r="N98" s="166"/>
      <c r="O98" s="166"/>
      <c r="P98" s="167">
        <f>SUM(P99:P101)</f>
        <v>0</v>
      </c>
      <c r="Q98" s="166"/>
      <c r="R98" s="167">
        <f>SUM(R99:R101)</f>
        <v>0</v>
      </c>
      <c r="S98" s="166"/>
      <c r="T98" s="168">
        <f>SUM(T99:T101)</f>
        <v>0</v>
      </c>
      <c r="AR98" s="169" t="s">
        <v>80</v>
      </c>
      <c r="AT98" s="170" t="s">
        <v>71</v>
      </c>
      <c r="AU98" s="170" t="s">
        <v>80</v>
      </c>
      <c r="AY98" s="169" t="s">
        <v>135</v>
      </c>
      <c r="BK98" s="171">
        <f>SUM(BK99:BK101)</f>
        <v>0</v>
      </c>
    </row>
    <row r="99" spans="1:65" s="2" customFormat="1" ht="16.5" customHeight="1">
      <c r="A99" s="35"/>
      <c r="B99" s="36"/>
      <c r="C99" s="174" t="s">
        <v>161</v>
      </c>
      <c r="D99" s="174" t="s">
        <v>138</v>
      </c>
      <c r="E99" s="175" t="s">
        <v>839</v>
      </c>
      <c r="F99" s="176" t="s">
        <v>840</v>
      </c>
      <c r="G99" s="177" t="s">
        <v>332</v>
      </c>
      <c r="H99" s="178">
        <v>5</v>
      </c>
      <c r="I99" s="179"/>
      <c r="J99" s="180">
        <f>ROUND(I99*H99,2)</f>
        <v>0</v>
      </c>
      <c r="K99" s="176" t="s">
        <v>19</v>
      </c>
      <c r="L99" s="40"/>
      <c r="M99" s="181" t="s">
        <v>19</v>
      </c>
      <c r="N99" s="182" t="s">
        <v>43</v>
      </c>
      <c r="O99" s="65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143</v>
      </c>
      <c r="AT99" s="185" t="s">
        <v>138</v>
      </c>
      <c r="AU99" s="185" t="s">
        <v>82</v>
      </c>
      <c r="AY99" s="18" t="s">
        <v>135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80</v>
      </c>
      <c r="BK99" s="186">
        <f>ROUND(I99*H99,2)</f>
        <v>0</v>
      </c>
      <c r="BL99" s="18" t="s">
        <v>143</v>
      </c>
      <c r="BM99" s="185" t="s">
        <v>247</v>
      </c>
    </row>
    <row r="100" spans="1:65" s="2" customFormat="1" ht="16.5" customHeight="1">
      <c r="A100" s="35"/>
      <c r="B100" s="36"/>
      <c r="C100" s="174" t="s">
        <v>194</v>
      </c>
      <c r="D100" s="174" t="s">
        <v>138</v>
      </c>
      <c r="E100" s="175" t="s">
        <v>841</v>
      </c>
      <c r="F100" s="176" t="s">
        <v>842</v>
      </c>
      <c r="G100" s="177" t="s">
        <v>332</v>
      </c>
      <c r="H100" s="178">
        <v>35</v>
      </c>
      <c r="I100" s="179"/>
      <c r="J100" s="180">
        <f>ROUND(I100*H100,2)</f>
        <v>0</v>
      </c>
      <c r="K100" s="176" t="s">
        <v>19</v>
      </c>
      <c r="L100" s="40"/>
      <c r="M100" s="181" t="s">
        <v>19</v>
      </c>
      <c r="N100" s="182" t="s">
        <v>43</v>
      </c>
      <c r="O100" s="65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5" t="s">
        <v>143</v>
      </c>
      <c r="AT100" s="185" t="s">
        <v>138</v>
      </c>
      <c r="AU100" s="185" t="s">
        <v>82</v>
      </c>
      <c r="AY100" s="18" t="s">
        <v>135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18" t="s">
        <v>80</v>
      </c>
      <c r="BK100" s="186">
        <f>ROUND(I100*H100,2)</f>
        <v>0</v>
      </c>
      <c r="BL100" s="18" t="s">
        <v>143</v>
      </c>
      <c r="BM100" s="185" t="s">
        <v>261</v>
      </c>
    </row>
    <row r="101" spans="1:65" s="2" customFormat="1" ht="16.5" customHeight="1">
      <c r="A101" s="35"/>
      <c r="B101" s="36"/>
      <c r="C101" s="174" t="s">
        <v>199</v>
      </c>
      <c r="D101" s="174" t="s">
        <v>138</v>
      </c>
      <c r="E101" s="175" t="s">
        <v>843</v>
      </c>
      <c r="F101" s="176" t="s">
        <v>844</v>
      </c>
      <c r="G101" s="177" t="s">
        <v>332</v>
      </c>
      <c r="H101" s="178">
        <v>3</v>
      </c>
      <c r="I101" s="179"/>
      <c r="J101" s="180">
        <f>ROUND(I101*H101,2)</f>
        <v>0</v>
      </c>
      <c r="K101" s="176" t="s">
        <v>19</v>
      </c>
      <c r="L101" s="40"/>
      <c r="M101" s="181" t="s">
        <v>19</v>
      </c>
      <c r="N101" s="182" t="s">
        <v>43</v>
      </c>
      <c r="O101" s="65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5" t="s">
        <v>143</v>
      </c>
      <c r="AT101" s="185" t="s">
        <v>138</v>
      </c>
      <c r="AU101" s="185" t="s">
        <v>82</v>
      </c>
      <c r="AY101" s="18" t="s">
        <v>135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18" t="s">
        <v>80</v>
      </c>
      <c r="BK101" s="186">
        <f>ROUND(I101*H101,2)</f>
        <v>0</v>
      </c>
      <c r="BL101" s="18" t="s">
        <v>143</v>
      </c>
      <c r="BM101" s="185" t="s">
        <v>271</v>
      </c>
    </row>
    <row r="102" spans="2:63" s="12" customFormat="1" ht="22.9" customHeight="1">
      <c r="B102" s="158"/>
      <c r="C102" s="159"/>
      <c r="D102" s="160" t="s">
        <v>71</v>
      </c>
      <c r="E102" s="172" t="s">
        <v>845</v>
      </c>
      <c r="F102" s="172" t="s">
        <v>846</v>
      </c>
      <c r="G102" s="159"/>
      <c r="H102" s="159"/>
      <c r="I102" s="162"/>
      <c r="J102" s="173">
        <f>BK102</f>
        <v>0</v>
      </c>
      <c r="K102" s="159"/>
      <c r="L102" s="164"/>
      <c r="M102" s="165"/>
      <c r="N102" s="166"/>
      <c r="O102" s="166"/>
      <c r="P102" s="167">
        <f>SUM(P103:P104)</f>
        <v>0</v>
      </c>
      <c r="Q102" s="166"/>
      <c r="R102" s="167">
        <f>SUM(R103:R104)</f>
        <v>0</v>
      </c>
      <c r="S102" s="166"/>
      <c r="T102" s="168">
        <f>SUM(T103:T104)</f>
        <v>0</v>
      </c>
      <c r="AR102" s="169" t="s">
        <v>80</v>
      </c>
      <c r="AT102" s="170" t="s">
        <v>71</v>
      </c>
      <c r="AU102" s="170" t="s">
        <v>80</v>
      </c>
      <c r="AY102" s="169" t="s">
        <v>135</v>
      </c>
      <c r="BK102" s="171">
        <f>SUM(BK103:BK104)</f>
        <v>0</v>
      </c>
    </row>
    <row r="103" spans="1:65" s="2" customFormat="1" ht="24.2" customHeight="1">
      <c r="A103" s="35"/>
      <c r="B103" s="36"/>
      <c r="C103" s="174" t="s">
        <v>212</v>
      </c>
      <c r="D103" s="174" t="s">
        <v>138</v>
      </c>
      <c r="E103" s="175" t="s">
        <v>847</v>
      </c>
      <c r="F103" s="176" t="s">
        <v>848</v>
      </c>
      <c r="G103" s="177" t="s">
        <v>849</v>
      </c>
      <c r="H103" s="178">
        <v>4</v>
      </c>
      <c r="I103" s="179"/>
      <c r="J103" s="180">
        <f>ROUND(I103*H103,2)</f>
        <v>0</v>
      </c>
      <c r="K103" s="176" t="s">
        <v>19</v>
      </c>
      <c r="L103" s="40"/>
      <c r="M103" s="181" t="s">
        <v>19</v>
      </c>
      <c r="N103" s="182" t="s">
        <v>43</v>
      </c>
      <c r="O103" s="65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143</v>
      </c>
      <c r="AT103" s="185" t="s">
        <v>138</v>
      </c>
      <c r="AU103" s="185" t="s">
        <v>82</v>
      </c>
      <c r="AY103" s="18" t="s">
        <v>135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8" t="s">
        <v>80</v>
      </c>
      <c r="BK103" s="186">
        <f>ROUND(I103*H103,2)</f>
        <v>0</v>
      </c>
      <c r="BL103" s="18" t="s">
        <v>143</v>
      </c>
      <c r="BM103" s="185" t="s">
        <v>283</v>
      </c>
    </row>
    <row r="104" spans="1:65" s="2" customFormat="1" ht="24.2" customHeight="1">
      <c r="A104" s="35"/>
      <c r="B104" s="36"/>
      <c r="C104" s="174" t="s">
        <v>221</v>
      </c>
      <c r="D104" s="174" t="s">
        <v>138</v>
      </c>
      <c r="E104" s="175" t="s">
        <v>850</v>
      </c>
      <c r="F104" s="176" t="s">
        <v>851</v>
      </c>
      <c r="G104" s="177" t="s">
        <v>849</v>
      </c>
      <c r="H104" s="178">
        <v>3</v>
      </c>
      <c r="I104" s="179"/>
      <c r="J104" s="180">
        <f>ROUND(I104*H104,2)</f>
        <v>0</v>
      </c>
      <c r="K104" s="176" t="s">
        <v>19</v>
      </c>
      <c r="L104" s="40"/>
      <c r="M104" s="181" t="s">
        <v>19</v>
      </c>
      <c r="N104" s="182" t="s">
        <v>43</v>
      </c>
      <c r="O104" s="65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143</v>
      </c>
      <c r="AT104" s="185" t="s">
        <v>138</v>
      </c>
      <c r="AU104" s="185" t="s">
        <v>82</v>
      </c>
      <c r="AY104" s="18" t="s">
        <v>135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8" t="s">
        <v>80</v>
      </c>
      <c r="BK104" s="186">
        <f>ROUND(I104*H104,2)</f>
        <v>0</v>
      </c>
      <c r="BL104" s="18" t="s">
        <v>143</v>
      </c>
      <c r="BM104" s="185" t="s">
        <v>296</v>
      </c>
    </row>
    <row r="105" spans="2:63" s="12" customFormat="1" ht="22.9" customHeight="1">
      <c r="B105" s="158"/>
      <c r="C105" s="159"/>
      <c r="D105" s="160" t="s">
        <v>71</v>
      </c>
      <c r="E105" s="172" t="s">
        <v>852</v>
      </c>
      <c r="F105" s="172" t="s">
        <v>853</v>
      </c>
      <c r="G105" s="159"/>
      <c r="H105" s="159"/>
      <c r="I105" s="162"/>
      <c r="J105" s="173">
        <f>BK105</f>
        <v>0</v>
      </c>
      <c r="K105" s="159"/>
      <c r="L105" s="164"/>
      <c r="M105" s="165"/>
      <c r="N105" s="166"/>
      <c r="O105" s="166"/>
      <c r="P105" s="167">
        <f>SUM(P106:P107)</f>
        <v>0</v>
      </c>
      <c r="Q105" s="166"/>
      <c r="R105" s="167">
        <f>SUM(R106:R107)</f>
        <v>0</v>
      </c>
      <c r="S105" s="166"/>
      <c r="T105" s="168">
        <f>SUM(T106:T107)</f>
        <v>0</v>
      </c>
      <c r="AR105" s="169" t="s">
        <v>80</v>
      </c>
      <c r="AT105" s="170" t="s">
        <v>71</v>
      </c>
      <c r="AU105" s="170" t="s">
        <v>80</v>
      </c>
      <c r="AY105" s="169" t="s">
        <v>135</v>
      </c>
      <c r="BK105" s="171">
        <f>SUM(BK106:BK107)</f>
        <v>0</v>
      </c>
    </row>
    <row r="106" spans="1:65" s="2" customFormat="1" ht="16.5" customHeight="1">
      <c r="A106" s="35"/>
      <c r="B106" s="36"/>
      <c r="C106" s="174" t="s">
        <v>228</v>
      </c>
      <c r="D106" s="174" t="s">
        <v>138</v>
      </c>
      <c r="E106" s="175" t="s">
        <v>854</v>
      </c>
      <c r="F106" s="176" t="s">
        <v>855</v>
      </c>
      <c r="G106" s="177" t="s">
        <v>856</v>
      </c>
      <c r="H106" s="178">
        <v>20</v>
      </c>
      <c r="I106" s="179"/>
      <c r="J106" s="180">
        <f>ROUND(I106*H106,2)</f>
        <v>0</v>
      </c>
      <c r="K106" s="176" t="s">
        <v>19</v>
      </c>
      <c r="L106" s="40"/>
      <c r="M106" s="181" t="s">
        <v>19</v>
      </c>
      <c r="N106" s="182" t="s">
        <v>43</v>
      </c>
      <c r="O106" s="65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143</v>
      </c>
      <c r="AT106" s="185" t="s">
        <v>138</v>
      </c>
      <c r="AU106" s="185" t="s">
        <v>82</v>
      </c>
      <c r="AY106" s="18" t="s">
        <v>135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80</v>
      </c>
      <c r="BK106" s="186">
        <f>ROUND(I106*H106,2)</f>
        <v>0</v>
      </c>
      <c r="BL106" s="18" t="s">
        <v>143</v>
      </c>
      <c r="BM106" s="185" t="s">
        <v>308</v>
      </c>
    </row>
    <row r="107" spans="1:65" s="2" customFormat="1" ht="16.5" customHeight="1">
      <c r="A107" s="35"/>
      <c r="B107" s="36"/>
      <c r="C107" s="174" t="s">
        <v>235</v>
      </c>
      <c r="D107" s="174" t="s">
        <v>138</v>
      </c>
      <c r="E107" s="175" t="s">
        <v>857</v>
      </c>
      <c r="F107" s="176" t="s">
        <v>858</v>
      </c>
      <c r="G107" s="177" t="s">
        <v>368</v>
      </c>
      <c r="H107" s="178">
        <v>1</v>
      </c>
      <c r="I107" s="179"/>
      <c r="J107" s="180">
        <f>ROUND(I107*H107,2)</f>
        <v>0</v>
      </c>
      <c r="K107" s="176" t="s">
        <v>19</v>
      </c>
      <c r="L107" s="40"/>
      <c r="M107" s="181" t="s">
        <v>19</v>
      </c>
      <c r="N107" s="182" t="s">
        <v>43</v>
      </c>
      <c r="O107" s="65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143</v>
      </c>
      <c r="AT107" s="185" t="s">
        <v>138</v>
      </c>
      <c r="AU107" s="185" t="s">
        <v>82</v>
      </c>
      <c r="AY107" s="18" t="s">
        <v>135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18" t="s">
        <v>80</v>
      </c>
      <c r="BK107" s="186">
        <f>ROUND(I107*H107,2)</f>
        <v>0</v>
      </c>
      <c r="BL107" s="18" t="s">
        <v>143</v>
      </c>
      <c r="BM107" s="185" t="s">
        <v>324</v>
      </c>
    </row>
    <row r="108" spans="2:63" s="12" customFormat="1" ht="25.9" customHeight="1">
      <c r="B108" s="158"/>
      <c r="C108" s="159"/>
      <c r="D108" s="160" t="s">
        <v>71</v>
      </c>
      <c r="E108" s="161" t="s">
        <v>859</v>
      </c>
      <c r="F108" s="161" t="s">
        <v>860</v>
      </c>
      <c r="G108" s="159"/>
      <c r="H108" s="159"/>
      <c r="I108" s="162"/>
      <c r="J108" s="163">
        <f>BK108</f>
        <v>0</v>
      </c>
      <c r="K108" s="159"/>
      <c r="L108" s="164"/>
      <c r="M108" s="165"/>
      <c r="N108" s="166"/>
      <c r="O108" s="166"/>
      <c r="P108" s="167">
        <f>P109</f>
        <v>0</v>
      </c>
      <c r="Q108" s="166"/>
      <c r="R108" s="167">
        <f>R109</f>
        <v>0</v>
      </c>
      <c r="S108" s="166"/>
      <c r="T108" s="168">
        <f>T109</f>
        <v>0</v>
      </c>
      <c r="AR108" s="169" t="s">
        <v>80</v>
      </c>
      <c r="AT108" s="170" t="s">
        <v>71</v>
      </c>
      <c r="AU108" s="170" t="s">
        <v>72</v>
      </c>
      <c r="AY108" s="169" t="s">
        <v>135</v>
      </c>
      <c r="BK108" s="171">
        <f>BK109</f>
        <v>0</v>
      </c>
    </row>
    <row r="109" spans="2:63" s="12" customFormat="1" ht="22.9" customHeight="1">
      <c r="B109" s="158"/>
      <c r="C109" s="159"/>
      <c r="D109" s="160" t="s">
        <v>71</v>
      </c>
      <c r="E109" s="172" t="s">
        <v>861</v>
      </c>
      <c r="F109" s="172" t="s">
        <v>862</v>
      </c>
      <c r="G109" s="159"/>
      <c r="H109" s="159"/>
      <c r="I109" s="162"/>
      <c r="J109" s="173">
        <f>BK109</f>
        <v>0</v>
      </c>
      <c r="K109" s="159"/>
      <c r="L109" s="164"/>
      <c r="M109" s="165"/>
      <c r="N109" s="166"/>
      <c r="O109" s="166"/>
      <c r="P109" s="167">
        <f>P110</f>
        <v>0</v>
      </c>
      <c r="Q109" s="166"/>
      <c r="R109" s="167">
        <f>R110</f>
        <v>0</v>
      </c>
      <c r="S109" s="166"/>
      <c r="T109" s="168">
        <f>T110</f>
        <v>0</v>
      </c>
      <c r="AR109" s="169" t="s">
        <v>80</v>
      </c>
      <c r="AT109" s="170" t="s">
        <v>71</v>
      </c>
      <c r="AU109" s="170" t="s">
        <v>80</v>
      </c>
      <c r="AY109" s="169" t="s">
        <v>135</v>
      </c>
      <c r="BK109" s="171">
        <f>BK110</f>
        <v>0</v>
      </c>
    </row>
    <row r="110" spans="1:65" s="2" customFormat="1" ht="16.5" customHeight="1">
      <c r="A110" s="35"/>
      <c r="B110" s="36"/>
      <c r="C110" s="174" t="s">
        <v>8</v>
      </c>
      <c r="D110" s="174" t="s">
        <v>138</v>
      </c>
      <c r="E110" s="175" t="s">
        <v>863</v>
      </c>
      <c r="F110" s="176" t="s">
        <v>864</v>
      </c>
      <c r="G110" s="177" t="s">
        <v>822</v>
      </c>
      <c r="H110" s="178">
        <v>1</v>
      </c>
      <c r="I110" s="179"/>
      <c r="J110" s="180">
        <f>ROUND(I110*H110,2)</f>
        <v>0</v>
      </c>
      <c r="K110" s="176" t="s">
        <v>19</v>
      </c>
      <c r="L110" s="40"/>
      <c r="M110" s="235" t="s">
        <v>19</v>
      </c>
      <c r="N110" s="236" t="s">
        <v>43</v>
      </c>
      <c r="O110" s="237"/>
      <c r="P110" s="238">
        <f>O110*H110</f>
        <v>0</v>
      </c>
      <c r="Q110" s="238">
        <v>0</v>
      </c>
      <c r="R110" s="238">
        <f>Q110*H110</f>
        <v>0</v>
      </c>
      <c r="S110" s="238">
        <v>0</v>
      </c>
      <c r="T110" s="239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143</v>
      </c>
      <c r="AT110" s="185" t="s">
        <v>138</v>
      </c>
      <c r="AU110" s="185" t="s">
        <v>82</v>
      </c>
      <c r="AY110" s="18" t="s">
        <v>135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8" t="s">
        <v>80</v>
      </c>
      <c r="BK110" s="186">
        <f>ROUND(I110*H110,2)</f>
        <v>0</v>
      </c>
      <c r="BL110" s="18" t="s">
        <v>143</v>
      </c>
      <c r="BM110" s="185" t="s">
        <v>336</v>
      </c>
    </row>
    <row r="111" spans="1:31" s="2" customFormat="1" ht="6.95" customHeight="1">
      <c r="A111" s="35"/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0"/>
      <c r="M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</sheetData>
  <sheetProtection algorithmName="SHA-512" hashValue="yyOKKidexhOnbUR6C5IyaPijx0z+efOICrbBz5v/jgrZD/bu2Jj+HH7Km+NjWRo/0aZaVRJ4SX1B7KIo+UTLYg==" saltValue="eQ+la/bqqogX0h/Y7uRrp4QCcPuhk+Yzn5ellw78ZbUKZmFIPSx54CmAgFFSQXnix8g4hbbBWBK/47cubMCLCQ==" spinCount="100000" sheet="1" objects="1" scenarios="1" formatColumns="0" formatRows="0" autoFilter="0"/>
  <autoFilter ref="C86:K110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8" t="s">
        <v>88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92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1" t="str">
        <f>'Rekapitulace stavby'!K6</f>
        <v>Kamencové jezero - oprava sociálního zařízení</v>
      </c>
      <c r="F7" s="362"/>
      <c r="G7" s="362"/>
      <c r="H7" s="362"/>
      <c r="L7" s="21"/>
    </row>
    <row r="8" spans="1:31" s="2" customFormat="1" ht="12" customHeight="1">
      <c r="A8" s="35"/>
      <c r="B8" s="40"/>
      <c r="C8" s="35"/>
      <c r="D8" s="106" t="s">
        <v>93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3" t="s">
        <v>865</v>
      </c>
      <c r="F9" s="364"/>
      <c r="G9" s="364"/>
      <c r="H9" s="364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24. 10. 2022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 xml:space="preserve"> </v>
      </c>
      <c r="F15" s="35"/>
      <c r="G15" s="35"/>
      <c r="H15" s="35"/>
      <c r="I15" s="106" t="s">
        <v>28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5" t="str">
        <f>'Rekapitulace stavby'!E14</f>
        <v>Vyplň údaj</v>
      </c>
      <c r="F18" s="366"/>
      <c r="G18" s="366"/>
      <c r="H18" s="366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35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7" t="s">
        <v>19</v>
      </c>
      <c r="F27" s="367"/>
      <c r="G27" s="367"/>
      <c r="H27" s="367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ROUND(J91,2)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ROUND((SUM(BE91:BE154)),2)</f>
        <v>0</v>
      </c>
      <c r="G33" s="35"/>
      <c r="H33" s="35"/>
      <c r="I33" s="119">
        <v>0.21</v>
      </c>
      <c r="J33" s="118">
        <f>ROUND(((SUM(BE91:BE154))*I33),2)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ROUND((SUM(BF91:BF154)),2)</f>
        <v>0</v>
      </c>
      <c r="G34" s="35"/>
      <c r="H34" s="35"/>
      <c r="I34" s="119">
        <v>0.15</v>
      </c>
      <c r="J34" s="118">
        <f>ROUND(((SUM(BF91:BF154))*I34),2)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ROUND((SUM(BG91:BG154)),2)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ROUND((SUM(BH91:BH154)),2)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ROUND((SUM(BI91:BI154)),2)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95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8" t="str">
        <f>E7</f>
        <v>Kamencové jezero - oprava sociálního zařízení</v>
      </c>
      <c r="F48" s="369"/>
      <c r="G48" s="369"/>
      <c r="H48" s="369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93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1" t="str">
        <f>E9</f>
        <v>SO 03 - Vytápění</v>
      </c>
      <c r="F50" s="370"/>
      <c r="G50" s="370"/>
      <c r="H50" s="370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Chomutov</v>
      </c>
      <c r="G52" s="37"/>
      <c r="H52" s="37"/>
      <c r="I52" s="30" t="s">
        <v>23</v>
      </c>
      <c r="J52" s="60" t="str">
        <f>IF(J12="","",J12)</f>
        <v>24. 10. 2022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 xml:space="preserve"> </v>
      </c>
      <c r="G54" s="37"/>
      <c r="H54" s="37"/>
      <c r="I54" s="30" t="s">
        <v>31</v>
      </c>
      <c r="J54" s="33" t="str">
        <f>E21</f>
        <v>KAP atelier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Jaroslav Kudláček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96</v>
      </c>
      <c r="D57" s="132"/>
      <c r="E57" s="132"/>
      <c r="F57" s="132"/>
      <c r="G57" s="132"/>
      <c r="H57" s="132"/>
      <c r="I57" s="132"/>
      <c r="J57" s="133" t="s">
        <v>97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J91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98</v>
      </c>
    </row>
    <row r="60" spans="2:12" s="9" customFormat="1" ht="24.95" customHeight="1">
      <c r="B60" s="135"/>
      <c r="C60" s="136"/>
      <c r="D60" s="137" t="s">
        <v>99</v>
      </c>
      <c r="E60" s="138"/>
      <c r="F60" s="138"/>
      <c r="G60" s="138"/>
      <c r="H60" s="138"/>
      <c r="I60" s="138"/>
      <c r="J60" s="139">
        <f>J92</f>
        <v>0</v>
      </c>
      <c r="K60" s="136"/>
      <c r="L60" s="140"/>
    </row>
    <row r="61" spans="2:12" s="10" customFormat="1" ht="19.9" customHeight="1">
      <c r="B61" s="141"/>
      <c r="C61" s="142"/>
      <c r="D61" s="143" t="s">
        <v>103</v>
      </c>
      <c r="E61" s="144"/>
      <c r="F61" s="144"/>
      <c r="G61" s="144"/>
      <c r="H61" s="144"/>
      <c r="I61" s="144"/>
      <c r="J61" s="145">
        <f>J93</f>
        <v>0</v>
      </c>
      <c r="K61" s="142"/>
      <c r="L61" s="146"/>
    </row>
    <row r="62" spans="2:12" s="10" customFormat="1" ht="19.9" customHeight="1">
      <c r="B62" s="141"/>
      <c r="C62" s="142"/>
      <c r="D62" s="143" t="s">
        <v>105</v>
      </c>
      <c r="E62" s="144"/>
      <c r="F62" s="144"/>
      <c r="G62" s="144"/>
      <c r="H62" s="144"/>
      <c r="I62" s="144"/>
      <c r="J62" s="145">
        <f>J97</f>
        <v>0</v>
      </c>
      <c r="K62" s="142"/>
      <c r="L62" s="146"/>
    </row>
    <row r="63" spans="2:12" s="9" customFormat="1" ht="24.95" customHeight="1">
      <c r="B63" s="135"/>
      <c r="C63" s="136"/>
      <c r="D63" s="137" t="s">
        <v>106</v>
      </c>
      <c r="E63" s="138"/>
      <c r="F63" s="138"/>
      <c r="G63" s="138"/>
      <c r="H63" s="138"/>
      <c r="I63" s="138"/>
      <c r="J63" s="139">
        <f>J100</f>
        <v>0</v>
      </c>
      <c r="K63" s="136"/>
      <c r="L63" s="140"/>
    </row>
    <row r="64" spans="2:12" s="10" customFormat="1" ht="19.9" customHeight="1">
      <c r="B64" s="141"/>
      <c r="C64" s="142"/>
      <c r="D64" s="143" t="s">
        <v>866</v>
      </c>
      <c r="E64" s="144"/>
      <c r="F64" s="144"/>
      <c r="G64" s="144"/>
      <c r="H64" s="144"/>
      <c r="I64" s="144"/>
      <c r="J64" s="145">
        <f>J101</f>
        <v>0</v>
      </c>
      <c r="K64" s="142"/>
      <c r="L64" s="146"/>
    </row>
    <row r="65" spans="2:12" s="10" customFormat="1" ht="19.9" customHeight="1">
      <c r="B65" s="141"/>
      <c r="C65" s="142"/>
      <c r="D65" s="143" t="s">
        <v>867</v>
      </c>
      <c r="E65" s="144"/>
      <c r="F65" s="144"/>
      <c r="G65" s="144"/>
      <c r="H65" s="144"/>
      <c r="I65" s="144"/>
      <c r="J65" s="145">
        <f>J108</f>
        <v>0</v>
      </c>
      <c r="K65" s="142"/>
      <c r="L65" s="146"/>
    </row>
    <row r="66" spans="2:12" s="10" customFormat="1" ht="19.9" customHeight="1">
      <c r="B66" s="141"/>
      <c r="C66" s="142"/>
      <c r="D66" s="143" t="s">
        <v>868</v>
      </c>
      <c r="E66" s="144"/>
      <c r="F66" s="144"/>
      <c r="G66" s="144"/>
      <c r="H66" s="144"/>
      <c r="I66" s="144"/>
      <c r="J66" s="145">
        <f>J129</f>
        <v>0</v>
      </c>
      <c r="K66" s="142"/>
      <c r="L66" s="146"/>
    </row>
    <row r="67" spans="2:12" s="10" customFormat="1" ht="19.9" customHeight="1">
      <c r="B67" s="141"/>
      <c r="C67" s="142"/>
      <c r="D67" s="143" t="s">
        <v>869</v>
      </c>
      <c r="E67" s="144"/>
      <c r="F67" s="144"/>
      <c r="G67" s="144"/>
      <c r="H67" s="144"/>
      <c r="I67" s="144"/>
      <c r="J67" s="145">
        <f>J138</f>
        <v>0</v>
      </c>
      <c r="K67" s="142"/>
      <c r="L67" s="146"/>
    </row>
    <row r="68" spans="2:12" s="9" customFormat="1" ht="24.95" customHeight="1">
      <c r="B68" s="135"/>
      <c r="C68" s="136"/>
      <c r="D68" s="137" t="s">
        <v>117</v>
      </c>
      <c r="E68" s="138"/>
      <c r="F68" s="138"/>
      <c r="G68" s="138"/>
      <c r="H68" s="138"/>
      <c r="I68" s="138"/>
      <c r="J68" s="139">
        <f>J147</f>
        <v>0</v>
      </c>
      <c r="K68" s="136"/>
      <c r="L68" s="140"/>
    </row>
    <row r="69" spans="2:12" s="10" customFormat="1" ht="19.9" customHeight="1">
      <c r="B69" s="141"/>
      <c r="C69" s="142"/>
      <c r="D69" s="143" t="s">
        <v>870</v>
      </c>
      <c r="E69" s="144"/>
      <c r="F69" s="144"/>
      <c r="G69" s="144"/>
      <c r="H69" s="144"/>
      <c r="I69" s="144"/>
      <c r="J69" s="145">
        <f>J148</f>
        <v>0</v>
      </c>
      <c r="K69" s="142"/>
      <c r="L69" s="146"/>
    </row>
    <row r="70" spans="2:12" s="10" customFormat="1" ht="19.9" customHeight="1">
      <c r="B70" s="141"/>
      <c r="C70" s="142"/>
      <c r="D70" s="143" t="s">
        <v>118</v>
      </c>
      <c r="E70" s="144"/>
      <c r="F70" s="144"/>
      <c r="G70" s="144"/>
      <c r="H70" s="144"/>
      <c r="I70" s="144"/>
      <c r="J70" s="145">
        <f>J151</f>
        <v>0</v>
      </c>
      <c r="K70" s="142"/>
      <c r="L70" s="146"/>
    </row>
    <row r="71" spans="2:12" s="10" customFormat="1" ht="19.9" customHeight="1">
      <c r="B71" s="141"/>
      <c r="C71" s="142"/>
      <c r="D71" s="143" t="s">
        <v>871</v>
      </c>
      <c r="E71" s="144"/>
      <c r="F71" s="144"/>
      <c r="G71" s="144"/>
      <c r="H71" s="144"/>
      <c r="I71" s="144"/>
      <c r="J71" s="145">
        <f>J153</f>
        <v>0</v>
      </c>
      <c r="K71" s="142"/>
      <c r="L71" s="146"/>
    </row>
    <row r="72" spans="1:31" s="2" customFormat="1" ht="21.7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7" spans="1:31" s="2" customFormat="1" ht="6.95" customHeight="1">
      <c r="A77" s="35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4.95" customHeight="1">
      <c r="A78" s="35"/>
      <c r="B78" s="36"/>
      <c r="C78" s="24" t="s">
        <v>120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16</v>
      </c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6.5" customHeight="1">
      <c r="A81" s="35"/>
      <c r="B81" s="36"/>
      <c r="C81" s="37"/>
      <c r="D81" s="37"/>
      <c r="E81" s="368" t="str">
        <f>E7</f>
        <v>Kamencové jezero - oprava sociálního zařízení</v>
      </c>
      <c r="F81" s="369"/>
      <c r="G81" s="369"/>
      <c r="H81" s="369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30" t="s">
        <v>93</v>
      </c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6.5" customHeight="1">
      <c r="A83" s="35"/>
      <c r="B83" s="36"/>
      <c r="C83" s="37"/>
      <c r="D83" s="37"/>
      <c r="E83" s="321" t="str">
        <f>E9</f>
        <v>SO 03 - Vytápění</v>
      </c>
      <c r="F83" s="370"/>
      <c r="G83" s="370"/>
      <c r="H83" s="370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30" t="s">
        <v>21</v>
      </c>
      <c r="D85" s="37"/>
      <c r="E85" s="37"/>
      <c r="F85" s="28" t="str">
        <f>F12</f>
        <v>Chomutov</v>
      </c>
      <c r="G85" s="37"/>
      <c r="H85" s="37"/>
      <c r="I85" s="30" t="s">
        <v>23</v>
      </c>
      <c r="J85" s="60" t="str">
        <f>IF(J12="","",J12)</f>
        <v>24. 10. 2022</v>
      </c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5.2" customHeight="1">
      <c r="A87" s="35"/>
      <c r="B87" s="36"/>
      <c r="C87" s="30" t="s">
        <v>25</v>
      </c>
      <c r="D87" s="37"/>
      <c r="E87" s="37"/>
      <c r="F87" s="28" t="str">
        <f>E15</f>
        <v xml:space="preserve"> </v>
      </c>
      <c r="G87" s="37"/>
      <c r="H87" s="37"/>
      <c r="I87" s="30" t="s">
        <v>31</v>
      </c>
      <c r="J87" s="33" t="str">
        <f>E21</f>
        <v>KAP atelier s.r.o.</v>
      </c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5.2" customHeight="1">
      <c r="A88" s="35"/>
      <c r="B88" s="36"/>
      <c r="C88" s="30" t="s">
        <v>29</v>
      </c>
      <c r="D88" s="37"/>
      <c r="E88" s="37"/>
      <c r="F88" s="28" t="str">
        <f>IF(E18="","",E18)</f>
        <v>Vyplň údaj</v>
      </c>
      <c r="G88" s="37"/>
      <c r="H88" s="37"/>
      <c r="I88" s="30" t="s">
        <v>34</v>
      </c>
      <c r="J88" s="33" t="str">
        <f>E24</f>
        <v>Jaroslav Kudláček</v>
      </c>
      <c r="K88" s="37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0.35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10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11" customFormat="1" ht="29.25" customHeight="1">
      <c r="A90" s="147"/>
      <c r="B90" s="148"/>
      <c r="C90" s="149" t="s">
        <v>121</v>
      </c>
      <c r="D90" s="150" t="s">
        <v>57</v>
      </c>
      <c r="E90" s="150" t="s">
        <v>53</v>
      </c>
      <c r="F90" s="150" t="s">
        <v>54</v>
      </c>
      <c r="G90" s="150" t="s">
        <v>122</v>
      </c>
      <c r="H90" s="150" t="s">
        <v>123</v>
      </c>
      <c r="I90" s="150" t="s">
        <v>124</v>
      </c>
      <c r="J90" s="150" t="s">
        <v>97</v>
      </c>
      <c r="K90" s="151" t="s">
        <v>125</v>
      </c>
      <c r="L90" s="152"/>
      <c r="M90" s="69" t="s">
        <v>19</v>
      </c>
      <c r="N90" s="70" t="s">
        <v>42</v>
      </c>
      <c r="O90" s="70" t="s">
        <v>126</v>
      </c>
      <c r="P90" s="70" t="s">
        <v>127</v>
      </c>
      <c r="Q90" s="70" t="s">
        <v>128</v>
      </c>
      <c r="R90" s="70" t="s">
        <v>129</v>
      </c>
      <c r="S90" s="70" t="s">
        <v>130</v>
      </c>
      <c r="T90" s="71" t="s">
        <v>131</v>
      </c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</row>
    <row r="91" spans="1:63" s="2" customFormat="1" ht="22.9" customHeight="1">
      <c r="A91" s="35"/>
      <c r="B91" s="36"/>
      <c r="C91" s="76" t="s">
        <v>132</v>
      </c>
      <c r="D91" s="37"/>
      <c r="E91" s="37"/>
      <c r="F91" s="37"/>
      <c r="G91" s="37"/>
      <c r="H91" s="37"/>
      <c r="I91" s="37"/>
      <c r="J91" s="153">
        <f>BK91</f>
        <v>0</v>
      </c>
      <c r="K91" s="37"/>
      <c r="L91" s="40"/>
      <c r="M91" s="72"/>
      <c r="N91" s="154"/>
      <c r="O91" s="73"/>
      <c r="P91" s="155">
        <f>P92+P100+P147</f>
        <v>0</v>
      </c>
      <c r="Q91" s="73"/>
      <c r="R91" s="155">
        <f>R92+R100+R147</f>
        <v>0.11795199999999997</v>
      </c>
      <c r="S91" s="73"/>
      <c r="T91" s="156">
        <f>T92+T100+T147</f>
        <v>0.092708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71</v>
      </c>
      <c r="AU91" s="18" t="s">
        <v>98</v>
      </c>
      <c r="BK91" s="157">
        <f>BK92+BK100+BK147</f>
        <v>0</v>
      </c>
    </row>
    <row r="92" spans="2:63" s="12" customFormat="1" ht="25.9" customHeight="1">
      <c r="B92" s="158"/>
      <c r="C92" s="159"/>
      <c r="D92" s="160" t="s">
        <v>71</v>
      </c>
      <c r="E92" s="161" t="s">
        <v>133</v>
      </c>
      <c r="F92" s="161" t="s">
        <v>134</v>
      </c>
      <c r="G92" s="159"/>
      <c r="H92" s="159"/>
      <c r="I92" s="162"/>
      <c r="J92" s="163">
        <f>BK92</f>
        <v>0</v>
      </c>
      <c r="K92" s="159"/>
      <c r="L92" s="164"/>
      <c r="M92" s="165"/>
      <c r="N92" s="166"/>
      <c r="O92" s="166"/>
      <c r="P92" s="167">
        <f>P93+P97</f>
        <v>0</v>
      </c>
      <c r="Q92" s="166"/>
      <c r="R92" s="167">
        <f>R93+R97</f>
        <v>0.0013</v>
      </c>
      <c r="S92" s="166"/>
      <c r="T92" s="168">
        <f>T93+T97</f>
        <v>0</v>
      </c>
      <c r="AR92" s="169" t="s">
        <v>80</v>
      </c>
      <c r="AT92" s="170" t="s">
        <v>71</v>
      </c>
      <c r="AU92" s="170" t="s">
        <v>72</v>
      </c>
      <c r="AY92" s="169" t="s">
        <v>135</v>
      </c>
      <c r="BK92" s="171">
        <f>BK93+BK97</f>
        <v>0</v>
      </c>
    </row>
    <row r="93" spans="2:63" s="12" customFormat="1" ht="22.9" customHeight="1">
      <c r="B93" s="158"/>
      <c r="C93" s="159"/>
      <c r="D93" s="160" t="s">
        <v>71</v>
      </c>
      <c r="E93" s="172" t="s">
        <v>194</v>
      </c>
      <c r="F93" s="172" t="s">
        <v>295</v>
      </c>
      <c r="G93" s="159"/>
      <c r="H93" s="159"/>
      <c r="I93" s="162"/>
      <c r="J93" s="173">
        <f>BK93</f>
        <v>0</v>
      </c>
      <c r="K93" s="159"/>
      <c r="L93" s="164"/>
      <c r="M93" s="165"/>
      <c r="N93" s="166"/>
      <c r="O93" s="166"/>
      <c r="P93" s="167">
        <f>SUM(P94:P96)</f>
        <v>0</v>
      </c>
      <c r="Q93" s="166"/>
      <c r="R93" s="167">
        <f>SUM(R94:R96)</f>
        <v>0.0013</v>
      </c>
      <c r="S93" s="166"/>
      <c r="T93" s="168">
        <f>SUM(T94:T96)</f>
        <v>0</v>
      </c>
      <c r="AR93" s="169" t="s">
        <v>80</v>
      </c>
      <c r="AT93" s="170" t="s">
        <v>71</v>
      </c>
      <c r="AU93" s="170" t="s">
        <v>80</v>
      </c>
      <c r="AY93" s="169" t="s">
        <v>135</v>
      </c>
      <c r="BK93" s="171">
        <f>SUM(BK94:BK96)</f>
        <v>0</v>
      </c>
    </row>
    <row r="94" spans="1:65" s="2" customFormat="1" ht="24.2" customHeight="1">
      <c r="A94" s="35"/>
      <c r="B94" s="36"/>
      <c r="C94" s="174" t="s">
        <v>80</v>
      </c>
      <c r="D94" s="174" t="s">
        <v>138</v>
      </c>
      <c r="E94" s="175" t="s">
        <v>872</v>
      </c>
      <c r="F94" s="176" t="s">
        <v>873</v>
      </c>
      <c r="G94" s="177" t="s">
        <v>141</v>
      </c>
      <c r="H94" s="178">
        <v>10</v>
      </c>
      <c r="I94" s="179"/>
      <c r="J94" s="180">
        <f>ROUND(I94*H94,2)</f>
        <v>0</v>
      </c>
      <c r="K94" s="176" t="s">
        <v>142</v>
      </c>
      <c r="L94" s="40"/>
      <c r="M94" s="181" t="s">
        <v>19</v>
      </c>
      <c r="N94" s="182" t="s">
        <v>43</v>
      </c>
      <c r="O94" s="65"/>
      <c r="P94" s="183">
        <f>O94*H94</f>
        <v>0</v>
      </c>
      <c r="Q94" s="183">
        <v>0.00013</v>
      </c>
      <c r="R94" s="183">
        <f>Q94*H94</f>
        <v>0.0013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143</v>
      </c>
      <c r="AT94" s="185" t="s">
        <v>138</v>
      </c>
      <c r="AU94" s="185" t="s">
        <v>82</v>
      </c>
      <c r="AY94" s="18" t="s">
        <v>135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80</v>
      </c>
      <c r="BK94" s="186">
        <f>ROUND(I94*H94,2)</f>
        <v>0</v>
      </c>
      <c r="BL94" s="18" t="s">
        <v>143</v>
      </c>
      <c r="BM94" s="185" t="s">
        <v>874</v>
      </c>
    </row>
    <row r="95" spans="1:47" s="2" customFormat="1" ht="11.25">
      <c r="A95" s="35"/>
      <c r="B95" s="36"/>
      <c r="C95" s="37"/>
      <c r="D95" s="187" t="s">
        <v>145</v>
      </c>
      <c r="E95" s="37"/>
      <c r="F95" s="188" t="s">
        <v>875</v>
      </c>
      <c r="G95" s="37"/>
      <c r="H95" s="37"/>
      <c r="I95" s="189"/>
      <c r="J95" s="37"/>
      <c r="K95" s="37"/>
      <c r="L95" s="40"/>
      <c r="M95" s="190"/>
      <c r="N95" s="191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145</v>
      </c>
      <c r="AU95" s="18" t="s">
        <v>82</v>
      </c>
    </row>
    <row r="96" spans="2:51" s="13" customFormat="1" ht="11.25">
      <c r="B96" s="192"/>
      <c r="C96" s="193"/>
      <c r="D96" s="194" t="s">
        <v>147</v>
      </c>
      <c r="E96" s="195" t="s">
        <v>19</v>
      </c>
      <c r="F96" s="196" t="s">
        <v>199</v>
      </c>
      <c r="G96" s="193"/>
      <c r="H96" s="197">
        <v>10</v>
      </c>
      <c r="I96" s="198"/>
      <c r="J96" s="193"/>
      <c r="K96" s="193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147</v>
      </c>
      <c r="AU96" s="203" t="s">
        <v>82</v>
      </c>
      <c r="AV96" s="13" t="s">
        <v>82</v>
      </c>
      <c r="AW96" s="13" t="s">
        <v>33</v>
      </c>
      <c r="AX96" s="13" t="s">
        <v>80</v>
      </c>
      <c r="AY96" s="203" t="s">
        <v>135</v>
      </c>
    </row>
    <row r="97" spans="2:63" s="12" customFormat="1" ht="22.9" customHeight="1">
      <c r="B97" s="158"/>
      <c r="C97" s="159"/>
      <c r="D97" s="160" t="s">
        <v>71</v>
      </c>
      <c r="E97" s="172" t="s">
        <v>398</v>
      </c>
      <c r="F97" s="172" t="s">
        <v>399</v>
      </c>
      <c r="G97" s="159"/>
      <c r="H97" s="159"/>
      <c r="I97" s="162"/>
      <c r="J97" s="173">
        <f>BK97</f>
        <v>0</v>
      </c>
      <c r="K97" s="159"/>
      <c r="L97" s="164"/>
      <c r="M97" s="165"/>
      <c r="N97" s="166"/>
      <c r="O97" s="166"/>
      <c r="P97" s="167">
        <f>SUM(P98:P99)</f>
        <v>0</v>
      </c>
      <c r="Q97" s="166"/>
      <c r="R97" s="167">
        <f>SUM(R98:R99)</f>
        <v>0</v>
      </c>
      <c r="S97" s="166"/>
      <c r="T97" s="168">
        <f>SUM(T98:T99)</f>
        <v>0</v>
      </c>
      <c r="AR97" s="169" t="s">
        <v>80</v>
      </c>
      <c r="AT97" s="170" t="s">
        <v>71</v>
      </c>
      <c r="AU97" s="170" t="s">
        <v>80</v>
      </c>
      <c r="AY97" s="169" t="s">
        <v>135</v>
      </c>
      <c r="BK97" s="171">
        <f>SUM(BK98:BK99)</f>
        <v>0</v>
      </c>
    </row>
    <row r="98" spans="1:65" s="2" customFormat="1" ht="33" customHeight="1">
      <c r="A98" s="35"/>
      <c r="B98" s="36"/>
      <c r="C98" s="174" t="s">
        <v>82</v>
      </c>
      <c r="D98" s="174" t="s">
        <v>138</v>
      </c>
      <c r="E98" s="175" t="s">
        <v>876</v>
      </c>
      <c r="F98" s="176" t="s">
        <v>877</v>
      </c>
      <c r="G98" s="177" t="s">
        <v>152</v>
      </c>
      <c r="H98" s="178">
        <v>0.1</v>
      </c>
      <c r="I98" s="179"/>
      <c r="J98" s="180">
        <f>ROUND(I98*H98,2)</f>
        <v>0</v>
      </c>
      <c r="K98" s="176" t="s">
        <v>142</v>
      </c>
      <c r="L98" s="40"/>
      <c r="M98" s="181" t="s">
        <v>19</v>
      </c>
      <c r="N98" s="182" t="s">
        <v>43</v>
      </c>
      <c r="O98" s="65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143</v>
      </c>
      <c r="AT98" s="185" t="s">
        <v>138</v>
      </c>
      <c r="AU98" s="185" t="s">
        <v>82</v>
      </c>
      <c r="AY98" s="18" t="s">
        <v>135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8" t="s">
        <v>80</v>
      </c>
      <c r="BK98" s="186">
        <f>ROUND(I98*H98,2)</f>
        <v>0</v>
      </c>
      <c r="BL98" s="18" t="s">
        <v>143</v>
      </c>
      <c r="BM98" s="185" t="s">
        <v>878</v>
      </c>
    </row>
    <row r="99" spans="1:47" s="2" customFormat="1" ht="11.25">
      <c r="A99" s="35"/>
      <c r="B99" s="36"/>
      <c r="C99" s="37"/>
      <c r="D99" s="187" t="s">
        <v>145</v>
      </c>
      <c r="E99" s="37"/>
      <c r="F99" s="188" t="s">
        <v>879</v>
      </c>
      <c r="G99" s="37"/>
      <c r="H99" s="37"/>
      <c r="I99" s="189"/>
      <c r="J99" s="37"/>
      <c r="K99" s="37"/>
      <c r="L99" s="40"/>
      <c r="M99" s="190"/>
      <c r="N99" s="19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145</v>
      </c>
      <c r="AU99" s="18" t="s">
        <v>82</v>
      </c>
    </row>
    <row r="100" spans="2:63" s="12" customFormat="1" ht="25.9" customHeight="1">
      <c r="B100" s="158"/>
      <c r="C100" s="159"/>
      <c r="D100" s="160" t="s">
        <v>71</v>
      </c>
      <c r="E100" s="161" t="s">
        <v>405</v>
      </c>
      <c r="F100" s="161" t="s">
        <v>406</v>
      </c>
      <c r="G100" s="159"/>
      <c r="H100" s="159"/>
      <c r="I100" s="162"/>
      <c r="J100" s="163">
        <f>BK100</f>
        <v>0</v>
      </c>
      <c r="K100" s="159"/>
      <c r="L100" s="164"/>
      <c r="M100" s="165"/>
      <c r="N100" s="166"/>
      <c r="O100" s="166"/>
      <c r="P100" s="167">
        <f>P101+P108+P129+P138</f>
        <v>0</v>
      </c>
      <c r="Q100" s="166"/>
      <c r="R100" s="167">
        <f>R101+R108+R129+R138</f>
        <v>0.11665199999999998</v>
      </c>
      <c r="S100" s="166"/>
      <c r="T100" s="168">
        <f>T101+T108+T129+T138</f>
        <v>0.092708</v>
      </c>
      <c r="AR100" s="169" t="s">
        <v>82</v>
      </c>
      <c r="AT100" s="170" t="s">
        <v>71</v>
      </c>
      <c r="AU100" s="170" t="s">
        <v>72</v>
      </c>
      <c r="AY100" s="169" t="s">
        <v>135</v>
      </c>
      <c r="BK100" s="171">
        <f>BK101+BK108+BK129+BK138</f>
        <v>0</v>
      </c>
    </row>
    <row r="101" spans="2:63" s="12" customFormat="1" ht="22.9" customHeight="1">
      <c r="B101" s="158"/>
      <c r="C101" s="159"/>
      <c r="D101" s="160" t="s">
        <v>71</v>
      </c>
      <c r="E101" s="172" t="s">
        <v>880</v>
      </c>
      <c r="F101" s="172" t="s">
        <v>881</v>
      </c>
      <c r="G101" s="159"/>
      <c r="H101" s="159"/>
      <c r="I101" s="162"/>
      <c r="J101" s="173">
        <f>BK101</f>
        <v>0</v>
      </c>
      <c r="K101" s="159"/>
      <c r="L101" s="164"/>
      <c r="M101" s="165"/>
      <c r="N101" s="166"/>
      <c r="O101" s="166"/>
      <c r="P101" s="167">
        <f>SUM(P102:P107)</f>
        <v>0</v>
      </c>
      <c r="Q101" s="166"/>
      <c r="R101" s="167">
        <f>SUM(R102:R107)</f>
        <v>0.06122</v>
      </c>
      <c r="S101" s="166"/>
      <c r="T101" s="168">
        <f>SUM(T102:T107)</f>
        <v>0</v>
      </c>
      <c r="AR101" s="169" t="s">
        <v>82</v>
      </c>
      <c r="AT101" s="170" t="s">
        <v>71</v>
      </c>
      <c r="AU101" s="170" t="s">
        <v>80</v>
      </c>
      <c r="AY101" s="169" t="s">
        <v>135</v>
      </c>
      <c r="BK101" s="171">
        <f>SUM(BK102:BK107)</f>
        <v>0</v>
      </c>
    </row>
    <row r="102" spans="1:65" s="2" customFormat="1" ht="16.5" customHeight="1">
      <c r="A102" s="35"/>
      <c r="B102" s="36"/>
      <c r="C102" s="174" t="s">
        <v>136</v>
      </c>
      <c r="D102" s="174" t="s">
        <v>138</v>
      </c>
      <c r="E102" s="175" t="s">
        <v>882</v>
      </c>
      <c r="F102" s="176" t="s">
        <v>883</v>
      </c>
      <c r="G102" s="177" t="s">
        <v>884</v>
      </c>
      <c r="H102" s="178">
        <v>2</v>
      </c>
      <c r="I102" s="179"/>
      <c r="J102" s="180">
        <f>ROUND(I102*H102,2)</f>
        <v>0</v>
      </c>
      <c r="K102" s="176" t="s">
        <v>142</v>
      </c>
      <c r="L102" s="40"/>
      <c r="M102" s="181" t="s">
        <v>19</v>
      </c>
      <c r="N102" s="182" t="s">
        <v>43</v>
      </c>
      <c r="O102" s="65"/>
      <c r="P102" s="183">
        <f>O102*H102</f>
        <v>0</v>
      </c>
      <c r="Q102" s="183">
        <v>0.03061</v>
      </c>
      <c r="R102" s="183">
        <f>Q102*H102</f>
        <v>0.06122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247</v>
      </c>
      <c r="AT102" s="185" t="s">
        <v>138</v>
      </c>
      <c r="AU102" s="185" t="s">
        <v>82</v>
      </c>
      <c r="AY102" s="18" t="s">
        <v>135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80</v>
      </c>
      <c r="BK102" s="186">
        <f>ROUND(I102*H102,2)</f>
        <v>0</v>
      </c>
      <c r="BL102" s="18" t="s">
        <v>247</v>
      </c>
      <c r="BM102" s="185" t="s">
        <v>885</v>
      </c>
    </row>
    <row r="103" spans="1:47" s="2" customFormat="1" ht="11.25">
      <c r="A103" s="35"/>
      <c r="B103" s="36"/>
      <c r="C103" s="37"/>
      <c r="D103" s="187" t="s">
        <v>145</v>
      </c>
      <c r="E103" s="37"/>
      <c r="F103" s="188" t="s">
        <v>886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145</v>
      </c>
      <c r="AU103" s="18" t="s">
        <v>82</v>
      </c>
    </row>
    <row r="104" spans="1:65" s="2" customFormat="1" ht="24.2" customHeight="1">
      <c r="A104" s="35"/>
      <c r="B104" s="36"/>
      <c r="C104" s="174" t="s">
        <v>143</v>
      </c>
      <c r="D104" s="174" t="s">
        <v>138</v>
      </c>
      <c r="E104" s="175" t="s">
        <v>887</v>
      </c>
      <c r="F104" s="176" t="s">
        <v>888</v>
      </c>
      <c r="G104" s="177" t="s">
        <v>152</v>
      </c>
      <c r="H104" s="178">
        <v>0.061</v>
      </c>
      <c r="I104" s="179"/>
      <c r="J104" s="180">
        <f>ROUND(I104*H104,2)</f>
        <v>0</v>
      </c>
      <c r="K104" s="176" t="s">
        <v>142</v>
      </c>
      <c r="L104" s="40"/>
      <c r="M104" s="181" t="s">
        <v>19</v>
      </c>
      <c r="N104" s="182" t="s">
        <v>43</v>
      </c>
      <c r="O104" s="65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247</v>
      </c>
      <c r="AT104" s="185" t="s">
        <v>138</v>
      </c>
      <c r="AU104" s="185" t="s">
        <v>82</v>
      </c>
      <c r="AY104" s="18" t="s">
        <v>135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8" t="s">
        <v>80</v>
      </c>
      <c r="BK104" s="186">
        <f>ROUND(I104*H104,2)</f>
        <v>0</v>
      </c>
      <c r="BL104" s="18" t="s">
        <v>247</v>
      </c>
      <c r="BM104" s="185" t="s">
        <v>889</v>
      </c>
    </row>
    <row r="105" spans="1:47" s="2" customFormat="1" ht="11.25">
      <c r="A105" s="35"/>
      <c r="B105" s="36"/>
      <c r="C105" s="37"/>
      <c r="D105" s="187" t="s">
        <v>145</v>
      </c>
      <c r="E105" s="37"/>
      <c r="F105" s="188" t="s">
        <v>890</v>
      </c>
      <c r="G105" s="37"/>
      <c r="H105" s="37"/>
      <c r="I105" s="189"/>
      <c r="J105" s="37"/>
      <c r="K105" s="37"/>
      <c r="L105" s="40"/>
      <c r="M105" s="190"/>
      <c r="N105" s="19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145</v>
      </c>
      <c r="AU105" s="18" t="s">
        <v>82</v>
      </c>
    </row>
    <row r="106" spans="1:65" s="2" customFormat="1" ht="24.2" customHeight="1">
      <c r="A106" s="35"/>
      <c r="B106" s="36"/>
      <c r="C106" s="174" t="s">
        <v>173</v>
      </c>
      <c r="D106" s="174" t="s">
        <v>138</v>
      </c>
      <c r="E106" s="175" t="s">
        <v>891</v>
      </c>
      <c r="F106" s="176" t="s">
        <v>892</v>
      </c>
      <c r="G106" s="177" t="s">
        <v>152</v>
      </c>
      <c r="H106" s="178">
        <v>0.061</v>
      </c>
      <c r="I106" s="179"/>
      <c r="J106" s="180">
        <f>ROUND(I106*H106,2)</f>
        <v>0</v>
      </c>
      <c r="K106" s="176" t="s">
        <v>142</v>
      </c>
      <c r="L106" s="40"/>
      <c r="M106" s="181" t="s">
        <v>19</v>
      </c>
      <c r="N106" s="182" t="s">
        <v>43</v>
      </c>
      <c r="O106" s="65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247</v>
      </c>
      <c r="AT106" s="185" t="s">
        <v>138</v>
      </c>
      <c r="AU106" s="185" t="s">
        <v>82</v>
      </c>
      <c r="AY106" s="18" t="s">
        <v>135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80</v>
      </c>
      <c r="BK106" s="186">
        <f>ROUND(I106*H106,2)</f>
        <v>0</v>
      </c>
      <c r="BL106" s="18" t="s">
        <v>247</v>
      </c>
      <c r="BM106" s="185" t="s">
        <v>893</v>
      </c>
    </row>
    <row r="107" spans="1:47" s="2" customFormat="1" ht="11.25">
      <c r="A107" s="35"/>
      <c r="B107" s="36"/>
      <c r="C107" s="37"/>
      <c r="D107" s="187" t="s">
        <v>145</v>
      </c>
      <c r="E107" s="37"/>
      <c r="F107" s="188" t="s">
        <v>894</v>
      </c>
      <c r="G107" s="37"/>
      <c r="H107" s="37"/>
      <c r="I107" s="189"/>
      <c r="J107" s="37"/>
      <c r="K107" s="37"/>
      <c r="L107" s="40"/>
      <c r="M107" s="190"/>
      <c r="N107" s="191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145</v>
      </c>
      <c r="AU107" s="18" t="s">
        <v>82</v>
      </c>
    </row>
    <row r="108" spans="2:63" s="12" customFormat="1" ht="22.9" customHeight="1">
      <c r="B108" s="158"/>
      <c r="C108" s="159"/>
      <c r="D108" s="160" t="s">
        <v>71</v>
      </c>
      <c r="E108" s="172" t="s">
        <v>895</v>
      </c>
      <c r="F108" s="172" t="s">
        <v>896</v>
      </c>
      <c r="G108" s="159"/>
      <c r="H108" s="159"/>
      <c r="I108" s="162"/>
      <c r="J108" s="173">
        <f>BK108</f>
        <v>0</v>
      </c>
      <c r="K108" s="159"/>
      <c r="L108" s="164"/>
      <c r="M108" s="165"/>
      <c r="N108" s="166"/>
      <c r="O108" s="166"/>
      <c r="P108" s="167">
        <f>SUM(P109:P128)</f>
        <v>0</v>
      </c>
      <c r="Q108" s="166"/>
      <c r="R108" s="167">
        <f>SUM(R109:R128)</f>
        <v>0.034492</v>
      </c>
      <c r="S108" s="166"/>
      <c r="T108" s="168">
        <f>SUM(T109:T128)</f>
        <v>0.092708</v>
      </c>
      <c r="AR108" s="169" t="s">
        <v>82</v>
      </c>
      <c r="AT108" s="170" t="s">
        <v>71</v>
      </c>
      <c r="AU108" s="170" t="s">
        <v>80</v>
      </c>
      <c r="AY108" s="169" t="s">
        <v>135</v>
      </c>
      <c r="BK108" s="171">
        <f>SUM(BK109:BK128)</f>
        <v>0</v>
      </c>
    </row>
    <row r="109" spans="1:65" s="2" customFormat="1" ht="21.75" customHeight="1">
      <c r="A109" s="35"/>
      <c r="B109" s="36"/>
      <c r="C109" s="174" t="s">
        <v>178</v>
      </c>
      <c r="D109" s="174" t="s">
        <v>138</v>
      </c>
      <c r="E109" s="175" t="s">
        <v>897</v>
      </c>
      <c r="F109" s="176" t="s">
        <v>898</v>
      </c>
      <c r="G109" s="177" t="s">
        <v>332</v>
      </c>
      <c r="H109" s="178">
        <v>15.2</v>
      </c>
      <c r="I109" s="179"/>
      <c r="J109" s="180">
        <f>ROUND(I109*H109,2)</f>
        <v>0</v>
      </c>
      <c r="K109" s="176" t="s">
        <v>142</v>
      </c>
      <c r="L109" s="40"/>
      <c r="M109" s="181" t="s">
        <v>19</v>
      </c>
      <c r="N109" s="182" t="s">
        <v>43</v>
      </c>
      <c r="O109" s="65"/>
      <c r="P109" s="183">
        <f>O109*H109</f>
        <v>0</v>
      </c>
      <c r="Q109" s="183">
        <v>0.0014</v>
      </c>
      <c r="R109" s="183">
        <f>Q109*H109</f>
        <v>0.02128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247</v>
      </c>
      <c r="AT109" s="185" t="s">
        <v>138</v>
      </c>
      <c r="AU109" s="185" t="s">
        <v>82</v>
      </c>
      <c r="AY109" s="18" t="s">
        <v>135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80</v>
      </c>
      <c r="BK109" s="186">
        <f>ROUND(I109*H109,2)</f>
        <v>0</v>
      </c>
      <c r="BL109" s="18" t="s">
        <v>247</v>
      </c>
      <c r="BM109" s="185" t="s">
        <v>899</v>
      </c>
    </row>
    <row r="110" spans="1:47" s="2" customFormat="1" ht="11.25">
      <c r="A110" s="35"/>
      <c r="B110" s="36"/>
      <c r="C110" s="37"/>
      <c r="D110" s="187" t="s">
        <v>145</v>
      </c>
      <c r="E110" s="37"/>
      <c r="F110" s="188" t="s">
        <v>900</v>
      </c>
      <c r="G110" s="37"/>
      <c r="H110" s="37"/>
      <c r="I110" s="189"/>
      <c r="J110" s="37"/>
      <c r="K110" s="37"/>
      <c r="L110" s="40"/>
      <c r="M110" s="190"/>
      <c r="N110" s="191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145</v>
      </c>
      <c r="AU110" s="18" t="s">
        <v>82</v>
      </c>
    </row>
    <row r="111" spans="2:51" s="13" customFormat="1" ht="11.25">
      <c r="B111" s="192"/>
      <c r="C111" s="193"/>
      <c r="D111" s="194" t="s">
        <v>147</v>
      </c>
      <c r="E111" s="195" t="s">
        <v>19</v>
      </c>
      <c r="F111" s="196" t="s">
        <v>901</v>
      </c>
      <c r="G111" s="193"/>
      <c r="H111" s="197">
        <v>8.2</v>
      </c>
      <c r="I111" s="198"/>
      <c r="J111" s="193"/>
      <c r="K111" s="193"/>
      <c r="L111" s="199"/>
      <c r="M111" s="200"/>
      <c r="N111" s="201"/>
      <c r="O111" s="201"/>
      <c r="P111" s="201"/>
      <c r="Q111" s="201"/>
      <c r="R111" s="201"/>
      <c r="S111" s="201"/>
      <c r="T111" s="202"/>
      <c r="AT111" s="203" t="s">
        <v>147</v>
      </c>
      <c r="AU111" s="203" t="s">
        <v>82</v>
      </c>
      <c r="AV111" s="13" t="s">
        <v>82</v>
      </c>
      <c r="AW111" s="13" t="s">
        <v>33</v>
      </c>
      <c r="AX111" s="13" t="s">
        <v>72</v>
      </c>
      <c r="AY111" s="203" t="s">
        <v>135</v>
      </c>
    </row>
    <row r="112" spans="2:51" s="13" customFormat="1" ht="11.25">
      <c r="B112" s="192"/>
      <c r="C112" s="193"/>
      <c r="D112" s="194" t="s">
        <v>147</v>
      </c>
      <c r="E112" s="195" t="s">
        <v>19</v>
      </c>
      <c r="F112" s="196" t="s">
        <v>902</v>
      </c>
      <c r="G112" s="193"/>
      <c r="H112" s="197">
        <v>7</v>
      </c>
      <c r="I112" s="198"/>
      <c r="J112" s="193"/>
      <c r="K112" s="193"/>
      <c r="L112" s="199"/>
      <c r="M112" s="200"/>
      <c r="N112" s="201"/>
      <c r="O112" s="201"/>
      <c r="P112" s="201"/>
      <c r="Q112" s="201"/>
      <c r="R112" s="201"/>
      <c r="S112" s="201"/>
      <c r="T112" s="202"/>
      <c r="AT112" s="203" t="s">
        <v>147</v>
      </c>
      <c r="AU112" s="203" t="s">
        <v>82</v>
      </c>
      <c r="AV112" s="13" t="s">
        <v>82</v>
      </c>
      <c r="AW112" s="13" t="s">
        <v>33</v>
      </c>
      <c r="AX112" s="13" t="s">
        <v>72</v>
      </c>
      <c r="AY112" s="203" t="s">
        <v>135</v>
      </c>
    </row>
    <row r="113" spans="2:51" s="15" customFormat="1" ht="11.25">
      <c r="B113" s="224"/>
      <c r="C113" s="225"/>
      <c r="D113" s="194" t="s">
        <v>147</v>
      </c>
      <c r="E113" s="226" t="s">
        <v>19</v>
      </c>
      <c r="F113" s="227" t="s">
        <v>172</v>
      </c>
      <c r="G113" s="225"/>
      <c r="H113" s="228">
        <v>15.2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AT113" s="234" t="s">
        <v>147</v>
      </c>
      <c r="AU113" s="234" t="s">
        <v>82</v>
      </c>
      <c r="AV113" s="15" t="s">
        <v>143</v>
      </c>
      <c r="AW113" s="15" t="s">
        <v>33</v>
      </c>
      <c r="AX113" s="15" t="s">
        <v>80</v>
      </c>
      <c r="AY113" s="234" t="s">
        <v>135</v>
      </c>
    </row>
    <row r="114" spans="1:65" s="2" customFormat="1" ht="21.75" customHeight="1">
      <c r="A114" s="35"/>
      <c r="B114" s="36"/>
      <c r="C114" s="174" t="s">
        <v>185</v>
      </c>
      <c r="D114" s="174" t="s">
        <v>138</v>
      </c>
      <c r="E114" s="175" t="s">
        <v>903</v>
      </c>
      <c r="F114" s="176" t="s">
        <v>904</v>
      </c>
      <c r="G114" s="177" t="s">
        <v>332</v>
      </c>
      <c r="H114" s="178">
        <v>4.4</v>
      </c>
      <c r="I114" s="179"/>
      <c r="J114" s="180">
        <f>ROUND(I114*H114,2)</f>
        <v>0</v>
      </c>
      <c r="K114" s="176" t="s">
        <v>142</v>
      </c>
      <c r="L114" s="40"/>
      <c r="M114" s="181" t="s">
        <v>19</v>
      </c>
      <c r="N114" s="182" t="s">
        <v>43</v>
      </c>
      <c r="O114" s="65"/>
      <c r="P114" s="183">
        <f>O114*H114</f>
        <v>0</v>
      </c>
      <c r="Q114" s="183">
        <v>0.00278</v>
      </c>
      <c r="R114" s="183">
        <f>Q114*H114</f>
        <v>0.012232</v>
      </c>
      <c r="S114" s="183">
        <v>0</v>
      </c>
      <c r="T114" s="184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247</v>
      </c>
      <c r="AT114" s="185" t="s">
        <v>138</v>
      </c>
      <c r="AU114" s="185" t="s">
        <v>82</v>
      </c>
      <c r="AY114" s="18" t="s">
        <v>135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8" t="s">
        <v>80</v>
      </c>
      <c r="BK114" s="186">
        <f>ROUND(I114*H114,2)</f>
        <v>0</v>
      </c>
      <c r="BL114" s="18" t="s">
        <v>247</v>
      </c>
      <c r="BM114" s="185" t="s">
        <v>905</v>
      </c>
    </row>
    <row r="115" spans="1:47" s="2" customFormat="1" ht="11.25">
      <c r="A115" s="35"/>
      <c r="B115" s="36"/>
      <c r="C115" s="37"/>
      <c r="D115" s="187" t="s">
        <v>145</v>
      </c>
      <c r="E115" s="37"/>
      <c r="F115" s="188" t="s">
        <v>906</v>
      </c>
      <c r="G115" s="37"/>
      <c r="H115" s="37"/>
      <c r="I115" s="189"/>
      <c r="J115" s="37"/>
      <c r="K115" s="37"/>
      <c r="L115" s="40"/>
      <c r="M115" s="190"/>
      <c r="N115" s="191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145</v>
      </c>
      <c r="AU115" s="18" t="s">
        <v>82</v>
      </c>
    </row>
    <row r="116" spans="2:51" s="13" customFormat="1" ht="11.25">
      <c r="B116" s="192"/>
      <c r="C116" s="193"/>
      <c r="D116" s="194" t="s">
        <v>147</v>
      </c>
      <c r="E116" s="195" t="s">
        <v>19</v>
      </c>
      <c r="F116" s="196" t="s">
        <v>907</v>
      </c>
      <c r="G116" s="193"/>
      <c r="H116" s="197">
        <v>4.4</v>
      </c>
      <c r="I116" s="198"/>
      <c r="J116" s="193"/>
      <c r="K116" s="193"/>
      <c r="L116" s="199"/>
      <c r="M116" s="200"/>
      <c r="N116" s="201"/>
      <c r="O116" s="201"/>
      <c r="P116" s="201"/>
      <c r="Q116" s="201"/>
      <c r="R116" s="201"/>
      <c r="S116" s="201"/>
      <c r="T116" s="202"/>
      <c r="AT116" s="203" t="s">
        <v>147</v>
      </c>
      <c r="AU116" s="203" t="s">
        <v>82</v>
      </c>
      <c r="AV116" s="13" t="s">
        <v>82</v>
      </c>
      <c r="AW116" s="13" t="s">
        <v>33</v>
      </c>
      <c r="AX116" s="13" t="s">
        <v>80</v>
      </c>
      <c r="AY116" s="203" t="s">
        <v>135</v>
      </c>
    </row>
    <row r="117" spans="1:65" s="2" customFormat="1" ht="16.5" customHeight="1">
      <c r="A117" s="35"/>
      <c r="B117" s="36"/>
      <c r="C117" s="174" t="s">
        <v>161</v>
      </c>
      <c r="D117" s="174" t="s">
        <v>138</v>
      </c>
      <c r="E117" s="175" t="s">
        <v>908</v>
      </c>
      <c r="F117" s="176" t="s">
        <v>909</v>
      </c>
      <c r="G117" s="177" t="s">
        <v>332</v>
      </c>
      <c r="H117" s="178">
        <v>19.6</v>
      </c>
      <c r="I117" s="179"/>
      <c r="J117" s="180">
        <f>ROUND(I117*H117,2)</f>
        <v>0</v>
      </c>
      <c r="K117" s="176" t="s">
        <v>19</v>
      </c>
      <c r="L117" s="40"/>
      <c r="M117" s="181" t="s">
        <v>19</v>
      </c>
      <c r="N117" s="182" t="s">
        <v>43</v>
      </c>
      <c r="O117" s="65"/>
      <c r="P117" s="183">
        <f>O117*H117</f>
        <v>0</v>
      </c>
      <c r="Q117" s="183">
        <v>5E-05</v>
      </c>
      <c r="R117" s="183">
        <f>Q117*H117</f>
        <v>0.0009800000000000002</v>
      </c>
      <c r="S117" s="183">
        <v>0.00473</v>
      </c>
      <c r="T117" s="184">
        <f>S117*H117</f>
        <v>0.092708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247</v>
      </c>
      <c r="AT117" s="185" t="s">
        <v>138</v>
      </c>
      <c r="AU117" s="185" t="s">
        <v>82</v>
      </c>
      <c r="AY117" s="18" t="s">
        <v>135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18" t="s">
        <v>80</v>
      </c>
      <c r="BK117" s="186">
        <f>ROUND(I117*H117,2)</f>
        <v>0</v>
      </c>
      <c r="BL117" s="18" t="s">
        <v>247</v>
      </c>
      <c r="BM117" s="185" t="s">
        <v>910</v>
      </c>
    </row>
    <row r="118" spans="2:51" s="13" customFormat="1" ht="11.25">
      <c r="B118" s="192"/>
      <c r="C118" s="193"/>
      <c r="D118" s="194" t="s">
        <v>147</v>
      </c>
      <c r="E118" s="195" t="s">
        <v>19</v>
      </c>
      <c r="F118" s="196" t="s">
        <v>911</v>
      </c>
      <c r="G118" s="193"/>
      <c r="H118" s="197">
        <v>19.6</v>
      </c>
      <c r="I118" s="198"/>
      <c r="J118" s="193"/>
      <c r="K118" s="193"/>
      <c r="L118" s="199"/>
      <c r="M118" s="200"/>
      <c r="N118" s="201"/>
      <c r="O118" s="201"/>
      <c r="P118" s="201"/>
      <c r="Q118" s="201"/>
      <c r="R118" s="201"/>
      <c r="S118" s="201"/>
      <c r="T118" s="202"/>
      <c r="AT118" s="203" t="s">
        <v>147</v>
      </c>
      <c r="AU118" s="203" t="s">
        <v>82</v>
      </c>
      <c r="AV118" s="13" t="s">
        <v>82</v>
      </c>
      <c r="AW118" s="13" t="s">
        <v>33</v>
      </c>
      <c r="AX118" s="13" t="s">
        <v>80</v>
      </c>
      <c r="AY118" s="203" t="s">
        <v>135</v>
      </c>
    </row>
    <row r="119" spans="1:65" s="2" customFormat="1" ht="24.2" customHeight="1">
      <c r="A119" s="35"/>
      <c r="B119" s="36"/>
      <c r="C119" s="174" t="s">
        <v>194</v>
      </c>
      <c r="D119" s="174" t="s">
        <v>138</v>
      </c>
      <c r="E119" s="175" t="s">
        <v>912</v>
      </c>
      <c r="F119" s="176" t="s">
        <v>913</v>
      </c>
      <c r="G119" s="177" t="s">
        <v>332</v>
      </c>
      <c r="H119" s="178">
        <v>19.6</v>
      </c>
      <c r="I119" s="179"/>
      <c r="J119" s="180">
        <f>ROUND(I119*H119,2)</f>
        <v>0</v>
      </c>
      <c r="K119" s="176" t="s">
        <v>142</v>
      </c>
      <c r="L119" s="40"/>
      <c r="M119" s="181" t="s">
        <v>19</v>
      </c>
      <c r="N119" s="182" t="s">
        <v>43</v>
      </c>
      <c r="O119" s="65"/>
      <c r="P119" s="183">
        <f>O119*H119</f>
        <v>0</v>
      </c>
      <c r="Q119" s="183">
        <v>0</v>
      </c>
      <c r="R119" s="183">
        <f>Q119*H119</f>
        <v>0</v>
      </c>
      <c r="S119" s="183">
        <v>0</v>
      </c>
      <c r="T119" s="184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5" t="s">
        <v>247</v>
      </c>
      <c r="AT119" s="185" t="s">
        <v>138</v>
      </c>
      <c r="AU119" s="185" t="s">
        <v>82</v>
      </c>
      <c r="AY119" s="18" t="s">
        <v>135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18" t="s">
        <v>80</v>
      </c>
      <c r="BK119" s="186">
        <f>ROUND(I119*H119,2)</f>
        <v>0</v>
      </c>
      <c r="BL119" s="18" t="s">
        <v>247</v>
      </c>
      <c r="BM119" s="185" t="s">
        <v>914</v>
      </c>
    </row>
    <row r="120" spans="1:47" s="2" customFormat="1" ht="11.25">
      <c r="A120" s="35"/>
      <c r="B120" s="36"/>
      <c r="C120" s="37"/>
      <c r="D120" s="187" t="s">
        <v>145</v>
      </c>
      <c r="E120" s="37"/>
      <c r="F120" s="188" t="s">
        <v>915</v>
      </c>
      <c r="G120" s="37"/>
      <c r="H120" s="37"/>
      <c r="I120" s="189"/>
      <c r="J120" s="37"/>
      <c r="K120" s="37"/>
      <c r="L120" s="40"/>
      <c r="M120" s="190"/>
      <c r="N120" s="191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145</v>
      </c>
      <c r="AU120" s="18" t="s">
        <v>82</v>
      </c>
    </row>
    <row r="121" spans="2:51" s="13" customFormat="1" ht="11.25">
      <c r="B121" s="192"/>
      <c r="C121" s="193"/>
      <c r="D121" s="194" t="s">
        <v>147</v>
      </c>
      <c r="E121" s="195" t="s">
        <v>19</v>
      </c>
      <c r="F121" s="196" t="s">
        <v>911</v>
      </c>
      <c r="G121" s="193"/>
      <c r="H121" s="197">
        <v>19.6</v>
      </c>
      <c r="I121" s="198"/>
      <c r="J121" s="193"/>
      <c r="K121" s="193"/>
      <c r="L121" s="199"/>
      <c r="M121" s="200"/>
      <c r="N121" s="201"/>
      <c r="O121" s="201"/>
      <c r="P121" s="201"/>
      <c r="Q121" s="201"/>
      <c r="R121" s="201"/>
      <c r="S121" s="201"/>
      <c r="T121" s="202"/>
      <c r="AT121" s="203" t="s">
        <v>147</v>
      </c>
      <c r="AU121" s="203" t="s">
        <v>82</v>
      </c>
      <c r="AV121" s="13" t="s">
        <v>82</v>
      </c>
      <c r="AW121" s="13" t="s">
        <v>33</v>
      </c>
      <c r="AX121" s="13" t="s">
        <v>80</v>
      </c>
      <c r="AY121" s="203" t="s">
        <v>135</v>
      </c>
    </row>
    <row r="122" spans="1:65" s="2" customFormat="1" ht="24.2" customHeight="1">
      <c r="A122" s="35"/>
      <c r="B122" s="36"/>
      <c r="C122" s="174" t="s">
        <v>199</v>
      </c>
      <c r="D122" s="174" t="s">
        <v>138</v>
      </c>
      <c r="E122" s="175" t="s">
        <v>916</v>
      </c>
      <c r="F122" s="176" t="s">
        <v>917</v>
      </c>
      <c r="G122" s="177" t="s">
        <v>152</v>
      </c>
      <c r="H122" s="178">
        <v>0.034</v>
      </c>
      <c r="I122" s="179"/>
      <c r="J122" s="180">
        <f>ROUND(I122*H122,2)</f>
        <v>0</v>
      </c>
      <c r="K122" s="176" t="s">
        <v>142</v>
      </c>
      <c r="L122" s="40"/>
      <c r="M122" s="181" t="s">
        <v>19</v>
      </c>
      <c r="N122" s="182" t="s">
        <v>43</v>
      </c>
      <c r="O122" s="65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5" t="s">
        <v>247</v>
      </c>
      <c r="AT122" s="185" t="s">
        <v>138</v>
      </c>
      <c r="AU122" s="185" t="s">
        <v>82</v>
      </c>
      <c r="AY122" s="18" t="s">
        <v>135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18" t="s">
        <v>80</v>
      </c>
      <c r="BK122" s="186">
        <f>ROUND(I122*H122,2)</f>
        <v>0</v>
      </c>
      <c r="BL122" s="18" t="s">
        <v>247</v>
      </c>
      <c r="BM122" s="185" t="s">
        <v>918</v>
      </c>
    </row>
    <row r="123" spans="1:47" s="2" customFormat="1" ht="11.25">
      <c r="A123" s="35"/>
      <c r="B123" s="36"/>
      <c r="C123" s="37"/>
      <c r="D123" s="187" t="s">
        <v>145</v>
      </c>
      <c r="E123" s="37"/>
      <c r="F123" s="188" t="s">
        <v>919</v>
      </c>
      <c r="G123" s="37"/>
      <c r="H123" s="37"/>
      <c r="I123" s="189"/>
      <c r="J123" s="37"/>
      <c r="K123" s="37"/>
      <c r="L123" s="40"/>
      <c r="M123" s="190"/>
      <c r="N123" s="191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145</v>
      </c>
      <c r="AU123" s="18" t="s">
        <v>82</v>
      </c>
    </row>
    <row r="124" spans="1:65" s="2" customFormat="1" ht="24.2" customHeight="1">
      <c r="A124" s="35"/>
      <c r="B124" s="36"/>
      <c r="C124" s="174" t="s">
        <v>212</v>
      </c>
      <c r="D124" s="174" t="s">
        <v>138</v>
      </c>
      <c r="E124" s="175" t="s">
        <v>920</v>
      </c>
      <c r="F124" s="176" t="s">
        <v>921</v>
      </c>
      <c r="G124" s="177" t="s">
        <v>152</v>
      </c>
      <c r="H124" s="178">
        <v>0.034</v>
      </c>
      <c r="I124" s="179"/>
      <c r="J124" s="180">
        <f>ROUND(I124*H124,2)</f>
        <v>0</v>
      </c>
      <c r="K124" s="176" t="s">
        <v>142</v>
      </c>
      <c r="L124" s="40"/>
      <c r="M124" s="181" t="s">
        <v>19</v>
      </c>
      <c r="N124" s="182" t="s">
        <v>43</v>
      </c>
      <c r="O124" s="65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5" t="s">
        <v>247</v>
      </c>
      <c r="AT124" s="185" t="s">
        <v>138</v>
      </c>
      <c r="AU124" s="185" t="s">
        <v>82</v>
      </c>
      <c r="AY124" s="18" t="s">
        <v>135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18" t="s">
        <v>80</v>
      </c>
      <c r="BK124" s="186">
        <f>ROUND(I124*H124,2)</f>
        <v>0</v>
      </c>
      <c r="BL124" s="18" t="s">
        <v>247</v>
      </c>
      <c r="BM124" s="185" t="s">
        <v>922</v>
      </c>
    </row>
    <row r="125" spans="1:47" s="2" customFormat="1" ht="11.25">
      <c r="A125" s="35"/>
      <c r="B125" s="36"/>
      <c r="C125" s="37"/>
      <c r="D125" s="187" t="s">
        <v>145</v>
      </c>
      <c r="E125" s="37"/>
      <c r="F125" s="188" t="s">
        <v>923</v>
      </c>
      <c r="G125" s="37"/>
      <c r="H125" s="37"/>
      <c r="I125" s="189"/>
      <c r="J125" s="37"/>
      <c r="K125" s="37"/>
      <c r="L125" s="40"/>
      <c r="M125" s="190"/>
      <c r="N125" s="191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145</v>
      </c>
      <c r="AU125" s="18" t="s">
        <v>82</v>
      </c>
    </row>
    <row r="126" spans="1:65" s="2" customFormat="1" ht="16.5" customHeight="1">
      <c r="A126" s="35"/>
      <c r="B126" s="36"/>
      <c r="C126" s="174" t="s">
        <v>221</v>
      </c>
      <c r="D126" s="174" t="s">
        <v>138</v>
      </c>
      <c r="E126" s="175" t="s">
        <v>924</v>
      </c>
      <c r="F126" s="176" t="s">
        <v>925</v>
      </c>
      <c r="G126" s="177" t="s">
        <v>359</v>
      </c>
      <c r="H126" s="178">
        <v>6</v>
      </c>
      <c r="I126" s="179"/>
      <c r="J126" s="180">
        <f>ROUND(I126*H126,2)</f>
        <v>0</v>
      </c>
      <c r="K126" s="176" t="s">
        <v>19</v>
      </c>
      <c r="L126" s="40"/>
      <c r="M126" s="181" t="s">
        <v>19</v>
      </c>
      <c r="N126" s="182" t="s">
        <v>43</v>
      </c>
      <c r="O126" s="65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247</v>
      </c>
      <c r="AT126" s="185" t="s">
        <v>138</v>
      </c>
      <c r="AU126" s="185" t="s">
        <v>82</v>
      </c>
      <c r="AY126" s="18" t="s">
        <v>135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8" t="s">
        <v>80</v>
      </c>
      <c r="BK126" s="186">
        <f>ROUND(I126*H126,2)</f>
        <v>0</v>
      </c>
      <c r="BL126" s="18" t="s">
        <v>247</v>
      </c>
      <c r="BM126" s="185" t="s">
        <v>926</v>
      </c>
    </row>
    <row r="127" spans="1:65" s="2" customFormat="1" ht="16.5" customHeight="1">
      <c r="A127" s="35"/>
      <c r="B127" s="36"/>
      <c r="C127" s="174" t="s">
        <v>228</v>
      </c>
      <c r="D127" s="174" t="s">
        <v>138</v>
      </c>
      <c r="E127" s="175" t="s">
        <v>927</v>
      </c>
      <c r="F127" s="176" t="s">
        <v>928</v>
      </c>
      <c r="G127" s="177" t="s">
        <v>368</v>
      </c>
      <c r="H127" s="178">
        <v>1</v>
      </c>
      <c r="I127" s="179"/>
      <c r="J127" s="180">
        <f>ROUND(I127*H127,2)</f>
        <v>0</v>
      </c>
      <c r="K127" s="176" t="s">
        <v>19</v>
      </c>
      <c r="L127" s="40"/>
      <c r="M127" s="181" t="s">
        <v>19</v>
      </c>
      <c r="N127" s="182" t="s">
        <v>43</v>
      </c>
      <c r="O127" s="65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5" t="s">
        <v>247</v>
      </c>
      <c r="AT127" s="185" t="s">
        <v>138</v>
      </c>
      <c r="AU127" s="185" t="s">
        <v>82</v>
      </c>
      <c r="AY127" s="18" t="s">
        <v>135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8" t="s">
        <v>80</v>
      </c>
      <c r="BK127" s="186">
        <f>ROUND(I127*H127,2)</f>
        <v>0</v>
      </c>
      <c r="BL127" s="18" t="s">
        <v>247</v>
      </c>
      <c r="BM127" s="185" t="s">
        <v>929</v>
      </c>
    </row>
    <row r="128" spans="1:65" s="2" customFormat="1" ht="16.5" customHeight="1">
      <c r="A128" s="35"/>
      <c r="B128" s="36"/>
      <c r="C128" s="174" t="s">
        <v>235</v>
      </c>
      <c r="D128" s="174" t="s">
        <v>138</v>
      </c>
      <c r="E128" s="175" t="s">
        <v>930</v>
      </c>
      <c r="F128" s="176" t="s">
        <v>931</v>
      </c>
      <c r="G128" s="177" t="s">
        <v>368</v>
      </c>
      <c r="H128" s="178">
        <v>1</v>
      </c>
      <c r="I128" s="179"/>
      <c r="J128" s="180">
        <f>ROUND(I128*H128,2)</f>
        <v>0</v>
      </c>
      <c r="K128" s="176" t="s">
        <v>19</v>
      </c>
      <c r="L128" s="40"/>
      <c r="M128" s="181" t="s">
        <v>19</v>
      </c>
      <c r="N128" s="182" t="s">
        <v>43</v>
      </c>
      <c r="O128" s="65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5" t="s">
        <v>247</v>
      </c>
      <c r="AT128" s="185" t="s">
        <v>138</v>
      </c>
      <c r="AU128" s="185" t="s">
        <v>82</v>
      </c>
      <c r="AY128" s="18" t="s">
        <v>135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18" t="s">
        <v>80</v>
      </c>
      <c r="BK128" s="186">
        <f>ROUND(I128*H128,2)</f>
        <v>0</v>
      </c>
      <c r="BL128" s="18" t="s">
        <v>247</v>
      </c>
      <c r="BM128" s="185" t="s">
        <v>932</v>
      </c>
    </row>
    <row r="129" spans="2:63" s="12" customFormat="1" ht="22.9" customHeight="1">
      <c r="B129" s="158"/>
      <c r="C129" s="159"/>
      <c r="D129" s="160" t="s">
        <v>71</v>
      </c>
      <c r="E129" s="172" t="s">
        <v>933</v>
      </c>
      <c r="F129" s="172" t="s">
        <v>934</v>
      </c>
      <c r="G129" s="159"/>
      <c r="H129" s="159"/>
      <c r="I129" s="162"/>
      <c r="J129" s="173">
        <f>BK129</f>
        <v>0</v>
      </c>
      <c r="K129" s="159"/>
      <c r="L129" s="164"/>
      <c r="M129" s="165"/>
      <c r="N129" s="166"/>
      <c r="O129" s="166"/>
      <c r="P129" s="167">
        <f>SUM(P130:P137)</f>
        <v>0</v>
      </c>
      <c r="Q129" s="166"/>
      <c r="R129" s="167">
        <f>SUM(R130:R137)</f>
        <v>0.00066</v>
      </c>
      <c r="S129" s="166"/>
      <c r="T129" s="168">
        <f>SUM(T130:T137)</f>
        <v>0</v>
      </c>
      <c r="AR129" s="169" t="s">
        <v>82</v>
      </c>
      <c r="AT129" s="170" t="s">
        <v>71</v>
      </c>
      <c r="AU129" s="170" t="s">
        <v>80</v>
      </c>
      <c r="AY129" s="169" t="s">
        <v>135</v>
      </c>
      <c r="BK129" s="171">
        <f>SUM(BK130:BK137)</f>
        <v>0</v>
      </c>
    </row>
    <row r="130" spans="1:65" s="2" customFormat="1" ht="24.2" customHeight="1">
      <c r="A130" s="35"/>
      <c r="B130" s="36"/>
      <c r="C130" s="174" t="s">
        <v>8</v>
      </c>
      <c r="D130" s="174" t="s">
        <v>138</v>
      </c>
      <c r="E130" s="175" t="s">
        <v>935</v>
      </c>
      <c r="F130" s="176" t="s">
        <v>936</v>
      </c>
      <c r="G130" s="177" t="s">
        <v>359</v>
      </c>
      <c r="H130" s="178">
        <v>2</v>
      </c>
      <c r="I130" s="179"/>
      <c r="J130" s="180">
        <f>ROUND(I130*H130,2)</f>
        <v>0</v>
      </c>
      <c r="K130" s="176" t="s">
        <v>142</v>
      </c>
      <c r="L130" s="40"/>
      <c r="M130" s="181" t="s">
        <v>19</v>
      </c>
      <c r="N130" s="182" t="s">
        <v>43</v>
      </c>
      <c r="O130" s="65"/>
      <c r="P130" s="183">
        <f>O130*H130</f>
        <v>0</v>
      </c>
      <c r="Q130" s="183">
        <v>0.00014</v>
      </c>
      <c r="R130" s="183">
        <f>Q130*H130</f>
        <v>0.00028</v>
      </c>
      <c r="S130" s="183">
        <v>0</v>
      </c>
      <c r="T130" s="18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247</v>
      </c>
      <c r="AT130" s="185" t="s">
        <v>138</v>
      </c>
      <c r="AU130" s="185" t="s">
        <v>82</v>
      </c>
      <c r="AY130" s="18" t="s">
        <v>135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8" t="s">
        <v>80</v>
      </c>
      <c r="BK130" s="186">
        <f>ROUND(I130*H130,2)</f>
        <v>0</v>
      </c>
      <c r="BL130" s="18" t="s">
        <v>247</v>
      </c>
      <c r="BM130" s="185" t="s">
        <v>937</v>
      </c>
    </row>
    <row r="131" spans="1:47" s="2" customFormat="1" ht="11.25">
      <c r="A131" s="35"/>
      <c r="B131" s="36"/>
      <c r="C131" s="37"/>
      <c r="D131" s="187" t="s">
        <v>145</v>
      </c>
      <c r="E131" s="37"/>
      <c r="F131" s="188" t="s">
        <v>938</v>
      </c>
      <c r="G131" s="37"/>
      <c r="H131" s="37"/>
      <c r="I131" s="189"/>
      <c r="J131" s="37"/>
      <c r="K131" s="37"/>
      <c r="L131" s="40"/>
      <c r="M131" s="190"/>
      <c r="N131" s="191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145</v>
      </c>
      <c r="AU131" s="18" t="s">
        <v>82</v>
      </c>
    </row>
    <row r="132" spans="1:65" s="2" customFormat="1" ht="16.5" customHeight="1">
      <c r="A132" s="35"/>
      <c r="B132" s="36"/>
      <c r="C132" s="174" t="s">
        <v>247</v>
      </c>
      <c r="D132" s="174" t="s">
        <v>138</v>
      </c>
      <c r="E132" s="175" t="s">
        <v>939</v>
      </c>
      <c r="F132" s="176" t="s">
        <v>940</v>
      </c>
      <c r="G132" s="177" t="s">
        <v>359</v>
      </c>
      <c r="H132" s="178">
        <v>2</v>
      </c>
      <c r="I132" s="179"/>
      <c r="J132" s="180">
        <f>ROUND(I132*H132,2)</f>
        <v>0</v>
      </c>
      <c r="K132" s="176" t="s">
        <v>142</v>
      </c>
      <c r="L132" s="40"/>
      <c r="M132" s="181" t="s">
        <v>19</v>
      </c>
      <c r="N132" s="182" t="s">
        <v>43</v>
      </c>
      <c r="O132" s="65"/>
      <c r="P132" s="183">
        <f>O132*H132</f>
        <v>0</v>
      </c>
      <c r="Q132" s="183">
        <v>0.00019</v>
      </c>
      <c r="R132" s="183">
        <f>Q132*H132</f>
        <v>0.00038</v>
      </c>
      <c r="S132" s="183">
        <v>0</v>
      </c>
      <c r="T132" s="18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247</v>
      </c>
      <c r="AT132" s="185" t="s">
        <v>138</v>
      </c>
      <c r="AU132" s="185" t="s">
        <v>82</v>
      </c>
      <c r="AY132" s="18" t="s">
        <v>135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8" t="s">
        <v>80</v>
      </c>
      <c r="BK132" s="186">
        <f>ROUND(I132*H132,2)</f>
        <v>0</v>
      </c>
      <c r="BL132" s="18" t="s">
        <v>247</v>
      </c>
      <c r="BM132" s="185" t="s">
        <v>941</v>
      </c>
    </row>
    <row r="133" spans="1:47" s="2" customFormat="1" ht="11.25">
      <c r="A133" s="35"/>
      <c r="B133" s="36"/>
      <c r="C133" s="37"/>
      <c r="D133" s="187" t="s">
        <v>145</v>
      </c>
      <c r="E133" s="37"/>
      <c r="F133" s="188" t="s">
        <v>942</v>
      </c>
      <c r="G133" s="37"/>
      <c r="H133" s="37"/>
      <c r="I133" s="189"/>
      <c r="J133" s="37"/>
      <c r="K133" s="37"/>
      <c r="L133" s="40"/>
      <c r="M133" s="190"/>
      <c r="N133" s="191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145</v>
      </c>
      <c r="AU133" s="18" t="s">
        <v>82</v>
      </c>
    </row>
    <row r="134" spans="1:65" s="2" customFormat="1" ht="24.2" customHeight="1">
      <c r="A134" s="35"/>
      <c r="B134" s="36"/>
      <c r="C134" s="174" t="s">
        <v>252</v>
      </c>
      <c r="D134" s="174" t="s">
        <v>138</v>
      </c>
      <c r="E134" s="175" t="s">
        <v>943</v>
      </c>
      <c r="F134" s="176" t="s">
        <v>944</v>
      </c>
      <c r="G134" s="177" t="s">
        <v>152</v>
      </c>
      <c r="H134" s="178">
        <v>0.001</v>
      </c>
      <c r="I134" s="179"/>
      <c r="J134" s="180">
        <f>ROUND(I134*H134,2)</f>
        <v>0</v>
      </c>
      <c r="K134" s="176" t="s">
        <v>142</v>
      </c>
      <c r="L134" s="40"/>
      <c r="M134" s="181" t="s">
        <v>19</v>
      </c>
      <c r="N134" s="182" t="s">
        <v>43</v>
      </c>
      <c r="O134" s="65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247</v>
      </c>
      <c r="AT134" s="185" t="s">
        <v>138</v>
      </c>
      <c r="AU134" s="185" t="s">
        <v>82</v>
      </c>
      <c r="AY134" s="18" t="s">
        <v>135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8" t="s">
        <v>80</v>
      </c>
      <c r="BK134" s="186">
        <f>ROUND(I134*H134,2)</f>
        <v>0</v>
      </c>
      <c r="BL134" s="18" t="s">
        <v>247</v>
      </c>
      <c r="BM134" s="185" t="s">
        <v>945</v>
      </c>
    </row>
    <row r="135" spans="1:47" s="2" customFormat="1" ht="11.25">
      <c r="A135" s="35"/>
      <c r="B135" s="36"/>
      <c r="C135" s="37"/>
      <c r="D135" s="187" t="s">
        <v>145</v>
      </c>
      <c r="E135" s="37"/>
      <c r="F135" s="188" t="s">
        <v>946</v>
      </c>
      <c r="G135" s="37"/>
      <c r="H135" s="37"/>
      <c r="I135" s="189"/>
      <c r="J135" s="37"/>
      <c r="K135" s="37"/>
      <c r="L135" s="40"/>
      <c r="M135" s="190"/>
      <c r="N135" s="191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145</v>
      </c>
      <c r="AU135" s="18" t="s">
        <v>82</v>
      </c>
    </row>
    <row r="136" spans="1:65" s="2" customFormat="1" ht="24.2" customHeight="1">
      <c r="A136" s="35"/>
      <c r="B136" s="36"/>
      <c r="C136" s="174" t="s">
        <v>261</v>
      </c>
      <c r="D136" s="174" t="s">
        <v>138</v>
      </c>
      <c r="E136" s="175" t="s">
        <v>947</v>
      </c>
      <c r="F136" s="176" t="s">
        <v>948</v>
      </c>
      <c r="G136" s="177" t="s">
        <v>152</v>
      </c>
      <c r="H136" s="178">
        <v>0.001</v>
      </c>
      <c r="I136" s="179"/>
      <c r="J136" s="180">
        <f>ROUND(I136*H136,2)</f>
        <v>0</v>
      </c>
      <c r="K136" s="176" t="s">
        <v>142</v>
      </c>
      <c r="L136" s="40"/>
      <c r="M136" s="181" t="s">
        <v>19</v>
      </c>
      <c r="N136" s="182" t="s">
        <v>43</v>
      </c>
      <c r="O136" s="65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247</v>
      </c>
      <c r="AT136" s="185" t="s">
        <v>138</v>
      </c>
      <c r="AU136" s="185" t="s">
        <v>82</v>
      </c>
      <c r="AY136" s="18" t="s">
        <v>135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8" t="s">
        <v>80</v>
      </c>
      <c r="BK136" s="186">
        <f>ROUND(I136*H136,2)</f>
        <v>0</v>
      </c>
      <c r="BL136" s="18" t="s">
        <v>247</v>
      </c>
      <c r="BM136" s="185" t="s">
        <v>949</v>
      </c>
    </row>
    <row r="137" spans="1:47" s="2" customFormat="1" ht="11.25">
      <c r="A137" s="35"/>
      <c r="B137" s="36"/>
      <c r="C137" s="37"/>
      <c r="D137" s="187" t="s">
        <v>145</v>
      </c>
      <c r="E137" s="37"/>
      <c r="F137" s="188" t="s">
        <v>950</v>
      </c>
      <c r="G137" s="37"/>
      <c r="H137" s="37"/>
      <c r="I137" s="189"/>
      <c r="J137" s="37"/>
      <c r="K137" s="37"/>
      <c r="L137" s="40"/>
      <c r="M137" s="190"/>
      <c r="N137" s="191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145</v>
      </c>
      <c r="AU137" s="18" t="s">
        <v>82</v>
      </c>
    </row>
    <row r="138" spans="2:63" s="12" customFormat="1" ht="22.9" customHeight="1">
      <c r="B138" s="158"/>
      <c r="C138" s="159"/>
      <c r="D138" s="160" t="s">
        <v>71</v>
      </c>
      <c r="E138" s="172" t="s">
        <v>951</v>
      </c>
      <c r="F138" s="172" t="s">
        <v>952</v>
      </c>
      <c r="G138" s="159"/>
      <c r="H138" s="159"/>
      <c r="I138" s="162"/>
      <c r="J138" s="173">
        <f>BK138</f>
        <v>0</v>
      </c>
      <c r="K138" s="159"/>
      <c r="L138" s="164"/>
      <c r="M138" s="165"/>
      <c r="N138" s="166"/>
      <c r="O138" s="166"/>
      <c r="P138" s="167">
        <f>SUM(P139:P146)</f>
        <v>0</v>
      </c>
      <c r="Q138" s="166"/>
      <c r="R138" s="167">
        <f>SUM(R139:R146)</f>
        <v>0.02028</v>
      </c>
      <c r="S138" s="166"/>
      <c r="T138" s="168">
        <f>SUM(T139:T146)</f>
        <v>0</v>
      </c>
      <c r="AR138" s="169" t="s">
        <v>82</v>
      </c>
      <c r="AT138" s="170" t="s">
        <v>71</v>
      </c>
      <c r="AU138" s="170" t="s">
        <v>80</v>
      </c>
      <c r="AY138" s="169" t="s">
        <v>135</v>
      </c>
      <c r="BK138" s="171">
        <f>SUM(BK139:BK146)</f>
        <v>0</v>
      </c>
    </row>
    <row r="139" spans="1:65" s="2" customFormat="1" ht="24.2" customHeight="1">
      <c r="A139" s="35"/>
      <c r="B139" s="36"/>
      <c r="C139" s="174" t="s">
        <v>266</v>
      </c>
      <c r="D139" s="174" t="s">
        <v>138</v>
      </c>
      <c r="E139" s="175" t="s">
        <v>953</v>
      </c>
      <c r="F139" s="176" t="s">
        <v>954</v>
      </c>
      <c r="G139" s="177" t="s">
        <v>359</v>
      </c>
      <c r="H139" s="178">
        <v>1</v>
      </c>
      <c r="I139" s="179"/>
      <c r="J139" s="180">
        <f>ROUND(I139*H139,2)</f>
        <v>0</v>
      </c>
      <c r="K139" s="176" t="s">
        <v>142</v>
      </c>
      <c r="L139" s="40"/>
      <c r="M139" s="181" t="s">
        <v>19</v>
      </c>
      <c r="N139" s="182" t="s">
        <v>43</v>
      </c>
      <c r="O139" s="65"/>
      <c r="P139" s="183">
        <f>O139*H139</f>
        <v>0</v>
      </c>
      <c r="Q139" s="183">
        <v>0.01088</v>
      </c>
      <c r="R139" s="183">
        <f>Q139*H139</f>
        <v>0.01088</v>
      </c>
      <c r="S139" s="183">
        <v>0</v>
      </c>
      <c r="T139" s="18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247</v>
      </c>
      <c r="AT139" s="185" t="s">
        <v>138</v>
      </c>
      <c r="AU139" s="185" t="s">
        <v>82</v>
      </c>
      <c r="AY139" s="18" t="s">
        <v>135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8" t="s">
        <v>80</v>
      </c>
      <c r="BK139" s="186">
        <f>ROUND(I139*H139,2)</f>
        <v>0</v>
      </c>
      <c r="BL139" s="18" t="s">
        <v>247</v>
      </c>
      <c r="BM139" s="185" t="s">
        <v>955</v>
      </c>
    </row>
    <row r="140" spans="1:47" s="2" customFormat="1" ht="11.25">
      <c r="A140" s="35"/>
      <c r="B140" s="36"/>
      <c r="C140" s="37"/>
      <c r="D140" s="187" t="s">
        <v>145</v>
      </c>
      <c r="E140" s="37"/>
      <c r="F140" s="188" t="s">
        <v>956</v>
      </c>
      <c r="G140" s="37"/>
      <c r="H140" s="37"/>
      <c r="I140" s="189"/>
      <c r="J140" s="37"/>
      <c r="K140" s="37"/>
      <c r="L140" s="40"/>
      <c r="M140" s="190"/>
      <c r="N140" s="191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145</v>
      </c>
      <c r="AU140" s="18" t="s">
        <v>82</v>
      </c>
    </row>
    <row r="141" spans="1:65" s="2" customFormat="1" ht="24.2" customHeight="1">
      <c r="A141" s="35"/>
      <c r="B141" s="36"/>
      <c r="C141" s="174" t="s">
        <v>271</v>
      </c>
      <c r="D141" s="174" t="s">
        <v>138</v>
      </c>
      <c r="E141" s="175" t="s">
        <v>957</v>
      </c>
      <c r="F141" s="176" t="s">
        <v>958</v>
      </c>
      <c r="G141" s="177" t="s">
        <v>359</v>
      </c>
      <c r="H141" s="178">
        <v>1</v>
      </c>
      <c r="I141" s="179"/>
      <c r="J141" s="180">
        <f>ROUND(I141*H141,2)</f>
        <v>0</v>
      </c>
      <c r="K141" s="176" t="s">
        <v>142</v>
      </c>
      <c r="L141" s="40"/>
      <c r="M141" s="181" t="s">
        <v>19</v>
      </c>
      <c r="N141" s="182" t="s">
        <v>43</v>
      </c>
      <c r="O141" s="65"/>
      <c r="P141" s="183">
        <f>O141*H141</f>
        <v>0</v>
      </c>
      <c r="Q141" s="183">
        <v>0.0094</v>
      </c>
      <c r="R141" s="183">
        <f>Q141*H141</f>
        <v>0.0094</v>
      </c>
      <c r="S141" s="183">
        <v>0</v>
      </c>
      <c r="T141" s="18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247</v>
      </c>
      <c r="AT141" s="185" t="s">
        <v>138</v>
      </c>
      <c r="AU141" s="185" t="s">
        <v>82</v>
      </c>
      <c r="AY141" s="18" t="s">
        <v>135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8" t="s">
        <v>80</v>
      </c>
      <c r="BK141" s="186">
        <f>ROUND(I141*H141,2)</f>
        <v>0</v>
      </c>
      <c r="BL141" s="18" t="s">
        <v>247</v>
      </c>
      <c r="BM141" s="185" t="s">
        <v>959</v>
      </c>
    </row>
    <row r="142" spans="1:47" s="2" customFormat="1" ht="11.25">
      <c r="A142" s="35"/>
      <c r="B142" s="36"/>
      <c r="C142" s="37"/>
      <c r="D142" s="187" t="s">
        <v>145</v>
      </c>
      <c r="E142" s="37"/>
      <c r="F142" s="188" t="s">
        <v>960</v>
      </c>
      <c r="G142" s="37"/>
      <c r="H142" s="37"/>
      <c r="I142" s="189"/>
      <c r="J142" s="37"/>
      <c r="K142" s="37"/>
      <c r="L142" s="40"/>
      <c r="M142" s="190"/>
      <c r="N142" s="191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145</v>
      </c>
      <c r="AU142" s="18" t="s">
        <v>82</v>
      </c>
    </row>
    <row r="143" spans="1:65" s="2" customFormat="1" ht="24.2" customHeight="1">
      <c r="A143" s="35"/>
      <c r="B143" s="36"/>
      <c r="C143" s="174" t="s">
        <v>7</v>
      </c>
      <c r="D143" s="174" t="s">
        <v>138</v>
      </c>
      <c r="E143" s="175" t="s">
        <v>961</v>
      </c>
      <c r="F143" s="176" t="s">
        <v>962</v>
      </c>
      <c r="G143" s="177" t="s">
        <v>152</v>
      </c>
      <c r="H143" s="178">
        <v>0.02</v>
      </c>
      <c r="I143" s="179"/>
      <c r="J143" s="180">
        <f>ROUND(I143*H143,2)</f>
        <v>0</v>
      </c>
      <c r="K143" s="176" t="s">
        <v>142</v>
      </c>
      <c r="L143" s="40"/>
      <c r="M143" s="181" t="s">
        <v>19</v>
      </c>
      <c r="N143" s="182" t="s">
        <v>43</v>
      </c>
      <c r="O143" s="65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247</v>
      </c>
      <c r="AT143" s="185" t="s">
        <v>138</v>
      </c>
      <c r="AU143" s="185" t="s">
        <v>82</v>
      </c>
      <c r="AY143" s="18" t="s">
        <v>135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8" t="s">
        <v>80</v>
      </c>
      <c r="BK143" s="186">
        <f>ROUND(I143*H143,2)</f>
        <v>0</v>
      </c>
      <c r="BL143" s="18" t="s">
        <v>247</v>
      </c>
      <c r="BM143" s="185" t="s">
        <v>963</v>
      </c>
    </row>
    <row r="144" spans="1:47" s="2" customFormat="1" ht="11.25">
      <c r="A144" s="35"/>
      <c r="B144" s="36"/>
      <c r="C144" s="37"/>
      <c r="D144" s="187" t="s">
        <v>145</v>
      </c>
      <c r="E144" s="37"/>
      <c r="F144" s="188" t="s">
        <v>964</v>
      </c>
      <c r="G144" s="37"/>
      <c r="H144" s="37"/>
      <c r="I144" s="189"/>
      <c r="J144" s="37"/>
      <c r="K144" s="37"/>
      <c r="L144" s="40"/>
      <c r="M144" s="190"/>
      <c r="N144" s="191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145</v>
      </c>
      <c r="AU144" s="18" t="s">
        <v>82</v>
      </c>
    </row>
    <row r="145" spans="1:65" s="2" customFormat="1" ht="24.2" customHeight="1">
      <c r="A145" s="35"/>
      <c r="B145" s="36"/>
      <c r="C145" s="174" t="s">
        <v>283</v>
      </c>
      <c r="D145" s="174" t="s">
        <v>138</v>
      </c>
      <c r="E145" s="175" t="s">
        <v>965</v>
      </c>
      <c r="F145" s="176" t="s">
        <v>966</v>
      </c>
      <c r="G145" s="177" t="s">
        <v>152</v>
      </c>
      <c r="H145" s="178">
        <v>0.02</v>
      </c>
      <c r="I145" s="179"/>
      <c r="J145" s="180">
        <f>ROUND(I145*H145,2)</f>
        <v>0</v>
      </c>
      <c r="K145" s="176" t="s">
        <v>142</v>
      </c>
      <c r="L145" s="40"/>
      <c r="M145" s="181" t="s">
        <v>19</v>
      </c>
      <c r="N145" s="182" t="s">
        <v>43</v>
      </c>
      <c r="O145" s="65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247</v>
      </c>
      <c r="AT145" s="185" t="s">
        <v>138</v>
      </c>
      <c r="AU145" s="185" t="s">
        <v>82</v>
      </c>
      <c r="AY145" s="18" t="s">
        <v>135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8" t="s">
        <v>80</v>
      </c>
      <c r="BK145" s="186">
        <f>ROUND(I145*H145,2)</f>
        <v>0</v>
      </c>
      <c r="BL145" s="18" t="s">
        <v>247</v>
      </c>
      <c r="BM145" s="185" t="s">
        <v>967</v>
      </c>
    </row>
    <row r="146" spans="1:47" s="2" customFormat="1" ht="11.25">
      <c r="A146" s="35"/>
      <c r="B146" s="36"/>
      <c r="C146" s="37"/>
      <c r="D146" s="187" t="s">
        <v>145</v>
      </c>
      <c r="E146" s="37"/>
      <c r="F146" s="188" t="s">
        <v>968</v>
      </c>
      <c r="G146" s="37"/>
      <c r="H146" s="37"/>
      <c r="I146" s="189"/>
      <c r="J146" s="37"/>
      <c r="K146" s="37"/>
      <c r="L146" s="40"/>
      <c r="M146" s="190"/>
      <c r="N146" s="191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145</v>
      </c>
      <c r="AU146" s="18" t="s">
        <v>82</v>
      </c>
    </row>
    <row r="147" spans="2:63" s="12" customFormat="1" ht="25.9" customHeight="1">
      <c r="B147" s="158"/>
      <c r="C147" s="159"/>
      <c r="D147" s="160" t="s">
        <v>71</v>
      </c>
      <c r="E147" s="161" t="s">
        <v>783</v>
      </c>
      <c r="F147" s="161" t="s">
        <v>784</v>
      </c>
      <c r="G147" s="159"/>
      <c r="H147" s="159"/>
      <c r="I147" s="162"/>
      <c r="J147" s="163">
        <f>BK147</f>
        <v>0</v>
      </c>
      <c r="K147" s="159"/>
      <c r="L147" s="164"/>
      <c r="M147" s="165"/>
      <c r="N147" s="166"/>
      <c r="O147" s="166"/>
      <c r="P147" s="167">
        <f>P148+P151+P153</f>
        <v>0</v>
      </c>
      <c r="Q147" s="166"/>
      <c r="R147" s="167">
        <f>R148+R151+R153</f>
        <v>0</v>
      </c>
      <c r="S147" s="166"/>
      <c r="T147" s="168">
        <f>T148+T151+T153</f>
        <v>0</v>
      </c>
      <c r="AR147" s="169" t="s">
        <v>173</v>
      </c>
      <c r="AT147" s="170" t="s">
        <v>71</v>
      </c>
      <c r="AU147" s="170" t="s">
        <v>72</v>
      </c>
      <c r="AY147" s="169" t="s">
        <v>135</v>
      </c>
      <c r="BK147" s="171">
        <f>BK148+BK151+BK153</f>
        <v>0</v>
      </c>
    </row>
    <row r="148" spans="2:63" s="12" customFormat="1" ht="22.9" customHeight="1">
      <c r="B148" s="158"/>
      <c r="C148" s="159"/>
      <c r="D148" s="160" t="s">
        <v>71</v>
      </c>
      <c r="E148" s="172" t="s">
        <v>969</v>
      </c>
      <c r="F148" s="172" t="s">
        <v>970</v>
      </c>
      <c r="G148" s="159"/>
      <c r="H148" s="159"/>
      <c r="I148" s="162"/>
      <c r="J148" s="173">
        <f>BK148</f>
        <v>0</v>
      </c>
      <c r="K148" s="159"/>
      <c r="L148" s="164"/>
      <c r="M148" s="165"/>
      <c r="N148" s="166"/>
      <c r="O148" s="166"/>
      <c r="P148" s="167">
        <f>SUM(P149:P150)</f>
        <v>0</v>
      </c>
      <c r="Q148" s="166"/>
      <c r="R148" s="167">
        <f>SUM(R149:R150)</f>
        <v>0</v>
      </c>
      <c r="S148" s="166"/>
      <c r="T148" s="168">
        <f>SUM(T149:T150)</f>
        <v>0</v>
      </c>
      <c r="AR148" s="169" t="s">
        <v>173</v>
      </c>
      <c r="AT148" s="170" t="s">
        <v>71</v>
      </c>
      <c r="AU148" s="170" t="s">
        <v>80</v>
      </c>
      <c r="AY148" s="169" t="s">
        <v>135</v>
      </c>
      <c r="BK148" s="171">
        <f>SUM(BK149:BK150)</f>
        <v>0</v>
      </c>
    </row>
    <row r="149" spans="1:65" s="2" customFormat="1" ht="16.5" customHeight="1">
      <c r="A149" s="35"/>
      <c r="B149" s="36"/>
      <c r="C149" s="174" t="s">
        <v>290</v>
      </c>
      <c r="D149" s="174" t="s">
        <v>138</v>
      </c>
      <c r="E149" s="175" t="s">
        <v>971</v>
      </c>
      <c r="F149" s="176" t="s">
        <v>972</v>
      </c>
      <c r="G149" s="177" t="s">
        <v>368</v>
      </c>
      <c r="H149" s="178">
        <v>1</v>
      </c>
      <c r="I149" s="179"/>
      <c r="J149" s="180">
        <f>ROUND(I149*H149,2)</f>
        <v>0</v>
      </c>
      <c r="K149" s="176" t="s">
        <v>19</v>
      </c>
      <c r="L149" s="40"/>
      <c r="M149" s="181" t="s">
        <v>19</v>
      </c>
      <c r="N149" s="182" t="s">
        <v>43</v>
      </c>
      <c r="O149" s="65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790</v>
      </c>
      <c r="AT149" s="185" t="s">
        <v>138</v>
      </c>
      <c r="AU149" s="185" t="s">
        <v>82</v>
      </c>
      <c r="AY149" s="18" t="s">
        <v>135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8" t="s">
        <v>80</v>
      </c>
      <c r="BK149" s="186">
        <f>ROUND(I149*H149,2)</f>
        <v>0</v>
      </c>
      <c r="BL149" s="18" t="s">
        <v>790</v>
      </c>
      <c r="BM149" s="185" t="s">
        <v>973</v>
      </c>
    </row>
    <row r="150" spans="1:65" s="2" customFormat="1" ht="24.2" customHeight="1">
      <c r="A150" s="35"/>
      <c r="B150" s="36"/>
      <c r="C150" s="174" t="s">
        <v>296</v>
      </c>
      <c r="D150" s="174" t="s">
        <v>138</v>
      </c>
      <c r="E150" s="175" t="s">
        <v>974</v>
      </c>
      <c r="F150" s="176" t="s">
        <v>975</v>
      </c>
      <c r="G150" s="177" t="s">
        <v>368</v>
      </c>
      <c r="H150" s="178">
        <v>1</v>
      </c>
      <c r="I150" s="179"/>
      <c r="J150" s="180">
        <f>ROUND(I150*H150,2)</f>
        <v>0</v>
      </c>
      <c r="K150" s="176" t="s">
        <v>19</v>
      </c>
      <c r="L150" s="40"/>
      <c r="M150" s="181" t="s">
        <v>19</v>
      </c>
      <c r="N150" s="182" t="s">
        <v>43</v>
      </c>
      <c r="O150" s="65"/>
      <c r="P150" s="183">
        <f>O150*H150</f>
        <v>0</v>
      </c>
      <c r="Q150" s="183">
        <v>0</v>
      </c>
      <c r="R150" s="183">
        <f>Q150*H150</f>
        <v>0</v>
      </c>
      <c r="S150" s="183">
        <v>0</v>
      </c>
      <c r="T150" s="18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790</v>
      </c>
      <c r="AT150" s="185" t="s">
        <v>138</v>
      </c>
      <c r="AU150" s="185" t="s">
        <v>82</v>
      </c>
      <c r="AY150" s="18" t="s">
        <v>135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18" t="s">
        <v>80</v>
      </c>
      <c r="BK150" s="186">
        <f>ROUND(I150*H150,2)</f>
        <v>0</v>
      </c>
      <c r="BL150" s="18" t="s">
        <v>790</v>
      </c>
      <c r="BM150" s="185" t="s">
        <v>976</v>
      </c>
    </row>
    <row r="151" spans="2:63" s="12" customFormat="1" ht="22.9" customHeight="1">
      <c r="B151" s="158"/>
      <c r="C151" s="159"/>
      <c r="D151" s="160" t="s">
        <v>71</v>
      </c>
      <c r="E151" s="172" t="s">
        <v>785</v>
      </c>
      <c r="F151" s="172" t="s">
        <v>786</v>
      </c>
      <c r="G151" s="159"/>
      <c r="H151" s="159"/>
      <c r="I151" s="162"/>
      <c r="J151" s="173">
        <f>BK151</f>
        <v>0</v>
      </c>
      <c r="K151" s="159"/>
      <c r="L151" s="164"/>
      <c r="M151" s="165"/>
      <c r="N151" s="166"/>
      <c r="O151" s="166"/>
      <c r="P151" s="167">
        <f>P152</f>
        <v>0</v>
      </c>
      <c r="Q151" s="166"/>
      <c r="R151" s="167">
        <f>R152</f>
        <v>0</v>
      </c>
      <c r="S151" s="166"/>
      <c r="T151" s="168">
        <f>T152</f>
        <v>0</v>
      </c>
      <c r="AR151" s="169" t="s">
        <v>173</v>
      </c>
      <c r="AT151" s="170" t="s">
        <v>71</v>
      </c>
      <c r="AU151" s="170" t="s">
        <v>80</v>
      </c>
      <c r="AY151" s="169" t="s">
        <v>135</v>
      </c>
      <c r="BK151" s="171">
        <f>BK152</f>
        <v>0</v>
      </c>
    </row>
    <row r="152" spans="1:65" s="2" customFormat="1" ht="24.2" customHeight="1">
      <c r="A152" s="35"/>
      <c r="B152" s="36"/>
      <c r="C152" s="174" t="s">
        <v>303</v>
      </c>
      <c r="D152" s="174" t="s">
        <v>138</v>
      </c>
      <c r="E152" s="175" t="s">
        <v>977</v>
      </c>
      <c r="F152" s="176" t="s">
        <v>978</v>
      </c>
      <c r="G152" s="177" t="s">
        <v>368</v>
      </c>
      <c r="H152" s="178">
        <v>1</v>
      </c>
      <c r="I152" s="179"/>
      <c r="J152" s="180">
        <f>ROUND(I152*H152,2)</f>
        <v>0</v>
      </c>
      <c r="K152" s="176" t="s">
        <v>19</v>
      </c>
      <c r="L152" s="40"/>
      <c r="M152" s="181" t="s">
        <v>19</v>
      </c>
      <c r="N152" s="182" t="s">
        <v>43</v>
      </c>
      <c r="O152" s="65"/>
      <c r="P152" s="183">
        <f>O152*H152</f>
        <v>0</v>
      </c>
      <c r="Q152" s="183">
        <v>0</v>
      </c>
      <c r="R152" s="183">
        <f>Q152*H152</f>
        <v>0</v>
      </c>
      <c r="S152" s="183">
        <v>0</v>
      </c>
      <c r="T152" s="18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5" t="s">
        <v>790</v>
      </c>
      <c r="AT152" s="185" t="s">
        <v>138</v>
      </c>
      <c r="AU152" s="185" t="s">
        <v>82</v>
      </c>
      <c r="AY152" s="18" t="s">
        <v>135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18" t="s">
        <v>80</v>
      </c>
      <c r="BK152" s="186">
        <f>ROUND(I152*H152,2)</f>
        <v>0</v>
      </c>
      <c r="BL152" s="18" t="s">
        <v>790</v>
      </c>
      <c r="BM152" s="185" t="s">
        <v>979</v>
      </c>
    </row>
    <row r="153" spans="2:63" s="12" customFormat="1" ht="22.9" customHeight="1">
      <c r="B153" s="158"/>
      <c r="C153" s="159"/>
      <c r="D153" s="160" t="s">
        <v>71</v>
      </c>
      <c r="E153" s="172" t="s">
        <v>980</v>
      </c>
      <c r="F153" s="172" t="s">
        <v>981</v>
      </c>
      <c r="G153" s="159"/>
      <c r="H153" s="159"/>
      <c r="I153" s="162"/>
      <c r="J153" s="173">
        <f>BK153</f>
        <v>0</v>
      </c>
      <c r="K153" s="159"/>
      <c r="L153" s="164"/>
      <c r="M153" s="165"/>
      <c r="N153" s="166"/>
      <c r="O153" s="166"/>
      <c r="P153" s="167">
        <f>P154</f>
        <v>0</v>
      </c>
      <c r="Q153" s="166"/>
      <c r="R153" s="167">
        <f>R154</f>
        <v>0</v>
      </c>
      <c r="S153" s="166"/>
      <c r="T153" s="168">
        <f>T154</f>
        <v>0</v>
      </c>
      <c r="AR153" s="169" t="s">
        <v>173</v>
      </c>
      <c r="AT153" s="170" t="s">
        <v>71</v>
      </c>
      <c r="AU153" s="170" t="s">
        <v>80</v>
      </c>
      <c r="AY153" s="169" t="s">
        <v>135</v>
      </c>
      <c r="BK153" s="171">
        <f>BK154</f>
        <v>0</v>
      </c>
    </row>
    <row r="154" spans="1:65" s="2" customFormat="1" ht="38.65" customHeight="1">
      <c r="A154" s="35"/>
      <c r="B154" s="36"/>
      <c r="C154" s="174" t="s">
        <v>308</v>
      </c>
      <c r="D154" s="174" t="s">
        <v>138</v>
      </c>
      <c r="E154" s="175" t="s">
        <v>982</v>
      </c>
      <c r="F154" s="176" t="s">
        <v>983</v>
      </c>
      <c r="G154" s="177" t="s">
        <v>368</v>
      </c>
      <c r="H154" s="178">
        <v>1</v>
      </c>
      <c r="I154" s="179"/>
      <c r="J154" s="180">
        <f>ROUND(I154*H154,2)</f>
        <v>0</v>
      </c>
      <c r="K154" s="176" t="s">
        <v>19</v>
      </c>
      <c r="L154" s="40"/>
      <c r="M154" s="235" t="s">
        <v>19</v>
      </c>
      <c r="N154" s="236" t="s">
        <v>43</v>
      </c>
      <c r="O154" s="237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790</v>
      </c>
      <c r="AT154" s="185" t="s">
        <v>138</v>
      </c>
      <c r="AU154" s="185" t="s">
        <v>82</v>
      </c>
      <c r="AY154" s="18" t="s">
        <v>135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18" t="s">
        <v>80</v>
      </c>
      <c r="BK154" s="186">
        <f>ROUND(I154*H154,2)</f>
        <v>0</v>
      </c>
      <c r="BL154" s="18" t="s">
        <v>790</v>
      </c>
      <c r="BM154" s="185" t="s">
        <v>984</v>
      </c>
    </row>
    <row r="155" spans="1:31" s="2" customFormat="1" ht="6.95" customHeight="1">
      <c r="A155" s="35"/>
      <c r="B155" s="48"/>
      <c r="C155" s="49"/>
      <c r="D155" s="49"/>
      <c r="E155" s="49"/>
      <c r="F155" s="49"/>
      <c r="G155" s="49"/>
      <c r="H155" s="49"/>
      <c r="I155" s="49"/>
      <c r="J155" s="49"/>
      <c r="K155" s="49"/>
      <c r="L155" s="40"/>
      <c r="M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</row>
  </sheetData>
  <sheetProtection algorithmName="SHA-512" hashValue="NA7L/6plIPbEHt/uf79/6Ed4S3UbMBAsDrbFYG9j6tgIK4Aet57qJb9O26xKW1vlg+0E7YApGt4jNG86S8+swQ==" saltValue="YNQhbLT3xzIvN2w+jgTYjBoISz3HJ/8bRI4bft7HwVYhQFu6vriQWkfFgtcaqHzA701Ga2K5hkdxFpd6JoNj6Q==" spinCount="100000" sheet="1" objects="1" scenarios="1" formatColumns="0" formatRows="0" autoFilter="0"/>
  <autoFilter ref="C90:K154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2_02/949101111"/>
    <hyperlink ref="F99" r:id="rId2" display="https://podminky.urs.cz/item/CS_URS_2022_02/998018001"/>
    <hyperlink ref="F103" r:id="rId3" display="https://podminky.urs.cz/item/CS_URS_2022_02/731244106"/>
    <hyperlink ref="F105" r:id="rId4" display="https://podminky.urs.cz/item/CS_URS_2022_02/998731101"/>
    <hyperlink ref="F107" r:id="rId5" display="https://podminky.urs.cz/item/CS_URS_2022_02/998731181"/>
    <hyperlink ref="F110" r:id="rId6" display="https://podminky.urs.cz/item/CS_URS_2022_02/733111503"/>
    <hyperlink ref="F115" r:id="rId7" display="https://podminky.urs.cz/item/CS_URS_2022_02/733111505"/>
    <hyperlink ref="F120" r:id="rId8" display="https://podminky.urs.cz/item/CS_URS_2022_02/733190107"/>
    <hyperlink ref="F123" r:id="rId9" display="https://podminky.urs.cz/item/CS_URS_2022_02/998733101"/>
    <hyperlink ref="F125" r:id="rId10" display="https://podminky.urs.cz/item/CS_URS_2022_02/998733181"/>
    <hyperlink ref="F131" r:id="rId11" display="https://podminky.urs.cz/item/CS_URS_2022_02/734221682"/>
    <hyperlink ref="F133" r:id="rId12" display="https://podminky.urs.cz/item/CS_URS_2022_02/734261232"/>
    <hyperlink ref="F135" r:id="rId13" display="https://podminky.urs.cz/item/CS_URS_2022_02/998734101"/>
    <hyperlink ref="F137" r:id="rId14" display="https://podminky.urs.cz/item/CS_URS_2022_02/998734181"/>
    <hyperlink ref="F140" r:id="rId15" display="https://podminky.urs.cz/item/CS_URS_2022_02/735151174"/>
    <hyperlink ref="F142" r:id="rId16" display="https://podminky.urs.cz/item/CS_URS_2022_02/735151191"/>
    <hyperlink ref="F144" r:id="rId17" display="https://podminky.urs.cz/item/CS_URS_2022_02/998735101"/>
    <hyperlink ref="F146" r:id="rId18" display="https://podminky.urs.cz/item/CS_URS_2022_02/99873518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8" t="s">
        <v>91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92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1" t="str">
        <f>'Rekapitulace stavby'!K6</f>
        <v>Kamencové jezero - oprava sociálního zařízení</v>
      </c>
      <c r="F7" s="362"/>
      <c r="G7" s="362"/>
      <c r="H7" s="362"/>
      <c r="L7" s="21"/>
    </row>
    <row r="8" spans="1:31" s="2" customFormat="1" ht="12" customHeight="1">
      <c r="A8" s="35"/>
      <c r="B8" s="40"/>
      <c r="C8" s="35"/>
      <c r="D8" s="106" t="s">
        <v>93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3" t="s">
        <v>985</v>
      </c>
      <c r="F9" s="364"/>
      <c r="G9" s="364"/>
      <c r="H9" s="364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24. 10. 2022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 xml:space="preserve"> </v>
      </c>
      <c r="F15" s="35"/>
      <c r="G15" s="35"/>
      <c r="H15" s="35"/>
      <c r="I15" s="106" t="s">
        <v>28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5" t="str">
        <f>'Rekapitulace stavby'!E14</f>
        <v>Vyplň údaj</v>
      </c>
      <c r="F18" s="366"/>
      <c r="G18" s="366"/>
      <c r="H18" s="366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35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7" t="s">
        <v>19</v>
      </c>
      <c r="F27" s="367"/>
      <c r="G27" s="367"/>
      <c r="H27" s="367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ROUND(J91,2)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ROUND((SUM(BE91:BE198)),2)</f>
        <v>0</v>
      </c>
      <c r="G33" s="35"/>
      <c r="H33" s="35"/>
      <c r="I33" s="119">
        <v>0.21</v>
      </c>
      <c r="J33" s="118">
        <f>ROUND(((SUM(BE91:BE198))*I33),2)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ROUND((SUM(BF91:BF198)),2)</f>
        <v>0</v>
      </c>
      <c r="G34" s="35"/>
      <c r="H34" s="35"/>
      <c r="I34" s="119">
        <v>0.15</v>
      </c>
      <c r="J34" s="118">
        <f>ROUND(((SUM(BF91:BF198))*I34),2)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ROUND((SUM(BG91:BG198)),2)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ROUND((SUM(BH91:BH198)),2)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ROUND((SUM(BI91:BI198)),2)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95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8" t="str">
        <f>E7</f>
        <v>Kamencové jezero - oprava sociálního zařízení</v>
      </c>
      <c r="F48" s="369"/>
      <c r="G48" s="369"/>
      <c r="H48" s="369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93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1" t="str">
        <f>E9</f>
        <v>SO 04 - ZTI</v>
      </c>
      <c r="F50" s="370"/>
      <c r="G50" s="370"/>
      <c r="H50" s="370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Chomutov</v>
      </c>
      <c r="G52" s="37"/>
      <c r="H52" s="37"/>
      <c r="I52" s="30" t="s">
        <v>23</v>
      </c>
      <c r="J52" s="60" t="str">
        <f>IF(J12="","",J12)</f>
        <v>24. 10. 2022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 xml:space="preserve"> </v>
      </c>
      <c r="G54" s="37"/>
      <c r="H54" s="37"/>
      <c r="I54" s="30" t="s">
        <v>31</v>
      </c>
      <c r="J54" s="33" t="str">
        <f>E21</f>
        <v>KAP atelier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Jaroslav Kudláček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96</v>
      </c>
      <c r="D57" s="132"/>
      <c r="E57" s="132"/>
      <c r="F57" s="132"/>
      <c r="G57" s="132"/>
      <c r="H57" s="132"/>
      <c r="I57" s="132"/>
      <c r="J57" s="133" t="s">
        <v>97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J91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98</v>
      </c>
    </row>
    <row r="60" spans="2:12" s="9" customFormat="1" ht="24.95" customHeight="1">
      <c r="B60" s="135"/>
      <c r="C60" s="136"/>
      <c r="D60" s="137" t="s">
        <v>99</v>
      </c>
      <c r="E60" s="138"/>
      <c r="F60" s="138"/>
      <c r="G60" s="138"/>
      <c r="H60" s="138"/>
      <c r="I60" s="138"/>
      <c r="J60" s="139">
        <f>J92</f>
        <v>0</v>
      </c>
      <c r="K60" s="136"/>
      <c r="L60" s="140"/>
    </row>
    <row r="61" spans="2:12" s="10" customFormat="1" ht="19.9" customHeight="1">
      <c r="B61" s="141"/>
      <c r="C61" s="142"/>
      <c r="D61" s="143" t="s">
        <v>103</v>
      </c>
      <c r="E61" s="144"/>
      <c r="F61" s="144"/>
      <c r="G61" s="144"/>
      <c r="H61" s="144"/>
      <c r="I61" s="144"/>
      <c r="J61" s="145">
        <f>J93</f>
        <v>0</v>
      </c>
      <c r="K61" s="142"/>
      <c r="L61" s="146"/>
    </row>
    <row r="62" spans="2:12" s="10" customFormat="1" ht="19.9" customHeight="1">
      <c r="B62" s="141"/>
      <c r="C62" s="142"/>
      <c r="D62" s="143" t="s">
        <v>105</v>
      </c>
      <c r="E62" s="144"/>
      <c r="F62" s="144"/>
      <c r="G62" s="144"/>
      <c r="H62" s="144"/>
      <c r="I62" s="144"/>
      <c r="J62" s="145">
        <f>J97</f>
        <v>0</v>
      </c>
      <c r="K62" s="142"/>
      <c r="L62" s="146"/>
    </row>
    <row r="63" spans="2:12" s="9" customFormat="1" ht="24.95" customHeight="1">
      <c r="B63" s="135"/>
      <c r="C63" s="136"/>
      <c r="D63" s="137" t="s">
        <v>106</v>
      </c>
      <c r="E63" s="138"/>
      <c r="F63" s="138"/>
      <c r="G63" s="138"/>
      <c r="H63" s="138"/>
      <c r="I63" s="138"/>
      <c r="J63" s="139">
        <f>J100</f>
        <v>0</v>
      </c>
      <c r="K63" s="136"/>
      <c r="L63" s="140"/>
    </row>
    <row r="64" spans="2:12" s="10" customFormat="1" ht="19.9" customHeight="1">
      <c r="B64" s="141"/>
      <c r="C64" s="142"/>
      <c r="D64" s="143" t="s">
        <v>986</v>
      </c>
      <c r="E64" s="144"/>
      <c r="F64" s="144"/>
      <c r="G64" s="144"/>
      <c r="H64" s="144"/>
      <c r="I64" s="144"/>
      <c r="J64" s="145">
        <f>J101</f>
        <v>0</v>
      </c>
      <c r="K64" s="142"/>
      <c r="L64" s="146"/>
    </row>
    <row r="65" spans="2:12" s="10" customFormat="1" ht="19.9" customHeight="1">
      <c r="B65" s="141"/>
      <c r="C65" s="142"/>
      <c r="D65" s="143" t="s">
        <v>987</v>
      </c>
      <c r="E65" s="144"/>
      <c r="F65" s="144"/>
      <c r="G65" s="144"/>
      <c r="H65" s="144"/>
      <c r="I65" s="144"/>
      <c r="J65" s="145">
        <f>J124</f>
        <v>0</v>
      </c>
      <c r="K65" s="142"/>
      <c r="L65" s="146"/>
    </row>
    <row r="66" spans="2:12" s="10" customFormat="1" ht="19.9" customHeight="1">
      <c r="B66" s="141"/>
      <c r="C66" s="142"/>
      <c r="D66" s="143" t="s">
        <v>988</v>
      </c>
      <c r="E66" s="144"/>
      <c r="F66" s="144"/>
      <c r="G66" s="144"/>
      <c r="H66" s="144"/>
      <c r="I66" s="144"/>
      <c r="J66" s="145">
        <f>J165</f>
        <v>0</v>
      </c>
      <c r="K66" s="142"/>
      <c r="L66" s="146"/>
    </row>
    <row r="67" spans="2:12" s="10" customFormat="1" ht="19.9" customHeight="1">
      <c r="B67" s="141"/>
      <c r="C67" s="142"/>
      <c r="D67" s="143" t="s">
        <v>989</v>
      </c>
      <c r="E67" s="144"/>
      <c r="F67" s="144"/>
      <c r="G67" s="144"/>
      <c r="H67" s="144"/>
      <c r="I67" s="144"/>
      <c r="J67" s="145">
        <f>J180</f>
        <v>0</v>
      </c>
      <c r="K67" s="142"/>
      <c r="L67" s="146"/>
    </row>
    <row r="68" spans="2:12" s="9" customFormat="1" ht="24.95" customHeight="1">
      <c r="B68" s="135"/>
      <c r="C68" s="136"/>
      <c r="D68" s="137" t="s">
        <v>117</v>
      </c>
      <c r="E68" s="138"/>
      <c r="F68" s="138"/>
      <c r="G68" s="138"/>
      <c r="H68" s="138"/>
      <c r="I68" s="138"/>
      <c r="J68" s="139">
        <f>J191</f>
        <v>0</v>
      </c>
      <c r="K68" s="136"/>
      <c r="L68" s="140"/>
    </row>
    <row r="69" spans="2:12" s="10" customFormat="1" ht="19.9" customHeight="1">
      <c r="B69" s="141"/>
      <c r="C69" s="142"/>
      <c r="D69" s="143" t="s">
        <v>870</v>
      </c>
      <c r="E69" s="144"/>
      <c r="F69" s="144"/>
      <c r="G69" s="144"/>
      <c r="H69" s="144"/>
      <c r="I69" s="144"/>
      <c r="J69" s="145">
        <f>J192</f>
        <v>0</v>
      </c>
      <c r="K69" s="142"/>
      <c r="L69" s="146"/>
    </row>
    <row r="70" spans="2:12" s="10" customFormat="1" ht="19.9" customHeight="1">
      <c r="B70" s="141"/>
      <c r="C70" s="142"/>
      <c r="D70" s="143" t="s">
        <v>118</v>
      </c>
      <c r="E70" s="144"/>
      <c r="F70" s="144"/>
      <c r="G70" s="144"/>
      <c r="H70" s="144"/>
      <c r="I70" s="144"/>
      <c r="J70" s="145">
        <f>J195</f>
        <v>0</v>
      </c>
      <c r="K70" s="142"/>
      <c r="L70" s="146"/>
    </row>
    <row r="71" spans="2:12" s="10" customFormat="1" ht="19.9" customHeight="1">
      <c r="B71" s="141"/>
      <c r="C71" s="142"/>
      <c r="D71" s="143" t="s">
        <v>871</v>
      </c>
      <c r="E71" s="144"/>
      <c r="F71" s="144"/>
      <c r="G71" s="144"/>
      <c r="H71" s="144"/>
      <c r="I71" s="144"/>
      <c r="J71" s="145">
        <f>J197</f>
        <v>0</v>
      </c>
      <c r="K71" s="142"/>
      <c r="L71" s="146"/>
    </row>
    <row r="72" spans="1:31" s="2" customFormat="1" ht="21.7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7" spans="1:31" s="2" customFormat="1" ht="6.95" customHeight="1">
      <c r="A77" s="35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4.95" customHeight="1">
      <c r="A78" s="35"/>
      <c r="B78" s="36"/>
      <c r="C78" s="24" t="s">
        <v>120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16</v>
      </c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6.5" customHeight="1">
      <c r="A81" s="35"/>
      <c r="B81" s="36"/>
      <c r="C81" s="37"/>
      <c r="D81" s="37"/>
      <c r="E81" s="368" t="str">
        <f>E7</f>
        <v>Kamencové jezero - oprava sociálního zařízení</v>
      </c>
      <c r="F81" s="369"/>
      <c r="G81" s="369"/>
      <c r="H81" s="369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30" t="s">
        <v>93</v>
      </c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6.5" customHeight="1">
      <c r="A83" s="35"/>
      <c r="B83" s="36"/>
      <c r="C83" s="37"/>
      <c r="D83" s="37"/>
      <c r="E83" s="321" t="str">
        <f>E9</f>
        <v>SO 04 - ZTI</v>
      </c>
      <c r="F83" s="370"/>
      <c r="G83" s="370"/>
      <c r="H83" s="370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30" t="s">
        <v>21</v>
      </c>
      <c r="D85" s="37"/>
      <c r="E85" s="37"/>
      <c r="F85" s="28" t="str">
        <f>F12</f>
        <v>Chomutov</v>
      </c>
      <c r="G85" s="37"/>
      <c r="H85" s="37"/>
      <c r="I85" s="30" t="s">
        <v>23</v>
      </c>
      <c r="J85" s="60" t="str">
        <f>IF(J12="","",J12)</f>
        <v>24. 10. 2022</v>
      </c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5.2" customHeight="1">
      <c r="A87" s="35"/>
      <c r="B87" s="36"/>
      <c r="C87" s="30" t="s">
        <v>25</v>
      </c>
      <c r="D87" s="37"/>
      <c r="E87" s="37"/>
      <c r="F87" s="28" t="str">
        <f>E15</f>
        <v xml:space="preserve"> </v>
      </c>
      <c r="G87" s="37"/>
      <c r="H87" s="37"/>
      <c r="I87" s="30" t="s">
        <v>31</v>
      </c>
      <c r="J87" s="33" t="str">
        <f>E21</f>
        <v>KAP atelier s.r.o.</v>
      </c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5.2" customHeight="1">
      <c r="A88" s="35"/>
      <c r="B88" s="36"/>
      <c r="C88" s="30" t="s">
        <v>29</v>
      </c>
      <c r="D88" s="37"/>
      <c r="E88" s="37"/>
      <c r="F88" s="28" t="str">
        <f>IF(E18="","",E18)</f>
        <v>Vyplň údaj</v>
      </c>
      <c r="G88" s="37"/>
      <c r="H88" s="37"/>
      <c r="I88" s="30" t="s">
        <v>34</v>
      </c>
      <c r="J88" s="33" t="str">
        <f>E24</f>
        <v>Jaroslav Kudláček</v>
      </c>
      <c r="K88" s="37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0.35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10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11" customFormat="1" ht="29.25" customHeight="1">
      <c r="A90" s="147"/>
      <c r="B90" s="148"/>
      <c r="C90" s="149" t="s">
        <v>121</v>
      </c>
      <c r="D90" s="150" t="s">
        <v>57</v>
      </c>
      <c r="E90" s="150" t="s">
        <v>53</v>
      </c>
      <c r="F90" s="150" t="s">
        <v>54</v>
      </c>
      <c r="G90" s="150" t="s">
        <v>122</v>
      </c>
      <c r="H90" s="150" t="s">
        <v>123</v>
      </c>
      <c r="I90" s="150" t="s">
        <v>124</v>
      </c>
      <c r="J90" s="150" t="s">
        <v>97</v>
      </c>
      <c r="K90" s="151" t="s">
        <v>125</v>
      </c>
      <c r="L90" s="152"/>
      <c r="M90" s="69" t="s">
        <v>19</v>
      </c>
      <c r="N90" s="70" t="s">
        <v>42</v>
      </c>
      <c r="O90" s="70" t="s">
        <v>126</v>
      </c>
      <c r="P90" s="70" t="s">
        <v>127</v>
      </c>
      <c r="Q90" s="70" t="s">
        <v>128</v>
      </c>
      <c r="R90" s="70" t="s">
        <v>129</v>
      </c>
      <c r="S90" s="70" t="s">
        <v>130</v>
      </c>
      <c r="T90" s="71" t="s">
        <v>131</v>
      </c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</row>
    <row r="91" spans="1:63" s="2" customFormat="1" ht="22.9" customHeight="1">
      <c r="A91" s="35"/>
      <c r="B91" s="36"/>
      <c r="C91" s="76" t="s">
        <v>132</v>
      </c>
      <c r="D91" s="37"/>
      <c r="E91" s="37"/>
      <c r="F91" s="37"/>
      <c r="G91" s="37"/>
      <c r="H91" s="37"/>
      <c r="I91" s="37"/>
      <c r="J91" s="153">
        <f>BK91</f>
        <v>0</v>
      </c>
      <c r="K91" s="37"/>
      <c r="L91" s="40"/>
      <c r="M91" s="72"/>
      <c r="N91" s="154"/>
      <c r="O91" s="73"/>
      <c r="P91" s="155">
        <f>P92+P100+P191</f>
        <v>0</v>
      </c>
      <c r="Q91" s="73"/>
      <c r="R91" s="155">
        <f>R92+R100+R191</f>
        <v>0.26571799999999995</v>
      </c>
      <c r="S91" s="73"/>
      <c r="T91" s="156">
        <f>T92+T100+T191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71</v>
      </c>
      <c r="AU91" s="18" t="s">
        <v>98</v>
      </c>
      <c r="BK91" s="157">
        <f>BK92+BK100+BK191</f>
        <v>0</v>
      </c>
    </row>
    <row r="92" spans="2:63" s="12" customFormat="1" ht="25.9" customHeight="1">
      <c r="B92" s="158"/>
      <c r="C92" s="159"/>
      <c r="D92" s="160" t="s">
        <v>71</v>
      </c>
      <c r="E92" s="161" t="s">
        <v>133</v>
      </c>
      <c r="F92" s="161" t="s">
        <v>134</v>
      </c>
      <c r="G92" s="159"/>
      <c r="H92" s="159"/>
      <c r="I92" s="162"/>
      <c r="J92" s="163">
        <f>BK92</f>
        <v>0</v>
      </c>
      <c r="K92" s="159"/>
      <c r="L92" s="164"/>
      <c r="M92" s="165"/>
      <c r="N92" s="166"/>
      <c r="O92" s="166"/>
      <c r="P92" s="167">
        <f>P93+P97</f>
        <v>0</v>
      </c>
      <c r="Q92" s="166"/>
      <c r="R92" s="167">
        <f>R93+R97</f>
        <v>0.00325</v>
      </c>
      <c r="S92" s="166"/>
      <c r="T92" s="168">
        <f>T93+T97</f>
        <v>0</v>
      </c>
      <c r="AR92" s="169" t="s">
        <v>80</v>
      </c>
      <c r="AT92" s="170" t="s">
        <v>71</v>
      </c>
      <c r="AU92" s="170" t="s">
        <v>72</v>
      </c>
      <c r="AY92" s="169" t="s">
        <v>135</v>
      </c>
      <c r="BK92" s="171">
        <f>BK93+BK97</f>
        <v>0</v>
      </c>
    </row>
    <row r="93" spans="2:63" s="12" customFormat="1" ht="22.9" customHeight="1">
      <c r="B93" s="158"/>
      <c r="C93" s="159"/>
      <c r="D93" s="160" t="s">
        <v>71</v>
      </c>
      <c r="E93" s="172" t="s">
        <v>194</v>
      </c>
      <c r="F93" s="172" t="s">
        <v>295</v>
      </c>
      <c r="G93" s="159"/>
      <c r="H93" s="159"/>
      <c r="I93" s="162"/>
      <c r="J93" s="173">
        <f>BK93</f>
        <v>0</v>
      </c>
      <c r="K93" s="159"/>
      <c r="L93" s="164"/>
      <c r="M93" s="165"/>
      <c r="N93" s="166"/>
      <c r="O93" s="166"/>
      <c r="P93" s="167">
        <f>SUM(P94:P96)</f>
        <v>0</v>
      </c>
      <c r="Q93" s="166"/>
      <c r="R93" s="167">
        <f>SUM(R94:R96)</f>
        <v>0.00325</v>
      </c>
      <c r="S93" s="166"/>
      <c r="T93" s="168">
        <f>SUM(T94:T96)</f>
        <v>0</v>
      </c>
      <c r="AR93" s="169" t="s">
        <v>80</v>
      </c>
      <c r="AT93" s="170" t="s">
        <v>71</v>
      </c>
      <c r="AU93" s="170" t="s">
        <v>80</v>
      </c>
      <c r="AY93" s="169" t="s">
        <v>135</v>
      </c>
      <c r="BK93" s="171">
        <f>SUM(BK94:BK96)</f>
        <v>0</v>
      </c>
    </row>
    <row r="94" spans="1:65" s="2" customFormat="1" ht="24.2" customHeight="1">
      <c r="A94" s="35"/>
      <c r="B94" s="36"/>
      <c r="C94" s="174" t="s">
        <v>80</v>
      </c>
      <c r="D94" s="174" t="s">
        <v>138</v>
      </c>
      <c r="E94" s="175" t="s">
        <v>872</v>
      </c>
      <c r="F94" s="176" t="s">
        <v>873</v>
      </c>
      <c r="G94" s="177" t="s">
        <v>141</v>
      </c>
      <c r="H94" s="178">
        <v>25</v>
      </c>
      <c r="I94" s="179"/>
      <c r="J94" s="180">
        <f>ROUND(I94*H94,2)</f>
        <v>0</v>
      </c>
      <c r="K94" s="176" t="s">
        <v>142</v>
      </c>
      <c r="L94" s="40"/>
      <c r="M94" s="181" t="s">
        <v>19</v>
      </c>
      <c r="N94" s="182" t="s">
        <v>43</v>
      </c>
      <c r="O94" s="65"/>
      <c r="P94" s="183">
        <f>O94*H94</f>
        <v>0</v>
      </c>
      <c r="Q94" s="183">
        <v>0.00013</v>
      </c>
      <c r="R94" s="183">
        <f>Q94*H94</f>
        <v>0.00325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143</v>
      </c>
      <c r="AT94" s="185" t="s">
        <v>138</v>
      </c>
      <c r="AU94" s="185" t="s">
        <v>82</v>
      </c>
      <c r="AY94" s="18" t="s">
        <v>135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80</v>
      </c>
      <c r="BK94" s="186">
        <f>ROUND(I94*H94,2)</f>
        <v>0</v>
      </c>
      <c r="BL94" s="18" t="s">
        <v>143</v>
      </c>
      <c r="BM94" s="185" t="s">
        <v>990</v>
      </c>
    </row>
    <row r="95" spans="1:47" s="2" customFormat="1" ht="11.25">
      <c r="A95" s="35"/>
      <c r="B95" s="36"/>
      <c r="C95" s="37"/>
      <c r="D95" s="187" t="s">
        <v>145</v>
      </c>
      <c r="E95" s="37"/>
      <c r="F95" s="188" t="s">
        <v>875</v>
      </c>
      <c r="G95" s="37"/>
      <c r="H95" s="37"/>
      <c r="I95" s="189"/>
      <c r="J95" s="37"/>
      <c r="K95" s="37"/>
      <c r="L95" s="40"/>
      <c r="M95" s="190"/>
      <c r="N95" s="191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145</v>
      </c>
      <c r="AU95" s="18" t="s">
        <v>82</v>
      </c>
    </row>
    <row r="96" spans="2:51" s="13" customFormat="1" ht="11.25">
      <c r="B96" s="192"/>
      <c r="C96" s="193"/>
      <c r="D96" s="194" t="s">
        <v>147</v>
      </c>
      <c r="E96" s="195" t="s">
        <v>19</v>
      </c>
      <c r="F96" s="196" t="s">
        <v>303</v>
      </c>
      <c r="G96" s="193"/>
      <c r="H96" s="197">
        <v>25</v>
      </c>
      <c r="I96" s="198"/>
      <c r="J96" s="193"/>
      <c r="K96" s="193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147</v>
      </c>
      <c r="AU96" s="203" t="s">
        <v>82</v>
      </c>
      <c r="AV96" s="13" t="s">
        <v>82</v>
      </c>
      <c r="AW96" s="13" t="s">
        <v>33</v>
      </c>
      <c r="AX96" s="13" t="s">
        <v>80</v>
      </c>
      <c r="AY96" s="203" t="s">
        <v>135</v>
      </c>
    </row>
    <row r="97" spans="2:63" s="12" customFormat="1" ht="22.9" customHeight="1">
      <c r="B97" s="158"/>
      <c r="C97" s="159"/>
      <c r="D97" s="160" t="s">
        <v>71</v>
      </c>
      <c r="E97" s="172" t="s">
        <v>398</v>
      </c>
      <c r="F97" s="172" t="s">
        <v>399</v>
      </c>
      <c r="G97" s="159"/>
      <c r="H97" s="159"/>
      <c r="I97" s="162"/>
      <c r="J97" s="173">
        <f>BK97</f>
        <v>0</v>
      </c>
      <c r="K97" s="159"/>
      <c r="L97" s="164"/>
      <c r="M97" s="165"/>
      <c r="N97" s="166"/>
      <c r="O97" s="166"/>
      <c r="P97" s="167">
        <f>SUM(P98:P99)</f>
        <v>0</v>
      </c>
      <c r="Q97" s="166"/>
      <c r="R97" s="167">
        <f>SUM(R98:R99)</f>
        <v>0</v>
      </c>
      <c r="S97" s="166"/>
      <c r="T97" s="168">
        <f>SUM(T98:T99)</f>
        <v>0</v>
      </c>
      <c r="AR97" s="169" t="s">
        <v>80</v>
      </c>
      <c r="AT97" s="170" t="s">
        <v>71</v>
      </c>
      <c r="AU97" s="170" t="s">
        <v>80</v>
      </c>
      <c r="AY97" s="169" t="s">
        <v>135</v>
      </c>
      <c r="BK97" s="171">
        <f>SUM(BK98:BK99)</f>
        <v>0</v>
      </c>
    </row>
    <row r="98" spans="1:65" s="2" customFormat="1" ht="33" customHeight="1">
      <c r="A98" s="35"/>
      <c r="B98" s="36"/>
      <c r="C98" s="174" t="s">
        <v>82</v>
      </c>
      <c r="D98" s="174" t="s">
        <v>138</v>
      </c>
      <c r="E98" s="175" t="s">
        <v>876</v>
      </c>
      <c r="F98" s="176" t="s">
        <v>877</v>
      </c>
      <c r="G98" s="177" t="s">
        <v>152</v>
      </c>
      <c r="H98" s="178">
        <v>0.1</v>
      </c>
      <c r="I98" s="179"/>
      <c r="J98" s="180">
        <f>ROUND(I98*H98,2)</f>
        <v>0</v>
      </c>
      <c r="K98" s="176" t="s">
        <v>142</v>
      </c>
      <c r="L98" s="40"/>
      <c r="M98" s="181" t="s">
        <v>19</v>
      </c>
      <c r="N98" s="182" t="s">
        <v>43</v>
      </c>
      <c r="O98" s="65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143</v>
      </c>
      <c r="AT98" s="185" t="s">
        <v>138</v>
      </c>
      <c r="AU98" s="185" t="s">
        <v>82</v>
      </c>
      <c r="AY98" s="18" t="s">
        <v>135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8" t="s">
        <v>80</v>
      </c>
      <c r="BK98" s="186">
        <f>ROUND(I98*H98,2)</f>
        <v>0</v>
      </c>
      <c r="BL98" s="18" t="s">
        <v>143</v>
      </c>
      <c r="BM98" s="185" t="s">
        <v>991</v>
      </c>
    </row>
    <row r="99" spans="1:47" s="2" customFormat="1" ht="11.25">
      <c r="A99" s="35"/>
      <c r="B99" s="36"/>
      <c r="C99" s="37"/>
      <c r="D99" s="187" t="s">
        <v>145</v>
      </c>
      <c r="E99" s="37"/>
      <c r="F99" s="188" t="s">
        <v>879</v>
      </c>
      <c r="G99" s="37"/>
      <c r="H99" s="37"/>
      <c r="I99" s="189"/>
      <c r="J99" s="37"/>
      <c r="K99" s="37"/>
      <c r="L99" s="40"/>
      <c r="M99" s="190"/>
      <c r="N99" s="19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145</v>
      </c>
      <c r="AU99" s="18" t="s">
        <v>82</v>
      </c>
    </row>
    <row r="100" spans="2:63" s="12" customFormat="1" ht="25.9" customHeight="1">
      <c r="B100" s="158"/>
      <c r="C100" s="159"/>
      <c r="D100" s="160" t="s">
        <v>71</v>
      </c>
      <c r="E100" s="161" t="s">
        <v>405</v>
      </c>
      <c r="F100" s="161" t="s">
        <v>406</v>
      </c>
      <c r="G100" s="159"/>
      <c r="H100" s="159"/>
      <c r="I100" s="162"/>
      <c r="J100" s="163">
        <f>BK100</f>
        <v>0</v>
      </c>
      <c r="K100" s="159"/>
      <c r="L100" s="164"/>
      <c r="M100" s="165"/>
      <c r="N100" s="166"/>
      <c r="O100" s="166"/>
      <c r="P100" s="167">
        <f>P101+P124+P165+P180</f>
        <v>0</v>
      </c>
      <c r="Q100" s="166"/>
      <c r="R100" s="167">
        <f>R101+R124+R165+R180</f>
        <v>0.262468</v>
      </c>
      <c r="S100" s="166"/>
      <c r="T100" s="168">
        <f>T101+T124+T165+T180</f>
        <v>0</v>
      </c>
      <c r="AR100" s="169" t="s">
        <v>82</v>
      </c>
      <c r="AT100" s="170" t="s">
        <v>71</v>
      </c>
      <c r="AU100" s="170" t="s">
        <v>72</v>
      </c>
      <c r="AY100" s="169" t="s">
        <v>135</v>
      </c>
      <c r="BK100" s="171">
        <f>BK101+BK124+BK165+BK180</f>
        <v>0</v>
      </c>
    </row>
    <row r="101" spans="2:63" s="12" customFormat="1" ht="22.9" customHeight="1">
      <c r="B101" s="158"/>
      <c r="C101" s="159"/>
      <c r="D101" s="160" t="s">
        <v>71</v>
      </c>
      <c r="E101" s="172" t="s">
        <v>992</v>
      </c>
      <c r="F101" s="172" t="s">
        <v>993</v>
      </c>
      <c r="G101" s="159"/>
      <c r="H101" s="159"/>
      <c r="I101" s="162"/>
      <c r="J101" s="173">
        <f>BK101</f>
        <v>0</v>
      </c>
      <c r="K101" s="159"/>
      <c r="L101" s="164"/>
      <c r="M101" s="165"/>
      <c r="N101" s="166"/>
      <c r="O101" s="166"/>
      <c r="P101" s="167">
        <f>SUM(P102:P123)</f>
        <v>0</v>
      </c>
      <c r="Q101" s="166"/>
      <c r="R101" s="167">
        <f>SUM(R102:R123)</f>
        <v>0.042452</v>
      </c>
      <c r="S101" s="166"/>
      <c r="T101" s="168">
        <f>SUM(T102:T123)</f>
        <v>0</v>
      </c>
      <c r="AR101" s="169" t="s">
        <v>82</v>
      </c>
      <c r="AT101" s="170" t="s">
        <v>71</v>
      </c>
      <c r="AU101" s="170" t="s">
        <v>80</v>
      </c>
      <c r="AY101" s="169" t="s">
        <v>135</v>
      </c>
      <c r="BK101" s="171">
        <f>SUM(BK102:BK123)</f>
        <v>0</v>
      </c>
    </row>
    <row r="102" spans="1:65" s="2" customFormat="1" ht="16.5" customHeight="1">
      <c r="A102" s="35"/>
      <c r="B102" s="36"/>
      <c r="C102" s="174" t="s">
        <v>136</v>
      </c>
      <c r="D102" s="174" t="s">
        <v>138</v>
      </c>
      <c r="E102" s="175" t="s">
        <v>994</v>
      </c>
      <c r="F102" s="176" t="s">
        <v>995</v>
      </c>
      <c r="G102" s="177" t="s">
        <v>332</v>
      </c>
      <c r="H102" s="178">
        <v>11</v>
      </c>
      <c r="I102" s="179"/>
      <c r="J102" s="180">
        <f>ROUND(I102*H102,2)</f>
        <v>0</v>
      </c>
      <c r="K102" s="176" t="s">
        <v>142</v>
      </c>
      <c r="L102" s="40"/>
      <c r="M102" s="181" t="s">
        <v>19</v>
      </c>
      <c r="N102" s="182" t="s">
        <v>43</v>
      </c>
      <c r="O102" s="65"/>
      <c r="P102" s="183">
        <f>O102*H102</f>
        <v>0</v>
      </c>
      <c r="Q102" s="183">
        <v>0.00048</v>
      </c>
      <c r="R102" s="183">
        <f>Q102*H102</f>
        <v>0.00528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247</v>
      </c>
      <c r="AT102" s="185" t="s">
        <v>138</v>
      </c>
      <c r="AU102" s="185" t="s">
        <v>82</v>
      </c>
      <c r="AY102" s="18" t="s">
        <v>135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80</v>
      </c>
      <c r="BK102" s="186">
        <f>ROUND(I102*H102,2)</f>
        <v>0</v>
      </c>
      <c r="BL102" s="18" t="s">
        <v>247</v>
      </c>
      <c r="BM102" s="185" t="s">
        <v>996</v>
      </c>
    </row>
    <row r="103" spans="1:47" s="2" customFormat="1" ht="11.25">
      <c r="A103" s="35"/>
      <c r="B103" s="36"/>
      <c r="C103" s="37"/>
      <c r="D103" s="187" t="s">
        <v>145</v>
      </c>
      <c r="E103" s="37"/>
      <c r="F103" s="188" t="s">
        <v>997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145</v>
      </c>
      <c r="AU103" s="18" t="s">
        <v>82</v>
      </c>
    </row>
    <row r="104" spans="2:51" s="13" customFormat="1" ht="11.25">
      <c r="B104" s="192"/>
      <c r="C104" s="193"/>
      <c r="D104" s="194" t="s">
        <v>147</v>
      </c>
      <c r="E104" s="195" t="s">
        <v>19</v>
      </c>
      <c r="F104" s="196" t="s">
        <v>998</v>
      </c>
      <c r="G104" s="193"/>
      <c r="H104" s="197">
        <v>3.9</v>
      </c>
      <c r="I104" s="198"/>
      <c r="J104" s="193"/>
      <c r="K104" s="193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147</v>
      </c>
      <c r="AU104" s="203" t="s">
        <v>82</v>
      </c>
      <c r="AV104" s="13" t="s">
        <v>82</v>
      </c>
      <c r="AW104" s="13" t="s">
        <v>33</v>
      </c>
      <c r="AX104" s="13" t="s">
        <v>72</v>
      </c>
      <c r="AY104" s="203" t="s">
        <v>135</v>
      </c>
    </row>
    <row r="105" spans="2:51" s="13" customFormat="1" ht="11.25">
      <c r="B105" s="192"/>
      <c r="C105" s="193"/>
      <c r="D105" s="194" t="s">
        <v>147</v>
      </c>
      <c r="E105" s="195" t="s">
        <v>19</v>
      </c>
      <c r="F105" s="196" t="s">
        <v>999</v>
      </c>
      <c r="G105" s="193"/>
      <c r="H105" s="197">
        <v>3.3</v>
      </c>
      <c r="I105" s="198"/>
      <c r="J105" s="193"/>
      <c r="K105" s="193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147</v>
      </c>
      <c r="AU105" s="203" t="s">
        <v>82</v>
      </c>
      <c r="AV105" s="13" t="s">
        <v>82</v>
      </c>
      <c r="AW105" s="13" t="s">
        <v>33</v>
      </c>
      <c r="AX105" s="13" t="s">
        <v>72</v>
      </c>
      <c r="AY105" s="203" t="s">
        <v>135</v>
      </c>
    </row>
    <row r="106" spans="2:51" s="13" customFormat="1" ht="11.25">
      <c r="B106" s="192"/>
      <c r="C106" s="193"/>
      <c r="D106" s="194" t="s">
        <v>147</v>
      </c>
      <c r="E106" s="195" t="s">
        <v>19</v>
      </c>
      <c r="F106" s="196" t="s">
        <v>1000</v>
      </c>
      <c r="G106" s="193"/>
      <c r="H106" s="197">
        <v>2.8</v>
      </c>
      <c r="I106" s="198"/>
      <c r="J106" s="193"/>
      <c r="K106" s="193"/>
      <c r="L106" s="199"/>
      <c r="M106" s="200"/>
      <c r="N106" s="201"/>
      <c r="O106" s="201"/>
      <c r="P106" s="201"/>
      <c r="Q106" s="201"/>
      <c r="R106" s="201"/>
      <c r="S106" s="201"/>
      <c r="T106" s="202"/>
      <c r="AT106" s="203" t="s">
        <v>147</v>
      </c>
      <c r="AU106" s="203" t="s">
        <v>82</v>
      </c>
      <c r="AV106" s="13" t="s">
        <v>82</v>
      </c>
      <c r="AW106" s="13" t="s">
        <v>33</v>
      </c>
      <c r="AX106" s="13" t="s">
        <v>72</v>
      </c>
      <c r="AY106" s="203" t="s">
        <v>135</v>
      </c>
    </row>
    <row r="107" spans="2:51" s="13" customFormat="1" ht="11.25">
      <c r="B107" s="192"/>
      <c r="C107" s="193"/>
      <c r="D107" s="194" t="s">
        <v>147</v>
      </c>
      <c r="E107" s="195" t="s">
        <v>19</v>
      </c>
      <c r="F107" s="196" t="s">
        <v>80</v>
      </c>
      <c r="G107" s="193"/>
      <c r="H107" s="197">
        <v>1</v>
      </c>
      <c r="I107" s="198"/>
      <c r="J107" s="193"/>
      <c r="K107" s="193"/>
      <c r="L107" s="199"/>
      <c r="M107" s="200"/>
      <c r="N107" s="201"/>
      <c r="O107" s="201"/>
      <c r="P107" s="201"/>
      <c r="Q107" s="201"/>
      <c r="R107" s="201"/>
      <c r="S107" s="201"/>
      <c r="T107" s="202"/>
      <c r="AT107" s="203" t="s">
        <v>147</v>
      </c>
      <c r="AU107" s="203" t="s">
        <v>82</v>
      </c>
      <c r="AV107" s="13" t="s">
        <v>82</v>
      </c>
      <c r="AW107" s="13" t="s">
        <v>33</v>
      </c>
      <c r="AX107" s="13" t="s">
        <v>72</v>
      </c>
      <c r="AY107" s="203" t="s">
        <v>135</v>
      </c>
    </row>
    <row r="108" spans="2:51" s="15" customFormat="1" ht="11.25">
      <c r="B108" s="224"/>
      <c r="C108" s="225"/>
      <c r="D108" s="194" t="s">
        <v>147</v>
      </c>
      <c r="E108" s="226" t="s">
        <v>19</v>
      </c>
      <c r="F108" s="227" t="s">
        <v>172</v>
      </c>
      <c r="G108" s="225"/>
      <c r="H108" s="228">
        <v>11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AT108" s="234" t="s">
        <v>147</v>
      </c>
      <c r="AU108" s="234" t="s">
        <v>82</v>
      </c>
      <c r="AV108" s="15" t="s">
        <v>143</v>
      </c>
      <c r="AW108" s="15" t="s">
        <v>33</v>
      </c>
      <c r="AX108" s="15" t="s">
        <v>80</v>
      </c>
      <c r="AY108" s="234" t="s">
        <v>135</v>
      </c>
    </row>
    <row r="109" spans="1:65" s="2" customFormat="1" ht="16.5" customHeight="1">
      <c r="A109" s="35"/>
      <c r="B109" s="36"/>
      <c r="C109" s="174" t="s">
        <v>143</v>
      </c>
      <c r="D109" s="174" t="s">
        <v>138</v>
      </c>
      <c r="E109" s="175" t="s">
        <v>1001</v>
      </c>
      <c r="F109" s="176" t="s">
        <v>1002</v>
      </c>
      <c r="G109" s="177" t="s">
        <v>332</v>
      </c>
      <c r="H109" s="178">
        <v>9.3</v>
      </c>
      <c r="I109" s="179"/>
      <c r="J109" s="180">
        <f>ROUND(I109*H109,2)</f>
        <v>0</v>
      </c>
      <c r="K109" s="176" t="s">
        <v>142</v>
      </c>
      <c r="L109" s="40"/>
      <c r="M109" s="181" t="s">
        <v>19</v>
      </c>
      <c r="N109" s="182" t="s">
        <v>43</v>
      </c>
      <c r="O109" s="65"/>
      <c r="P109" s="183">
        <f>O109*H109</f>
        <v>0</v>
      </c>
      <c r="Q109" s="183">
        <v>0.00224</v>
      </c>
      <c r="R109" s="183">
        <f>Q109*H109</f>
        <v>0.020832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247</v>
      </c>
      <c r="AT109" s="185" t="s">
        <v>138</v>
      </c>
      <c r="AU109" s="185" t="s">
        <v>82</v>
      </c>
      <c r="AY109" s="18" t="s">
        <v>135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80</v>
      </c>
      <c r="BK109" s="186">
        <f>ROUND(I109*H109,2)</f>
        <v>0</v>
      </c>
      <c r="BL109" s="18" t="s">
        <v>247</v>
      </c>
      <c r="BM109" s="185" t="s">
        <v>1003</v>
      </c>
    </row>
    <row r="110" spans="1:47" s="2" customFormat="1" ht="11.25">
      <c r="A110" s="35"/>
      <c r="B110" s="36"/>
      <c r="C110" s="37"/>
      <c r="D110" s="187" t="s">
        <v>145</v>
      </c>
      <c r="E110" s="37"/>
      <c r="F110" s="188" t="s">
        <v>1004</v>
      </c>
      <c r="G110" s="37"/>
      <c r="H110" s="37"/>
      <c r="I110" s="189"/>
      <c r="J110" s="37"/>
      <c r="K110" s="37"/>
      <c r="L110" s="40"/>
      <c r="M110" s="190"/>
      <c r="N110" s="191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145</v>
      </c>
      <c r="AU110" s="18" t="s">
        <v>82</v>
      </c>
    </row>
    <row r="111" spans="2:51" s="13" customFormat="1" ht="11.25">
      <c r="B111" s="192"/>
      <c r="C111" s="193"/>
      <c r="D111" s="194" t="s">
        <v>147</v>
      </c>
      <c r="E111" s="195" t="s">
        <v>19</v>
      </c>
      <c r="F111" s="196" t="s">
        <v>1005</v>
      </c>
      <c r="G111" s="193"/>
      <c r="H111" s="197">
        <v>9.3</v>
      </c>
      <c r="I111" s="198"/>
      <c r="J111" s="193"/>
      <c r="K111" s="193"/>
      <c r="L111" s="199"/>
      <c r="M111" s="200"/>
      <c r="N111" s="201"/>
      <c r="O111" s="201"/>
      <c r="P111" s="201"/>
      <c r="Q111" s="201"/>
      <c r="R111" s="201"/>
      <c r="S111" s="201"/>
      <c r="T111" s="202"/>
      <c r="AT111" s="203" t="s">
        <v>147</v>
      </c>
      <c r="AU111" s="203" t="s">
        <v>82</v>
      </c>
      <c r="AV111" s="13" t="s">
        <v>82</v>
      </c>
      <c r="AW111" s="13" t="s">
        <v>33</v>
      </c>
      <c r="AX111" s="13" t="s">
        <v>80</v>
      </c>
      <c r="AY111" s="203" t="s">
        <v>135</v>
      </c>
    </row>
    <row r="112" spans="1:65" s="2" customFormat="1" ht="16.5" customHeight="1">
      <c r="A112" s="35"/>
      <c r="B112" s="36"/>
      <c r="C112" s="174" t="s">
        <v>173</v>
      </c>
      <c r="D112" s="174" t="s">
        <v>138</v>
      </c>
      <c r="E112" s="175" t="s">
        <v>1006</v>
      </c>
      <c r="F112" s="176" t="s">
        <v>1007</v>
      </c>
      <c r="G112" s="177" t="s">
        <v>359</v>
      </c>
      <c r="H112" s="178">
        <v>3</v>
      </c>
      <c r="I112" s="179"/>
      <c r="J112" s="180">
        <f>ROUND(I112*H112,2)</f>
        <v>0</v>
      </c>
      <c r="K112" s="176" t="s">
        <v>142</v>
      </c>
      <c r="L112" s="40"/>
      <c r="M112" s="181" t="s">
        <v>19</v>
      </c>
      <c r="N112" s="182" t="s">
        <v>43</v>
      </c>
      <c r="O112" s="65"/>
      <c r="P112" s="183">
        <f>O112*H112</f>
        <v>0</v>
      </c>
      <c r="Q112" s="183">
        <v>0.00535</v>
      </c>
      <c r="R112" s="183">
        <f>Q112*H112</f>
        <v>0.01605</v>
      </c>
      <c r="S112" s="183">
        <v>0</v>
      </c>
      <c r="T112" s="184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247</v>
      </c>
      <c r="AT112" s="185" t="s">
        <v>138</v>
      </c>
      <c r="AU112" s="185" t="s">
        <v>82</v>
      </c>
      <c r="AY112" s="18" t="s">
        <v>135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8" t="s">
        <v>80</v>
      </c>
      <c r="BK112" s="186">
        <f>ROUND(I112*H112,2)</f>
        <v>0</v>
      </c>
      <c r="BL112" s="18" t="s">
        <v>247</v>
      </c>
      <c r="BM112" s="185" t="s">
        <v>1008</v>
      </c>
    </row>
    <row r="113" spans="1:47" s="2" customFormat="1" ht="11.25">
      <c r="A113" s="35"/>
      <c r="B113" s="36"/>
      <c r="C113" s="37"/>
      <c r="D113" s="187" t="s">
        <v>145</v>
      </c>
      <c r="E113" s="37"/>
      <c r="F113" s="188" t="s">
        <v>1009</v>
      </c>
      <c r="G113" s="37"/>
      <c r="H113" s="37"/>
      <c r="I113" s="189"/>
      <c r="J113" s="37"/>
      <c r="K113" s="37"/>
      <c r="L113" s="40"/>
      <c r="M113" s="190"/>
      <c r="N113" s="191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145</v>
      </c>
      <c r="AU113" s="18" t="s">
        <v>82</v>
      </c>
    </row>
    <row r="114" spans="1:65" s="2" customFormat="1" ht="16.5" customHeight="1">
      <c r="A114" s="35"/>
      <c r="B114" s="36"/>
      <c r="C114" s="174" t="s">
        <v>178</v>
      </c>
      <c r="D114" s="174" t="s">
        <v>138</v>
      </c>
      <c r="E114" s="175" t="s">
        <v>1010</v>
      </c>
      <c r="F114" s="176" t="s">
        <v>1011</v>
      </c>
      <c r="G114" s="177" t="s">
        <v>359</v>
      </c>
      <c r="H114" s="178">
        <v>1</v>
      </c>
      <c r="I114" s="179"/>
      <c r="J114" s="180">
        <f>ROUND(I114*H114,2)</f>
        <v>0</v>
      </c>
      <c r="K114" s="176" t="s">
        <v>142</v>
      </c>
      <c r="L114" s="40"/>
      <c r="M114" s="181" t="s">
        <v>19</v>
      </c>
      <c r="N114" s="182" t="s">
        <v>43</v>
      </c>
      <c r="O114" s="65"/>
      <c r="P114" s="183">
        <f>O114*H114</f>
        <v>0</v>
      </c>
      <c r="Q114" s="183">
        <v>0.00029</v>
      </c>
      <c r="R114" s="183">
        <f>Q114*H114</f>
        <v>0.00029</v>
      </c>
      <c r="S114" s="183">
        <v>0</v>
      </c>
      <c r="T114" s="184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247</v>
      </c>
      <c r="AT114" s="185" t="s">
        <v>138</v>
      </c>
      <c r="AU114" s="185" t="s">
        <v>82</v>
      </c>
      <c r="AY114" s="18" t="s">
        <v>135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8" t="s">
        <v>80</v>
      </c>
      <c r="BK114" s="186">
        <f>ROUND(I114*H114,2)</f>
        <v>0</v>
      </c>
      <c r="BL114" s="18" t="s">
        <v>247</v>
      </c>
      <c r="BM114" s="185" t="s">
        <v>1012</v>
      </c>
    </row>
    <row r="115" spans="1:47" s="2" customFormat="1" ht="11.25">
      <c r="A115" s="35"/>
      <c r="B115" s="36"/>
      <c r="C115" s="37"/>
      <c r="D115" s="187" t="s">
        <v>145</v>
      </c>
      <c r="E115" s="37"/>
      <c r="F115" s="188" t="s">
        <v>1013</v>
      </c>
      <c r="G115" s="37"/>
      <c r="H115" s="37"/>
      <c r="I115" s="189"/>
      <c r="J115" s="37"/>
      <c r="K115" s="37"/>
      <c r="L115" s="40"/>
      <c r="M115" s="190"/>
      <c r="N115" s="191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145</v>
      </c>
      <c r="AU115" s="18" t="s">
        <v>82</v>
      </c>
    </row>
    <row r="116" spans="1:65" s="2" customFormat="1" ht="16.5" customHeight="1">
      <c r="A116" s="35"/>
      <c r="B116" s="36"/>
      <c r="C116" s="174" t="s">
        <v>185</v>
      </c>
      <c r="D116" s="174" t="s">
        <v>138</v>
      </c>
      <c r="E116" s="175" t="s">
        <v>1014</v>
      </c>
      <c r="F116" s="176" t="s">
        <v>1015</v>
      </c>
      <c r="G116" s="177" t="s">
        <v>332</v>
      </c>
      <c r="H116" s="178">
        <v>20.3</v>
      </c>
      <c r="I116" s="179"/>
      <c r="J116" s="180">
        <f>ROUND(I116*H116,2)</f>
        <v>0</v>
      </c>
      <c r="K116" s="176" t="s">
        <v>142</v>
      </c>
      <c r="L116" s="40"/>
      <c r="M116" s="181" t="s">
        <v>19</v>
      </c>
      <c r="N116" s="182" t="s">
        <v>43</v>
      </c>
      <c r="O116" s="65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247</v>
      </c>
      <c r="AT116" s="185" t="s">
        <v>138</v>
      </c>
      <c r="AU116" s="185" t="s">
        <v>82</v>
      </c>
      <c r="AY116" s="18" t="s">
        <v>135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8" t="s">
        <v>80</v>
      </c>
      <c r="BK116" s="186">
        <f>ROUND(I116*H116,2)</f>
        <v>0</v>
      </c>
      <c r="BL116" s="18" t="s">
        <v>247</v>
      </c>
      <c r="BM116" s="185" t="s">
        <v>1016</v>
      </c>
    </row>
    <row r="117" spans="1:47" s="2" customFormat="1" ht="11.25">
      <c r="A117" s="35"/>
      <c r="B117" s="36"/>
      <c r="C117" s="37"/>
      <c r="D117" s="187" t="s">
        <v>145</v>
      </c>
      <c r="E117" s="37"/>
      <c r="F117" s="188" t="s">
        <v>1017</v>
      </c>
      <c r="G117" s="37"/>
      <c r="H117" s="37"/>
      <c r="I117" s="189"/>
      <c r="J117" s="37"/>
      <c r="K117" s="37"/>
      <c r="L117" s="40"/>
      <c r="M117" s="190"/>
      <c r="N117" s="191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145</v>
      </c>
      <c r="AU117" s="18" t="s">
        <v>82</v>
      </c>
    </row>
    <row r="118" spans="2:51" s="13" customFormat="1" ht="11.25">
      <c r="B118" s="192"/>
      <c r="C118" s="193"/>
      <c r="D118" s="194" t="s">
        <v>147</v>
      </c>
      <c r="E118" s="195" t="s">
        <v>19</v>
      </c>
      <c r="F118" s="196" t="s">
        <v>1018</v>
      </c>
      <c r="G118" s="193"/>
      <c r="H118" s="197">
        <v>20.3</v>
      </c>
      <c r="I118" s="198"/>
      <c r="J118" s="193"/>
      <c r="K118" s="193"/>
      <c r="L118" s="199"/>
      <c r="M118" s="200"/>
      <c r="N118" s="201"/>
      <c r="O118" s="201"/>
      <c r="P118" s="201"/>
      <c r="Q118" s="201"/>
      <c r="R118" s="201"/>
      <c r="S118" s="201"/>
      <c r="T118" s="202"/>
      <c r="AT118" s="203" t="s">
        <v>147</v>
      </c>
      <c r="AU118" s="203" t="s">
        <v>82</v>
      </c>
      <c r="AV118" s="13" t="s">
        <v>82</v>
      </c>
      <c r="AW118" s="13" t="s">
        <v>33</v>
      </c>
      <c r="AX118" s="13" t="s">
        <v>80</v>
      </c>
      <c r="AY118" s="203" t="s">
        <v>135</v>
      </c>
    </row>
    <row r="119" spans="1:65" s="2" customFormat="1" ht="24.2" customHeight="1">
      <c r="A119" s="35"/>
      <c r="B119" s="36"/>
      <c r="C119" s="174" t="s">
        <v>161</v>
      </c>
      <c r="D119" s="174" t="s">
        <v>138</v>
      </c>
      <c r="E119" s="175" t="s">
        <v>1019</v>
      </c>
      <c r="F119" s="176" t="s">
        <v>1020</v>
      </c>
      <c r="G119" s="177" t="s">
        <v>152</v>
      </c>
      <c r="H119" s="178">
        <v>0.05</v>
      </c>
      <c r="I119" s="179"/>
      <c r="J119" s="180">
        <f>ROUND(I119*H119,2)</f>
        <v>0</v>
      </c>
      <c r="K119" s="176" t="s">
        <v>142</v>
      </c>
      <c r="L119" s="40"/>
      <c r="M119" s="181" t="s">
        <v>19</v>
      </c>
      <c r="N119" s="182" t="s">
        <v>43</v>
      </c>
      <c r="O119" s="65"/>
      <c r="P119" s="183">
        <f>O119*H119</f>
        <v>0</v>
      </c>
      <c r="Q119" s="183">
        <v>0</v>
      </c>
      <c r="R119" s="183">
        <f>Q119*H119</f>
        <v>0</v>
      </c>
      <c r="S119" s="183">
        <v>0</v>
      </c>
      <c r="T119" s="184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5" t="s">
        <v>247</v>
      </c>
      <c r="AT119" s="185" t="s">
        <v>138</v>
      </c>
      <c r="AU119" s="185" t="s">
        <v>82</v>
      </c>
      <c r="AY119" s="18" t="s">
        <v>135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18" t="s">
        <v>80</v>
      </c>
      <c r="BK119" s="186">
        <f>ROUND(I119*H119,2)</f>
        <v>0</v>
      </c>
      <c r="BL119" s="18" t="s">
        <v>247</v>
      </c>
      <c r="BM119" s="185" t="s">
        <v>1021</v>
      </c>
    </row>
    <row r="120" spans="1:47" s="2" customFormat="1" ht="11.25">
      <c r="A120" s="35"/>
      <c r="B120" s="36"/>
      <c r="C120" s="37"/>
      <c r="D120" s="187" t="s">
        <v>145</v>
      </c>
      <c r="E120" s="37"/>
      <c r="F120" s="188" t="s">
        <v>1022</v>
      </c>
      <c r="G120" s="37"/>
      <c r="H120" s="37"/>
      <c r="I120" s="189"/>
      <c r="J120" s="37"/>
      <c r="K120" s="37"/>
      <c r="L120" s="40"/>
      <c r="M120" s="190"/>
      <c r="N120" s="191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145</v>
      </c>
      <c r="AU120" s="18" t="s">
        <v>82</v>
      </c>
    </row>
    <row r="121" spans="1:65" s="2" customFormat="1" ht="24.2" customHeight="1">
      <c r="A121" s="35"/>
      <c r="B121" s="36"/>
      <c r="C121" s="174" t="s">
        <v>194</v>
      </c>
      <c r="D121" s="174" t="s">
        <v>138</v>
      </c>
      <c r="E121" s="175" t="s">
        <v>1023</v>
      </c>
      <c r="F121" s="176" t="s">
        <v>1024</v>
      </c>
      <c r="G121" s="177" t="s">
        <v>152</v>
      </c>
      <c r="H121" s="178">
        <v>0.05</v>
      </c>
      <c r="I121" s="179"/>
      <c r="J121" s="180">
        <f>ROUND(I121*H121,2)</f>
        <v>0</v>
      </c>
      <c r="K121" s="176" t="s">
        <v>142</v>
      </c>
      <c r="L121" s="40"/>
      <c r="M121" s="181" t="s">
        <v>19</v>
      </c>
      <c r="N121" s="182" t="s">
        <v>43</v>
      </c>
      <c r="O121" s="65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247</v>
      </c>
      <c r="AT121" s="185" t="s">
        <v>138</v>
      </c>
      <c r="AU121" s="185" t="s">
        <v>82</v>
      </c>
      <c r="AY121" s="18" t="s">
        <v>135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8" t="s">
        <v>80</v>
      </c>
      <c r="BK121" s="186">
        <f>ROUND(I121*H121,2)</f>
        <v>0</v>
      </c>
      <c r="BL121" s="18" t="s">
        <v>247</v>
      </c>
      <c r="BM121" s="185" t="s">
        <v>1025</v>
      </c>
    </row>
    <row r="122" spans="1:47" s="2" customFormat="1" ht="11.25">
      <c r="A122" s="35"/>
      <c r="B122" s="36"/>
      <c r="C122" s="37"/>
      <c r="D122" s="187" t="s">
        <v>145</v>
      </c>
      <c r="E122" s="37"/>
      <c r="F122" s="188" t="s">
        <v>1026</v>
      </c>
      <c r="G122" s="37"/>
      <c r="H122" s="37"/>
      <c r="I122" s="189"/>
      <c r="J122" s="37"/>
      <c r="K122" s="37"/>
      <c r="L122" s="40"/>
      <c r="M122" s="190"/>
      <c r="N122" s="191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145</v>
      </c>
      <c r="AU122" s="18" t="s">
        <v>82</v>
      </c>
    </row>
    <row r="123" spans="1:65" s="2" customFormat="1" ht="16.5" customHeight="1">
      <c r="A123" s="35"/>
      <c r="B123" s="36"/>
      <c r="C123" s="174" t="s">
        <v>199</v>
      </c>
      <c r="D123" s="174" t="s">
        <v>138</v>
      </c>
      <c r="E123" s="175" t="s">
        <v>1027</v>
      </c>
      <c r="F123" s="176" t="s">
        <v>925</v>
      </c>
      <c r="G123" s="177" t="s">
        <v>359</v>
      </c>
      <c r="H123" s="178">
        <v>1</v>
      </c>
      <c r="I123" s="179"/>
      <c r="J123" s="180">
        <f>ROUND(I123*H123,2)</f>
        <v>0</v>
      </c>
      <c r="K123" s="176" t="s">
        <v>19</v>
      </c>
      <c r="L123" s="40"/>
      <c r="M123" s="181" t="s">
        <v>19</v>
      </c>
      <c r="N123" s="182" t="s">
        <v>43</v>
      </c>
      <c r="O123" s="65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247</v>
      </c>
      <c r="AT123" s="185" t="s">
        <v>138</v>
      </c>
      <c r="AU123" s="185" t="s">
        <v>82</v>
      </c>
      <c r="AY123" s="18" t="s">
        <v>135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80</v>
      </c>
      <c r="BK123" s="186">
        <f>ROUND(I123*H123,2)</f>
        <v>0</v>
      </c>
      <c r="BL123" s="18" t="s">
        <v>247</v>
      </c>
      <c r="BM123" s="185" t="s">
        <v>1028</v>
      </c>
    </row>
    <row r="124" spans="2:63" s="12" customFormat="1" ht="22.9" customHeight="1">
      <c r="B124" s="158"/>
      <c r="C124" s="159"/>
      <c r="D124" s="160" t="s">
        <v>71</v>
      </c>
      <c r="E124" s="172" t="s">
        <v>1029</v>
      </c>
      <c r="F124" s="172" t="s">
        <v>1030</v>
      </c>
      <c r="G124" s="159"/>
      <c r="H124" s="159"/>
      <c r="I124" s="162"/>
      <c r="J124" s="173">
        <f>BK124</f>
        <v>0</v>
      </c>
      <c r="K124" s="159"/>
      <c r="L124" s="164"/>
      <c r="M124" s="165"/>
      <c r="N124" s="166"/>
      <c r="O124" s="166"/>
      <c r="P124" s="167">
        <f>SUM(P125:P164)</f>
        <v>0</v>
      </c>
      <c r="Q124" s="166"/>
      <c r="R124" s="167">
        <f>SUM(R125:R164)</f>
        <v>0.09404599999999999</v>
      </c>
      <c r="S124" s="166"/>
      <c r="T124" s="168">
        <f>SUM(T125:T164)</f>
        <v>0</v>
      </c>
      <c r="AR124" s="169" t="s">
        <v>82</v>
      </c>
      <c r="AT124" s="170" t="s">
        <v>71</v>
      </c>
      <c r="AU124" s="170" t="s">
        <v>80</v>
      </c>
      <c r="AY124" s="169" t="s">
        <v>135</v>
      </c>
      <c r="BK124" s="171">
        <f>SUM(BK125:BK164)</f>
        <v>0</v>
      </c>
    </row>
    <row r="125" spans="1:65" s="2" customFormat="1" ht="21.75" customHeight="1">
      <c r="A125" s="35"/>
      <c r="B125" s="36"/>
      <c r="C125" s="174" t="s">
        <v>212</v>
      </c>
      <c r="D125" s="174" t="s">
        <v>138</v>
      </c>
      <c r="E125" s="175" t="s">
        <v>1031</v>
      </c>
      <c r="F125" s="176" t="s">
        <v>1032</v>
      </c>
      <c r="G125" s="177" t="s">
        <v>332</v>
      </c>
      <c r="H125" s="178">
        <v>21.2</v>
      </c>
      <c r="I125" s="179"/>
      <c r="J125" s="180">
        <f>ROUND(I125*H125,2)</f>
        <v>0</v>
      </c>
      <c r="K125" s="176" t="s">
        <v>142</v>
      </c>
      <c r="L125" s="40"/>
      <c r="M125" s="181" t="s">
        <v>19</v>
      </c>
      <c r="N125" s="182" t="s">
        <v>43</v>
      </c>
      <c r="O125" s="65"/>
      <c r="P125" s="183">
        <f>O125*H125</f>
        <v>0</v>
      </c>
      <c r="Q125" s="183">
        <v>0.00084</v>
      </c>
      <c r="R125" s="183">
        <f>Q125*H125</f>
        <v>0.017808</v>
      </c>
      <c r="S125" s="183">
        <v>0</v>
      </c>
      <c r="T125" s="18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247</v>
      </c>
      <c r="AT125" s="185" t="s">
        <v>138</v>
      </c>
      <c r="AU125" s="185" t="s">
        <v>82</v>
      </c>
      <c r="AY125" s="18" t="s">
        <v>135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80</v>
      </c>
      <c r="BK125" s="186">
        <f>ROUND(I125*H125,2)</f>
        <v>0</v>
      </c>
      <c r="BL125" s="18" t="s">
        <v>247</v>
      </c>
      <c r="BM125" s="185" t="s">
        <v>1033</v>
      </c>
    </row>
    <row r="126" spans="1:47" s="2" customFormat="1" ht="11.25">
      <c r="A126" s="35"/>
      <c r="B126" s="36"/>
      <c r="C126" s="37"/>
      <c r="D126" s="187" t="s">
        <v>145</v>
      </c>
      <c r="E126" s="37"/>
      <c r="F126" s="188" t="s">
        <v>1034</v>
      </c>
      <c r="G126" s="37"/>
      <c r="H126" s="37"/>
      <c r="I126" s="189"/>
      <c r="J126" s="37"/>
      <c r="K126" s="37"/>
      <c r="L126" s="40"/>
      <c r="M126" s="190"/>
      <c r="N126" s="191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145</v>
      </c>
      <c r="AU126" s="18" t="s">
        <v>82</v>
      </c>
    </row>
    <row r="127" spans="2:51" s="13" customFormat="1" ht="11.25">
      <c r="B127" s="192"/>
      <c r="C127" s="193"/>
      <c r="D127" s="194" t="s">
        <v>147</v>
      </c>
      <c r="E127" s="195" t="s">
        <v>19</v>
      </c>
      <c r="F127" s="196" t="s">
        <v>1035</v>
      </c>
      <c r="G127" s="193"/>
      <c r="H127" s="197">
        <v>5.8</v>
      </c>
      <c r="I127" s="198"/>
      <c r="J127" s="193"/>
      <c r="K127" s="193"/>
      <c r="L127" s="199"/>
      <c r="M127" s="200"/>
      <c r="N127" s="201"/>
      <c r="O127" s="201"/>
      <c r="P127" s="201"/>
      <c r="Q127" s="201"/>
      <c r="R127" s="201"/>
      <c r="S127" s="201"/>
      <c r="T127" s="202"/>
      <c r="AT127" s="203" t="s">
        <v>147</v>
      </c>
      <c r="AU127" s="203" t="s">
        <v>82</v>
      </c>
      <c r="AV127" s="13" t="s">
        <v>82</v>
      </c>
      <c r="AW127" s="13" t="s">
        <v>33</v>
      </c>
      <c r="AX127" s="13" t="s">
        <v>72</v>
      </c>
      <c r="AY127" s="203" t="s">
        <v>135</v>
      </c>
    </row>
    <row r="128" spans="2:51" s="13" customFormat="1" ht="11.25">
      <c r="B128" s="192"/>
      <c r="C128" s="193"/>
      <c r="D128" s="194" t="s">
        <v>147</v>
      </c>
      <c r="E128" s="195" t="s">
        <v>19</v>
      </c>
      <c r="F128" s="196" t="s">
        <v>1036</v>
      </c>
      <c r="G128" s="193"/>
      <c r="H128" s="197">
        <v>4.4</v>
      </c>
      <c r="I128" s="198"/>
      <c r="J128" s="193"/>
      <c r="K128" s="193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147</v>
      </c>
      <c r="AU128" s="203" t="s">
        <v>82</v>
      </c>
      <c r="AV128" s="13" t="s">
        <v>82</v>
      </c>
      <c r="AW128" s="13" t="s">
        <v>33</v>
      </c>
      <c r="AX128" s="13" t="s">
        <v>72</v>
      </c>
      <c r="AY128" s="203" t="s">
        <v>135</v>
      </c>
    </row>
    <row r="129" spans="2:51" s="13" customFormat="1" ht="11.25">
      <c r="B129" s="192"/>
      <c r="C129" s="193"/>
      <c r="D129" s="194" t="s">
        <v>147</v>
      </c>
      <c r="E129" s="195" t="s">
        <v>19</v>
      </c>
      <c r="F129" s="196" t="s">
        <v>1037</v>
      </c>
      <c r="G129" s="193"/>
      <c r="H129" s="197">
        <v>4</v>
      </c>
      <c r="I129" s="198"/>
      <c r="J129" s="193"/>
      <c r="K129" s="193"/>
      <c r="L129" s="199"/>
      <c r="M129" s="200"/>
      <c r="N129" s="201"/>
      <c r="O129" s="201"/>
      <c r="P129" s="201"/>
      <c r="Q129" s="201"/>
      <c r="R129" s="201"/>
      <c r="S129" s="201"/>
      <c r="T129" s="202"/>
      <c r="AT129" s="203" t="s">
        <v>147</v>
      </c>
      <c r="AU129" s="203" t="s">
        <v>82</v>
      </c>
      <c r="AV129" s="13" t="s">
        <v>82</v>
      </c>
      <c r="AW129" s="13" t="s">
        <v>33</v>
      </c>
      <c r="AX129" s="13" t="s">
        <v>72</v>
      </c>
      <c r="AY129" s="203" t="s">
        <v>135</v>
      </c>
    </row>
    <row r="130" spans="2:51" s="13" customFormat="1" ht="11.25">
      <c r="B130" s="192"/>
      <c r="C130" s="193"/>
      <c r="D130" s="194" t="s">
        <v>147</v>
      </c>
      <c r="E130" s="195" t="s">
        <v>19</v>
      </c>
      <c r="F130" s="196" t="s">
        <v>1038</v>
      </c>
      <c r="G130" s="193"/>
      <c r="H130" s="197">
        <v>2</v>
      </c>
      <c r="I130" s="198"/>
      <c r="J130" s="193"/>
      <c r="K130" s="193"/>
      <c r="L130" s="199"/>
      <c r="M130" s="200"/>
      <c r="N130" s="201"/>
      <c r="O130" s="201"/>
      <c r="P130" s="201"/>
      <c r="Q130" s="201"/>
      <c r="R130" s="201"/>
      <c r="S130" s="201"/>
      <c r="T130" s="202"/>
      <c r="AT130" s="203" t="s">
        <v>147</v>
      </c>
      <c r="AU130" s="203" t="s">
        <v>82</v>
      </c>
      <c r="AV130" s="13" t="s">
        <v>82</v>
      </c>
      <c r="AW130" s="13" t="s">
        <v>33</v>
      </c>
      <c r="AX130" s="13" t="s">
        <v>72</v>
      </c>
      <c r="AY130" s="203" t="s">
        <v>135</v>
      </c>
    </row>
    <row r="131" spans="2:51" s="13" customFormat="1" ht="11.25">
      <c r="B131" s="192"/>
      <c r="C131" s="193"/>
      <c r="D131" s="194" t="s">
        <v>147</v>
      </c>
      <c r="E131" s="195" t="s">
        <v>19</v>
      </c>
      <c r="F131" s="196" t="s">
        <v>1039</v>
      </c>
      <c r="G131" s="193"/>
      <c r="H131" s="197">
        <v>4</v>
      </c>
      <c r="I131" s="198"/>
      <c r="J131" s="193"/>
      <c r="K131" s="193"/>
      <c r="L131" s="199"/>
      <c r="M131" s="200"/>
      <c r="N131" s="201"/>
      <c r="O131" s="201"/>
      <c r="P131" s="201"/>
      <c r="Q131" s="201"/>
      <c r="R131" s="201"/>
      <c r="S131" s="201"/>
      <c r="T131" s="202"/>
      <c r="AT131" s="203" t="s">
        <v>147</v>
      </c>
      <c r="AU131" s="203" t="s">
        <v>82</v>
      </c>
      <c r="AV131" s="13" t="s">
        <v>82</v>
      </c>
      <c r="AW131" s="13" t="s">
        <v>33</v>
      </c>
      <c r="AX131" s="13" t="s">
        <v>72</v>
      </c>
      <c r="AY131" s="203" t="s">
        <v>135</v>
      </c>
    </row>
    <row r="132" spans="2:51" s="13" customFormat="1" ht="11.25">
      <c r="B132" s="192"/>
      <c r="C132" s="193"/>
      <c r="D132" s="194" t="s">
        <v>147</v>
      </c>
      <c r="E132" s="195" t="s">
        <v>19</v>
      </c>
      <c r="F132" s="196" t="s">
        <v>80</v>
      </c>
      <c r="G132" s="193"/>
      <c r="H132" s="197">
        <v>1</v>
      </c>
      <c r="I132" s="198"/>
      <c r="J132" s="193"/>
      <c r="K132" s="193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147</v>
      </c>
      <c r="AU132" s="203" t="s">
        <v>82</v>
      </c>
      <c r="AV132" s="13" t="s">
        <v>82</v>
      </c>
      <c r="AW132" s="13" t="s">
        <v>33</v>
      </c>
      <c r="AX132" s="13" t="s">
        <v>72</v>
      </c>
      <c r="AY132" s="203" t="s">
        <v>135</v>
      </c>
    </row>
    <row r="133" spans="2:51" s="15" customFormat="1" ht="11.25">
      <c r="B133" s="224"/>
      <c r="C133" s="225"/>
      <c r="D133" s="194" t="s">
        <v>147</v>
      </c>
      <c r="E133" s="226" t="s">
        <v>19</v>
      </c>
      <c r="F133" s="227" t="s">
        <v>172</v>
      </c>
      <c r="G133" s="225"/>
      <c r="H133" s="228">
        <v>21.2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AT133" s="234" t="s">
        <v>147</v>
      </c>
      <c r="AU133" s="234" t="s">
        <v>82</v>
      </c>
      <c r="AV133" s="15" t="s">
        <v>143</v>
      </c>
      <c r="AW133" s="15" t="s">
        <v>33</v>
      </c>
      <c r="AX133" s="15" t="s">
        <v>80</v>
      </c>
      <c r="AY133" s="234" t="s">
        <v>135</v>
      </c>
    </row>
    <row r="134" spans="1:65" s="2" customFormat="1" ht="21.75" customHeight="1">
      <c r="A134" s="35"/>
      <c r="B134" s="36"/>
      <c r="C134" s="174" t="s">
        <v>221</v>
      </c>
      <c r="D134" s="174" t="s">
        <v>138</v>
      </c>
      <c r="E134" s="175" t="s">
        <v>1040</v>
      </c>
      <c r="F134" s="176" t="s">
        <v>1041</v>
      </c>
      <c r="G134" s="177" t="s">
        <v>332</v>
      </c>
      <c r="H134" s="178">
        <v>14.5</v>
      </c>
      <c r="I134" s="179"/>
      <c r="J134" s="180">
        <f>ROUND(I134*H134,2)</f>
        <v>0</v>
      </c>
      <c r="K134" s="176" t="s">
        <v>142</v>
      </c>
      <c r="L134" s="40"/>
      <c r="M134" s="181" t="s">
        <v>19</v>
      </c>
      <c r="N134" s="182" t="s">
        <v>43</v>
      </c>
      <c r="O134" s="65"/>
      <c r="P134" s="183">
        <f>O134*H134</f>
        <v>0</v>
      </c>
      <c r="Q134" s="183">
        <v>0.00098</v>
      </c>
      <c r="R134" s="183">
        <f>Q134*H134</f>
        <v>0.01421</v>
      </c>
      <c r="S134" s="183">
        <v>0</v>
      </c>
      <c r="T134" s="18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247</v>
      </c>
      <c r="AT134" s="185" t="s">
        <v>138</v>
      </c>
      <c r="AU134" s="185" t="s">
        <v>82</v>
      </c>
      <c r="AY134" s="18" t="s">
        <v>135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8" t="s">
        <v>80</v>
      </c>
      <c r="BK134" s="186">
        <f>ROUND(I134*H134,2)</f>
        <v>0</v>
      </c>
      <c r="BL134" s="18" t="s">
        <v>247</v>
      </c>
      <c r="BM134" s="185" t="s">
        <v>1042</v>
      </c>
    </row>
    <row r="135" spans="1:47" s="2" customFormat="1" ht="11.25">
      <c r="A135" s="35"/>
      <c r="B135" s="36"/>
      <c r="C135" s="37"/>
      <c r="D135" s="187" t="s">
        <v>145</v>
      </c>
      <c r="E135" s="37"/>
      <c r="F135" s="188" t="s">
        <v>1043</v>
      </c>
      <c r="G135" s="37"/>
      <c r="H135" s="37"/>
      <c r="I135" s="189"/>
      <c r="J135" s="37"/>
      <c r="K135" s="37"/>
      <c r="L135" s="40"/>
      <c r="M135" s="190"/>
      <c r="N135" s="191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145</v>
      </c>
      <c r="AU135" s="18" t="s">
        <v>82</v>
      </c>
    </row>
    <row r="136" spans="2:51" s="13" customFormat="1" ht="11.25">
      <c r="B136" s="192"/>
      <c r="C136" s="193"/>
      <c r="D136" s="194" t="s">
        <v>147</v>
      </c>
      <c r="E136" s="195" t="s">
        <v>19</v>
      </c>
      <c r="F136" s="196" t="s">
        <v>1044</v>
      </c>
      <c r="G136" s="193"/>
      <c r="H136" s="197">
        <v>1</v>
      </c>
      <c r="I136" s="198"/>
      <c r="J136" s="193"/>
      <c r="K136" s="193"/>
      <c r="L136" s="199"/>
      <c r="M136" s="200"/>
      <c r="N136" s="201"/>
      <c r="O136" s="201"/>
      <c r="P136" s="201"/>
      <c r="Q136" s="201"/>
      <c r="R136" s="201"/>
      <c r="S136" s="201"/>
      <c r="T136" s="202"/>
      <c r="AT136" s="203" t="s">
        <v>147</v>
      </c>
      <c r="AU136" s="203" t="s">
        <v>82</v>
      </c>
      <c r="AV136" s="13" t="s">
        <v>82</v>
      </c>
      <c r="AW136" s="13" t="s">
        <v>33</v>
      </c>
      <c r="AX136" s="13" t="s">
        <v>72</v>
      </c>
      <c r="AY136" s="203" t="s">
        <v>135</v>
      </c>
    </row>
    <row r="137" spans="2:51" s="13" customFormat="1" ht="11.25">
      <c r="B137" s="192"/>
      <c r="C137" s="193"/>
      <c r="D137" s="194" t="s">
        <v>147</v>
      </c>
      <c r="E137" s="195" t="s">
        <v>19</v>
      </c>
      <c r="F137" s="196" t="s">
        <v>1045</v>
      </c>
      <c r="G137" s="193"/>
      <c r="H137" s="197">
        <v>5.5</v>
      </c>
      <c r="I137" s="198"/>
      <c r="J137" s="193"/>
      <c r="K137" s="193"/>
      <c r="L137" s="199"/>
      <c r="M137" s="200"/>
      <c r="N137" s="201"/>
      <c r="O137" s="201"/>
      <c r="P137" s="201"/>
      <c r="Q137" s="201"/>
      <c r="R137" s="201"/>
      <c r="S137" s="201"/>
      <c r="T137" s="202"/>
      <c r="AT137" s="203" t="s">
        <v>147</v>
      </c>
      <c r="AU137" s="203" t="s">
        <v>82</v>
      </c>
      <c r="AV137" s="13" t="s">
        <v>82</v>
      </c>
      <c r="AW137" s="13" t="s">
        <v>33</v>
      </c>
      <c r="AX137" s="13" t="s">
        <v>72</v>
      </c>
      <c r="AY137" s="203" t="s">
        <v>135</v>
      </c>
    </row>
    <row r="138" spans="2:51" s="13" customFormat="1" ht="11.25">
      <c r="B138" s="192"/>
      <c r="C138" s="193"/>
      <c r="D138" s="194" t="s">
        <v>147</v>
      </c>
      <c r="E138" s="195" t="s">
        <v>19</v>
      </c>
      <c r="F138" s="196" t="s">
        <v>1046</v>
      </c>
      <c r="G138" s="193"/>
      <c r="H138" s="197">
        <v>8</v>
      </c>
      <c r="I138" s="198"/>
      <c r="J138" s="193"/>
      <c r="K138" s="193"/>
      <c r="L138" s="199"/>
      <c r="M138" s="200"/>
      <c r="N138" s="201"/>
      <c r="O138" s="201"/>
      <c r="P138" s="201"/>
      <c r="Q138" s="201"/>
      <c r="R138" s="201"/>
      <c r="S138" s="201"/>
      <c r="T138" s="202"/>
      <c r="AT138" s="203" t="s">
        <v>147</v>
      </c>
      <c r="AU138" s="203" t="s">
        <v>82</v>
      </c>
      <c r="AV138" s="13" t="s">
        <v>82</v>
      </c>
      <c r="AW138" s="13" t="s">
        <v>33</v>
      </c>
      <c r="AX138" s="13" t="s">
        <v>72</v>
      </c>
      <c r="AY138" s="203" t="s">
        <v>135</v>
      </c>
    </row>
    <row r="139" spans="2:51" s="15" customFormat="1" ht="11.25">
      <c r="B139" s="224"/>
      <c r="C139" s="225"/>
      <c r="D139" s="194" t="s">
        <v>147</v>
      </c>
      <c r="E139" s="226" t="s">
        <v>19</v>
      </c>
      <c r="F139" s="227" t="s">
        <v>172</v>
      </c>
      <c r="G139" s="225"/>
      <c r="H139" s="228">
        <v>14.5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AT139" s="234" t="s">
        <v>147</v>
      </c>
      <c r="AU139" s="234" t="s">
        <v>82</v>
      </c>
      <c r="AV139" s="15" t="s">
        <v>143</v>
      </c>
      <c r="AW139" s="15" t="s">
        <v>33</v>
      </c>
      <c r="AX139" s="15" t="s">
        <v>80</v>
      </c>
      <c r="AY139" s="234" t="s">
        <v>135</v>
      </c>
    </row>
    <row r="140" spans="1:65" s="2" customFormat="1" ht="21.75" customHeight="1">
      <c r="A140" s="35"/>
      <c r="B140" s="36"/>
      <c r="C140" s="174" t="s">
        <v>228</v>
      </c>
      <c r="D140" s="174" t="s">
        <v>138</v>
      </c>
      <c r="E140" s="175" t="s">
        <v>1047</v>
      </c>
      <c r="F140" s="176" t="s">
        <v>1048</v>
      </c>
      <c r="G140" s="177" t="s">
        <v>332</v>
      </c>
      <c r="H140" s="178">
        <v>12.3</v>
      </c>
      <c r="I140" s="179"/>
      <c r="J140" s="180">
        <f>ROUND(I140*H140,2)</f>
        <v>0</v>
      </c>
      <c r="K140" s="176" t="s">
        <v>142</v>
      </c>
      <c r="L140" s="40"/>
      <c r="M140" s="181" t="s">
        <v>19</v>
      </c>
      <c r="N140" s="182" t="s">
        <v>43</v>
      </c>
      <c r="O140" s="65"/>
      <c r="P140" s="183">
        <f>O140*H140</f>
        <v>0</v>
      </c>
      <c r="Q140" s="183">
        <v>0.00126</v>
      </c>
      <c r="R140" s="183">
        <f>Q140*H140</f>
        <v>0.015498000000000001</v>
      </c>
      <c r="S140" s="183">
        <v>0</v>
      </c>
      <c r="T140" s="18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247</v>
      </c>
      <c r="AT140" s="185" t="s">
        <v>138</v>
      </c>
      <c r="AU140" s="185" t="s">
        <v>82</v>
      </c>
      <c r="AY140" s="18" t="s">
        <v>135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8" t="s">
        <v>80</v>
      </c>
      <c r="BK140" s="186">
        <f>ROUND(I140*H140,2)</f>
        <v>0</v>
      </c>
      <c r="BL140" s="18" t="s">
        <v>247</v>
      </c>
      <c r="BM140" s="185" t="s">
        <v>1049</v>
      </c>
    </row>
    <row r="141" spans="1:47" s="2" customFormat="1" ht="11.25">
      <c r="A141" s="35"/>
      <c r="B141" s="36"/>
      <c r="C141" s="37"/>
      <c r="D141" s="187" t="s">
        <v>145</v>
      </c>
      <c r="E141" s="37"/>
      <c r="F141" s="188" t="s">
        <v>1050</v>
      </c>
      <c r="G141" s="37"/>
      <c r="H141" s="37"/>
      <c r="I141" s="189"/>
      <c r="J141" s="37"/>
      <c r="K141" s="37"/>
      <c r="L141" s="40"/>
      <c r="M141" s="190"/>
      <c r="N141" s="191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145</v>
      </c>
      <c r="AU141" s="18" t="s">
        <v>82</v>
      </c>
    </row>
    <row r="142" spans="2:51" s="13" customFormat="1" ht="11.25">
      <c r="B142" s="192"/>
      <c r="C142" s="193"/>
      <c r="D142" s="194" t="s">
        <v>147</v>
      </c>
      <c r="E142" s="195" t="s">
        <v>19</v>
      </c>
      <c r="F142" s="196" t="s">
        <v>1051</v>
      </c>
      <c r="G142" s="193"/>
      <c r="H142" s="197">
        <v>4.3</v>
      </c>
      <c r="I142" s="198"/>
      <c r="J142" s="193"/>
      <c r="K142" s="193"/>
      <c r="L142" s="199"/>
      <c r="M142" s="200"/>
      <c r="N142" s="201"/>
      <c r="O142" s="201"/>
      <c r="P142" s="201"/>
      <c r="Q142" s="201"/>
      <c r="R142" s="201"/>
      <c r="S142" s="201"/>
      <c r="T142" s="202"/>
      <c r="AT142" s="203" t="s">
        <v>147</v>
      </c>
      <c r="AU142" s="203" t="s">
        <v>82</v>
      </c>
      <c r="AV142" s="13" t="s">
        <v>82</v>
      </c>
      <c r="AW142" s="13" t="s">
        <v>33</v>
      </c>
      <c r="AX142" s="13" t="s">
        <v>72</v>
      </c>
      <c r="AY142" s="203" t="s">
        <v>135</v>
      </c>
    </row>
    <row r="143" spans="2:51" s="13" customFormat="1" ht="11.25">
      <c r="B143" s="192"/>
      <c r="C143" s="193"/>
      <c r="D143" s="194" t="s">
        <v>147</v>
      </c>
      <c r="E143" s="195" t="s">
        <v>19</v>
      </c>
      <c r="F143" s="196" t="s">
        <v>1052</v>
      </c>
      <c r="G143" s="193"/>
      <c r="H143" s="197">
        <v>8</v>
      </c>
      <c r="I143" s="198"/>
      <c r="J143" s="193"/>
      <c r="K143" s="193"/>
      <c r="L143" s="199"/>
      <c r="M143" s="200"/>
      <c r="N143" s="201"/>
      <c r="O143" s="201"/>
      <c r="P143" s="201"/>
      <c r="Q143" s="201"/>
      <c r="R143" s="201"/>
      <c r="S143" s="201"/>
      <c r="T143" s="202"/>
      <c r="AT143" s="203" t="s">
        <v>147</v>
      </c>
      <c r="AU143" s="203" t="s">
        <v>82</v>
      </c>
      <c r="AV143" s="13" t="s">
        <v>82</v>
      </c>
      <c r="AW143" s="13" t="s">
        <v>33</v>
      </c>
      <c r="AX143" s="13" t="s">
        <v>72</v>
      </c>
      <c r="AY143" s="203" t="s">
        <v>135</v>
      </c>
    </row>
    <row r="144" spans="2:51" s="15" customFormat="1" ht="11.25">
      <c r="B144" s="224"/>
      <c r="C144" s="225"/>
      <c r="D144" s="194" t="s">
        <v>147</v>
      </c>
      <c r="E144" s="226" t="s">
        <v>19</v>
      </c>
      <c r="F144" s="227" t="s">
        <v>172</v>
      </c>
      <c r="G144" s="225"/>
      <c r="H144" s="228">
        <v>12.3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AT144" s="234" t="s">
        <v>147</v>
      </c>
      <c r="AU144" s="234" t="s">
        <v>82</v>
      </c>
      <c r="AV144" s="15" t="s">
        <v>143</v>
      </c>
      <c r="AW144" s="15" t="s">
        <v>33</v>
      </c>
      <c r="AX144" s="15" t="s">
        <v>80</v>
      </c>
      <c r="AY144" s="234" t="s">
        <v>135</v>
      </c>
    </row>
    <row r="145" spans="1:65" s="2" customFormat="1" ht="21.75" customHeight="1">
      <c r="A145" s="35"/>
      <c r="B145" s="36"/>
      <c r="C145" s="174" t="s">
        <v>235</v>
      </c>
      <c r="D145" s="174" t="s">
        <v>138</v>
      </c>
      <c r="E145" s="175" t="s">
        <v>1053</v>
      </c>
      <c r="F145" s="176" t="s">
        <v>1054</v>
      </c>
      <c r="G145" s="177" t="s">
        <v>332</v>
      </c>
      <c r="H145" s="178">
        <v>14.2</v>
      </c>
      <c r="I145" s="179"/>
      <c r="J145" s="180">
        <f>ROUND(I145*H145,2)</f>
        <v>0</v>
      </c>
      <c r="K145" s="176" t="s">
        <v>142</v>
      </c>
      <c r="L145" s="40"/>
      <c r="M145" s="181" t="s">
        <v>19</v>
      </c>
      <c r="N145" s="182" t="s">
        <v>43</v>
      </c>
      <c r="O145" s="65"/>
      <c r="P145" s="183">
        <f>O145*H145</f>
        <v>0</v>
      </c>
      <c r="Q145" s="183">
        <v>0.00284</v>
      </c>
      <c r="R145" s="183">
        <f>Q145*H145</f>
        <v>0.040327999999999996</v>
      </c>
      <c r="S145" s="183">
        <v>0</v>
      </c>
      <c r="T145" s="18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247</v>
      </c>
      <c r="AT145" s="185" t="s">
        <v>138</v>
      </c>
      <c r="AU145" s="185" t="s">
        <v>82</v>
      </c>
      <c r="AY145" s="18" t="s">
        <v>135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8" t="s">
        <v>80</v>
      </c>
      <c r="BK145" s="186">
        <f>ROUND(I145*H145,2)</f>
        <v>0</v>
      </c>
      <c r="BL145" s="18" t="s">
        <v>247</v>
      </c>
      <c r="BM145" s="185" t="s">
        <v>1055</v>
      </c>
    </row>
    <row r="146" spans="1:47" s="2" customFormat="1" ht="11.25">
      <c r="A146" s="35"/>
      <c r="B146" s="36"/>
      <c r="C146" s="37"/>
      <c r="D146" s="187" t="s">
        <v>145</v>
      </c>
      <c r="E146" s="37"/>
      <c r="F146" s="188" t="s">
        <v>1056</v>
      </c>
      <c r="G146" s="37"/>
      <c r="H146" s="37"/>
      <c r="I146" s="189"/>
      <c r="J146" s="37"/>
      <c r="K146" s="37"/>
      <c r="L146" s="40"/>
      <c r="M146" s="190"/>
      <c r="N146" s="191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145</v>
      </c>
      <c r="AU146" s="18" t="s">
        <v>82</v>
      </c>
    </row>
    <row r="147" spans="2:51" s="13" customFormat="1" ht="11.25">
      <c r="B147" s="192"/>
      <c r="C147" s="193"/>
      <c r="D147" s="194" t="s">
        <v>147</v>
      </c>
      <c r="E147" s="195" t="s">
        <v>19</v>
      </c>
      <c r="F147" s="196" t="s">
        <v>1057</v>
      </c>
      <c r="G147" s="193"/>
      <c r="H147" s="197">
        <v>3.7</v>
      </c>
      <c r="I147" s="198"/>
      <c r="J147" s="193"/>
      <c r="K147" s="193"/>
      <c r="L147" s="199"/>
      <c r="M147" s="200"/>
      <c r="N147" s="201"/>
      <c r="O147" s="201"/>
      <c r="P147" s="201"/>
      <c r="Q147" s="201"/>
      <c r="R147" s="201"/>
      <c r="S147" s="201"/>
      <c r="T147" s="202"/>
      <c r="AT147" s="203" t="s">
        <v>147</v>
      </c>
      <c r="AU147" s="203" t="s">
        <v>82</v>
      </c>
      <c r="AV147" s="13" t="s">
        <v>82</v>
      </c>
      <c r="AW147" s="13" t="s">
        <v>33</v>
      </c>
      <c r="AX147" s="13" t="s">
        <v>72</v>
      </c>
      <c r="AY147" s="203" t="s">
        <v>135</v>
      </c>
    </row>
    <row r="148" spans="2:51" s="13" customFormat="1" ht="11.25">
      <c r="B148" s="192"/>
      <c r="C148" s="193"/>
      <c r="D148" s="194" t="s">
        <v>147</v>
      </c>
      <c r="E148" s="195" t="s">
        <v>19</v>
      </c>
      <c r="F148" s="196" t="s">
        <v>1058</v>
      </c>
      <c r="G148" s="193"/>
      <c r="H148" s="197">
        <v>10.5</v>
      </c>
      <c r="I148" s="198"/>
      <c r="J148" s="193"/>
      <c r="K148" s="193"/>
      <c r="L148" s="199"/>
      <c r="M148" s="200"/>
      <c r="N148" s="201"/>
      <c r="O148" s="201"/>
      <c r="P148" s="201"/>
      <c r="Q148" s="201"/>
      <c r="R148" s="201"/>
      <c r="S148" s="201"/>
      <c r="T148" s="202"/>
      <c r="AT148" s="203" t="s">
        <v>147</v>
      </c>
      <c r="AU148" s="203" t="s">
        <v>82</v>
      </c>
      <c r="AV148" s="13" t="s">
        <v>82</v>
      </c>
      <c r="AW148" s="13" t="s">
        <v>33</v>
      </c>
      <c r="AX148" s="13" t="s">
        <v>72</v>
      </c>
      <c r="AY148" s="203" t="s">
        <v>135</v>
      </c>
    </row>
    <row r="149" spans="2:51" s="15" customFormat="1" ht="11.25">
      <c r="B149" s="224"/>
      <c r="C149" s="225"/>
      <c r="D149" s="194" t="s">
        <v>147</v>
      </c>
      <c r="E149" s="226" t="s">
        <v>19</v>
      </c>
      <c r="F149" s="227" t="s">
        <v>172</v>
      </c>
      <c r="G149" s="225"/>
      <c r="H149" s="228">
        <v>14.2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AT149" s="234" t="s">
        <v>147</v>
      </c>
      <c r="AU149" s="234" t="s">
        <v>82</v>
      </c>
      <c r="AV149" s="15" t="s">
        <v>143</v>
      </c>
      <c r="AW149" s="15" t="s">
        <v>33</v>
      </c>
      <c r="AX149" s="15" t="s">
        <v>80</v>
      </c>
      <c r="AY149" s="234" t="s">
        <v>135</v>
      </c>
    </row>
    <row r="150" spans="1:65" s="2" customFormat="1" ht="24.2" customHeight="1">
      <c r="A150" s="35"/>
      <c r="B150" s="36"/>
      <c r="C150" s="174" t="s">
        <v>8</v>
      </c>
      <c r="D150" s="174" t="s">
        <v>138</v>
      </c>
      <c r="E150" s="175" t="s">
        <v>1059</v>
      </c>
      <c r="F150" s="176" t="s">
        <v>1060</v>
      </c>
      <c r="G150" s="177" t="s">
        <v>332</v>
      </c>
      <c r="H150" s="178">
        <v>35.7</v>
      </c>
      <c r="I150" s="179"/>
      <c r="J150" s="180">
        <f>ROUND(I150*H150,2)</f>
        <v>0</v>
      </c>
      <c r="K150" s="176" t="s">
        <v>142</v>
      </c>
      <c r="L150" s="40"/>
      <c r="M150" s="181" t="s">
        <v>19</v>
      </c>
      <c r="N150" s="182" t="s">
        <v>43</v>
      </c>
      <c r="O150" s="65"/>
      <c r="P150" s="183">
        <f>O150*H150</f>
        <v>0</v>
      </c>
      <c r="Q150" s="183">
        <v>5E-05</v>
      </c>
      <c r="R150" s="183">
        <f>Q150*H150</f>
        <v>0.0017850000000000001</v>
      </c>
      <c r="S150" s="183">
        <v>0</v>
      </c>
      <c r="T150" s="18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247</v>
      </c>
      <c r="AT150" s="185" t="s">
        <v>138</v>
      </c>
      <c r="AU150" s="185" t="s">
        <v>82</v>
      </c>
      <c r="AY150" s="18" t="s">
        <v>135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18" t="s">
        <v>80</v>
      </c>
      <c r="BK150" s="186">
        <f>ROUND(I150*H150,2)</f>
        <v>0</v>
      </c>
      <c r="BL150" s="18" t="s">
        <v>247</v>
      </c>
      <c r="BM150" s="185" t="s">
        <v>1061</v>
      </c>
    </row>
    <row r="151" spans="1:47" s="2" customFormat="1" ht="11.25">
      <c r="A151" s="35"/>
      <c r="B151" s="36"/>
      <c r="C151" s="37"/>
      <c r="D151" s="187" t="s">
        <v>145</v>
      </c>
      <c r="E151" s="37"/>
      <c r="F151" s="188" t="s">
        <v>1062</v>
      </c>
      <c r="G151" s="37"/>
      <c r="H151" s="37"/>
      <c r="I151" s="189"/>
      <c r="J151" s="37"/>
      <c r="K151" s="37"/>
      <c r="L151" s="40"/>
      <c r="M151" s="190"/>
      <c r="N151" s="191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145</v>
      </c>
      <c r="AU151" s="18" t="s">
        <v>82</v>
      </c>
    </row>
    <row r="152" spans="2:51" s="13" customFormat="1" ht="11.25">
      <c r="B152" s="192"/>
      <c r="C152" s="193"/>
      <c r="D152" s="194" t="s">
        <v>147</v>
      </c>
      <c r="E152" s="195" t="s">
        <v>19</v>
      </c>
      <c r="F152" s="196" t="s">
        <v>1063</v>
      </c>
      <c r="G152" s="193"/>
      <c r="H152" s="197">
        <v>35.7</v>
      </c>
      <c r="I152" s="198"/>
      <c r="J152" s="193"/>
      <c r="K152" s="193"/>
      <c r="L152" s="199"/>
      <c r="M152" s="200"/>
      <c r="N152" s="201"/>
      <c r="O152" s="201"/>
      <c r="P152" s="201"/>
      <c r="Q152" s="201"/>
      <c r="R152" s="201"/>
      <c r="S152" s="201"/>
      <c r="T152" s="202"/>
      <c r="AT152" s="203" t="s">
        <v>147</v>
      </c>
      <c r="AU152" s="203" t="s">
        <v>82</v>
      </c>
      <c r="AV152" s="13" t="s">
        <v>82</v>
      </c>
      <c r="AW152" s="13" t="s">
        <v>33</v>
      </c>
      <c r="AX152" s="13" t="s">
        <v>80</v>
      </c>
      <c r="AY152" s="203" t="s">
        <v>135</v>
      </c>
    </row>
    <row r="153" spans="1:65" s="2" customFormat="1" ht="33" customHeight="1">
      <c r="A153" s="35"/>
      <c r="B153" s="36"/>
      <c r="C153" s="174" t="s">
        <v>247</v>
      </c>
      <c r="D153" s="174" t="s">
        <v>138</v>
      </c>
      <c r="E153" s="175" t="s">
        <v>1064</v>
      </c>
      <c r="F153" s="176" t="s">
        <v>1065</v>
      </c>
      <c r="G153" s="177" t="s">
        <v>332</v>
      </c>
      <c r="H153" s="178">
        <v>26.5</v>
      </c>
      <c r="I153" s="179"/>
      <c r="J153" s="180">
        <f>ROUND(I153*H153,2)</f>
        <v>0</v>
      </c>
      <c r="K153" s="176" t="s">
        <v>142</v>
      </c>
      <c r="L153" s="40"/>
      <c r="M153" s="181" t="s">
        <v>19</v>
      </c>
      <c r="N153" s="182" t="s">
        <v>43</v>
      </c>
      <c r="O153" s="65"/>
      <c r="P153" s="183">
        <f>O153*H153</f>
        <v>0</v>
      </c>
      <c r="Q153" s="183">
        <v>7E-05</v>
      </c>
      <c r="R153" s="183">
        <f>Q153*H153</f>
        <v>0.0018549999999999999</v>
      </c>
      <c r="S153" s="183">
        <v>0</v>
      </c>
      <c r="T153" s="18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247</v>
      </c>
      <c r="AT153" s="185" t="s">
        <v>138</v>
      </c>
      <c r="AU153" s="185" t="s">
        <v>82</v>
      </c>
      <c r="AY153" s="18" t="s">
        <v>135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18" t="s">
        <v>80</v>
      </c>
      <c r="BK153" s="186">
        <f>ROUND(I153*H153,2)</f>
        <v>0</v>
      </c>
      <c r="BL153" s="18" t="s">
        <v>247</v>
      </c>
      <c r="BM153" s="185" t="s">
        <v>1066</v>
      </c>
    </row>
    <row r="154" spans="1:47" s="2" customFormat="1" ht="11.25">
      <c r="A154" s="35"/>
      <c r="B154" s="36"/>
      <c r="C154" s="37"/>
      <c r="D154" s="187" t="s">
        <v>145</v>
      </c>
      <c r="E154" s="37"/>
      <c r="F154" s="188" t="s">
        <v>1067</v>
      </c>
      <c r="G154" s="37"/>
      <c r="H154" s="37"/>
      <c r="I154" s="189"/>
      <c r="J154" s="37"/>
      <c r="K154" s="37"/>
      <c r="L154" s="40"/>
      <c r="M154" s="190"/>
      <c r="N154" s="191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145</v>
      </c>
      <c r="AU154" s="18" t="s">
        <v>82</v>
      </c>
    </row>
    <row r="155" spans="2:51" s="13" customFormat="1" ht="11.25">
      <c r="B155" s="192"/>
      <c r="C155" s="193"/>
      <c r="D155" s="194" t="s">
        <v>147</v>
      </c>
      <c r="E155" s="195" t="s">
        <v>19</v>
      </c>
      <c r="F155" s="196" t="s">
        <v>1068</v>
      </c>
      <c r="G155" s="193"/>
      <c r="H155" s="197">
        <v>26.5</v>
      </c>
      <c r="I155" s="198"/>
      <c r="J155" s="193"/>
      <c r="K155" s="193"/>
      <c r="L155" s="199"/>
      <c r="M155" s="200"/>
      <c r="N155" s="201"/>
      <c r="O155" s="201"/>
      <c r="P155" s="201"/>
      <c r="Q155" s="201"/>
      <c r="R155" s="201"/>
      <c r="S155" s="201"/>
      <c r="T155" s="202"/>
      <c r="AT155" s="203" t="s">
        <v>147</v>
      </c>
      <c r="AU155" s="203" t="s">
        <v>82</v>
      </c>
      <c r="AV155" s="13" t="s">
        <v>82</v>
      </c>
      <c r="AW155" s="13" t="s">
        <v>33</v>
      </c>
      <c r="AX155" s="13" t="s">
        <v>80</v>
      </c>
      <c r="AY155" s="203" t="s">
        <v>135</v>
      </c>
    </row>
    <row r="156" spans="1:65" s="2" customFormat="1" ht="16.5" customHeight="1">
      <c r="A156" s="35"/>
      <c r="B156" s="36"/>
      <c r="C156" s="174" t="s">
        <v>252</v>
      </c>
      <c r="D156" s="174" t="s">
        <v>138</v>
      </c>
      <c r="E156" s="175" t="s">
        <v>1069</v>
      </c>
      <c r="F156" s="176" t="s">
        <v>1070</v>
      </c>
      <c r="G156" s="177" t="s">
        <v>359</v>
      </c>
      <c r="H156" s="178">
        <v>2</v>
      </c>
      <c r="I156" s="179"/>
      <c r="J156" s="180">
        <f>ROUND(I156*H156,2)</f>
        <v>0</v>
      </c>
      <c r="K156" s="176" t="s">
        <v>142</v>
      </c>
      <c r="L156" s="40"/>
      <c r="M156" s="181" t="s">
        <v>19</v>
      </c>
      <c r="N156" s="182" t="s">
        <v>43</v>
      </c>
      <c r="O156" s="65"/>
      <c r="P156" s="183">
        <f>O156*H156</f>
        <v>0</v>
      </c>
      <c r="Q156" s="183">
        <v>0.00097</v>
      </c>
      <c r="R156" s="183">
        <f>Q156*H156</f>
        <v>0.00194</v>
      </c>
      <c r="S156" s="183">
        <v>0</v>
      </c>
      <c r="T156" s="18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5" t="s">
        <v>247</v>
      </c>
      <c r="AT156" s="185" t="s">
        <v>138</v>
      </c>
      <c r="AU156" s="185" t="s">
        <v>82</v>
      </c>
      <c r="AY156" s="18" t="s">
        <v>135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18" t="s">
        <v>80</v>
      </c>
      <c r="BK156" s="186">
        <f>ROUND(I156*H156,2)</f>
        <v>0</v>
      </c>
      <c r="BL156" s="18" t="s">
        <v>247</v>
      </c>
      <c r="BM156" s="185" t="s">
        <v>1071</v>
      </c>
    </row>
    <row r="157" spans="1:47" s="2" customFormat="1" ht="11.25">
      <c r="A157" s="35"/>
      <c r="B157" s="36"/>
      <c r="C157" s="37"/>
      <c r="D157" s="187" t="s">
        <v>145</v>
      </c>
      <c r="E157" s="37"/>
      <c r="F157" s="188" t="s">
        <v>1072</v>
      </c>
      <c r="G157" s="37"/>
      <c r="H157" s="37"/>
      <c r="I157" s="189"/>
      <c r="J157" s="37"/>
      <c r="K157" s="37"/>
      <c r="L157" s="40"/>
      <c r="M157" s="190"/>
      <c r="N157" s="191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145</v>
      </c>
      <c r="AU157" s="18" t="s">
        <v>82</v>
      </c>
    </row>
    <row r="158" spans="1:65" s="2" customFormat="1" ht="21.75" customHeight="1">
      <c r="A158" s="35"/>
      <c r="B158" s="36"/>
      <c r="C158" s="174" t="s">
        <v>261</v>
      </c>
      <c r="D158" s="174" t="s">
        <v>138</v>
      </c>
      <c r="E158" s="175" t="s">
        <v>1073</v>
      </c>
      <c r="F158" s="176" t="s">
        <v>1074</v>
      </c>
      <c r="G158" s="177" t="s">
        <v>332</v>
      </c>
      <c r="H158" s="178">
        <v>62.2</v>
      </c>
      <c r="I158" s="179"/>
      <c r="J158" s="180">
        <f>ROUND(I158*H158,2)</f>
        <v>0</v>
      </c>
      <c r="K158" s="176" t="s">
        <v>142</v>
      </c>
      <c r="L158" s="40"/>
      <c r="M158" s="181" t="s">
        <v>19</v>
      </c>
      <c r="N158" s="182" t="s">
        <v>43</v>
      </c>
      <c r="O158" s="65"/>
      <c r="P158" s="183">
        <f>O158*H158</f>
        <v>0</v>
      </c>
      <c r="Q158" s="183">
        <v>1E-05</v>
      </c>
      <c r="R158" s="183">
        <f>Q158*H158</f>
        <v>0.000622</v>
      </c>
      <c r="S158" s="183">
        <v>0</v>
      </c>
      <c r="T158" s="18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5" t="s">
        <v>247</v>
      </c>
      <c r="AT158" s="185" t="s">
        <v>138</v>
      </c>
      <c r="AU158" s="185" t="s">
        <v>82</v>
      </c>
      <c r="AY158" s="18" t="s">
        <v>135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18" t="s">
        <v>80</v>
      </c>
      <c r="BK158" s="186">
        <f>ROUND(I158*H158,2)</f>
        <v>0</v>
      </c>
      <c r="BL158" s="18" t="s">
        <v>247</v>
      </c>
      <c r="BM158" s="185" t="s">
        <v>1075</v>
      </c>
    </row>
    <row r="159" spans="1:47" s="2" customFormat="1" ht="11.25">
      <c r="A159" s="35"/>
      <c r="B159" s="36"/>
      <c r="C159" s="37"/>
      <c r="D159" s="187" t="s">
        <v>145</v>
      </c>
      <c r="E159" s="37"/>
      <c r="F159" s="188" t="s">
        <v>1076</v>
      </c>
      <c r="G159" s="37"/>
      <c r="H159" s="37"/>
      <c r="I159" s="189"/>
      <c r="J159" s="37"/>
      <c r="K159" s="37"/>
      <c r="L159" s="40"/>
      <c r="M159" s="190"/>
      <c r="N159" s="191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145</v>
      </c>
      <c r="AU159" s="18" t="s">
        <v>82</v>
      </c>
    </row>
    <row r="160" spans="2:51" s="13" customFormat="1" ht="11.25">
      <c r="B160" s="192"/>
      <c r="C160" s="193"/>
      <c r="D160" s="194" t="s">
        <v>147</v>
      </c>
      <c r="E160" s="195" t="s">
        <v>19</v>
      </c>
      <c r="F160" s="196" t="s">
        <v>1077</v>
      </c>
      <c r="G160" s="193"/>
      <c r="H160" s="197">
        <v>62.2</v>
      </c>
      <c r="I160" s="198"/>
      <c r="J160" s="193"/>
      <c r="K160" s="193"/>
      <c r="L160" s="199"/>
      <c r="M160" s="200"/>
      <c r="N160" s="201"/>
      <c r="O160" s="201"/>
      <c r="P160" s="201"/>
      <c r="Q160" s="201"/>
      <c r="R160" s="201"/>
      <c r="S160" s="201"/>
      <c r="T160" s="202"/>
      <c r="AT160" s="203" t="s">
        <v>147</v>
      </c>
      <c r="AU160" s="203" t="s">
        <v>82</v>
      </c>
      <c r="AV160" s="13" t="s">
        <v>82</v>
      </c>
      <c r="AW160" s="13" t="s">
        <v>33</v>
      </c>
      <c r="AX160" s="13" t="s">
        <v>80</v>
      </c>
      <c r="AY160" s="203" t="s">
        <v>135</v>
      </c>
    </row>
    <row r="161" spans="1:65" s="2" customFormat="1" ht="24.2" customHeight="1">
      <c r="A161" s="35"/>
      <c r="B161" s="36"/>
      <c r="C161" s="174" t="s">
        <v>266</v>
      </c>
      <c r="D161" s="174" t="s">
        <v>138</v>
      </c>
      <c r="E161" s="175" t="s">
        <v>1078</v>
      </c>
      <c r="F161" s="176" t="s">
        <v>1079</v>
      </c>
      <c r="G161" s="177" t="s">
        <v>152</v>
      </c>
      <c r="H161" s="178">
        <v>0.094</v>
      </c>
      <c r="I161" s="179"/>
      <c r="J161" s="180">
        <f>ROUND(I161*H161,2)</f>
        <v>0</v>
      </c>
      <c r="K161" s="176" t="s">
        <v>142</v>
      </c>
      <c r="L161" s="40"/>
      <c r="M161" s="181" t="s">
        <v>19</v>
      </c>
      <c r="N161" s="182" t="s">
        <v>43</v>
      </c>
      <c r="O161" s="65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247</v>
      </c>
      <c r="AT161" s="185" t="s">
        <v>138</v>
      </c>
      <c r="AU161" s="185" t="s">
        <v>82</v>
      </c>
      <c r="AY161" s="18" t="s">
        <v>135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18" t="s">
        <v>80</v>
      </c>
      <c r="BK161" s="186">
        <f>ROUND(I161*H161,2)</f>
        <v>0</v>
      </c>
      <c r="BL161" s="18" t="s">
        <v>247</v>
      </c>
      <c r="BM161" s="185" t="s">
        <v>1080</v>
      </c>
    </row>
    <row r="162" spans="1:47" s="2" customFormat="1" ht="11.25">
      <c r="A162" s="35"/>
      <c r="B162" s="36"/>
      <c r="C162" s="37"/>
      <c r="D162" s="187" t="s">
        <v>145</v>
      </c>
      <c r="E162" s="37"/>
      <c r="F162" s="188" t="s">
        <v>1081</v>
      </c>
      <c r="G162" s="37"/>
      <c r="H162" s="37"/>
      <c r="I162" s="189"/>
      <c r="J162" s="37"/>
      <c r="K162" s="37"/>
      <c r="L162" s="40"/>
      <c r="M162" s="190"/>
      <c r="N162" s="191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145</v>
      </c>
      <c r="AU162" s="18" t="s">
        <v>82</v>
      </c>
    </row>
    <row r="163" spans="1:65" s="2" customFormat="1" ht="24.2" customHeight="1">
      <c r="A163" s="35"/>
      <c r="B163" s="36"/>
      <c r="C163" s="174" t="s">
        <v>271</v>
      </c>
      <c r="D163" s="174" t="s">
        <v>138</v>
      </c>
      <c r="E163" s="175" t="s">
        <v>1082</v>
      </c>
      <c r="F163" s="176" t="s">
        <v>1083</v>
      </c>
      <c r="G163" s="177" t="s">
        <v>152</v>
      </c>
      <c r="H163" s="178">
        <v>0.094</v>
      </c>
      <c r="I163" s="179"/>
      <c r="J163" s="180">
        <f>ROUND(I163*H163,2)</f>
        <v>0</v>
      </c>
      <c r="K163" s="176" t="s">
        <v>142</v>
      </c>
      <c r="L163" s="40"/>
      <c r="M163" s="181" t="s">
        <v>19</v>
      </c>
      <c r="N163" s="182" t="s">
        <v>43</v>
      </c>
      <c r="O163" s="65"/>
      <c r="P163" s="183">
        <f>O163*H163</f>
        <v>0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247</v>
      </c>
      <c r="AT163" s="185" t="s">
        <v>138</v>
      </c>
      <c r="AU163" s="185" t="s">
        <v>82</v>
      </c>
      <c r="AY163" s="18" t="s">
        <v>135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8" t="s">
        <v>80</v>
      </c>
      <c r="BK163" s="186">
        <f>ROUND(I163*H163,2)</f>
        <v>0</v>
      </c>
      <c r="BL163" s="18" t="s">
        <v>247</v>
      </c>
      <c r="BM163" s="185" t="s">
        <v>1084</v>
      </c>
    </row>
    <row r="164" spans="1:47" s="2" customFormat="1" ht="11.25">
      <c r="A164" s="35"/>
      <c r="B164" s="36"/>
      <c r="C164" s="37"/>
      <c r="D164" s="187" t="s">
        <v>145</v>
      </c>
      <c r="E164" s="37"/>
      <c r="F164" s="188" t="s">
        <v>1085</v>
      </c>
      <c r="G164" s="37"/>
      <c r="H164" s="37"/>
      <c r="I164" s="189"/>
      <c r="J164" s="37"/>
      <c r="K164" s="37"/>
      <c r="L164" s="40"/>
      <c r="M164" s="190"/>
      <c r="N164" s="191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145</v>
      </c>
      <c r="AU164" s="18" t="s">
        <v>82</v>
      </c>
    </row>
    <row r="165" spans="2:63" s="12" customFormat="1" ht="22.9" customHeight="1">
      <c r="B165" s="158"/>
      <c r="C165" s="159"/>
      <c r="D165" s="160" t="s">
        <v>71</v>
      </c>
      <c r="E165" s="172" t="s">
        <v>1086</v>
      </c>
      <c r="F165" s="172" t="s">
        <v>1087</v>
      </c>
      <c r="G165" s="159"/>
      <c r="H165" s="159"/>
      <c r="I165" s="162"/>
      <c r="J165" s="173">
        <f>BK165</f>
        <v>0</v>
      </c>
      <c r="K165" s="159"/>
      <c r="L165" s="164"/>
      <c r="M165" s="165"/>
      <c r="N165" s="166"/>
      <c r="O165" s="166"/>
      <c r="P165" s="167">
        <f>SUM(P166:P179)</f>
        <v>0</v>
      </c>
      <c r="Q165" s="166"/>
      <c r="R165" s="167">
        <f>SUM(R166:R179)</f>
        <v>0.09137</v>
      </c>
      <c r="S165" s="166"/>
      <c r="T165" s="168">
        <f>SUM(T166:T179)</f>
        <v>0</v>
      </c>
      <c r="AR165" s="169" t="s">
        <v>82</v>
      </c>
      <c r="AT165" s="170" t="s">
        <v>71</v>
      </c>
      <c r="AU165" s="170" t="s">
        <v>80</v>
      </c>
      <c r="AY165" s="169" t="s">
        <v>135</v>
      </c>
      <c r="BK165" s="171">
        <f>SUM(BK166:BK179)</f>
        <v>0</v>
      </c>
    </row>
    <row r="166" spans="1:65" s="2" customFormat="1" ht="21.75" customHeight="1">
      <c r="A166" s="35"/>
      <c r="B166" s="36"/>
      <c r="C166" s="174" t="s">
        <v>7</v>
      </c>
      <c r="D166" s="174" t="s">
        <v>138</v>
      </c>
      <c r="E166" s="175" t="s">
        <v>1088</v>
      </c>
      <c r="F166" s="176" t="s">
        <v>1089</v>
      </c>
      <c r="G166" s="177" t="s">
        <v>884</v>
      </c>
      <c r="H166" s="178">
        <v>2</v>
      </c>
      <c r="I166" s="179"/>
      <c r="J166" s="180">
        <f>ROUND(I166*H166,2)</f>
        <v>0</v>
      </c>
      <c r="K166" s="176" t="s">
        <v>142</v>
      </c>
      <c r="L166" s="40"/>
      <c r="M166" s="181" t="s">
        <v>19</v>
      </c>
      <c r="N166" s="182" t="s">
        <v>43</v>
      </c>
      <c r="O166" s="65"/>
      <c r="P166" s="183">
        <f>O166*H166</f>
        <v>0</v>
      </c>
      <c r="Q166" s="183">
        <v>0.01476</v>
      </c>
      <c r="R166" s="183">
        <f>Q166*H166</f>
        <v>0.02952</v>
      </c>
      <c r="S166" s="183">
        <v>0</v>
      </c>
      <c r="T166" s="18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5" t="s">
        <v>247</v>
      </c>
      <c r="AT166" s="185" t="s">
        <v>138</v>
      </c>
      <c r="AU166" s="185" t="s">
        <v>82</v>
      </c>
      <c r="AY166" s="18" t="s">
        <v>135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18" t="s">
        <v>80</v>
      </c>
      <c r="BK166" s="186">
        <f>ROUND(I166*H166,2)</f>
        <v>0</v>
      </c>
      <c r="BL166" s="18" t="s">
        <v>247</v>
      </c>
      <c r="BM166" s="185" t="s">
        <v>1090</v>
      </c>
    </row>
    <row r="167" spans="1:47" s="2" customFormat="1" ht="11.25">
      <c r="A167" s="35"/>
      <c r="B167" s="36"/>
      <c r="C167" s="37"/>
      <c r="D167" s="187" t="s">
        <v>145</v>
      </c>
      <c r="E167" s="37"/>
      <c r="F167" s="188" t="s">
        <v>1091</v>
      </c>
      <c r="G167" s="37"/>
      <c r="H167" s="37"/>
      <c r="I167" s="189"/>
      <c r="J167" s="37"/>
      <c r="K167" s="37"/>
      <c r="L167" s="40"/>
      <c r="M167" s="190"/>
      <c r="N167" s="191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145</v>
      </c>
      <c r="AU167" s="18" t="s">
        <v>82</v>
      </c>
    </row>
    <row r="168" spans="1:65" s="2" customFormat="1" ht="24.2" customHeight="1">
      <c r="A168" s="35"/>
      <c r="B168" s="36"/>
      <c r="C168" s="174" t="s">
        <v>283</v>
      </c>
      <c r="D168" s="174" t="s">
        <v>138</v>
      </c>
      <c r="E168" s="175" t="s">
        <v>1092</v>
      </c>
      <c r="F168" s="176" t="s">
        <v>1093</v>
      </c>
      <c r="G168" s="177" t="s">
        <v>884</v>
      </c>
      <c r="H168" s="178">
        <v>2</v>
      </c>
      <c r="I168" s="179"/>
      <c r="J168" s="180">
        <f>ROUND(I168*H168,2)</f>
        <v>0</v>
      </c>
      <c r="K168" s="176" t="s">
        <v>142</v>
      </c>
      <c r="L168" s="40"/>
      <c r="M168" s="181" t="s">
        <v>19</v>
      </c>
      <c r="N168" s="182" t="s">
        <v>43</v>
      </c>
      <c r="O168" s="65"/>
      <c r="P168" s="183">
        <f>O168*H168</f>
        <v>0</v>
      </c>
      <c r="Q168" s="183">
        <v>0.02373</v>
      </c>
      <c r="R168" s="183">
        <f>Q168*H168</f>
        <v>0.04746</v>
      </c>
      <c r="S168" s="183">
        <v>0</v>
      </c>
      <c r="T168" s="18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5" t="s">
        <v>247</v>
      </c>
      <c r="AT168" s="185" t="s">
        <v>138</v>
      </c>
      <c r="AU168" s="185" t="s">
        <v>82</v>
      </c>
      <c r="AY168" s="18" t="s">
        <v>135</v>
      </c>
      <c r="BE168" s="186">
        <f>IF(N168="základní",J168,0)</f>
        <v>0</v>
      </c>
      <c r="BF168" s="186">
        <f>IF(N168="snížená",J168,0)</f>
        <v>0</v>
      </c>
      <c r="BG168" s="186">
        <f>IF(N168="zákl. přenesená",J168,0)</f>
        <v>0</v>
      </c>
      <c r="BH168" s="186">
        <f>IF(N168="sníž. přenesená",J168,0)</f>
        <v>0</v>
      </c>
      <c r="BI168" s="186">
        <f>IF(N168="nulová",J168,0)</f>
        <v>0</v>
      </c>
      <c r="BJ168" s="18" t="s">
        <v>80</v>
      </c>
      <c r="BK168" s="186">
        <f>ROUND(I168*H168,2)</f>
        <v>0</v>
      </c>
      <c r="BL168" s="18" t="s">
        <v>247</v>
      </c>
      <c r="BM168" s="185" t="s">
        <v>1094</v>
      </c>
    </row>
    <row r="169" spans="1:47" s="2" customFormat="1" ht="11.25">
      <c r="A169" s="35"/>
      <c r="B169" s="36"/>
      <c r="C169" s="37"/>
      <c r="D169" s="187" t="s">
        <v>145</v>
      </c>
      <c r="E169" s="37"/>
      <c r="F169" s="188" t="s">
        <v>1095</v>
      </c>
      <c r="G169" s="37"/>
      <c r="H169" s="37"/>
      <c r="I169" s="189"/>
      <c r="J169" s="37"/>
      <c r="K169" s="37"/>
      <c r="L169" s="40"/>
      <c r="M169" s="190"/>
      <c r="N169" s="191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145</v>
      </c>
      <c r="AU169" s="18" t="s">
        <v>82</v>
      </c>
    </row>
    <row r="170" spans="1:65" s="2" customFormat="1" ht="16.5" customHeight="1">
      <c r="A170" s="35"/>
      <c r="B170" s="36"/>
      <c r="C170" s="174" t="s">
        <v>290</v>
      </c>
      <c r="D170" s="174" t="s">
        <v>138</v>
      </c>
      <c r="E170" s="175" t="s">
        <v>1096</v>
      </c>
      <c r="F170" s="176" t="s">
        <v>1097</v>
      </c>
      <c r="G170" s="177" t="s">
        <v>884</v>
      </c>
      <c r="H170" s="178">
        <v>6</v>
      </c>
      <c r="I170" s="179"/>
      <c r="J170" s="180">
        <f>ROUND(I170*H170,2)</f>
        <v>0</v>
      </c>
      <c r="K170" s="176" t="s">
        <v>142</v>
      </c>
      <c r="L170" s="40"/>
      <c r="M170" s="181" t="s">
        <v>19</v>
      </c>
      <c r="N170" s="182" t="s">
        <v>43</v>
      </c>
      <c r="O170" s="65"/>
      <c r="P170" s="183">
        <f>O170*H170</f>
        <v>0</v>
      </c>
      <c r="Q170" s="183">
        <v>0.00024</v>
      </c>
      <c r="R170" s="183">
        <f>Q170*H170</f>
        <v>0.00144</v>
      </c>
      <c r="S170" s="183">
        <v>0</v>
      </c>
      <c r="T170" s="18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5" t="s">
        <v>247</v>
      </c>
      <c r="AT170" s="185" t="s">
        <v>138</v>
      </c>
      <c r="AU170" s="185" t="s">
        <v>82</v>
      </c>
      <c r="AY170" s="18" t="s">
        <v>135</v>
      </c>
      <c r="BE170" s="186">
        <f>IF(N170="základní",J170,0)</f>
        <v>0</v>
      </c>
      <c r="BF170" s="186">
        <f>IF(N170="snížená",J170,0)</f>
        <v>0</v>
      </c>
      <c r="BG170" s="186">
        <f>IF(N170="zákl. přenesená",J170,0)</f>
        <v>0</v>
      </c>
      <c r="BH170" s="186">
        <f>IF(N170="sníž. přenesená",J170,0)</f>
        <v>0</v>
      </c>
      <c r="BI170" s="186">
        <f>IF(N170="nulová",J170,0)</f>
        <v>0</v>
      </c>
      <c r="BJ170" s="18" t="s">
        <v>80</v>
      </c>
      <c r="BK170" s="186">
        <f>ROUND(I170*H170,2)</f>
        <v>0</v>
      </c>
      <c r="BL170" s="18" t="s">
        <v>247</v>
      </c>
      <c r="BM170" s="185" t="s">
        <v>1098</v>
      </c>
    </row>
    <row r="171" spans="1:47" s="2" customFormat="1" ht="11.25">
      <c r="A171" s="35"/>
      <c r="B171" s="36"/>
      <c r="C171" s="37"/>
      <c r="D171" s="187" t="s">
        <v>145</v>
      </c>
      <c r="E171" s="37"/>
      <c r="F171" s="188" t="s">
        <v>1099</v>
      </c>
      <c r="G171" s="37"/>
      <c r="H171" s="37"/>
      <c r="I171" s="189"/>
      <c r="J171" s="37"/>
      <c r="K171" s="37"/>
      <c r="L171" s="40"/>
      <c r="M171" s="190"/>
      <c r="N171" s="191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145</v>
      </c>
      <c r="AU171" s="18" t="s">
        <v>82</v>
      </c>
    </row>
    <row r="172" spans="1:65" s="2" customFormat="1" ht="16.5" customHeight="1">
      <c r="A172" s="35"/>
      <c r="B172" s="36"/>
      <c r="C172" s="174" t="s">
        <v>296</v>
      </c>
      <c r="D172" s="174" t="s">
        <v>138</v>
      </c>
      <c r="E172" s="175" t="s">
        <v>1100</v>
      </c>
      <c r="F172" s="176" t="s">
        <v>1101</v>
      </c>
      <c r="G172" s="177" t="s">
        <v>884</v>
      </c>
      <c r="H172" s="178">
        <v>2</v>
      </c>
      <c r="I172" s="179"/>
      <c r="J172" s="180">
        <f>ROUND(I172*H172,2)</f>
        <v>0</v>
      </c>
      <c r="K172" s="176" t="s">
        <v>142</v>
      </c>
      <c r="L172" s="40"/>
      <c r="M172" s="181" t="s">
        <v>19</v>
      </c>
      <c r="N172" s="182" t="s">
        <v>43</v>
      </c>
      <c r="O172" s="65"/>
      <c r="P172" s="183">
        <f>O172*H172</f>
        <v>0</v>
      </c>
      <c r="Q172" s="183">
        <v>0.00184</v>
      </c>
      <c r="R172" s="183">
        <f>Q172*H172</f>
        <v>0.00368</v>
      </c>
      <c r="S172" s="183">
        <v>0</v>
      </c>
      <c r="T172" s="18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5" t="s">
        <v>247</v>
      </c>
      <c r="AT172" s="185" t="s">
        <v>138</v>
      </c>
      <c r="AU172" s="185" t="s">
        <v>82</v>
      </c>
      <c r="AY172" s="18" t="s">
        <v>135</v>
      </c>
      <c r="BE172" s="186">
        <f>IF(N172="základní",J172,0)</f>
        <v>0</v>
      </c>
      <c r="BF172" s="186">
        <f>IF(N172="snížená",J172,0)</f>
        <v>0</v>
      </c>
      <c r="BG172" s="186">
        <f>IF(N172="zákl. přenesená",J172,0)</f>
        <v>0</v>
      </c>
      <c r="BH172" s="186">
        <f>IF(N172="sníž. přenesená",J172,0)</f>
        <v>0</v>
      </c>
      <c r="BI172" s="186">
        <f>IF(N172="nulová",J172,0)</f>
        <v>0</v>
      </c>
      <c r="BJ172" s="18" t="s">
        <v>80</v>
      </c>
      <c r="BK172" s="186">
        <f>ROUND(I172*H172,2)</f>
        <v>0</v>
      </c>
      <c r="BL172" s="18" t="s">
        <v>247</v>
      </c>
      <c r="BM172" s="185" t="s">
        <v>1102</v>
      </c>
    </row>
    <row r="173" spans="1:47" s="2" customFormat="1" ht="11.25">
      <c r="A173" s="35"/>
      <c r="B173" s="36"/>
      <c r="C173" s="37"/>
      <c r="D173" s="187" t="s">
        <v>145</v>
      </c>
      <c r="E173" s="37"/>
      <c r="F173" s="188" t="s">
        <v>1103</v>
      </c>
      <c r="G173" s="37"/>
      <c r="H173" s="37"/>
      <c r="I173" s="189"/>
      <c r="J173" s="37"/>
      <c r="K173" s="37"/>
      <c r="L173" s="40"/>
      <c r="M173" s="190"/>
      <c r="N173" s="191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145</v>
      </c>
      <c r="AU173" s="18" t="s">
        <v>82</v>
      </c>
    </row>
    <row r="174" spans="1:65" s="2" customFormat="1" ht="21.75" customHeight="1">
      <c r="A174" s="35"/>
      <c r="B174" s="36"/>
      <c r="C174" s="174" t="s">
        <v>303</v>
      </c>
      <c r="D174" s="174" t="s">
        <v>138</v>
      </c>
      <c r="E174" s="175" t="s">
        <v>1104</v>
      </c>
      <c r="F174" s="176" t="s">
        <v>1105</v>
      </c>
      <c r="G174" s="177" t="s">
        <v>884</v>
      </c>
      <c r="H174" s="178">
        <v>3</v>
      </c>
      <c r="I174" s="179"/>
      <c r="J174" s="180">
        <f>ROUND(I174*H174,2)</f>
        <v>0</v>
      </c>
      <c r="K174" s="176" t="s">
        <v>19</v>
      </c>
      <c r="L174" s="40"/>
      <c r="M174" s="181" t="s">
        <v>19</v>
      </c>
      <c r="N174" s="182" t="s">
        <v>43</v>
      </c>
      <c r="O174" s="65"/>
      <c r="P174" s="183">
        <f>O174*H174</f>
        <v>0</v>
      </c>
      <c r="Q174" s="183">
        <v>0.00309</v>
      </c>
      <c r="R174" s="183">
        <f>Q174*H174</f>
        <v>0.00927</v>
      </c>
      <c r="S174" s="183">
        <v>0</v>
      </c>
      <c r="T174" s="18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5" t="s">
        <v>247</v>
      </c>
      <c r="AT174" s="185" t="s">
        <v>138</v>
      </c>
      <c r="AU174" s="185" t="s">
        <v>82</v>
      </c>
      <c r="AY174" s="18" t="s">
        <v>135</v>
      </c>
      <c r="BE174" s="186">
        <f>IF(N174="základní",J174,0)</f>
        <v>0</v>
      </c>
      <c r="BF174" s="186">
        <f>IF(N174="snížená",J174,0)</f>
        <v>0</v>
      </c>
      <c r="BG174" s="186">
        <f>IF(N174="zákl. přenesená",J174,0)</f>
        <v>0</v>
      </c>
      <c r="BH174" s="186">
        <f>IF(N174="sníž. přenesená",J174,0)</f>
        <v>0</v>
      </c>
      <c r="BI174" s="186">
        <f>IF(N174="nulová",J174,0)</f>
        <v>0</v>
      </c>
      <c r="BJ174" s="18" t="s">
        <v>80</v>
      </c>
      <c r="BK174" s="186">
        <f>ROUND(I174*H174,2)</f>
        <v>0</v>
      </c>
      <c r="BL174" s="18" t="s">
        <v>247</v>
      </c>
      <c r="BM174" s="185" t="s">
        <v>1106</v>
      </c>
    </row>
    <row r="175" spans="1:65" s="2" customFormat="1" ht="24.2" customHeight="1">
      <c r="A175" s="35"/>
      <c r="B175" s="36"/>
      <c r="C175" s="174" t="s">
        <v>308</v>
      </c>
      <c r="D175" s="174" t="s">
        <v>138</v>
      </c>
      <c r="E175" s="175" t="s">
        <v>1107</v>
      </c>
      <c r="F175" s="176" t="s">
        <v>1108</v>
      </c>
      <c r="G175" s="177" t="s">
        <v>152</v>
      </c>
      <c r="H175" s="178">
        <v>0.091</v>
      </c>
      <c r="I175" s="179"/>
      <c r="J175" s="180">
        <f>ROUND(I175*H175,2)</f>
        <v>0</v>
      </c>
      <c r="K175" s="176" t="s">
        <v>142</v>
      </c>
      <c r="L175" s="40"/>
      <c r="M175" s="181" t="s">
        <v>19</v>
      </c>
      <c r="N175" s="182" t="s">
        <v>43</v>
      </c>
      <c r="O175" s="65"/>
      <c r="P175" s="183">
        <f>O175*H175</f>
        <v>0</v>
      </c>
      <c r="Q175" s="183">
        <v>0</v>
      </c>
      <c r="R175" s="183">
        <f>Q175*H175</f>
        <v>0</v>
      </c>
      <c r="S175" s="183">
        <v>0</v>
      </c>
      <c r="T175" s="18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5" t="s">
        <v>247</v>
      </c>
      <c r="AT175" s="185" t="s">
        <v>138</v>
      </c>
      <c r="AU175" s="185" t="s">
        <v>82</v>
      </c>
      <c r="AY175" s="18" t="s">
        <v>135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18" t="s">
        <v>80</v>
      </c>
      <c r="BK175" s="186">
        <f>ROUND(I175*H175,2)</f>
        <v>0</v>
      </c>
      <c r="BL175" s="18" t="s">
        <v>247</v>
      </c>
      <c r="BM175" s="185" t="s">
        <v>1109</v>
      </c>
    </row>
    <row r="176" spans="1:47" s="2" customFormat="1" ht="11.25">
      <c r="A176" s="35"/>
      <c r="B176" s="36"/>
      <c r="C176" s="37"/>
      <c r="D176" s="187" t="s">
        <v>145</v>
      </c>
      <c r="E176" s="37"/>
      <c r="F176" s="188" t="s">
        <v>1110</v>
      </c>
      <c r="G176" s="37"/>
      <c r="H176" s="37"/>
      <c r="I176" s="189"/>
      <c r="J176" s="37"/>
      <c r="K176" s="37"/>
      <c r="L176" s="40"/>
      <c r="M176" s="190"/>
      <c r="N176" s="191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145</v>
      </c>
      <c r="AU176" s="18" t="s">
        <v>82</v>
      </c>
    </row>
    <row r="177" spans="1:65" s="2" customFormat="1" ht="24.2" customHeight="1">
      <c r="A177" s="35"/>
      <c r="B177" s="36"/>
      <c r="C177" s="174" t="s">
        <v>317</v>
      </c>
      <c r="D177" s="174" t="s">
        <v>138</v>
      </c>
      <c r="E177" s="175" t="s">
        <v>1111</v>
      </c>
      <c r="F177" s="176" t="s">
        <v>1112</v>
      </c>
      <c r="G177" s="177" t="s">
        <v>152</v>
      </c>
      <c r="H177" s="178">
        <v>0.091</v>
      </c>
      <c r="I177" s="179"/>
      <c r="J177" s="180">
        <f>ROUND(I177*H177,2)</f>
        <v>0</v>
      </c>
      <c r="K177" s="176" t="s">
        <v>142</v>
      </c>
      <c r="L177" s="40"/>
      <c r="M177" s="181" t="s">
        <v>19</v>
      </c>
      <c r="N177" s="182" t="s">
        <v>43</v>
      </c>
      <c r="O177" s="65"/>
      <c r="P177" s="183">
        <f>O177*H177</f>
        <v>0</v>
      </c>
      <c r="Q177" s="183">
        <v>0</v>
      </c>
      <c r="R177" s="183">
        <f>Q177*H177</f>
        <v>0</v>
      </c>
      <c r="S177" s="183">
        <v>0</v>
      </c>
      <c r="T177" s="18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5" t="s">
        <v>247</v>
      </c>
      <c r="AT177" s="185" t="s">
        <v>138</v>
      </c>
      <c r="AU177" s="185" t="s">
        <v>82</v>
      </c>
      <c r="AY177" s="18" t="s">
        <v>135</v>
      </c>
      <c r="BE177" s="186">
        <f>IF(N177="základní",J177,0)</f>
        <v>0</v>
      </c>
      <c r="BF177" s="186">
        <f>IF(N177="snížená",J177,0)</f>
        <v>0</v>
      </c>
      <c r="BG177" s="186">
        <f>IF(N177="zákl. přenesená",J177,0)</f>
        <v>0</v>
      </c>
      <c r="BH177" s="186">
        <f>IF(N177="sníž. přenesená",J177,0)</f>
        <v>0</v>
      </c>
      <c r="BI177" s="186">
        <f>IF(N177="nulová",J177,0)</f>
        <v>0</v>
      </c>
      <c r="BJ177" s="18" t="s">
        <v>80</v>
      </c>
      <c r="BK177" s="186">
        <f>ROUND(I177*H177,2)</f>
        <v>0</v>
      </c>
      <c r="BL177" s="18" t="s">
        <v>247</v>
      </c>
      <c r="BM177" s="185" t="s">
        <v>1113</v>
      </c>
    </row>
    <row r="178" spans="1:47" s="2" customFormat="1" ht="11.25">
      <c r="A178" s="35"/>
      <c r="B178" s="36"/>
      <c r="C178" s="37"/>
      <c r="D178" s="187" t="s">
        <v>145</v>
      </c>
      <c r="E178" s="37"/>
      <c r="F178" s="188" t="s">
        <v>1114</v>
      </c>
      <c r="G178" s="37"/>
      <c r="H178" s="37"/>
      <c r="I178" s="189"/>
      <c r="J178" s="37"/>
      <c r="K178" s="37"/>
      <c r="L178" s="40"/>
      <c r="M178" s="190"/>
      <c r="N178" s="191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145</v>
      </c>
      <c r="AU178" s="18" t="s">
        <v>82</v>
      </c>
    </row>
    <row r="179" spans="1:65" s="2" customFormat="1" ht="16.5" customHeight="1">
      <c r="A179" s="35"/>
      <c r="B179" s="36"/>
      <c r="C179" s="174" t="s">
        <v>324</v>
      </c>
      <c r="D179" s="174" t="s">
        <v>138</v>
      </c>
      <c r="E179" s="175" t="s">
        <v>1115</v>
      </c>
      <c r="F179" s="176" t="s">
        <v>1116</v>
      </c>
      <c r="G179" s="177" t="s">
        <v>359</v>
      </c>
      <c r="H179" s="178">
        <v>2</v>
      </c>
      <c r="I179" s="179"/>
      <c r="J179" s="180">
        <f>ROUND(I179*H179,2)</f>
        <v>0</v>
      </c>
      <c r="K179" s="176" t="s">
        <v>19</v>
      </c>
      <c r="L179" s="40"/>
      <c r="M179" s="181" t="s">
        <v>19</v>
      </c>
      <c r="N179" s="182" t="s">
        <v>43</v>
      </c>
      <c r="O179" s="65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5" t="s">
        <v>247</v>
      </c>
      <c r="AT179" s="185" t="s">
        <v>138</v>
      </c>
      <c r="AU179" s="185" t="s">
        <v>82</v>
      </c>
      <c r="AY179" s="18" t="s">
        <v>135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18" t="s">
        <v>80</v>
      </c>
      <c r="BK179" s="186">
        <f>ROUND(I179*H179,2)</f>
        <v>0</v>
      </c>
      <c r="BL179" s="18" t="s">
        <v>247</v>
      </c>
      <c r="BM179" s="185" t="s">
        <v>1117</v>
      </c>
    </row>
    <row r="180" spans="2:63" s="12" customFormat="1" ht="22.9" customHeight="1">
      <c r="B180" s="158"/>
      <c r="C180" s="159"/>
      <c r="D180" s="160" t="s">
        <v>71</v>
      </c>
      <c r="E180" s="172" t="s">
        <v>1118</v>
      </c>
      <c r="F180" s="172" t="s">
        <v>1119</v>
      </c>
      <c r="G180" s="159"/>
      <c r="H180" s="159"/>
      <c r="I180" s="162"/>
      <c r="J180" s="173">
        <f>BK180</f>
        <v>0</v>
      </c>
      <c r="K180" s="159"/>
      <c r="L180" s="164"/>
      <c r="M180" s="165"/>
      <c r="N180" s="166"/>
      <c r="O180" s="166"/>
      <c r="P180" s="167">
        <f>SUM(P181:P190)</f>
        <v>0</v>
      </c>
      <c r="Q180" s="166"/>
      <c r="R180" s="167">
        <f>SUM(R181:R190)</f>
        <v>0.034600000000000006</v>
      </c>
      <c r="S180" s="166"/>
      <c r="T180" s="168">
        <f>SUM(T181:T190)</f>
        <v>0</v>
      </c>
      <c r="AR180" s="169" t="s">
        <v>82</v>
      </c>
      <c r="AT180" s="170" t="s">
        <v>71</v>
      </c>
      <c r="AU180" s="170" t="s">
        <v>80</v>
      </c>
      <c r="AY180" s="169" t="s">
        <v>135</v>
      </c>
      <c r="BK180" s="171">
        <f>SUM(BK181:BK190)</f>
        <v>0</v>
      </c>
    </row>
    <row r="181" spans="1:65" s="2" customFormat="1" ht="24.2" customHeight="1">
      <c r="A181" s="35"/>
      <c r="B181" s="36"/>
      <c r="C181" s="174" t="s">
        <v>329</v>
      </c>
      <c r="D181" s="174" t="s">
        <v>138</v>
      </c>
      <c r="E181" s="175" t="s">
        <v>1120</v>
      </c>
      <c r="F181" s="176" t="s">
        <v>1121</v>
      </c>
      <c r="G181" s="177" t="s">
        <v>884</v>
      </c>
      <c r="H181" s="178">
        <v>2</v>
      </c>
      <c r="I181" s="179"/>
      <c r="J181" s="180">
        <f>ROUND(I181*H181,2)</f>
        <v>0</v>
      </c>
      <c r="K181" s="176" t="s">
        <v>142</v>
      </c>
      <c r="L181" s="40"/>
      <c r="M181" s="181" t="s">
        <v>19</v>
      </c>
      <c r="N181" s="182" t="s">
        <v>43</v>
      </c>
      <c r="O181" s="65"/>
      <c r="P181" s="183">
        <f>O181*H181</f>
        <v>0</v>
      </c>
      <c r="Q181" s="183">
        <v>0.01665</v>
      </c>
      <c r="R181" s="183">
        <f>Q181*H181</f>
        <v>0.0333</v>
      </c>
      <c r="S181" s="183">
        <v>0</v>
      </c>
      <c r="T181" s="18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5" t="s">
        <v>247</v>
      </c>
      <c r="AT181" s="185" t="s">
        <v>138</v>
      </c>
      <c r="AU181" s="185" t="s">
        <v>82</v>
      </c>
      <c r="AY181" s="18" t="s">
        <v>135</v>
      </c>
      <c r="BE181" s="186">
        <f>IF(N181="základní",J181,0)</f>
        <v>0</v>
      </c>
      <c r="BF181" s="186">
        <f>IF(N181="snížená",J181,0)</f>
        <v>0</v>
      </c>
      <c r="BG181" s="186">
        <f>IF(N181="zákl. přenesená",J181,0)</f>
        <v>0</v>
      </c>
      <c r="BH181" s="186">
        <f>IF(N181="sníž. přenesená",J181,0)</f>
        <v>0</v>
      </c>
      <c r="BI181" s="186">
        <f>IF(N181="nulová",J181,0)</f>
        <v>0</v>
      </c>
      <c r="BJ181" s="18" t="s">
        <v>80</v>
      </c>
      <c r="BK181" s="186">
        <f>ROUND(I181*H181,2)</f>
        <v>0</v>
      </c>
      <c r="BL181" s="18" t="s">
        <v>247</v>
      </c>
      <c r="BM181" s="185" t="s">
        <v>1122</v>
      </c>
    </row>
    <row r="182" spans="1:47" s="2" customFormat="1" ht="11.25">
      <c r="A182" s="35"/>
      <c r="B182" s="36"/>
      <c r="C182" s="37"/>
      <c r="D182" s="187" t="s">
        <v>145</v>
      </c>
      <c r="E182" s="37"/>
      <c r="F182" s="188" t="s">
        <v>1123</v>
      </c>
      <c r="G182" s="37"/>
      <c r="H182" s="37"/>
      <c r="I182" s="189"/>
      <c r="J182" s="37"/>
      <c r="K182" s="37"/>
      <c r="L182" s="40"/>
      <c r="M182" s="190"/>
      <c r="N182" s="191"/>
      <c r="O182" s="65"/>
      <c r="P182" s="65"/>
      <c r="Q182" s="65"/>
      <c r="R182" s="65"/>
      <c r="S182" s="65"/>
      <c r="T182" s="66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145</v>
      </c>
      <c r="AU182" s="18" t="s">
        <v>82</v>
      </c>
    </row>
    <row r="183" spans="1:65" s="2" customFormat="1" ht="16.5" customHeight="1">
      <c r="A183" s="35"/>
      <c r="B183" s="36"/>
      <c r="C183" s="174" t="s">
        <v>336</v>
      </c>
      <c r="D183" s="174" t="s">
        <v>138</v>
      </c>
      <c r="E183" s="175" t="s">
        <v>1124</v>
      </c>
      <c r="F183" s="176" t="s">
        <v>1125</v>
      </c>
      <c r="G183" s="177" t="s">
        <v>884</v>
      </c>
      <c r="H183" s="178">
        <v>2</v>
      </c>
      <c r="I183" s="179"/>
      <c r="J183" s="180">
        <f>ROUND(I183*H183,2)</f>
        <v>0</v>
      </c>
      <c r="K183" s="176" t="s">
        <v>142</v>
      </c>
      <c r="L183" s="40"/>
      <c r="M183" s="181" t="s">
        <v>19</v>
      </c>
      <c r="N183" s="182" t="s">
        <v>43</v>
      </c>
      <c r="O183" s="65"/>
      <c r="P183" s="183">
        <f>O183*H183</f>
        <v>0</v>
      </c>
      <c r="Q183" s="183">
        <v>0.00015</v>
      </c>
      <c r="R183" s="183">
        <f>Q183*H183</f>
        <v>0.0003</v>
      </c>
      <c r="S183" s="183">
        <v>0</v>
      </c>
      <c r="T183" s="18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5" t="s">
        <v>247</v>
      </c>
      <c r="AT183" s="185" t="s">
        <v>138</v>
      </c>
      <c r="AU183" s="185" t="s">
        <v>82</v>
      </c>
      <c r="AY183" s="18" t="s">
        <v>135</v>
      </c>
      <c r="BE183" s="186">
        <f>IF(N183="základní",J183,0)</f>
        <v>0</v>
      </c>
      <c r="BF183" s="186">
        <f>IF(N183="snížená",J183,0)</f>
        <v>0</v>
      </c>
      <c r="BG183" s="186">
        <f>IF(N183="zákl. přenesená",J183,0)</f>
        <v>0</v>
      </c>
      <c r="BH183" s="186">
        <f>IF(N183="sníž. přenesená",J183,0)</f>
        <v>0</v>
      </c>
      <c r="BI183" s="186">
        <f>IF(N183="nulová",J183,0)</f>
        <v>0</v>
      </c>
      <c r="BJ183" s="18" t="s">
        <v>80</v>
      </c>
      <c r="BK183" s="186">
        <f>ROUND(I183*H183,2)</f>
        <v>0</v>
      </c>
      <c r="BL183" s="18" t="s">
        <v>247</v>
      </c>
      <c r="BM183" s="185" t="s">
        <v>1126</v>
      </c>
    </row>
    <row r="184" spans="1:47" s="2" customFormat="1" ht="11.25">
      <c r="A184" s="35"/>
      <c r="B184" s="36"/>
      <c r="C184" s="37"/>
      <c r="D184" s="187" t="s">
        <v>145</v>
      </c>
      <c r="E184" s="37"/>
      <c r="F184" s="188" t="s">
        <v>1127</v>
      </c>
      <c r="G184" s="37"/>
      <c r="H184" s="37"/>
      <c r="I184" s="189"/>
      <c r="J184" s="37"/>
      <c r="K184" s="37"/>
      <c r="L184" s="40"/>
      <c r="M184" s="190"/>
      <c r="N184" s="191"/>
      <c r="O184" s="65"/>
      <c r="P184" s="65"/>
      <c r="Q184" s="65"/>
      <c r="R184" s="65"/>
      <c r="S184" s="65"/>
      <c r="T184" s="66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145</v>
      </c>
      <c r="AU184" s="18" t="s">
        <v>82</v>
      </c>
    </row>
    <row r="185" spans="1:65" s="2" customFormat="1" ht="16.5" customHeight="1">
      <c r="A185" s="35"/>
      <c r="B185" s="36"/>
      <c r="C185" s="174" t="s">
        <v>342</v>
      </c>
      <c r="D185" s="174" t="s">
        <v>138</v>
      </c>
      <c r="E185" s="175" t="s">
        <v>1128</v>
      </c>
      <c r="F185" s="176" t="s">
        <v>1129</v>
      </c>
      <c r="G185" s="177" t="s">
        <v>884</v>
      </c>
      <c r="H185" s="178">
        <v>2</v>
      </c>
      <c r="I185" s="179"/>
      <c r="J185" s="180">
        <f>ROUND(I185*H185,2)</f>
        <v>0</v>
      </c>
      <c r="K185" s="176" t="s">
        <v>142</v>
      </c>
      <c r="L185" s="40"/>
      <c r="M185" s="181" t="s">
        <v>19</v>
      </c>
      <c r="N185" s="182" t="s">
        <v>43</v>
      </c>
      <c r="O185" s="65"/>
      <c r="P185" s="183">
        <f>O185*H185</f>
        <v>0</v>
      </c>
      <c r="Q185" s="183">
        <v>0.0005</v>
      </c>
      <c r="R185" s="183">
        <f>Q185*H185</f>
        <v>0.001</v>
      </c>
      <c r="S185" s="183">
        <v>0</v>
      </c>
      <c r="T185" s="18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5" t="s">
        <v>247</v>
      </c>
      <c r="AT185" s="185" t="s">
        <v>138</v>
      </c>
      <c r="AU185" s="185" t="s">
        <v>82</v>
      </c>
      <c r="AY185" s="18" t="s">
        <v>135</v>
      </c>
      <c r="BE185" s="186">
        <f>IF(N185="základní",J185,0)</f>
        <v>0</v>
      </c>
      <c r="BF185" s="186">
        <f>IF(N185="snížená",J185,0)</f>
        <v>0</v>
      </c>
      <c r="BG185" s="186">
        <f>IF(N185="zákl. přenesená",J185,0)</f>
        <v>0</v>
      </c>
      <c r="BH185" s="186">
        <f>IF(N185="sníž. přenesená",J185,0)</f>
        <v>0</v>
      </c>
      <c r="BI185" s="186">
        <f>IF(N185="nulová",J185,0)</f>
        <v>0</v>
      </c>
      <c r="BJ185" s="18" t="s">
        <v>80</v>
      </c>
      <c r="BK185" s="186">
        <f>ROUND(I185*H185,2)</f>
        <v>0</v>
      </c>
      <c r="BL185" s="18" t="s">
        <v>247</v>
      </c>
      <c r="BM185" s="185" t="s">
        <v>1130</v>
      </c>
    </row>
    <row r="186" spans="1:47" s="2" customFormat="1" ht="11.25">
      <c r="A186" s="35"/>
      <c r="B186" s="36"/>
      <c r="C186" s="37"/>
      <c r="D186" s="187" t="s">
        <v>145</v>
      </c>
      <c r="E186" s="37"/>
      <c r="F186" s="188" t="s">
        <v>1131</v>
      </c>
      <c r="G186" s="37"/>
      <c r="H186" s="37"/>
      <c r="I186" s="189"/>
      <c r="J186" s="37"/>
      <c r="K186" s="37"/>
      <c r="L186" s="40"/>
      <c r="M186" s="190"/>
      <c r="N186" s="191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145</v>
      </c>
      <c r="AU186" s="18" t="s">
        <v>82</v>
      </c>
    </row>
    <row r="187" spans="1:65" s="2" customFormat="1" ht="24.2" customHeight="1">
      <c r="A187" s="35"/>
      <c r="B187" s="36"/>
      <c r="C187" s="174" t="s">
        <v>350</v>
      </c>
      <c r="D187" s="174" t="s">
        <v>138</v>
      </c>
      <c r="E187" s="175" t="s">
        <v>1132</v>
      </c>
      <c r="F187" s="176" t="s">
        <v>1133</v>
      </c>
      <c r="G187" s="177" t="s">
        <v>152</v>
      </c>
      <c r="H187" s="178">
        <v>0.035</v>
      </c>
      <c r="I187" s="179"/>
      <c r="J187" s="180">
        <f>ROUND(I187*H187,2)</f>
        <v>0</v>
      </c>
      <c r="K187" s="176" t="s">
        <v>142</v>
      </c>
      <c r="L187" s="40"/>
      <c r="M187" s="181" t="s">
        <v>19</v>
      </c>
      <c r="N187" s="182" t="s">
        <v>43</v>
      </c>
      <c r="O187" s="65"/>
      <c r="P187" s="183">
        <f>O187*H187</f>
        <v>0</v>
      </c>
      <c r="Q187" s="183">
        <v>0</v>
      </c>
      <c r="R187" s="183">
        <f>Q187*H187</f>
        <v>0</v>
      </c>
      <c r="S187" s="183">
        <v>0</v>
      </c>
      <c r="T187" s="18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5" t="s">
        <v>247</v>
      </c>
      <c r="AT187" s="185" t="s">
        <v>138</v>
      </c>
      <c r="AU187" s="185" t="s">
        <v>82</v>
      </c>
      <c r="AY187" s="18" t="s">
        <v>135</v>
      </c>
      <c r="BE187" s="186">
        <f>IF(N187="základní",J187,0)</f>
        <v>0</v>
      </c>
      <c r="BF187" s="186">
        <f>IF(N187="snížená",J187,0)</f>
        <v>0</v>
      </c>
      <c r="BG187" s="186">
        <f>IF(N187="zákl. přenesená",J187,0)</f>
        <v>0</v>
      </c>
      <c r="BH187" s="186">
        <f>IF(N187="sníž. přenesená",J187,0)</f>
        <v>0</v>
      </c>
      <c r="BI187" s="186">
        <f>IF(N187="nulová",J187,0)</f>
        <v>0</v>
      </c>
      <c r="BJ187" s="18" t="s">
        <v>80</v>
      </c>
      <c r="BK187" s="186">
        <f>ROUND(I187*H187,2)</f>
        <v>0</v>
      </c>
      <c r="BL187" s="18" t="s">
        <v>247</v>
      </c>
      <c r="BM187" s="185" t="s">
        <v>1134</v>
      </c>
    </row>
    <row r="188" spans="1:47" s="2" customFormat="1" ht="11.25">
      <c r="A188" s="35"/>
      <c r="B188" s="36"/>
      <c r="C188" s="37"/>
      <c r="D188" s="187" t="s">
        <v>145</v>
      </c>
      <c r="E188" s="37"/>
      <c r="F188" s="188" t="s">
        <v>1135</v>
      </c>
      <c r="G188" s="37"/>
      <c r="H188" s="37"/>
      <c r="I188" s="189"/>
      <c r="J188" s="37"/>
      <c r="K188" s="37"/>
      <c r="L188" s="40"/>
      <c r="M188" s="190"/>
      <c r="N188" s="191"/>
      <c r="O188" s="65"/>
      <c r="P188" s="65"/>
      <c r="Q188" s="65"/>
      <c r="R188" s="65"/>
      <c r="S188" s="65"/>
      <c r="T188" s="66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145</v>
      </c>
      <c r="AU188" s="18" t="s">
        <v>82</v>
      </c>
    </row>
    <row r="189" spans="1:65" s="2" customFormat="1" ht="24.2" customHeight="1">
      <c r="A189" s="35"/>
      <c r="B189" s="36"/>
      <c r="C189" s="174" t="s">
        <v>356</v>
      </c>
      <c r="D189" s="174" t="s">
        <v>138</v>
      </c>
      <c r="E189" s="175" t="s">
        <v>1136</v>
      </c>
      <c r="F189" s="176" t="s">
        <v>1137</v>
      </c>
      <c r="G189" s="177" t="s">
        <v>152</v>
      </c>
      <c r="H189" s="178">
        <v>0.035</v>
      </c>
      <c r="I189" s="179"/>
      <c r="J189" s="180">
        <f>ROUND(I189*H189,2)</f>
        <v>0</v>
      </c>
      <c r="K189" s="176" t="s">
        <v>142</v>
      </c>
      <c r="L189" s="40"/>
      <c r="M189" s="181" t="s">
        <v>19</v>
      </c>
      <c r="N189" s="182" t="s">
        <v>43</v>
      </c>
      <c r="O189" s="65"/>
      <c r="P189" s="183">
        <f>O189*H189</f>
        <v>0</v>
      </c>
      <c r="Q189" s="183">
        <v>0</v>
      </c>
      <c r="R189" s="183">
        <f>Q189*H189</f>
        <v>0</v>
      </c>
      <c r="S189" s="183">
        <v>0</v>
      </c>
      <c r="T189" s="18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5" t="s">
        <v>247</v>
      </c>
      <c r="AT189" s="185" t="s">
        <v>138</v>
      </c>
      <c r="AU189" s="185" t="s">
        <v>82</v>
      </c>
      <c r="AY189" s="18" t="s">
        <v>135</v>
      </c>
      <c r="BE189" s="186">
        <f>IF(N189="základní",J189,0)</f>
        <v>0</v>
      </c>
      <c r="BF189" s="186">
        <f>IF(N189="snížená",J189,0)</f>
        <v>0</v>
      </c>
      <c r="BG189" s="186">
        <f>IF(N189="zákl. přenesená",J189,0)</f>
        <v>0</v>
      </c>
      <c r="BH189" s="186">
        <f>IF(N189="sníž. přenesená",J189,0)</f>
        <v>0</v>
      </c>
      <c r="BI189" s="186">
        <f>IF(N189="nulová",J189,0)</f>
        <v>0</v>
      </c>
      <c r="BJ189" s="18" t="s">
        <v>80</v>
      </c>
      <c r="BK189" s="186">
        <f>ROUND(I189*H189,2)</f>
        <v>0</v>
      </c>
      <c r="BL189" s="18" t="s">
        <v>247</v>
      </c>
      <c r="BM189" s="185" t="s">
        <v>1138</v>
      </c>
    </row>
    <row r="190" spans="1:47" s="2" customFormat="1" ht="11.25">
      <c r="A190" s="35"/>
      <c r="B190" s="36"/>
      <c r="C190" s="37"/>
      <c r="D190" s="187" t="s">
        <v>145</v>
      </c>
      <c r="E190" s="37"/>
      <c r="F190" s="188" t="s">
        <v>1139</v>
      </c>
      <c r="G190" s="37"/>
      <c r="H190" s="37"/>
      <c r="I190" s="189"/>
      <c r="J190" s="37"/>
      <c r="K190" s="37"/>
      <c r="L190" s="40"/>
      <c r="M190" s="190"/>
      <c r="N190" s="191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145</v>
      </c>
      <c r="AU190" s="18" t="s">
        <v>82</v>
      </c>
    </row>
    <row r="191" spans="2:63" s="12" customFormat="1" ht="25.9" customHeight="1">
      <c r="B191" s="158"/>
      <c r="C191" s="159"/>
      <c r="D191" s="160" t="s">
        <v>71</v>
      </c>
      <c r="E191" s="161" t="s">
        <v>783</v>
      </c>
      <c r="F191" s="161" t="s">
        <v>784</v>
      </c>
      <c r="G191" s="159"/>
      <c r="H191" s="159"/>
      <c r="I191" s="162"/>
      <c r="J191" s="163">
        <f>BK191</f>
        <v>0</v>
      </c>
      <c r="K191" s="159"/>
      <c r="L191" s="164"/>
      <c r="M191" s="165"/>
      <c r="N191" s="166"/>
      <c r="O191" s="166"/>
      <c r="P191" s="167">
        <f>P192+P195+P197</f>
        <v>0</v>
      </c>
      <c r="Q191" s="166"/>
      <c r="R191" s="167">
        <f>R192+R195+R197</f>
        <v>0</v>
      </c>
      <c r="S191" s="166"/>
      <c r="T191" s="168">
        <f>T192+T195+T197</f>
        <v>0</v>
      </c>
      <c r="AR191" s="169" t="s">
        <v>173</v>
      </c>
      <c r="AT191" s="170" t="s">
        <v>71</v>
      </c>
      <c r="AU191" s="170" t="s">
        <v>72</v>
      </c>
      <c r="AY191" s="169" t="s">
        <v>135</v>
      </c>
      <c r="BK191" s="171">
        <f>BK192+BK195+BK197</f>
        <v>0</v>
      </c>
    </row>
    <row r="192" spans="2:63" s="12" customFormat="1" ht="22.9" customHeight="1">
      <c r="B192" s="158"/>
      <c r="C192" s="159"/>
      <c r="D192" s="160" t="s">
        <v>71</v>
      </c>
      <c r="E192" s="172" t="s">
        <v>969</v>
      </c>
      <c r="F192" s="172" t="s">
        <v>970</v>
      </c>
      <c r="G192" s="159"/>
      <c r="H192" s="159"/>
      <c r="I192" s="162"/>
      <c r="J192" s="173">
        <f>BK192</f>
        <v>0</v>
      </c>
      <c r="K192" s="159"/>
      <c r="L192" s="164"/>
      <c r="M192" s="165"/>
      <c r="N192" s="166"/>
      <c r="O192" s="166"/>
      <c r="P192" s="167">
        <f>SUM(P193:P194)</f>
        <v>0</v>
      </c>
      <c r="Q192" s="166"/>
      <c r="R192" s="167">
        <f>SUM(R193:R194)</f>
        <v>0</v>
      </c>
      <c r="S192" s="166"/>
      <c r="T192" s="168">
        <f>SUM(T193:T194)</f>
        <v>0</v>
      </c>
      <c r="AR192" s="169" t="s">
        <v>173</v>
      </c>
      <c r="AT192" s="170" t="s">
        <v>71</v>
      </c>
      <c r="AU192" s="170" t="s">
        <v>80</v>
      </c>
      <c r="AY192" s="169" t="s">
        <v>135</v>
      </c>
      <c r="BK192" s="171">
        <f>SUM(BK193:BK194)</f>
        <v>0</v>
      </c>
    </row>
    <row r="193" spans="1:65" s="2" customFormat="1" ht="16.5" customHeight="1">
      <c r="A193" s="35"/>
      <c r="B193" s="36"/>
      <c r="C193" s="174" t="s">
        <v>361</v>
      </c>
      <c r="D193" s="174" t="s">
        <v>138</v>
      </c>
      <c r="E193" s="175" t="s">
        <v>971</v>
      </c>
      <c r="F193" s="176" t="s">
        <v>972</v>
      </c>
      <c r="G193" s="177" t="s">
        <v>368</v>
      </c>
      <c r="H193" s="178">
        <v>1</v>
      </c>
      <c r="I193" s="179"/>
      <c r="J193" s="180">
        <f>ROUND(I193*H193,2)</f>
        <v>0</v>
      </c>
      <c r="K193" s="176" t="s">
        <v>19</v>
      </c>
      <c r="L193" s="40"/>
      <c r="M193" s="181" t="s">
        <v>19</v>
      </c>
      <c r="N193" s="182" t="s">
        <v>43</v>
      </c>
      <c r="O193" s="65"/>
      <c r="P193" s="183">
        <f>O193*H193</f>
        <v>0</v>
      </c>
      <c r="Q193" s="183">
        <v>0</v>
      </c>
      <c r="R193" s="183">
        <f>Q193*H193</f>
        <v>0</v>
      </c>
      <c r="S193" s="183">
        <v>0</v>
      </c>
      <c r="T193" s="18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5" t="s">
        <v>790</v>
      </c>
      <c r="AT193" s="185" t="s">
        <v>138</v>
      </c>
      <c r="AU193" s="185" t="s">
        <v>82</v>
      </c>
      <c r="AY193" s="18" t="s">
        <v>135</v>
      </c>
      <c r="BE193" s="186">
        <f>IF(N193="základní",J193,0)</f>
        <v>0</v>
      </c>
      <c r="BF193" s="186">
        <f>IF(N193="snížená",J193,0)</f>
        <v>0</v>
      </c>
      <c r="BG193" s="186">
        <f>IF(N193="zákl. přenesená",J193,0)</f>
        <v>0</v>
      </c>
      <c r="BH193" s="186">
        <f>IF(N193="sníž. přenesená",J193,0)</f>
        <v>0</v>
      </c>
      <c r="BI193" s="186">
        <f>IF(N193="nulová",J193,0)</f>
        <v>0</v>
      </c>
      <c r="BJ193" s="18" t="s">
        <v>80</v>
      </c>
      <c r="BK193" s="186">
        <f>ROUND(I193*H193,2)</f>
        <v>0</v>
      </c>
      <c r="BL193" s="18" t="s">
        <v>790</v>
      </c>
      <c r="BM193" s="185" t="s">
        <v>1140</v>
      </c>
    </row>
    <row r="194" spans="1:65" s="2" customFormat="1" ht="24.2" customHeight="1">
      <c r="A194" s="35"/>
      <c r="B194" s="36"/>
      <c r="C194" s="174" t="s">
        <v>365</v>
      </c>
      <c r="D194" s="174" t="s">
        <v>138</v>
      </c>
      <c r="E194" s="175" t="s">
        <v>974</v>
      </c>
      <c r="F194" s="176" t="s">
        <v>975</v>
      </c>
      <c r="G194" s="177" t="s">
        <v>368</v>
      </c>
      <c r="H194" s="178">
        <v>1</v>
      </c>
      <c r="I194" s="179"/>
      <c r="J194" s="180">
        <f>ROUND(I194*H194,2)</f>
        <v>0</v>
      </c>
      <c r="K194" s="176" t="s">
        <v>19</v>
      </c>
      <c r="L194" s="40"/>
      <c r="M194" s="181" t="s">
        <v>19</v>
      </c>
      <c r="N194" s="182" t="s">
        <v>43</v>
      </c>
      <c r="O194" s="65"/>
      <c r="P194" s="183">
        <f>O194*H194</f>
        <v>0</v>
      </c>
      <c r="Q194" s="183">
        <v>0</v>
      </c>
      <c r="R194" s="183">
        <f>Q194*H194</f>
        <v>0</v>
      </c>
      <c r="S194" s="183">
        <v>0</v>
      </c>
      <c r="T194" s="18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5" t="s">
        <v>790</v>
      </c>
      <c r="AT194" s="185" t="s">
        <v>138</v>
      </c>
      <c r="AU194" s="185" t="s">
        <v>82</v>
      </c>
      <c r="AY194" s="18" t="s">
        <v>135</v>
      </c>
      <c r="BE194" s="186">
        <f>IF(N194="základní",J194,0)</f>
        <v>0</v>
      </c>
      <c r="BF194" s="186">
        <f>IF(N194="snížená",J194,0)</f>
        <v>0</v>
      </c>
      <c r="BG194" s="186">
        <f>IF(N194="zákl. přenesená",J194,0)</f>
        <v>0</v>
      </c>
      <c r="BH194" s="186">
        <f>IF(N194="sníž. přenesená",J194,0)</f>
        <v>0</v>
      </c>
      <c r="BI194" s="186">
        <f>IF(N194="nulová",J194,0)</f>
        <v>0</v>
      </c>
      <c r="BJ194" s="18" t="s">
        <v>80</v>
      </c>
      <c r="BK194" s="186">
        <f>ROUND(I194*H194,2)</f>
        <v>0</v>
      </c>
      <c r="BL194" s="18" t="s">
        <v>790</v>
      </c>
      <c r="BM194" s="185" t="s">
        <v>1141</v>
      </c>
    </row>
    <row r="195" spans="2:63" s="12" customFormat="1" ht="22.9" customHeight="1">
      <c r="B195" s="158"/>
      <c r="C195" s="159"/>
      <c r="D195" s="160" t="s">
        <v>71</v>
      </c>
      <c r="E195" s="172" t="s">
        <v>785</v>
      </c>
      <c r="F195" s="172" t="s">
        <v>786</v>
      </c>
      <c r="G195" s="159"/>
      <c r="H195" s="159"/>
      <c r="I195" s="162"/>
      <c r="J195" s="173">
        <f>BK195</f>
        <v>0</v>
      </c>
      <c r="K195" s="159"/>
      <c r="L195" s="164"/>
      <c r="M195" s="165"/>
      <c r="N195" s="166"/>
      <c r="O195" s="166"/>
      <c r="P195" s="167">
        <f>P196</f>
        <v>0</v>
      </c>
      <c r="Q195" s="166"/>
      <c r="R195" s="167">
        <f>R196</f>
        <v>0</v>
      </c>
      <c r="S195" s="166"/>
      <c r="T195" s="168">
        <f>T196</f>
        <v>0</v>
      </c>
      <c r="AR195" s="169" t="s">
        <v>173</v>
      </c>
      <c r="AT195" s="170" t="s">
        <v>71</v>
      </c>
      <c r="AU195" s="170" t="s">
        <v>80</v>
      </c>
      <c r="AY195" s="169" t="s">
        <v>135</v>
      </c>
      <c r="BK195" s="171">
        <f>BK196</f>
        <v>0</v>
      </c>
    </row>
    <row r="196" spans="1:65" s="2" customFormat="1" ht="24.2" customHeight="1">
      <c r="A196" s="35"/>
      <c r="B196" s="36"/>
      <c r="C196" s="174" t="s">
        <v>370</v>
      </c>
      <c r="D196" s="174" t="s">
        <v>138</v>
      </c>
      <c r="E196" s="175" t="s">
        <v>977</v>
      </c>
      <c r="F196" s="176" t="s">
        <v>978</v>
      </c>
      <c r="G196" s="177" t="s">
        <v>368</v>
      </c>
      <c r="H196" s="178">
        <v>1</v>
      </c>
      <c r="I196" s="179"/>
      <c r="J196" s="180">
        <f>ROUND(I196*H196,2)</f>
        <v>0</v>
      </c>
      <c r="K196" s="176" t="s">
        <v>19</v>
      </c>
      <c r="L196" s="40"/>
      <c r="M196" s="181" t="s">
        <v>19</v>
      </c>
      <c r="N196" s="182" t="s">
        <v>43</v>
      </c>
      <c r="O196" s="65"/>
      <c r="P196" s="183">
        <f>O196*H196</f>
        <v>0</v>
      </c>
      <c r="Q196" s="183">
        <v>0</v>
      </c>
      <c r="R196" s="183">
        <f>Q196*H196</f>
        <v>0</v>
      </c>
      <c r="S196" s="183">
        <v>0</v>
      </c>
      <c r="T196" s="18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5" t="s">
        <v>790</v>
      </c>
      <c r="AT196" s="185" t="s">
        <v>138</v>
      </c>
      <c r="AU196" s="185" t="s">
        <v>82</v>
      </c>
      <c r="AY196" s="18" t="s">
        <v>135</v>
      </c>
      <c r="BE196" s="186">
        <f>IF(N196="základní",J196,0)</f>
        <v>0</v>
      </c>
      <c r="BF196" s="186">
        <f>IF(N196="snížená",J196,0)</f>
        <v>0</v>
      </c>
      <c r="BG196" s="186">
        <f>IF(N196="zákl. přenesená",J196,0)</f>
        <v>0</v>
      </c>
      <c r="BH196" s="186">
        <f>IF(N196="sníž. přenesená",J196,0)</f>
        <v>0</v>
      </c>
      <c r="BI196" s="186">
        <f>IF(N196="nulová",J196,0)</f>
        <v>0</v>
      </c>
      <c r="BJ196" s="18" t="s">
        <v>80</v>
      </c>
      <c r="BK196" s="186">
        <f>ROUND(I196*H196,2)</f>
        <v>0</v>
      </c>
      <c r="BL196" s="18" t="s">
        <v>790</v>
      </c>
      <c r="BM196" s="185" t="s">
        <v>1142</v>
      </c>
    </row>
    <row r="197" spans="2:63" s="12" customFormat="1" ht="22.9" customHeight="1">
      <c r="B197" s="158"/>
      <c r="C197" s="159"/>
      <c r="D197" s="160" t="s">
        <v>71</v>
      </c>
      <c r="E197" s="172" t="s">
        <v>980</v>
      </c>
      <c r="F197" s="172" t="s">
        <v>981</v>
      </c>
      <c r="G197" s="159"/>
      <c r="H197" s="159"/>
      <c r="I197" s="162"/>
      <c r="J197" s="173">
        <f>BK197</f>
        <v>0</v>
      </c>
      <c r="K197" s="159"/>
      <c r="L197" s="164"/>
      <c r="M197" s="165"/>
      <c r="N197" s="166"/>
      <c r="O197" s="166"/>
      <c r="P197" s="167">
        <f>P198</f>
        <v>0</v>
      </c>
      <c r="Q197" s="166"/>
      <c r="R197" s="167">
        <f>R198</f>
        <v>0</v>
      </c>
      <c r="S197" s="166"/>
      <c r="T197" s="168">
        <f>T198</f>
        <v>0</v>
      </c>
      <c r="AR197" s="169" t="s">
        <v>173</v>
      </c>
      <c r="AT197" s="170" t="s">
        <v>71</v>
      </c>
      <c r="AU197" s="170" t="s">
        <v>80</v>
      </c>
      <c r="AY197" s="169" t="s">
        <v>135</v>
      </c>
      <c r="BK197" s="171">
        <f>BK198</f>
        <v>0</v>
      </c>
    </row>
    <row r="198" spans="1:65" s="2" customFormat="1" ht="38.65" customHeight="1">
      <c r="A198" s="35"/>
      <c r="B198" s="36"/>
      <c r="C198" s="174" t="s">
        <v>376</v>
      </c>
      <c r="D198" s="174" t="s">
        <v>138</v>
      </c>
      <c r="E198" s="175" t="s">
        <v>982</v>
      </c>
      <c r="F198" s="176" t="s">
        <v>983</v>
      </c>
      <c r="G198" s="177" t="s">
        <v>368</v>
      </c>
      <c r="H198" s="178">
        <v>1</v>
      </c>
      <c r="I198" s="179"/>
      <c r="J198" s="180">
        <f>ROUND(I198*H198,2)</f>
        <v>0</v>
      </c>
      <c r="K198" s="176" t="s">
        <v>19</v>
      </c>
      <c r="L198" s="40"/>
      <c r="M198" s="235" t="s">
        <v>19</v>
      </c>
      <c r="N198" s="236" t="s">
        <v>43</v>
      </c>
      <c r="O198" s="237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5" t="s">
        <v>790</v>
      </c>
      <c r="AT198" s="185" t="s">
        <v>138</v>
      </c>
      <c r="AU198" s="185" t="s">
        <v>82</v>
      </c>
      <c r="AY198" s="18" t="s">
        <v>135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18" t="s">
        <v>80</v>
      </c>
      <c r="BK198" s="186">
        <f>ROUND(I198*H198,2)</f>
        <v>0</v>
      </c>
      <c r="BL198" s="18" t="s">
        <v>790</v>
      </c>
      <c r="BM198" s="185" t="s">
        <v>1143</v>
      </c>
    </row>
    <row r="199" spans="1:31" s="2" customFormat="1" ht="6.95" customHeight="1">
      <c r="A199" s="35"/>
      <c r="B199" s="48"/>
      <c r="C199" s="49"/>
      <c r="D199" s="49"/>
      <c r="E199" s="49"/>
      <c r="F199" s="49"/>
      <c r="G199" s="49"/>
      <c r="H199" s="49"/>
      <c r="I199" s="49"/>
      <c r="J199" s="49"/>
      <c r="K199" s="49"/>
      <c r="L199" s="40"/>
      <c r="M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</row>
  </sheetData>
  <sheetProtection algorithmName="SHA-512" hashValue="QuuRlgjpNJAfp5+M3qVB1kbaw3cO6e0THCoEUp+6bmx969Iz17NREhgjdXPQb85Cep/JnGjrXnzhBSWfPXJUJw==" saltValue="jSO96gaUDWG/B/8xgStszVb5sWztD3s6G+Zwg5736yKBZnP/iaNTpRj7q8Vh0WlqEuXJrzYfW1LC9hn9vd1OMg==" spinCount="100000" sheet="1" objects="1" scenarios="1" formatColumns="0" formatRows="0" autoFilter="0"/>
  <autoFilter ref="C90:K198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2_02/949101111"/>
    <hyperlink ref="F99" r:id="rId2" display="https://podminky.urs.cz/item/CS_URS_2022_02/998018001"/>
    <hyperlink ref="F103" r:id="rId3" display="https://podminky.urs.cz/item/CS_URS_2022_02/721174043"/>
    <hyperlink ref="F110" r:id="rId4" display="https://podminky.urs.cz/item/CS_URS_2022_02/721174045"/>
    <hyperlink ref="F113" r:id="rId5" display="https://podminky.urs.cz/item/CS_URS_2022_02/721212123"/>
    <hyperlink ref="F115" r:id="rId6" display="https://podminky.urs.cz/item/CS_URS_2022_02/721273153"/>
    <hyperlink ref="F117" r:id="rId7" display="https://podminky.urs.cz/item/CS_URS_2022_02/721290111"/>
    <hyperlink ref="F120" r:id="rId8" display="https://podminky.urs.cz/item/CS_URS_2022_02/998721101"/>
    <hyperlink ref="F122" r:id="rId9" display="https://podminky.urs.cz/item/CS_URS_2022_02/998721181"/>
    <hyperlink ref="F126" r:id="rId10" display="https://podminky.urs.cz/item/CS_URS_2022_02/722174021"/>
    <hyperlink ref="F135" r:id="rId11" display="https://podminky.urs.cz/item/CS_URS_2022_02/722174022"/>
    <hyperlink ref="F141" r:id="rId12" display="https://podminky.urs.cz/item/CS_URS_2022_02/722174023"/>
    <hyperlink ref="F146" r:id="rId13" display="https://podminky.urs.cz/item/CS_URS_2022_02/722174025"/>
    <hyperlink ref="F151" r:id="rId14" display="https://podminky.urs.cz/item/CS_URS_2022_02/722181221"/>
    <hyperlink ref="F154" r:id="rId15" display="https://podminky.urs.cz/item/CS_URS_2022_02/722181222"/>
    <hyperlink ref="F157" r:id="rId16" display="https://podminky.urs.cz/item/CS_URS_2022_02/722240123"/>
    <hyperlink ref="F159" r:id="rId17" display="https://podminky.urs.cz/item/CS_URS_2022_02/722290234"/>
    <hyperlink ref="F162" r:id="rId18" display="https://podminky.urs.cz/item/CS_URS_2022_02/998722101"/>
    <hyperlink ref="F164" r:id="rId19" display="https://podminky.urs.cz/item/CS_URS_2022_02/998722181"/>
    <hyperlink ref="F167" r:id="rId20" display="https://podminky.urs.cz/item/CS_URS_2022_02/725112002"/>
    <hyperlink ref="F169" r:id="rId21" display="https://podminky.urs.cz/item/CS_URS_2022_02/725211618"/>
    <hyperlink ref="F171" r:id="rId22" display="https://podminky.urs.cz/item/CS_URS_2022_02/725813111"/>
    <hyperlink ref="F173" r:id="rId23" display="https://podminky.urs.cz/item/CS_URS_2022_02/725822613"/>
    <hyperlink ref="F176" r:id="rId24" display="https://podminky.urs.cz/item/CS_URS_2022_02/998725101"/>
    <hyperlink ref="F178" r:id="rId25" display="https://podminky.urs.cz/item/CS_URS_2022_02/998725181"/>
    <hyperlink ref="F182" r:id="rId26" display="https://podminky.urs.cz/item/CS_URS_2022_02/726131041"/>
    <hyperlink ref="F184" r:id="rId27" display="https://podminky.urs.cz/item/CS_URS_2022_02/726191001"/>
    <hyperlink ref="F186" r:id="rId28" display="https://podminky.urs.cz/item/CS_URS_2022_02/726191002"/>
    <hyperlink ref="F188" r:id="rId29" display="https://podminky.urs.cz/item/CS_URS_2022_02/998726111"/>
    <hyperlink ref="F190" r:id="rId30" display="https://podminky.urs.cz/item/CS_URS_2022_02/99872618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0" customWidth="1"/>
    <col min="2" max="2" width="1.7109375" style="240" customWidth="1"/>
    <col min="3" max="4" width="5.00390625" style="240" customWidth="1"/>
    <col min="5" max="5" width="11.7109375" style="240" customWidth="1"/>
    <col min="6" max="6" width="9.140625" style="240" customWidth="1"/>
    <col min="7" max="7" width="5.00390625" style="240" customWidth="1"/>
    <col min="8" max="8" width="77.8515625" style="240" customWidth="1"/>
    <col min="9" max="10" width="20.00390625" style="240" customWidth="1"/>
    <col min="11" max="11" width="1.7109375" style="240" customWidth="1"/>
  </cols>
  <sheetData>
    <row r="1" s="1" customFormat="1" ht="37.5" customHeight="1"/>
    <row r="2" spans="2:11" s="1" customFormat="1" ht="7.5" customHeight="1">
      <c r="B2" s="241"/>
      <c r="C2" s="242"/>
      <c r="D2" s="242"/>
      <c r="E2" s="242"/>
      <c r="F2" s="242"/>
      <c r="G2" s="242"/>
      <c r="H2" s="242"/>
      <c r="I2" s="242"/>
      <c r="J2" s="242"/>
      <c r="K2" s="243"/>
    </row>
    <row r="3" spans="2:11" s="16" customFormat="1" ht="45" customHeight="1">
      <c r="B3" s="244"/>
      <c r="C3" s="372" t="s">
        <v>1144</v>
      </c>
      <c r="D3" s="372"/>
      <c r="E3" s="372"/>
      <c r="F3" s="372"/>
      <c r="G3" s="372"/>
      <c r="H3" s="372"/>
      <c r="I3" s="372"/>
      <c r="J3" s="372"/>
      <c r="K3" s="245"/>
    </row>
    <row r="4" spans="2:11" s="1" customFormat="1" ht="25.5" customHeight="1">
      <c r="B4" s="246"/>
      <c r="C4" s="377" t="s">
        <v>1145</v>
      </c>
      <c r="D4" s="377"/>
      <c r="E4" s="377"/>
      <c r="F4" s="377"/>
      <c r="G4" s="377"/>
      <c r="H4" s="377"/>
      <c r="I4" s="377"/>
      <c r="J4" s="377"/>
      <c r="K4" s="247"/>
    </row>
    <row r="5" spans="2:11" s="1" customFormat="1" ht="5.25" customHeight="1">
      <c r="B5" s="246"/>
      <c r="C5" s="248"/>
      <c r="D5" s="248"/>
      <c r="E5" s="248"/>
      <c r="F5" s="248"/>
      <c r="G5" s="248"/>
      <c r="H5" s="248"/>
      <c r="I5" s="248"/>
      <c r="J5" s="248"/>
      <c r="K5" s="247"/>
    </row>
    <row r="6" spans="2:11" s="1" customFormat="1" ht="15" customHeight="1">
      <c r="B6" s="246"/>
      <c r="C6" s="376" t="s">
        <v>1146</v>
      </c>
      <c r="D6" s="376"/>
      <c r="E6" s="376"/>
      <c r="F6" s="376"/>
      <c r="G6" s="376"/>
      <c r="H6" s="376"/>
      <c r="I6" s="376"/>
      <c r="J6" s="376"/>
      <c r="K6" s="247"/>
    </row>
    <row r="7" spans="2:11" s="1" customFormat="1" ht="15" customHeight="1">
      <c r="B7" s="250"/>
      <c r="C7" s="376" t="s">
        <v>1147</v>
      </c>
      <c r="D7" s="376"/>
      <c r="E7" s="376"/>
      <c r="F7" s="376"/>
      <c r="G7" s="376"/>
      <c r="H7" s="376"/>
      <c r="I7" s="376"/>
      <c r="J7" s="376"/>
      <c r="K7" s="247"/>
    </row>
    <row r="8" spans="2:11" s="1" customFormat="1" ht="12.75" customHeight="1">
      <c r="B8" s="250"/>
      <c r="C8" s="249"/>
      <c r="D8" s="249"/>
      <c r="E8" s="249"/>
      <c r="F8" s="249"/>
      <c r="G8" s="249"/>
      <c r="H8" s="249"/>
      <c r="I8" s="249"/>
      <c r="J8" s="249"/>
      <c r="K8" s="247"/>
    </row>
    <row r="9" spans="2:11" s="1" customFormat="1" ht="15" customHeight="1">
      <c r="B9" s="250"/>
      <c r="C9" s="376" t="s">
        <v>1148</v>
      </c>
      <c r="D9" s="376"/>
      <c r="E9" s="376"/>
      <c r="F9" s="376"/>
      <c r="G9" s="376"/>
      <c r="H9" s="376"/>
      <c r="I9" s="376"/>
      <c r="J9" s="376"/>
      <c r="K9" s="247"/>
    </row>
    <row r="10" spans="2:11" s="1" customFormat="1" ht="15" customHeight="1">
      <c r="B10" s="250"/>
      <c r="C10" s="249"/>
      <c r="D10" s="376" t="s">
        <v>1149</v>
      </c>
      <c r="E10" s="376"/>
      <c r="F10" s="376"/>
      <c r="G10" s="376"/>
      <c r="H10" s="376"/>
      <c r="I10" s="376"/>
      <c r="J10" s="376"/>
      <c r="K10" s="247"/>
    </row>
    <row r="11" spans="2:11" s="1" customFormat="1" ht="15" customHeight="1">
      <c r="B11" s="250"/>
      <c r="C11" s="251"/>
      <c r="D11" s="376" t="s">
        <v>1150</v>
      </c>
      <c r="E11" s="376"/>
      <c r="F11" s="376"/>
      <c r="G11" s="376"/>
      <c r="H11" s="376"/>
      <c r="I11" s="376"/>
      <c r="J11" s="376"/>
      <c r="K11" s="247"/>
    </row>
    <row r="12" spans="2:11" s="1" customFormat="1" ht="15" customHeight="1">
      <c r="B12" s="250"/>
      <c r="C12" s="251"/>
      <c r="D12" s="249"/>
      <c r="E12" s="249"/>
      <c r="F12" s="249"/>
      <c r="G12" s="249"/>
      <c r="H12" s="249"/>
      <c r="I12" s="249"/>
      <c r="J12" s="249"/>
      <c r="K12" s="247"/>
    </row>
    <row r="13" spans="2:11" s="1" customFormat="1" ht="15" customHeight="1">
      <c r="B13" s="250"/>
      <c r="C13" s="251"/>
      <c r="D13" s="252" t="s">
        <v>1151</v>
      </c>
      <c r="E13" s="249"/>
      <c r="F13" s="249"/>
      <c r="G13" s="249"/>
      <c r="H13" s="249"/>
      <c r="I13" s="249"/>
      <c r="J13" s="249"/>
      <c r="K13" s="247"/>
    </row>
    <row r="14" spans="2:11" s="1" customFormat="1" ht="12.75" customHeight="1">
      <c r="B14" s="250"/>
      <c r="C14" s="251"/>
      <c r="D14" s="251"/>
      <c r="E14" s="251"/>
      <c r="F14" s="251"/>
      <c r="G14" s="251"/>
      <c r="H14" s="251"/>
      <c r="I14" s="251"/>
      <c r="J14" s="251"/>
      <c r="K14" s="247"/>
    </row>
    <row r="15" spans="2:11" s="1" customFormat="1" ht="15" customHeight="1">
      <c r="B15" s="250"/>
      <c r="C15" s="251"/>
      <c r="D15" s="376" t="s">
        <v>1152</v>
      </c>
      <c r="E15" s="376"/>
      <c r="F15" s="376"/>
      <c r="G15" s="376"/>
      <c r="H15" s="376"/>
      <c r="I15" s="376"/>
      <c r="J15" s="376"/>
      <c r="K15" s="247"/>
    </row>
    <row r="16" spans="2:11" s="1" customFormat="1" ht="15" customHeight="1">
      <c r="B16" s="250"/>
      <c r="C16" s="251"/>
      <c r="D16" s="376" t="s">
        <v>1153</v>
      </c>
      <c r="E16" s="376"/>
      <c r="F16" s="376"/>
      <c r="G16" s="376"/>
      <c r="H16" s="376"/>
      <c r="I16" s="376"/>
      <c r="J16" s="376"/>
      <c r="K16" s="247"/>
    </row>
    <row r="17" spans="2:11" s="1" customFormat="1" ht="15" customHeight="1">
      <c r="B17" s="250"/>
      <c r="C17" s="251"/>
      <c r="D17" s="376" t="s">
        <v>1154</v>
      </c>
      <c r="E17" s="376"/>
      <c r="F17" s="376"/>
      <c r="G17" s="376"/>
      <c r="H17" s="376"/>
      <c r="I17" s="376"/>
      <c r="J17" s="376"/>
      <c r="K17" s="247"/>
    </row>
    <row r="18" spans="2:11" s="1" customFormat="1" ht="15" customHeight="1">
      <c r="B18" s="250"/>
      <c r="C18" s="251"/>
      <c r="D18" s="251"/>
      <c r="E18" s="253" t="s">
        <v>79</v>
      </c>
      <c r="F18" s="376" t="s">
        <v>1155</v>
      </c>
      <c r="G18" s="376"/>
      <c r="H18" s="376"/>
      <c r="I18" s="376"/>
      <c r="J18" s="376"/>
      <c r="K18" s="247"/>
    </row>
    <row r="19" spans="2:11" s="1" customFormat="1" ht="15" customHeight="1">
      <c r="B19" s="250"/>
      <c r="C19" s="251"/>
      <c r="D19" s="251"/>
      <c r="E19" s="253" t="s">
        <v>1156</v>
      </c>
      <c r="F19" s="376" t="s">
        <v>1157</v>
      </c>
      <c r="G19" s="376"/>
      <c r="H19" s="376"/>
      <c r="I19" s="376"/>
      <c r="J19" s="376"/>
      <c r="K19" s="247"/>
    </row>
    <row r="20" spans="2:11" s="1" customFormat="1" ht="15" customHeight="1">
      <c r="B20" s="250"/>
      <c r="C20" s="251"/>
      <c r="D20" s="251"/>
      <c r="E20" s="253" t="s">
        <v>1158</v>
      </c>
      <c r="F20" s="376" t="s">
        <v>1159</v>
      </c>
      <c r="G20" s="376"/>
      <c r="H20" s="376"/>
      <c r="I20" s="376"/>
      <c r="J20" s="376"/>
      <c r="K20" s="247"/>
    </row>
    <row r="21" spans="2:11" s="1" customFormat="1" ht="15" customHeight="1">
      <c r="B21" s="250"/>
      <c r="C21" s="251"/>
      <c r="D21" s="251"/>
      <c r="E21" s="253" t="s">
        <v>1160</v>
      </c>
      <c r="F21" s="376" t="s">
        <v>1161</v>
      </c>
      <c r="G21" s="376"/>
      <c r="H21" s="376"/>
      <c r="I21" s="376"/>
      <c r="J21" s="376"/>
      <c r="K21" s="247"/>
    </row>
    <row r="22" spans="2:11" s="1" customFormat="1" ht="15" customHeight="1">
      <c r="B22" s="250"/>
      <c r="C22" s="251"/>
      <c r="D22" s="251"/>
      <c r="E22" s="253" t="s">
        <v>1162</v>
      </c>
      <c r="F22" s="376" t="s">
        <v>860</v>
      </c>
      <c r="G22" s="376"/>
      <c r="H22" s="376"/>
      <c r="I22" s="376"/>
      <c r="J22" s="376"/>
      <c r="K22" s="247"/>
    </row>
    <row r="23" spans="2:11" s="1" customFormat="1" ht="15" customHeight="1">
      <c r="B23" s="250"/>
      <c r="C23" s="251"/>
      <c r="D23" s="251"/>
      <c r="E23" s="253" t="s">
        <v>1163</v>
      </c>
      <c r="F23" s="376" t="s">
        <v>1164</v>
      </c>
      <c r="G23" s="376"/>
      <c r="H23" s="376"/>
      <c r="I23" s="376"/>
      <c r="J23" s="376"/>
      <c r="K23" s="247"/>
    </row>
    <row r="24" spans="2:11" s="1" customFormat="1" ht="12.75" customHeight="1">
      <c r="B24" s="250"/>
      <c r="C24" s="251"/>
      <c r="D24" s="251"/>
      <c r="E24" s="251"/>
      <c r="F24" s="251"/>
      <c r="G24" s="251"/>
      <c r="H24" s="251"/>
      <c r="I24" s="251"/>
      <c r="J24" s="251"/>
      <c r="K24" s="247"/>
    </row>
    <row r="25" spans="2:11" s="1" customFormat="1" ht="15" customHeight="1">
      <c r="B25" s="250"/>
      <c r="C25" s="376" t="s">
        <v>1165</v>
      </c>
      <c r="D25" s="376"/>
      <c r="E25" s="376"/>
      <c r="F25" s="376"/>
      <c r="G25" s="376"/>
      <c r="H25" s="376"/>
      <c r="I25" s="376"/>
      <c r="J25" s="376"/>
      <c r="K25" s="247"/>
    </row>
    <row r="26" spans="2:11" s="1" customFormat="1" ht="15" customHeight="1">
      <c r="B26" s="250"/>
      <c r="C26" s="376" t="s">
        <v>1166</v>
      </c>
      <c r="D26" s="376"/>
      <c r="E26" s="376"/>
      <c r="F26" s="376"/>
      <c r="G26" s="376"/>
      <c r="H26" s="376"/>
      <c r="I26" s="376"/>
      <c r="J26" s="376"/>
      <c r="K26" s="247"/>
    </row>
    <row r="27" spans="2:11" s="1" customFormat="1" ht="15" customHeight="1">
      <c r="B27" s="250"/>
      <c r="C27" s="249"/>
      <c r="D27" s="376" t="s">
        <v>1167</v>
      </c>
      <c r="E27" s="376"/>
      <c r="F27" s="376"/>
      <c r="G27" s="376"/>
      <c r="H27" s="376"/>
      <c r="I27" s="376"/>
      <c r="J27" s="376"/>
      <c r="K27" s="247"/>
    </row>
    <row r="28" spans="2:11" s="1" customFormat="1" ht="15" customHeight="1">
      <c r="B28" s="250"/>
      <c r="C28" s="251"/>
      <c r="D28" s="376" t="s">
        <v>1168</v>
      </c>
      <c r="E28" s="376"/>
      <c r="F28" s="376"/>
      <c r="G28" s="376"/>
      <c r="H28" s="376"/>
      <c r="I28" s="376"/>
      <c r="J28" s="376"/>
      <c r="K28" s="247"/>
    </row>
    <row r="29" spans="2:11" s="1" customFormat="1" ht="12.75" customHeight="1">
      <c r="B29" s="250"/>
      <c r="C29" s="251"/>
      <c r="D29" s="251"/>
      <c r="E29" s="251"/>
      <c r="F29" s="251"/>
      <c r="G29" s="251"/>
      <c r="H29" s="251"/>
      <c r="I29" s="251"/>
      <c r="J29" s="251"/>
      <c r="K29" s="247"/>
    </row>
    <row r="30" spans="2:11" s="1" customFormat="1" ht="15" customHeight="1">
      <c r="B30" s="250"/>
      <c r="C30" s="251"/>
      <c r="D30" s="376" t="s">
        <v>1169</v>
      </c>
      <c r="E30" s="376"/>
      <c r="F30" s="376"/>
      <c r="G30" s="376"/>
      <c r="H30" s="376"/>
      <c r="I30" s="376"/>
      <c r="J30" s="376"/>
      <c r="K30" s="247"/>
    </row>
    <row r="31" spans="2:11" s="1" customFormat="1" ht="15" customHeight="1">
      <c r="B31" s="250"/>
      <c r="C31" s="251"/>
      <c r="D31" s="376" t="s">
        <v>1170</v>
      </c>
      <c r="E31" s="376"/>
      <c r="F31" s="376"/>
      <c r="G31" s="376"/>
      <c r="H31" s="376"/>
      <c r="I31" s="376"/>
      <c r="J31" s="376"/>
      <c r="K31" s="247"/>
    </row>
    <row r="32" spans="2:11" s="1" customFormat="1" ht="12.75" customHeight="1">
      <c r="B32" s="250"/>
      <c r="C32" s="251"/>
      <c r="D32" s="251"/>
      <c r="E32" s="251"/>
      <c r="F32" s="251"/>
      <c r="G32" s="251"/>
      <c r="H32" s="251"/>
      <c r="I32" s="251"/>
      <c r="J32" s="251"/>
      <c r="K32" s="247"/>
    </row>
    <row r="33" spans="2:11" s="1" customFormat="1" ht="15" customHeight="1">
      <c r="B33" s="250"/>
      <c r="C33" s="251"/>
      <c r="D33" s="376" t="s">
        <v>1171</v>
      </c>
      <c r="E33" s="376"/>
      <c r="F33" s="376"/>
      <c r="G33" s="376"/>
      <c r="H33" s="376"/>
      <c r="I33" s="376"/>
      <c r="J33" s="376"/>
      <c r="K33" s="247"/>
    </row>
    <row r="34" spans="2:11" s="1" customFormat="1" ht="15" customHeight="1">
      <c r="B34" s="250"/>
      <c r="C34" s="251"/>
      <c r="D34" s="376" t="s">
        <v>1172</v>
      </c>
      <c r="E34" s="376"/>
      <c r="F34" s="376"/>
      <c r="G34" s="376"/>
      <c r="H34" s="376"/>
      <c r="I34" s="376"/>
      <c r="J34" s="376"/>
      <c r="K34" s="247"/>
    </row>
    <row r="35" spans="2:11" s="1" customFormat="1" ht="15" customHeight="1">
      <c r="B35" s="250"/>
      <c r="C35" s="251"/>
      <c r="D35" s="376" t="s">
        <v>1173</v>
      </c>
      <c r="E35" s="376"/>
      <c r="F35" s="376"/>
      <c r="G35" s="376"/>
      <c r="H35" s="376"/>
      <c r="I35" s="376"/>
      <c r="J35" s="376"/>
      <c r="K35" s="247"/>
    </row>
    <row r="36" spans="2:11" s="1" customFormat="1" ht="15" customHeight="1">
      <c r="B36" s="250"/>
      <c r="C36" s="251"/>
      <c r="D36" s="249"/>
      <c r="E36" s="252" t="s">
        <v>121</v>
      </c>
      <c r="F36" s="249"/>
      <c r="G36" s="376" t="s">
        <v>1174</v>
      </c>
      <c r="H36" s="376"/>
      <c r="I36" s="376"/>
      <c r="J36" s="376"/>
      <c r="K36" s="247"/>
    </row>
    <row r="37" spans="2:11" s="1" customFormat="1" ht="30.75" customHeight="1">
      <c r="B37" s="250"/>
      <c r="C37" s="251"/>
      <c r="D37" s="249"/>
      <c r="E37" s="252" t="s">
        <v>1175</v>
      </c>
      <c r="F37" s="249"/>
      <c r="G37" s="376" t="s">
        <v>1176</v>
      </c>
      <c r="H37" s="376"/>
      <c r="I37" s="376"/>
      <c r="J37" s="376"/>
      <c r="K37" s="247"/>
    </row>
    <row r="38" spans="2:11" s="1" customFormat="1" ht="15" customHeight="1">
      <c r="B38" s="250"/>
      <c r="C38" s="251"/>
      <c r="D38" s="249"/>
      <c r="E38" s="252" t="s">
        <v>53</v>
      </c>
      <c r="F38" s="249"/>
      <c r="G38" s="376" t="s">
        <v>1177</v>
      </c>
      <c r="H38" s="376"/>
      <c r="I38" s="376"/>
      <c r="J38" s="376"/>
      <c r="K38" s="247"/>
    </row>
    <row r="39" spans="2:11" s="1" customFormat="1" ht="15" customHeight="1">
      <c r="B39" s="250"/>
      <c r="C39" s="251"/>
      <c r="D39" s="249"/>
      <c r="E39" s="252" t="s">
        <v>54</v>
      </c>
      <c r="F39" s="249"/>
      <c r="G39" s="376" t="s">
        <v>1178</v>
      </c>
      <c r="H39" s="376"/>
      <c r="I39" s="376"/>
      <c r="J39" s="376"/>
      <c r="K39" s="247"/>
    </row>
    <row r="40" spans="2:11" s="1" customFormat="1" ht="15" customHeight="1">
      <c r="B40" s="250"/>
      <c r="C40" s="251"/>
      <c r="D40" s="249"/>
      <c r="E40" s="252" t="s">
        <v>122</v>
      </c>
      <c r="F40" s="249"/>
      <c r="G40" s="376" t="s">
        <v>1179</v>
      </c>
      <c r="H40" s="376"/>
      <c r="I40" s="376"/>
      <c r="J40" s="376"/>
      <c r="K40" s="247"/>
    </row>
    <row r="41" spans="2:11" s="1" customFormat="1" ht="15" customHeight="1">
      <c r="B41" s="250"/>
      <c r="C41" s="251"/>
      <c r="D41" s="249"/>
      <c r="E41" s="252" t="s">
        <v>123</v>
      </c>
      <c r="F41" s="249"/>
      <c r="G41" s="376" t="s">
        <v>1180</v>
      </c>
      <c r="H41" s="376"/>
      <c r="I41" s="376"/>
      <c r="J41" s="376"/>
      <c r="K41" s="247"/>
    </row>
    <row r="42" spans="2:11" s="1" customFormat="1" ht="15" customHeight="1">
      <c r="B42" s="250"/>
      <c r="C42" s="251"/>
      <c r="D42" s="249"/>
      <c r="E42" s="252" t="s">
        <v>1181</v>
      </c>
      <c r="F42" s="249"/>
      <c r="G42" s="376" t="s">
        <v>1182</v>
      </c>
      <c r="H42" s="376"/>
      <c r="I42" s="376"/>
      <c r="J42" s="376"/>
      <c r="K42" s="247"/>
    </row>
    <row r="43" spans="2:11" s="1" customFormat="1" ht="15" customHeight="1">
      <c r="B43" s="250"/>
      <c r="C43" s="251"/>
      <c r="D43" s="249"/>
      <c r="E43" s="252"/>
      <c r="F43" s="249"/>
      <c r="G43" s="376" t="s">
        <v>1183</v>
      </c>
      <c r="H43" s="376"/>
      <c r="I43" s="376"/>
      <c r="J43" s="376"/>
      <c r="K43" s="247"/>
    </row>
    <row r="44" spans="2:11" s="1" customFormat="1" ht="15" customHeight="1">
      <c r="B44" s="250"/>
      <c r="C44" s="251"/>
      <c r="D44" s="249"/>
      <c r="E44" s="252" t="s">
        <v>1184</v>
      </c>
      <c r="F44" s="249"/>
      <c r="G44" s="376" t="s">
        <v>1185</v>
      </c>
      <c r="H44" s="376"/>
      <c r="I44" s="376"/>
      <c r="J44" s="376"/>
      <c r="K44" s="247"/>
    </row>
    <row r="45" spans="2:11" s="1" customFormat="1" ht="15" customHeight="1">
      <c r="B45" s="250"/>
      <c r="C45" s="251"/>
      <c r="D45" s="249"/>
      <c r="E45" s="252" t="s">
        <v>125</v>
      </c>
      <c r="F45" s="249"/>
      <c r="G45" s="376" t="s">
        <v>1186</v>
      </c>
      <c r="H45" s="376"/>
      <c r="I45" s="376"/>
      <c r="J45" s="376"/>
      <c r="K45" s="247"/>
    </row>
    <row r="46" spans="2:11" s="1" customFormat="1" ht="12.75" customHeight="1">
      <c r="B46" s="250"/>
      <c r="C46" s="251"/>
      <c r="D46" s="249"/>
      <c r="E46" s="249"/>
      <c r="F46" s="249"/>
      <c r="G46" s="249"/>
      <c r="H46" s="249"/>
      <c r="I46" s="249"/>
      <c r="J46" s="249"/>
      <c r="K46" s="247"/>
    </row>
    <row r="47" spans="2:11" s="1" customFormat="1" ht="15" customHeight="1">
      <c r="B47" s="250"/>
      <c r="C47" s="251"/>
      <c r="D47" s="376" t="s">
        <v>1187</v>
      </c>
      <c r="E47" s="376"/>
      <c r="F47" s="376"/>
      <c r="G47" s="376"/>
      <c r="H47" s="376"/>
      <c r="I47" s="376"/>
      <c r="J47" s="376"/>
      <c r="K47" s="247"/>
    </row>
    <row r="48" spans="2:11" s="1" customFormat="1" ht="15" customHeight="1">
      <c r="B48" s="250"/>
      <c r="C48" s="251"/>
      <c r="D48" s="251"/>
      <c r="E48" s="376" t="s">
        <v>1188</v>
      </c>
      <c r="F48" s="376"/>
      <c r="G48" s="376"/>
      <c r="H48" s="376"/>
      <c r="I48" s="376"/>
      <c r="J48" s="376"/>
      <c r="K48" s="247"/>
    </row>
    <row r="49" spans="2:11" s="1" customFormat="1" ht="15" customHeight="1">
      <c r="B49" s="250"/>
      <c r="C49" s="251"/>
      <c r="D49" s="251"/>
      <c r="E49" s="376" t="s">
        <v>1189</v>
      </c>
      <c r="F49" s="376"/>
      <c r="G49" s="376"/>
      <c r="H49" s="376"/>
      <c r="I49" s="376"/>
      <c r="J49" s="376"/>
      <c r="K49" s="247"/>
    </row>
    <row r="50" spans="2:11" s="1" customFormat="1" ht="15" customHeight="1">
      <c r="B50" s="250"/>
      <c r="C50" s="251"/>
      <c r="D50" s="251"/>
      <c r="E50" s="376" t="s">
        <v>1190</v>
      </c>
      <c r="F50" s="376"/>
      <c r="G50" s="376"/>
      <c r="H50" s="376"/>
      <c r="I50" s="376"/>
      <c r="J50" s="376"/>
      <c r="K50" s="247"/>
    </row>
    <row r="51" spans="2:11" s="1" customFormat="1" ht="15" customHeight="1">
      <c r="B51" s="250"/>
      <c r="C51" s="251"/>
      <c r="D51" s="376" t="s">
        <v>1191</v>
      </c>
      <c r="E51" s="376"/>
      <c r="F51" s="376"/>
      <c r="G51" s="376"/>
      <c r="H51" s="376"/>
      <c r="I51" s="376"/>
      <c r="J51" s="376"/>
      <c r="K51" s="247"/>
    </row>
    <row r="52" spans="2:11" s="1" customFormat="1" ht="25.5" customHeight="1">
      <c r="B52" s="246"/>
      <c r="C52" s="377" t="s">
        <v>1192</v>
      </c>
      <c r="D52" s="377"/>
      <c r="E52" s="377"/>
      <c r="F52" s="377"/>
      <c r="G52" s="377"/>
      <c r="H52" s="377"/>
      <c r="I52" s="377"/>
      <c r="J52" s="377"/>
      <c r="K52" s="247"/>
    </row>
    <row r="53" spans="2:11" s="1" customFormat="1" ht="5.25" customHeight="1">
      <c r="B53" s="246"/>
      <c r="C53" s="248"/>
      <c r="D53" s="248"/>
      <c r="E53" s="248"/>
      <c r="F53" s="248"/>
      <c r="G53" s="248"/>
      <c r="H53" s="248"/>
      <c r="I53" s="248"/>
      <c r="J53" s="248"/>
      <c r="K53" s="247"/>
    </row>
    <row r="54" spans="2:11" s="1" customFormat="1" ht="15" customHeight="1">
      <c r="B54" s="246"/>
      <c r="C54" s="376" t="s">
        <v>1193</v>
      </c>
      <c r="D54" s="376"/>
      <c r="E54" s="376"/>
      <c r="F54" s="376"/>
      <c r="G54" s="376"/>
      <c r="H54" s="376"/>
      <c r="I54" s="376"/>
      <c r="J54" s="376"/>
      <c r="K54" s="247"/>
    </row>
    <row r="55" spans="2:11" s="1" customFormat="1" ht="15" customHeight="1">
      <c r="B55" s="246"/>
      <c r="C55" s="376" t="s">
        <v>1194</v>
      </c>
      <c r="D55" s="376"/>
      <c r="E55" s="376"/>
      <c r="F55" s="376"/>
      <c r="G55" s="376"/>
      <c r="H55" s="376"/>
      <c r="I55" s="376"/>
      <c r="J55" s="376"/>
      <c r="K55" s="247"/>
    </row>
    <row r="56" spans="2:11" s="1" customFormat="1" ht="12.75" customHeight="1">
      <c r="B56" s="246"/>
      <c r="C56" s="249"/>
      <c r="D56" s="249"/>
      <c r="E56" s="249"/>
      <c r="F56" s="249"/>
      <c r="G56" s="249"/>
      <c r="H56" s="249"/>
      <c r="I56" s="249"/>
      <c r="J56" s="249"/>
      <c r="K56" s="247"/>
    </row>
    <row r="57" spans="2:11" s="1" customFormat="1" ht="15" customHeight="1">
      <c r="B57" s="246"/>
      <c r="C57" s="376" t="s">
        <v>1195</v>
      </c>
      <c r="D57" s="376"/>
      <c r="E57" s="376"/>
      <c r="F57" s="376"/>
      <c r="G57" s="376"/>
      <c r="H57" s="376"/>
      <c r="I57" s="376"/>
      <c r="J57" s="376"/>
      <c r="K57" s="247"/>
    </row>
    <row r="58" spans="2:11" s="1" customFormat="1" ht="15" customHeight="1">
      <c r="B58" s="246"/>
      <c r="C58" s="251"/>
      <c r="D58" s="376" t="s">
        <v>1196</v>
      </c>
      <c r="E58" s="376"/>
      <c r="F58" s="376"/>
      <c r="G58" s="376"/>
      <c r="H58" s="376"/>
      <c r="I58" s="376"/>
      <c r="J58" s="376"/>
      <c r="K58" s="247"/>
    </row>
    <row r="59" spans="2:11" s="1" customFormat="1" ht="15" customHeight="1">
      <c r="B59" s="246"/>
      <c r="C59" s="251"/>
      <c r="D59" s="376" t="s">
        <v>1197</v>
      </c>
      <c r="E59" s="376"/>
      <c r="F59" s="376"/>
      <c r="G59" s="376"/>
      <c r="H59" s="376"/>
      <c r="I59" s="376"/>
      <c r="J59" s="376"/>
      <c r="K59" s="247"/>
    </row>
    <row r="60" spans="2:11" s="1" customFormat="1" ht="15" customHeight="1">
      <c r="B60" s="246"/>
      <c r="C60" s="251"/>
      <c r="D60" s="376" t="s">
        <v>1198</v>
      </c>
      <c r="E60" s="376"/>
      <c r="F60" s="376"/>
      <c r="G60" s="376"/>
      <c r="H60" s="376"/>
      <c r="I60" s="376"/>
      <c r="J60" s="376"/>
      <c r="K60" s="247"/>
    </row>
    <row r="61" spans="2:11" s="1" customFormat="1" ht="15" customHeight="1">
      <c r="B61" s="246"/>
      <c r="C61" s="251"/>
      <c r="D61" s="376" t="s">
        <v>1199</v>
      </c>
      <c r="E61" s="376"/>
      <c r="F61" s="376"/>
      <c r="G61" s="376"/>
      <c r="H61" s="376"/>
      <c r="I61" s="376"/>
      <c r="J61" s="376"/>
      <c r="K61" s="247"/>
    </row>
    <row r="62" spans="2:11" s="1" customFormat="1" ht="15" customHeight="1">
      <c r="B62" s="246"/>
      <c r="C62" s="251"/>
      <c r="D62" s="378" t="s">
        <v>1200</v>
      </c>
      <c r="E62" s="378"/>
      <c r="F62" s="378"/>
      <c r="G62" s="378"/>
      <c r="H62" s="378"/>
      <c r="I62" s="378"/>
      <c r="J62" s="378"/>
      <c r="K62" s="247"/>
    </row>
    <row r="63" spans="2:11" s="1" customFormat="1" ht="15" customHeight="1">
      <c r="B63" s="246"/>
      <c r="C63" s="251"/>
      <c r="D63" s="376" t="s">
        <v>1201</v>
      </c>
      <c r="E63" s="376"/>
      <c r="F63" s="376"/>
      <c r="G63" s="376"/>
      <c r="H63" s="376"/>
      <c r="I63" s="376"/>
      <c r="J63" s="376"/>
      <c r="K63" s="247"/>
    </row>
    <row r="64" spans="2:11" s="1" customFormat="1" ht="12.75" customHeight="1">
      <c r="B64" s="246"/>
      <c r="C64" s="251"/>
      <c r="D64" s="251"/>
      <c r="E64" s="254"/>
      <c r="F64" s="251"/>
      <c r="G64" s="251"/>
      <c r="H64" s="251"/>
      <c r="I64" s="251"/>
      <c r="J64" s="251"/>
      <c r="K64" s="247"/>
    </row>
    <row r="65" spans="2:11" s="1" customFormat="1" ht="15" customHeight="1">
      <c r="B65" s="246"/>
      <c r="C65" s="251"/>
      <c r="D65" s="376" t="s">
        <v>1202</v>
      </c>
      <c r="E65" s="376"/>
      <c r="F65" s="376"/>
      <c r="G65" s="376"/>
      <c r="H65" s="376"/>
      <c r="I65" s="376"/>
      <c r="J65" s="376"/>
      <c r="K65" s="247"/>
    </row>
    <row r="66" spans="2:11" s="1" customFormat="1" ht="15" customHeight="1">
      <c r="B66" s="246"/>
      <c r="C66" s="251"/>
      <c r="D66" s="378" t="s">
        <v>1203</v>
      </c>
      <c r="E66" s="378"/>
      <c r="F66" s="378"/>
      <c r="G66" s="378"/>
      <c r="H66" s="378"/>
      <c r="I66" s="378"/>
      <c r="J66" s="378"/>
      <c r="K66" s="247"/>
    </row>
    <row r="67" spans="2:11" s="1" customFormat="1" ht="15" customHeight="1">
      <c r="B67" s="246"/>
      <c r="C67" s="251"/>
      <c r="D67" s="376" t="s">
        <v>1204</v>
      </c>
      <c r="E67" s="376"/>
      <c r="F67" s="376"/>
      <c r="G67" s="376"/>
      <c r="H67" s="376"/>
      <c r="I67" s="376"/>
      <c r="J67" s="376"/>
      <c r="K67" s="247"/>
    </row>
    <row r="68" spans="2:11" s="1" customFormat="1" ht="15" customHeight="1">
      <c r="B68" s="246"/>
      <c r="C68" s="251"/>
      <c r="D68" s="376" t="s">
        <v>1205</v>
      </c>
      <c r="E68" s="376"/>
      <c r="F68" s="376"/>
      <c r="G68" s="376"/>
      <c r="H68" s="376"/>
      <c r="I68" s="376"/>
      <c r="J68" s="376"/>
      <c r="K68" s="247"/>
    </row>
    <row r="69" spans="2:11" s="1" customFormat="1" ht="15" customHeight="1">
      <c r="B69" s="246"/>
      <c r="C69" s="251"/>
      <c r="D69" s="376" t="s">
        <v>1206</v>
      </c>
      <c r="E69" s="376"/>
      <c r="F69" s="376"/>
      <c r="G69" s="376"/>
      <c r="H69" s="376"/>
      <c r="I69" s="376"/>
      <c r="J69" s="376"/>
      <c r="K69" s="247"/>
    </row>
    <row r="70" spans="2:11" s="1" customFormat="1" ht="15" customHeight="1">
      <c r="B70" s="246"/>
      <c r="C70" s="251"/>
      <c r="D70" s="376" t="s">
        <v>1207</v>
      </c>
      <c r="E70" s="376"/>
      <c r="F70" s="376"/>
      <c r="G70" s="376"/>
      <c r="H70" s="376"/>
      <c r="I70" s="376"/>
      <c r="J70" s="376"/>
      <c r="K70" s="247"/>
    </row>
    <row r="71" spans="2:11" s="1" customFormat="1" ht="12.75" customHeight="1">
      <c r="B71" s="255"/>
      <c r="C71" s="256"/>
      <c r="D71" s="256"/>
      <c r="E71" s="256"/>
      <c r="F71" s="256"/>
      <c r="G71" s="256"/>
      <c r="H71" s="256"/>
      <c r="I71" s="256"/>
      <c r="J71" s="256"/>
      <c r="K71" s="257"/>
    </row>
    <row r="72" spans="2:11" s="1" customFormat="1" ht="18.75" customHeight="1">
      <c r="B72" s="258"/>
      <c r="C72" s="258"/>
      <c r="D72" s="258"/>
      <c r="E72" s="258"/>
      <c r="F72" s="258"/>
      <c r="G72" s="258"/>
      <c r="H72" s="258"/>
      <c r="I72" s="258"/>
      <c r="J72" s="258"/>
      <c r="K72" s="259"/>
    </row>
    <row r="73" spans="2:11" s="1" customFormat="1" ht="18.75" customHeight="1">
      <c r="B73" s="259"/>
      <c r="C73" s="259"/>
      <c r="D73" s="259"/>
      <c r="E73" s="259"/>
      <c r="F73" s="259"/>
      <c r="G73" s="259"/>
      <c r="H73" s="259"/>
      <c r="I73" s="259"/>
      <c r="J73" s="259"/>
      <c r="K73" s="259"/>
    </row>
    <row r="74" spans="2:11" s="1" customFormat="1" ht="7.5" customHeight="1">
      <c r="B74" s="260"/>
      <c r="C74" s="261"/>
      <c r="D74" s="261"/>
      <c r="E74" s="261"/>
      <c r="F74" s="261"/>
      <c r="G74" s="261"/>
      <c r="H74" s="261"/>
      <c r="I74" s="261"/>
      <c r="J74" s="261"/>
      <c r="K74" s="262"/>
    </row>
    <row r="75" spans="2:11" s="1" customFormat="1" ht="45" customHeight="1">
      <c r="B75" s="263"/>
      <c r="C75" s="371" t="s">
        <v>1208</v>
      </c>
      <c r="D75" s="371"/>
      <c r="E75" s="371"/>
      <c r="F75" s="371"/>
      <c r="G75" s="371"/>
      <c r="H75" s="371"/>
      <c r="I75" s="371"/>
      <c r="J75" s="371"/>
      <c r="K75" s="264"/>
    </row>
    <row r="76" spans="2:11" s="1" customFormat="1" ht="17.25" customHeight="1">
      <c r="B76" s="263"/>
      <c r="C76" s="265" t="s">
        <v>1209</v>
      </c>
      <c r="D76" s="265"/>
      <c r="E76" s="265"/>
      <c r="F76" s="265" t="s">
        <v>1210</v>
      </c>
      <c r="G76" s="266"/>
      <c r="H76" s="265" t="s">
        <v>54</v>
      </c>
      <c r="I76" s="265" t="s">
        <v>57</v>
      </c>
      <c r="J76" s="265" t="s">
        <v>1211</v>
      </c>
      <c r="K76" s="264"/>
    </row>
    <row r="77" spans="2:11" s="1" customFormat="1" ht="17.25" customHeight="1">
      <c r="B77" s="263"/>
      <c r="C77" s="267" t="s">
        <v>1212</v>
      </c>
      <c r="D77" s="267"/>
      <c r="E77" s="267"/>
      <c r="F77" s="268" t="s">
        <v>1213</v>
      </c>
      <c r="G77" s="269"/>
      <c r="H77" s="267"/>
      <c r="I77" s="267"/>
      <c r="J77" s="267" t="s">
        <v>1214</v>
      </c>
      <c r="K77" s="264"/>
    </row>
    <row r="78" spans="2:11" s="1" customFormat="1" ht="5.25" customHeight="1">
      <c r="B78" s="263"/>
      <c r="C78" s="270"/>
      <c r="D78" s="270"/>
      <c r="E78" s="270"/>
      <c r="F78" s="270"/>
      <c r="G78" s="271"/>
      <c r="H78" s="270"/>
      <c r="I78" s="270"/>
      <c r="J78" s="270"/>
      <c r="K78" s="264"/>
    </row>
    <row r="79" spans="2:11" s="1" customFormat="1" ht="15" customHeight="1">
      <c r="B79" s="263"/>
      <c r="C79" s="252" t="s">
        <v>53</v>
      </c>
      <c r="D79" s="272"/>
      <c r="E79" s="272"/>
      <c r="F79" s="273" t="s">
        <v>1215</v>
      </c>
      <c r="G79" s="274"/>
      <c r="H79" s="252" t="s">
        <v>1216</v>
      </c>
      <c r="I79" s="252" t="s">
        <v>1217</v>
      </c>
      <c r="J79" s="252">
        <v>20</v>
      </c>
      <c r="K79" s="264"/>
    </row>
    <row r="80" spans="2:11" s="1" customFormat="1" ht="15" customHeight="1">
      <c r="B80" s="263"/>
      <c r="C80" s="252" t="s">
        <v>1218</v>
      </c>
      <c r="D80" s="252"/>
      <c r="E80" s="252"/>
      <c r="F80" s="273" t="s">
        <v>1215</v>
      </c>
      <c r="G80" s="274"/>
      <c r="H80" s="252" t="s">
        <v>1219</v>
      </c>
      <c r="I80" s="252" t="s">
        <v>1217</v>
      </c>
      <c r="J80" s="252">
        <v>120</v>
      </c>
      <c r="K80" s="264"/>
    </row>
    <row r="81" spans="2:11" s="1" customFormat="1" ht="15" customHeight="1">
      <c r="B81" s="275"/>
      <c r="C81" s="252" t="s">
        <v>1220</v>
      </c>
      <c r="D81" s="252"/>
      <c r="E81" s="252"/>
      <c r="F81" s="273" t="s">
        <v>1221</v>
      </c>
      <c r="G81" s="274"/>
      <c r="H81" s="252" t="s">
        <v>1222</v>
      </c>
      <c r="I81" s="252" t="s">
        <v>1217</v>
      </c>
      <c r="J81" s="252">
        <v>50</v>
      </c>
      <c r="K81" s="264"/>
    </row>
    <row r="82" spans="2:11" s="1" customFormat="1" ht="15" customHeight="1">
      <c r="B82" s="275"/>
      <c r="C82" s="252" t="s">
        <v>1223</v>
      </c>
      <c r="D82" s="252"/>
      <c r="E82" s="252"/>
      <c r="F82" s="273" t="s">
        <v>1215</v>
      </c>
      <c r="G82" s="274"/>
      <c r="H82" s="252" t="s">
        <v>1224</v>
      </c>
      <c r="I82" s="252" t="s">
        <v>1225</v>
      </c>
      <c r="J82" s="252"/>
      <c r="K82" s="264"/>
    </row>
    <row r="83" spans="2:11" s="1" customFormat="1" ht="15" customHeight="1">
      <c r="B83" s="275"/>
      <c r="C83" s="276" t="s">
        <v>1226</v>
      </c>
      <c r="D83" s="276"/>
      <c r="E83" s="276"/>
      <c r="F83" s="277" t="s">
        <v>1221</v>
      </c>
      <c r="G83" s="276"/>
      <c r="H83" s="276" t="s">
        <v>1227</v>
      </c>
      <c r="I83" s="276" t="s">
        <v>1217</v>
      </c>
      <c r="J83" s="276">
        <v>15</v>
      </c>
      <c r="K83" s="264"/>
    </row>
    <row r="84" spans="2:11" s="1" customFormat="1" ht="15" customHeight="1">
      <c r="B84" s="275"/>
      <c r="C84" s="276" t="s">
        <v>1228</v>
      </c>
      <c r="D84" s="276"/>
      <c r="E84" s="276"/>
      <c r="F84" s="277" t="s">
        <v>1221</v>
      </c>
      <c r="G84" s="276"/>
      <c r="H84" s="276" t="s">
        <v>1229</v>
      </c>
      <c r="I84" s="276" t="s">
        <v>1217</v>
      </c>
      <c r="J84" s="276">
        <v>15</v>
      </c>
      <c r="K84" s="264"/>
    </row>
    <row r="85" spans="2:11" s="1" customFormat="1" ht="15" customHeight="1">
      <c r="B85" s="275"/>
      <c r="C85" s="276" t="s">
        <v>1230</v>
      </c>
      <c r="D85" s="276"/>
      <c r="E85" s="276"/>
      <c r="F85" s="277" t="s">
        <v>1221</v>
      </c>
      <c r="G85" s="276"/>
      <c r="H85" s="276" t="s">
        <v>1231</v>
      </c>
      <c r="I85" s="276" t="s">
        <v>1217</v>
      </c>
      <c r="J85" s="276">
        <v>20</v>
      </c>
      <c r="K85" s="264"/>
    </row>
    <row r="86" spans="2:11" s="1" customFormat="1" ht="15" customHeight="1">
      <c r="B86" s="275"/>
      <c r="C86" s="276" t="s">
        <v>1232</v>
      </c>
      <c r="D86" s="276"/>
      <c r="E86" s="276"/>
      <c r="F86" s="277" t="s">
        <v>1221</v>
      </c>
      <c r="G86" s="276"/>
      <c r="H86" s="276" t="s">
        <v>1233</v>
      </c>
      <c r="I86" s="276" t="s">
        <v>1217</v>
      </c>
      <c r="J86" s="276">
        <v>20</v>
      </c>
      <c r="K86" s="264"/>
    </row>
    <row r="87" spans="2:11" s="1" customFormat="1" ht="15" customHeight="1">
      <c r="B87" s="275"/>
      <c r="C87" s="252" t="s">
        <v>1234</v>
      </c>
      <c r="D87" s="252"/>
      <c r="E87" s="252"/>
      <c r="F87" s="273" t="s">
        <v>1221</v>
      </c>
      <c r="G87" s="274"/>
      <c r="H87" s="252" t="s">
        <v>1235</v>
      </c>
      <c r="I87" s="252" t="s">
        <v>1217</v>
      </c>
      <c r="J87" s="252">
        <v>50</v>
      </c>
      <c r="K87" s="264"/>
    </row>
    <row r="88" spans="2:11" s="1" customFormat="1" ht="15" customHeight="1">
      <c r="B88" s="275"/>
      <c r="C88" s="252" t="s">
        <v>1236</v>
      </c>
      <c r="D88" s="252"/>
      <c r="E88" s="252"/>
      <c r="F88" s="273" t="s">
        <v>1221</v>
      </c>
      <c r="G88" s="274"/>
      <c r="H88" s="252" t="s">
        <v>1237</v>
      </c>
      <c r="I88" s="252" t="s">
        <v>1217</v>
      </c>
      <c r="J88" s="252">
        <v>20</v>
      </c>
      <c r="K88" s="264"/>
    </row>
    <row r="89" spans="2:11" s="1" customFormat="1" ht="15" customHeight="1">
      <c r="B89" s="275"/>
      <c r="C89" s="252" t="s">
        <v>1238</v>
      </c>
      <c r="D89" s="252"/>
      <c r="E89" s="252"/>
      <c r="F89" s="273" t="s">
        <v>1221</v>
      </c>
      <c r="G89" s="274"/>
      <c r="H89" s="252" t="s">
        <v>1239</v>
      </c>
      <c r="I89" s="252" t="s">
        <v>1217</v>
      </c>
      <c r="J89" s="252">
        <v>20</v>
      </c>
      <c r="K89" s="264"/>
    </row>
    <row r="90" spans="2:11" s="1" customFormat="1" ht="15" customHeight="1">
      <c r="B90" s="275"/>
      <c r="C90" s="252" t="s">
        <v>1240</v>
      </c>
      <c r="D90" s="252"/>
      <c r="E90" s="252"/>
      <c r="F90" s="273" t="s">
        <v>1221</v>
      </c>
      <c r="G90" s="274"/>
      <c r="H90" s="252" t="s">
        <v>1241</v>
      </c>
      <c r="I90" s="252" t="s">
        <v>1217</v>
      </c>
      <c r="J90" s="252">
        <v>50</v>
      </c>
      <c r="K90" s="264"/>
    </row>
    <row r="91" spans="2:11" s="1" customFormat="1" ht="15" customHeight="1">
      <c r="B91" s="275"/>
      <c r="C91" s="252" t="s">
        <v>1242</v>
      </c>
      <c r="D91" s="252"/>
      <c r="E91" s="252"/>
      <c r="F91" s="273" t="s">
        <v>1221</v>
      </c>
      <c r="G91" s="274"/>
      <c r="H91" s="252" t="s">
        <v>1242</v>
      </c>
      <c r="I91" s="252" t="s">
        <v>1217</v>
      </c>
      <c r="J91" s="252">
        <v>50</v>
      </c>
      <c r="K91" s="264"/>
    </row>
    <row r="92" spans="2:11" s="1" customFormat="1" ht="15" customHeight="1">
      <c r="B92" s="275"/>
      <c r="C92" s="252" t="s">
        <v>1243</v>
      </c>
      <c r="D92" s="252"/>
      <c r="E92" s="252"/>
      <c r="F92" s="273" t="s">
        <v>1221</v>
      </c>
      <c r="G92" s="274"/>
      <c r="H92" s="252" t="s">
        <v>1244</v>
      </c>
      <c r="I92" s="252" t="s">
        <v>1217</v>
      </c>
      <c r="J92" s="252">
        <v>255</v>
      </c>
      <c r="K92" s="264"/>
    </row>
    <row r="93" spans="2:11" s="1" customFormat="1" ht="15" customHeight="1">
      <c r="B93" s="275"/>
      <c r="C93" s="252" t="s">
        <v>1245</v>
      </c>
      <c r="D93" s="252"/>
      <c r="E93" s="252"/>
      <c r="F93" s="273" t="s">
        <v>1215</v>
      </c>
      <c r="G93" s="274"/>
      <c r="H93" s="252" t="s">
        <v>1246</v>
      </c>
      <c r="I93" s="252" t="s">
        <v>1247</v>
      </c>
      <c r="J93" s="252"/>
      <c r="K93" s="264"/>
    </row>
    <row r="94" spans="2:11" s="1" customFormat="1" ht="15" customHeight="1">
      <c r="B94" s="275"/>
      <c r="C94" s="252" t="s">
        <v>1248</v>
      </c>
      <c r="D94" s="252"/>
      <c r="E94" s="252"/>
      <c r="F94" s="273" t="s">
        <v>1215</v>
      </c>
      <c r="G94" s="274"/>
      <c r="H94" s="252" t="s">
        <v>1249</v>
      </c>
      <c r="I94" s="252" t="s">
        <v>1250</v>
      </c>
      <c r="J94" s="252"/>
      <c r="K94" s="264"/>
    </row>
    <row r="95" spans="2:11" s="1" customFormat="1" ht="15" customHeight="1">
      <c r="B95" s="275"/>
      <c r="C95" s="252" t="s">
        <v>1251</v>
      </c>
      <c r="D95" s="252"/>
      <c r="E95" s="252"/>
      <c r="F95" s="273" t="s">
        <v>1215</v>
      </c>
      <c r="G95" s="274"/>
      <c r="H95" s="252" t="s">
        <v>1251</v>
      </c>
      <c r="I95" s="252" t="s">
        <v>1250</v>
      </c>
      <c r="J95" s="252"/>
      <c r="K95" s="264"/>
    </row>
    <row r="96" spans="2:11" s="1" customFormat="1" ht="15" customHeight="1">
      <c r="B96" s="275"/>
      <c r="C96" s="252" t="s">
        <v>38</v>
      </c>
      <c r="D96" s="252"/>
      <c r="E96" s="252"/>
      <c r="F96" s="273" t="s">
        <v>1215</v>
      </c>
      <c r="G96" s="274"/>
      <c r="H96" s="252" t="s">
        <v>1252</v>
      </c>
      <c r="I96" s="252" t="s">
        <v>1250</v>
      </c>
      <c r="J96" s="252"/>
      <c r="K96" s="264"/>
    </row>
    <row r="97" spans="2:11" s="1" customFormat="1" ht="15" customHeight="1">
      <c r="B97" s="275"/>
      <c r="C97" s="252" t="s">
        <v>48</v>
      </c>
      <c r="D97" s="252"/>
      <c r="E97" s="252"/>
      <c r="F97" s="273" t="s">
        <v>1215</v>
      </c>
      <c r="G97" s="274"/>
      <c r="H97" s="252" t="s">
        <v>1253</v>
      </c>
      <c r="I97" s="252" t="s">
        <v>1250</v>
      </c>
      <c r="J97" s="252"/>
      <c r="K97" s="264"/>
    </row>
    <row r="98" spans="2:11" s="1" customFormat="1" ht="15" customHeight="1">
      <c r="B98" s="278"/>
      <c r="C98" s="279"/>
      <c r="D98" s="279"/>
      <c r="E98" s="279"/>
      <c r="F98" s="279"/>
      <c r="G98" s="279"/>
      <c r="H98" s="279"/>
      <c r="I98" s="279"/>
      <c r="J98" s="279"/>
      <c r="K98" s="280"/>
    </row>
    <row r="99" spans="2:11" s="1" customFormat="1" ht="18.75" customHeight="1">
      <c r="B99" s="281"/>
      <c r="C99" s="282"/>
      <c r="D99" s="282"/>
      <c r="E99" s="282"/>
      <c r="F99" s="282"/>
      <c r="G99" s="282"/>
      <c r="H99" s="282"/>
      <c r="I99" s="282"/>
      <c r="J99" s="282"/>
      <c r="K99" s="281"/>
    </row>
    <row r="100" spans="2:11" s="1" customFormat="1" ht="18.75" customHeight="1"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</row>
    <row r="101" spans="2:11" s="1" customFormat="1" ht="7.5" customHeight="1">
      <c r="B101" s="260"/>
      <c r="C101" s="261"/>
      <c r="D101" s="261"/>
      <c r="E101" s="261"/>
      <c r="F101" s="261"/>
      <c r="G101" s="261"/>
      <c r="H101" s="261"/>
      <c r="I101" s="261"/>
      <c r="J101" s="261"/>
      <c r="K101" s="262"/>
    </row>
    <row r="102" spans="2:11" s="1" customFormat="1" ht="45" customHeight="1">
      <c r="B102" s="263"/>
      <c r="C102" s="371" t="s">
        <v>1254</v>
      </c>
      <c r="D102" s="371"/>
      <c r="E102" s="371"/>
      <c r="F102" s="371"/>
      <c r="G102" s="371"/>
      <c r="H102" s="371"/>
      <c r="I102" s="371"/>
      <c r="J102" s="371"/>
      <c r="K102" s="264"/>
    </row>
    <row r="103" spans="2:11" s="1" customFormat="1" ht="17.25" customHeight="1">
      <c r="B103" s="263"/>
      <c r="C103" s="265" t="s">
        <v>1209</v>
      </c>
      <c r="D103" s="265"/>
      <c r="E103" s="265"/>
      <c r="F103" s="265" t="s">
        <v>1210</v>
      </c>
      <c r="G103" s="266"/>
      <c r="H103" s="265" t="s">
        <v>54</v>
      </c>
      <c r="I103" s="265" t="s">
        <v>57</v>
      </c>
      <c r="J103" s="265" t="s">
        <v>1211</v>
      </c>
      <c r="K103" s="264"/>
    </row>
    <row r="104" spans="2:11" s="1" customFormat="1" ht="17.25" customHeight="1">
      <c r="B104" s="263"/>
      <c r="C104" s="267" t="s">
        <v>1212</v>
      </c>
      <c r="D104" s="267"/>
      <c r="E104" s="267"/>
      <c r="F104" s="268" t="s">
        <v>1213</v>
      </c>
      <c r="G104" s="269"/>
      <c r="H104" s="267"/>
      <c r="I104" s="267"/>
      <c r="J104" s="267" t="s">
        <v>1214</v>
      </c>
      <c r="K104" s="264"/>
    </row>
    <row r="105" spans="2:11" s="1" customFormat="1" ht="5.25" customHeight="1">
      <c r="B105" s="263"/>
      <c r="C105" s="265"/>
      <c r="D105" s="265"/>
      <c r="E105" s="265"/>
      <c r="F105" s="265"/>
      <c r="G105" s="283"/>
      <c r="H105" s="265"/>
      <c r="I105" s="265"/>
      <c r="J105" s="265"/>
      <c r="K105" s="264"/>
    </row>
    <row r="106" spans="2:11" s="1" customFormat="1" ht="15" customHeight="1">
      <c r="B106" s="263"/>
      <c r="C106" s="252" t="s">
        <v>53</v>
      </c>
      <c r="D106" s="272"/>
      <c r="E106" s="272"/>
      <c r="F106" s="273" t="s">
        <v>1215</v>
      </c>
      <c r="G106" s="252"/>
      <c r="H106" s="252" t="s">
        <v>1255</v>
      </c>
      <c r="I106" s="252" t="s">
        <v>1217</v>
      </c>
      <c r="J106" s="252">
        <v>20</v>
      </c>
      <c r="K106" s="264"/>
    </row>
    <row r="107" spans="2:11" s="1" customFormat="1" ht="15" customHeight="1">
      <c r="B107" s="263"/>
      <c r="C107" s="252" t="s">
        <v>1218</v>
      </c>
      <c r="D107" s="252"/>
      <c r="E107" s="252"/>
      <c r="F107" s="273" t="s">
        <v>1215</v>
      </c>
      <c r="G107" s="252"/>
      <c r="H107" s="252" t="s">
        <v>1255</v>
      </c>
      <c r="I107" s="252" t="s">
        <v>1217</v>
      </c>
      <c r="J107" s="252">
        <v>120</v>
      </c>
      <c r="K107" s="264"/>
    </row>
    <row r="108" spans="2:11" s="1" customFormat="1" ht="15" customHeight="1">
      <c r="B108" s="275"/>
      <c r="C108" s="252" t="s">
        <v>1220</v>
      </c>
      <c r="D108" s="252"/>
      <c r="E108" s="252"/>
      <c r="F108" s="273" t="s">
        <v>1221</v>
      </c>
      <c r="G108" s="252"/>
      <c r="H108" s="252" t="s">
        <v>1255</v>
      </c>
      <c r="I108" s="252" t="s">
        <v>1217</v>
      </c>
      <c r="J108" s="252">
        <v>50</v>
      </c>
      <c r="K108" s="264"/>
    </row>
    <row r="109" spans="2:11" s="1" customFormat="1" ht="15" customHeight="1">
      <c r="B109" s="275"/>
      <c r="C109" s="252" t="s">
        <v>1223</v>
      </c>
      <c r="D109" s="252"/>
      <c r="E109" s="252"/>
      <c r="F109" s="273" t="s">
        <v>1215</v>
      </c>
      <c r="G109" s="252"/>
      <c r="H109" s="252" t="s">
        <v>1255</v>
      </c>
      <c r="I109" s="252" t="s">
        <v>1225</v>
      </c>
      <c r="J109" s="252"/>
      <c r="K109" s="264"/>
    </row>
    <row r="110" spans="2:11" s="1" customFormat="1" ht="15" customHeight="1">
      <c r="B110" s="275"/>
      <c r="C110" s="252" t="s">
        <v>1234</v>
      </c>
      <c r="D110" s="252"/>
      <c r="E110" s="252"/>
      <c r="F110" s="273" t="s">
        <v>1221</v>
      </c>
      <c r="G110" s="252"/>
      <c r="H110" s="252" t="s">
        <v>1255</v>
      </c>
      <c r="I110" s="252" t="s">
        <v>1217</v>
      </c>
      <c r="J110" s="252">
        <v>50</v>
      </c>
      <c r="K110" s="264"/>
    </row>
    <row r="111" spans="2:11" s="1" customFormat="1" ht="15" customHeight="1">
      <c r="B111" s="275"/>
      <c r="C111" s="252" t="s">
        <v>1242</v>
      </c>
      <c r="D111" s="252"/>
      <c r="E111" s="252"/>
      <c r="F111" s="273" t="s">
        <v>1221</v>
      </c>
      <c r="G111" s="252"/>
      <c r="H111" s="252" t="s">
        <v>1255</v>
      </c>
      <c r="I111" s="252" t="s">
        <v>1217</v>
      </c>
      <c r="J111" s="252">
        <v>50</v>
      </c>
      <c r="K111" s="264"/>
    </row>
    <row r="112" spans="2:11" s="1" customFormat="1" ht="15" customHeight="1">
      <c r="B112" s="275"/>
      <c r="C112" s="252" t="s">
        <v>1240</v>
      </c>
      <c r="D112" s="252"/>
      <c r="E112" s="252"/>
      <c r="F112" s="273" t="s">
        <v>1221</v>
      </c>
      <c r="G112" s="252"/>
      <c r="H112" s="252" t="s">
        <v>1255</v>
      </c>
      <c r="I112" s="252" t="s">
        <v>1217</v>
      </c>
      <c r="J112" s="252">
        <v>50</v>
      </c>
      <c r="K112" s="264"/>
    </row>
    <row r="113" spans="2:11" s="1" customFormat="1" ht="15" customHeight="1">
      <c r="B113" s="275"/>
      <c r="C113" s="252" t="s">
        <v>53</v>
      </c>
      <c r="D113" s="252"/>
      <c r="E113" s="252"/>
      <c r="F113" s="273" t="s">
        <v>1215</v>
      </c>
      <c r="G113" s="252"/>
      <c r="H113" s="252" t="s">
        <v>1256</v>
      </c>
      <c r="I113" s="252" t="s">
        <v>1217</v>
      </c>
      <c r="J113" s="252">
        <v>20</v>
      </c>
      <c r="K113" s="264"/>
    </row>
    <row r="114" spans="2:11" s="1" customFormat="1" ht="15" customHeight="1">
      <c r="B114" s="275"/>
      <c r="C114" s="252" t="s">
        <v>1257</v>
      </c>
      <c r="D114" s="252"/>
      <c r="E114" s="252"/>
      <c r="F114" s="273" t="s">
        <v>1215</v>
      </c>
      <c r="G114" s="252"/>
      <c r="H114" s="252" t="s">
        <v>1258</v>
      </c>
      <c r="I114" s="252" t="s">
        <v>1217</v>
      </c>
      <c r="J114" s="252">
        <v>120</v>
      </c>
      <c r="K114" s="264"/>
    </row>
    <row r="115" spans="2:11" s="1" customFormat="1" ht="15" customHeight="1">
      <c r="B115" s="275"/>
      <c r="C115" s="252" t="s">
        <v>38</v>
      </c>
      <c r="D115" s="252"/>
      <c r="E115" s="252"/>
      <c r="F115" s="273" t="s">
        <v>1215</v>
      </c>
      <c r="G115" s="252"/>
      <c r="H115" s="252" t="s">
        <v>1259</v>
      </c>
      <c r="I115" s="252" t="s">
        <v>1250</v>
      </c>
      <c r="J115" s="252"/>
      <c r="K115" s="264"/>
    </row>
    <row r="116" spans="2:11" s="1" customFormat="1" ht="15" customHeight="1">
      <c r="B116" s="275"/>
      <c r="C116" s="252" t="s">
        <v>48</v>
      </c>
      <c r="D116" s="252"/>
      <c r="E116" s="252"/>
      <c r="F116" s="273" t="s">
        <v>1215</v>
      </c>
      <c r="G116" s="252"/>
      <c r="H116" s="252" t="s">
        <v>1260</v>
      </c>
      <c r="I116" s="252" t="s">
        <v>1250</v>
      </c>
      <c r="J116" s="252"/>
      <c r="K116" s="264"/>
    </row>
    <row r="117" spans="2:11" s="1" customFormat="1" ht="15" customHeight="1">
      <c r="B117" s="275"/>
      <c r="C117" s="252" t="s">
        <v>57</v>
      </c>
      <c r="D117" s="252"/>
      <c r="E117" s="252"/>
      <c r="F117" s="273" t="s">
        <v>1215</v>
      </c>
      <c r="G117" s="252"/>
      <c r="H117" s="252" t="s">
        <v>1261</v>
      </c>
      <c r="I117" s="252" t="s">
        <v>1262</v>
      </c>
      <c r="J117" s="252"/>
      <c r="K117" s="264"/>
    </row>
    <row r="118" spans="2:11" s="1" customFormat="1" ht="15" customHeight="1">
      <c r="B118" s="278"/>
      <c r="C118" s="284"/>
      <c r="D118" s="284"/>
      <c r="E118" s="284"/>
      <c r="F118" s="284"/>
      <c r="G118" s="284"/>
      <c r="H118" s="284"/>
      <c r="I118" s="284"/>
      <c r="J118" s="284"/>
      <c r="K118" s="280"/>
    </row>
    <row r="119" spans="2:11" s="1" customFormat="1" ht="18.75" customHeight="1">
      <c r="B119" s="285"/>
      <c r="C119" s="286"/>
      <c r="D119" s="286"/>
      <c r="E119" s="286"/>
      <c r="F119" s="287"/>
      <c r="G119" s="286"/>
      <c r="H119" s="286"/>
      <c r="I119" s="286"/>
      <c r="J119" s="286"/>
      <c r="K119" s="285"/>
    </row>
    <row r="120" spans="2:11" s="1" customFormat="1" ht="18.75" customHeight="1"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</row>
    <row r="121" spans="2:11" s="1" customFormat="1" ht="7.5" customHeight="1">
      <c r="B121" s="288"/>
      <c r="C121" s="289"/>
      <c r="D121" s="289"/>
      <c r="E121" s="289"/>
      <c r="F121" s="289"/>
      <c r="G121" s="289"/>
      <c r="H121" s="289"/>
      <c r="I121" s="289"/>
      <c r="J121" s="289"/>
      <c r="K121" s="290"/>
    </row>
    <row r="122" spans="2:11" s="1" customFormat="1" ht="45" customHeight="1">
      <c r="B122" s="291"/>
      <c r="C122" s="372" t="s">
        <v>1263</v>
      </c>
      <c r="D122" s="372"/>
      <c r="E122" s="372"/>
      <c r="F122" s="372"/>
      <c r="G122" s="372"/>
      <c r="H122" s="372"/>
      <c r="I122" s="372"/>
      <c r="J122" s="372"/>
      <c r="K122" s="292"/>
    </row>
    <row r="123" spans="2:11" s="1" customFormat="1" ht="17.25" customHeight="1">
      <c r="B123" s="293"/>
      <c r="C123" s="265" t="s">
        <v>1209</v>
      </c>
      <c r="D123" s="265"/>
      <c r="E123" s="265"/>
      <c r="F123" s="265" t="s">
        <v>1210</v>
      </c>
      <c r="G123" s="266"/>
      <c r="H123" s="265" t="s">
        <v>54</v>
      </c>
      <c r="I123" s="265" t="s">
        <v>57</v>
      </c>
      <c r="J123" s="265" t="s">
        <v>1211</v>
      </c>
      <c r="K123" s="294"/>
    </row>
    <row r="124" spans="2:11" s="1" customFormat="1" ht="17.25" customHeight="1">
      <c r="B124" s="293"/>
      <c r="C124" s="267" t="s">
        <v>1212</v>
      </c>
      <c r="D124" s="267"/>
      <c r="E124" s="267"/>
      <c r="F124" s="268" t="s">
        <v>1213</v>
      </c>
      <c r="G124" s="269"/>
      <c r="H124" s="267"/>
      <c r="I124" s="267"/>
      <c r="J124" s="267" t="s">
        <v>1214</v>
      </c>
      <c r="K124" s="294"/>
    </row>
    <row r="125" spans="2:11" s="1" customFormat="1" ht="5.25" customHeight="1">
      <c r="B125" s="295"/>
      <c r="C125" s="270"/>
      <c r="D125" s="270"/>
      <c r="E125" s="270"/>
      <c r="F125" s="270"/>
      <c r="G125" s="296"/>
      <c r="H125" s="270"/>
      <c r="I125" s="270"/>
      <c r="J125" s="270"/>
      <c r="K125" s="297"/>
    </row>
    <row r="126" spans="2:11" s="1" customFormat="1" ht="15" customHeight="1">
      <c r="B126" s="295"/>
      <c r="C126" s="252" t="s">
        <v>1218</v>
      </c>
      <c r="D126" s="272"/>
      <c r="E126" s="272"/>
      <c r="F126" s="273" t="s">
        <v>1215</v>
      </c>
      <c r="G126" s="252"/>
      <c r="H126" s="252" t="s">
        <v>1255</v>
      </c>
      <c r="I126" s="252" t="s">
        <v>1217</v>
      </c>
      <c r="J126" s="252">
        <v>120</v>
      </c>
      <c r="K126" s="298"/>
    </row>
    <row r="127" spans="2:11" s="1" customFormat="1" ht="15" customHeight="1">
      <c r="B127" s="295"/>
      <c r="C127" s="252" t="s">
        <v>1264</v>
      </c>
      <c r="D127" s="252"/>
      <c r="E127" s="252"/>
      <c r="F127" s="273" t="s">
        <v>1215</v>
      </c>
      <c r="G127" s="252"/>
      <c r="H127" s="252" t="s">
        <v>1265</v>
      </c>
      <c r="I127" s="252" t="s">
        <v>1217</v>
      </c>
      <c r="J127" s="252" t="s">
        <v>1266</v>
      </c>
      <c r="K127" s="298"/>
    </row>
    <row r="128" spans="2:11" s="1" customFormat="1" ht="15" customHeight="1">
      <c r="B128" s="295"/>
      <c r="C128" s="252" t="s">
        <v>1163</v>
      </c>
      <c r="D128" s="252"/>
      <c r="E128" s="252"/>
      <c r="F128" s="273" t="s">
        <v>1215</v>
      </c>
      <c r="G128" s="252"/>
      <c r="H128" s="252" t="s">
        <v>1267</v>
      </c>
      <c r="I128" s="252" t="s">
        <v>1217</v>
      </c>
      <c r="J128" s="252" t="s">
        <v>1266</v>
      </c>
      <c r="K128" s="298"/>
    </row>
    <row r="129" spans="2:11" s="1" customFormat="1" ht="15" customHeight="1">
      <c r="B129" s="295"/>
      <c r="C129" s="252" t="s">
        <v>1226</v>
      </c>
      <c r="D129" s="252"/>
      <c r="E129" s="252"/>
      <c r="F129" s="273" t="s">
        <v>1221</v>
      </c>
      <c r="G129" s="252"/>
      <c r="H129" s="252" t="s">
        <v>1227</v>
      </c>
      <c r="I129" s="252" t="s">
        <v>1217</v>
      </c>
      <c r="J129" s="252">
        <v>15</v>
      </c>
      <c r="K129" s="298"/>
    </row>
    <row r="130" spans="2:11" s="1" customFormat="1" ht="15" customHeight="1">
      <c r="B130" s="295"/>
      <c r="C130" s="276" t="s">
        <v>1228</v>
      </c>
      <c r="D130" s="276"/>
      <c r="E130" s="276"/>
      <c r="F130" s="277" t="s">
        <v>1221</v>
      </c>
      <c r="G130" s="276"/>
      <c r="H130" s="276" t="s">
        <v>1229</v>
      </c>
      <c r="I130" s="276" t="s">
        <v>1217</v>
      </c>
      <c r="J130" s="276">
        <v>15</v>
      </c>
      <c r="K130" s="298"/>
    </row>
    <row r="131" spans="2:11" s="1" customFormat="1" ht="15" customHeight="1">
      <c r="B131" s="295"/>
      <c r="C131" s="276" t="s">
        <v>1230</v>
      </c>
      <c r="D131" s="276"/>
      <c r="E131" s="276"/>
      <c r="F131" s="277" t="s">
        <v>1221</v>
      </c>
      <c r="G131" s="276"/>
      <c r="H131" s="276" t="s">
        <v>1231</v>
      </c>
      <c r="I131" s="276" t="s">
        <v>1217</v>
      </c>
      <c r="J131" s="276">
        <v>20</v>
      </c>
      <c r="K131" s="298"/>
    </row>
    <row r="132" spans="2:11" s="1" customFormat="1" ht="15" customHeight="1">
      <c r="B132" s="295"/>
      <c r="C132" s="276" t="s">
        <v>1232</v>
      </c>
      <c r="D132" s="276"/>
      <c r="E132" s="276"/>
      <c r="F132" s="277" t="s">
        <v>1221</v>
      </c>
      <c r="G132" s="276"/>
      <c r="H132" s="276" t="s">
        <v>1233</v>
      </c>
      <c r="I132" s="276" t="s">
        <v>1217</v>
      </c>
      <c r="J132" s="276">
        <v>20</v>
      </c>
      <c r="K132" s="298"/>
    </row>
    <row r="133" spans="2:11" s="1" customFormat="1" ht="15" customHeight="1">
      <c r="B133" s="295"/>
      <c r="C133" s="252" t="s">
        <v>1220</v>
      </c>
      <c r="D133" s="252"/>
      <c r="E133" s="252"/>
      <c r="F133" s="273" t="s">
        <v>1221</v>
      </c>
      <c r="G133" s="252"/>
      <c r="H133" s="252" t="s">
        <v>1255</v>
      </c>
      <c r="I133" s="252" t="s">
        <v>1217</v>
      </c>
      <c r="J133" s="252">
        <v>50</v>
      </c>
      <c r="K133" s="298"/>
    </row>
    <row r="134" spans="2:11" s="1" customFormat="1" ht="15" customHeight="1">
      <c r="B134" s="295"/>
      <c r="C134" s="252" t="s">
        <v>1234</v>
      </c>
      <c r="D134" s="252"/>
      <c r="E134" s="252"/>
      <c r="F134" s="273" t="s">
        <v>1221</v>
      </c>
      <c r="G134" s="252"/>
      <c r="H134" s="252" t="s">
        <v>1255</v>
      </c>
      <c r="I134" s="252" t="s">
        <v>1217</v>
      </c>
      <c r="J134" s="252">
        <v>50</v>
      </c>
      <c r="K134" s="298"/>
    </row>
    <row r="135" spans="2:11" s="1" customFormat="1" ht="15" customHeight="1">
      <c r="B135" s="295"/>
      <c r="C135" s="252" t="s">
        <v>1240</v>
      </c>
      <c r="D135" s="252"/>
      <c r="E135" s="252"/>
      <c r="F135" s="273" t="s">
        <v>1221</v>
      </c>
      <c r="G135" s="252"/>
      <c r="H135" s="252" t="s">
        <v>1255</v>
      </c>
      <c r="I135" s="252" t="s">
        <v>1217</v>
      </c>
      <c r="J135" s="252">
        <v>50</v>
      </c>
      <c r="K135" s="298"/>
    </row>
    <row r="136" spans="2:11" s="1" customFormat="1" ht="15" customHeight="1">
      <c r="B136" s="295"/>
      <c r="C136" s="252" t="s">
        <v>1242</v>
      </c>
      <c r="D136" s="252"/>
      <c r="E136" s="252"/>
      <c r="F136" s="273" t="s">
        <v>1221</v>
      </c>
      <c r="G136" s="252"/>
      <c r="H136" s="252" t="s">
        <v>1255</v>
      </c>
      <c r="I136" s="252" t="s">
        <v>1217</v>
      </c>
      <c r="J136" s="252">
        <v>50</v>
      </c>
      <c r="K136" s="298"/>
    </row>
    <row r="137" spans="2:11" s="1" customFormat="1" ht="15" customHeight="1">
      <c r="B137" s="295"/>
      <c r="C137" s="252" t="s">
        <v>1243</v>
      </c>
      <c r="D137" s="252"/>
      <c r="E137" s="252"/>
      <c r="F137" s="273" t="s">
        <v>1221</v>
      </c>
      <c r="G137" s="252"/>
      <c r="H137" s="252" t="s">
        <v>1268</v>
      </c>
      <c r="I137" s="252" t="s">
        <v>1217</v>
      </c>
      <c r="J137" s="252">
        <v>255</v>
      </c>
      <c r="K137" s="298"/>
    </row>
    <row r="138" spans="2:11" s="1" customFormat="1" ht="15" customHeight="1">
      <c r="B138" s="295"/>
      <c r="C138" s="252" t="s">
        <v>1245</v>
      </c>
      <c r="D138" s="252"/>
      <c r="E138" s="252"/>
      <c r="F138" s="273" t="s">
        <v>1215</v>
      </c>
      <c r="G138" s="252"/>
      <c r="H138" s="252" t="s">
        <v>1269</v>
      </c>
      <c r="I138" s="252" t="s">
        <v>1247</v>
      </c>
      <c r="J138" s="252"/>
      <c r="K138" s="298"/>
    </row>
    <row r="139" spans="2:11" s="1" customFormat="1" ht="15" customHeight="1">
      <c r="B139" s="295"/>
      <c r="C139" s="252" t="s">
        <v>1248</v>
      </c>
      <c r="D139" s="252"/>
      <c r="E139" s="252"/>
      <c r="F139" s="273" t="s">
        <v>1215</v>
      </c>
      <c r="G139" s="252"/>
      <c r="H139" s="252" t="s">
        <v>1270</v>
      </c>
      <c r="I139" s="252" t="s">
        <v>1250</v>
      </c>
      <c r="J139" s="252"/>
      <c r="K139" s="298"/>
    </row>
    <row r="140" spans="2:11" s="1" customFormat="1" ht="15" customHeight="1">
      <c r="B140" s="295"/>
      <c r="C140" s="252" t="s">
        <v>1251</v>
      </c>
      <c r="D140" s="252"/>
      <c r="E140" s="252"/>
      <c r="F140" s="273" t="s">
        <v>1215</v>
      </c>
      <c r="G140" s="252"/>
      <c r="H140" s="252" t="s">
        <v>1251</v>
      </c>
      <c r="I140" s="252" t="s">
        <v>1250</v>
      </c>
      <c r="J140" s="252"/>
      <c r="K140" s="298"/>
    </row>
    <row r="141" spans="2:11" s="1" customFormat="1" ht="15" customHeight="1">
      <c r="B141" s="295"/>
      <c r="C141" s="252" t="s">
        <v>38</v>
      </c>
      <c r="D141" s="252"/>
      <c r="E141" s="252"/>
      <c r="F141" s="273" t="s">
        <v>1215</v>
      </c>
      <c r="G141" s="252"/>
      <c r="H141" s="252" t="s">
        <v>1271</v>
      </c>
      <c r="I141" s="252" t="s">
        <v>1250</v>
      </c>
      <c r="J141" s="252"/>
      <c r="K141" s="298"/>
    </row>
    <row r="142" spans="2:11" s="1" customFormat="1" ht="15" customHeight="1">
      <c r="B142" s="295"/>
      <c r="C142" s="252" t="s">
        <v>1272</v>
      </c>
      <c r="D142" s="252"/>
      <c r="E142" s="252"/>
      <c r="F142" s="273" t="s">
        <v>1215</v>
      </c>
      <c r="G142" s="252"/>
      <c r="H142" s="252" t="s">
        <v>1273</v>
      </c>
      <c r="I142" s="252" t="s">
        <v>1250</v>
      </c>
      <c r="J142" s="252"/>
      <c r="K142" s="298"/>
    </row>
    <row r="143" spans="2:11" s="1" customFormat="1" ht="15" customHeight="1">
      <c r="B143" s="299"/>
      <c r="C143" s="300"/>
      <c r="D143" s="300"/>
      <c r="E143" s="300"/>
      <c r="F143" s="300"/>
      <c r="G143" s="300"/>
      <c r="H143" s="300"/>
      <c r="I143" s="300"/>
      <c r="J143" s="300"/>
      <c r="K143" s="301"/>
    </row>
    <row r="144" spans="2:11" s="1" customFormat="1" ht="18.75" customHeight="1">
      <c r="B144" s="286"/>
      <c r="C144" s="286"/>
      <c r="D144" s="286"/>
      <c r="E144" s="286"/>
      <c r="F144" s="287"/>
      <c r="G144" s="286"/>
      <c r="H144" s="286"/>
      <c r="I144" s="286"/>
      <c r="J144" s="286"/>
      <c r="K144" s="286"/>
    </row>
    <row r="145" spans="2:11" s="1" customFormat="1" ht="18.75" customHeight="1">
      <c r="B145" s="259"/>
      <c r="C145" s="259"/>
      <c r="D145" s="259"/>
      <c r="E145" s="259"/>
      <c r="F145" s="259"/>
      <c r="G145" s="259"/>
      <c r="H145" s="259"/>
      <c r="I145" s="259"/>
      <c r="J145" s="259"/>
      <c r="K145" s="259"/>
    </row>
    <row r="146" spans="2:11" s="1" customFormat="1" ht="7.5" customHeight="1">
      <c r="B146" s="260"/>
      <c r="C146" s="261"/>
      <c r="D146" s="261"/>
      <c r="E146" s="261"/>
      <c r="F146" s="261"/>
      <c r="G146" s="261"/>
      <c r="H146" s="261"/>
      <c r="I146" s="261"/>
      <c r="J146" s="261"/>
      <c r="K146" s="262"/>
    </row>
    <row r="147" spans="2:11" s="1" customFormat="1" ht="45" customHeight="1">
      <c r="B147" s="263"/>
      <c r="C147" s="371" t="s">
        <v>1274</v>
      </c>
      <c r="D147" s="371"/>
      <c r="E147" s="371"/>
      <c r="F147" s="371"/>
      <c r="G147" s="371"/>
      <c r="H147" s="371"/>
      <c r="I147" s="371"/>
      <c r="J147" s="371"/>
      <c r="K147" s="264"/>
    </row>
    <row r="148" spans="2:11" s="1" customFormat="1" ht="17.25" customHeight="1">
      <c r="B148" s="263"/>
      <c r="C148" s="265" t="s">
        <v>1209</v>
      </c>
      <c r="D148" s="265"/>
      <c r="E148" s="265"/>
      <c r="F148" s="265" t="s">
        <v>1210</v>
      </c>
      <c r="G148" s="266"/>
      <c r="H148" s="265" t="s">
        <v>54</v>
      </c>
      <c r="I148" s="265" t="s">
        <v>57</v>
      </c>
      <c r="J148" s="265" t="s">
        <v>1211</v>
      </c>
      <c r="K148" s="264"/>
    </row>
    <row r="149" spans="2:11" s="1" customFormat="1" ht="17.25" customHeight="1">
      <c r="B149" s="263"/>
      <c r="C149" s="267" t="s">
        <v>1212</v>
      </c>
      <c r="D149" s="267"/>
      <c r="E149" s="267"/>
      <c r="F149" s="268" t="s">
        <v>1213</v>
      </c>
      <c r="G149" s="269"/>
      <c r="H149" s="267"/>
      <c r="I149" s="267"/>
      <c r="J149" s="267" t="s">
        <v>1214</v>
      </c>
      <c r="K149" s="264"/>
    </row>
    <row r="150" spans="2:11" s="1" customFormat="1" ht="5.25" customHeight="1">
      <c r="B150" s="275"/>
      <c r="C150" s="270"/>
      <c r="D150" s="270"/>
      <c r="E150" s="270"/>
      <c r="F150" s="270"/>
      <c r="G150" s="271"/>
      <c r="H150" s="270"/>
      <c r="I150" s="270"/>
      <c r="J150" s="270"/>
      <c r="K150" s="298"/>
    </row>
    <row r="151" spans="2:11" s="1" customFormat="1" ht="15" customHeight="1">
      <c r="B151" s="275"/>
      <c r="C151" s="302" t="s">
        <v>1218</v>
      </c>
      <c r="D151" s="252"/>
      <c r="E151" s="252"/>
      <c r="F151" s="303" t="s">
        <v>1215</v>
      </c>
      <c r="G151" s="252"/>
      <c r="H151" s="302" t="s">
        <v>1255</v>
      </c>
      <c r="I151" s="302" t="s">
        <v>1217</v>
      </c>
      <c r="J151" s="302">
        <v>120</v>
      </c>
      <c r="K151" s="298"/>
    </row>
    <row r="152" spans="2:11" s="1" customFormat="1" ht="15" customHeight="1">
      <c r="B152" s="275"/>
      <c r="C152" s="302" t="s">
        <v>1264</v>
      </c>
      <c r="D152" s="252"/>
      <c r="E152" s="252"/>
      <c r="F152" s="303" t="s">
        <v>1215</v>
      </c>
      <c r="G152" s="252"/>
      <c r="H152" s="302" t="s">
        <v>1275</v>
      </c>
      <c r="I152" s="302" t="s">
        <v>1217</v>
      </c>
      <c r="J152" s="302" t="s">
        <v>1266</v>
      </c>
      <c r="K152" s="298"/>
    </row>
    <row r="153" spans="2:11" s="1" customFormat="1" ht="15" customHeight="1">
      <c r="B153" s="275"/>
      <c r="C153" s="302" t="s">
        <v>1163</v>
      </c>
      <c r="D153" s="252"/>
      <c r="E153" s="252"/>
      <c r="F153" s="303" t="s">
        <v>1215</v>
      </c>
      <c r="G153" s="252"/>
      <c r="H153" s="302" t="s">
        <v>1276</v>
      </c>
      <c r="I153" s="302" t="s">
        <v>1217</v>
      </c>
      <c r="J153" s="302" t="s">
        <v>1266</v>
      </c>
      <c r="K153" s="298"/>
    </row>
    <row r="154" spans="2:11" s="1" customFormat="1" ht="15" customHeight="1">
      <c r="B154" s="275"/>
      <c r="C154" s="302" t="s">
        <v>1220</v>
      </c>
      <c r="D154" s="252"/>
      <c r="E154" s="252"/>
      <c r="F154" s="303" t="s">
        <v>1221</v>
      </c>
      <c r="G154" s="252"/>
      <c r="H154" s="302" t="s">
        <v>1255</v>
      </c>
      <c r="I154" s="302" t="s">
        <v>1217</v>
      </c>
      <c r="J154" s="302">
        <v>50</v>
      </c>
      <c r="K154" s="298"/>
    </row>
    <row r="155" spans="2:11" s="1" customFormat="1" ht="15" customHeight="1">
      <c r="B155" s="275"/>
      <c r="C155" s="302" t="s">
        <v>1223</v>
      </c>
      <c r="D155" s="252"/>
      <c r="E155" s="252"/>
      <c r="F155" s="303" t="s">
        <v>1215</v>
      </c>
      <c r="G155" s="252"/>
      <c r="H155" s="302" t="s">
        <v>1255</v>
      </c>
      <c r="I155" s="302" t="s">
        <v>1225</v>
      </c>
      <c r="J155" s="302"/>
      <c r="K155" s="298"/>
    </row>
    <row r="156" spans="2:11" s="1" customFormat="1" ht="15" customHeight="1">
      <c r="B156" s="275"/>
      <c r="C156" s="302" t="s">
        <v>1234</v>
      </c>
      <c r="D156" s="252"/>
      <c r="E156" s="252"/>
      <c r="F156" s="303" t="s">
        <v>1221</v>
      </c>
      <c r="G156" s="252"/>
      <c r="H156" s="302" t="s">
        <v>1255</v>
      </c>
      <c r="I156" s="302" t="s">
        <v>1217</v>
      </c>
      <c r="J156" s="302">
        <v>50</v>
      </c>
      <c r="K156" s="298"/>
    </row>
    <row r="157" spans="2:11" s="1" customFormat="1" ht="15" customHeight="1">
      <c r="B157" s="275"/>
      <c r="C157" s="302" t="s">
        <v>1242</v>
      </c>
      <c r="D157" s="252"/>
      <c r="E157" s="252"/>
      <c r="F157" s="303" t="s">
        <v>1221</v>
      </c>
      <c r="G157" s="252"/>
      <c r="H157" s="302" t="s">
        <v>1255</v>
      </c>
      <c r="I157" s="302" t="s">
        <v>1217</v>
      </c>
      <c r="J157" s="302">
        <v>50</v>
      </c>
      <c r="K157" s="298"/>
    </row>
    <row r="158" spans="2:11" s="1" customFormat="1" ht="15" customHeight="1">
      <c r="B158" s="275"/>
      <c r="C158" s="302" t="s">
        <v>1240</v>
      </c>
      <c r="D158" s="252"/>
      <c r="E158" s="252"/>
      <c r="F158" s="303" t="s">
        <v>1221</v>
      </c>
      <c r="G158" s="252"/>
      <c r="H158" s="302" t="s">
        <v>1255</v>
      </c>
      <c r="I158" s="302" t="s">
        <v>1217</v>
      </c>
      <c r="J158" s="302">
        <v>50</v>
      </c>
      <c r="K158" s="298"/>
    </row>
    <row r="159" spans="2:11" s="1" customFormat="1" ht="15" customHeight="1">
      <c r="B159" s="275"/>
      <c r="C159" s="302" t="s">
        <v>96</v>
      </c>
      <c r="D159" s="252"/>
      <c r="E159" s="252"/>
      <c r="F159" s="303" t="s">
        <v>1215</v>
      </c>
      <c r="G159" s="252"/>
      <c r="H159" s="302" t="s">
        <v>1277</v>
      </c>
      <c r="I159" s="302" t="s">
        <v>1217</v>
      </c>
      <c r="J159" s="302" t="s">
        <v>1278</v>
      </c>
      <c r="K159" s="298"/>
    </row>
    <row r="160" spans="2:11" s="1" customFormat="1" ht="15" customHeight="1">
      <c r="B160" s="275"/>
      <c r="C160" s="302" t="s">
        <v>1279</v>
      </c>
      <c r="D160" s="252"/>
      <c r="E160" s="252"/>
      <c r="F160" s="303" t="s">
        <v>1215</v>
      </c>
      <c r="G160" s="252"/>
      <c r="H160" s="302" t="s">
        <v>1280</v>
      </c>
      <c r="I160" s="302" t="s">
        <v>1250</v>
      </c>
      <c r="J160" s="302"/>
      <c r="K160" s="298"/>
    </row>
    <row r="161" spans="2:11" s="1" customFormat="1" ht="15" customHeight="1">
      <c r="B161" s="304"/>
      <c r="C161" s="284"/>
      <c r="D161" s="284"/>
      <c r="E161" s="284"/>
      <c r="F161" s="284"/>
      <c r="G161" s="284"/>
      <c r="H161" s="284"/>
      <c r="I161" s="284"/>
      <c r="J161" s="284"/>
      <c r="K161" s="305"/>
    </row>
    <row r="162" spans="2:11" s="1" customFormat="1" ht="18.75" customHeight="1">
      <c r="B162" s="286"/>
      <c r="C162" s="296"/>
      <c r="D162" s="296"/>
      <c r="E162" s="296"/>
      <c r="F162" s="306"/>
      <c r="G162" s="296"/>
      <c r="H162" s="296"/>
      <c r="I162" s="296"/>
      <c r="J162" s="296"/>
      <c r="K162" s="286"/>
    </row>
    <row r="163" spans="2:11" s="1" customFormat="1" ht="18.75" customHeight="1">
      <c r="B163" s="259"/>
      <c r="C163" s="259"/>
      <c r="D163" s="259"/>
      <c r="E163" s="259"/>
      <c r="F163" s="259"/>
      <c r="G163" s="259"/>
      <c r="H163" s="259"/>
      <c r="I163" s="259"/>
      <c r="J163" s="259"/>
      <c r="K163" s="259"/>
    </row>
    <row r="164" spans="2:11" s="1" customFormat="1" ht="7.5" customHeight="1">
      <c r="B164" s="241"/>
      <c r="C164" s="242"/>
      <c r="D164" s="242"/>
      <c r="E164" s="242"/>
      <c r="F164" s="242"/>
      <c r="G164" s="242"/>
      <c r="H164" s="242"/>
      <c r="I164" s="242"/>
      <c r="J164" s="242"/>
      <c r="K164" s="243"/>
    </row>
    <row r="165" spans="2:11" s="1" customFormat="1" ht="45" customHeight="1">
      <c r="B165" s="244"/>
      <c r="C165" s="372" t="s">
        <v>1281</v>
      </c>
      <c r="D165" s="372"/>
      <c r="E165" s="372"/>
      <c r="F165" s="372"/>
      <c r="G165" s="372"/>
      <c r="H165" s="372"/>
      <c r="I165" s="372"/>
      <c r="J165" s="372"/>
      <c r="K165" s="245"/>
    </row>
    <row r="166" spans="2:11" s="1" customFormat="1" ht="17.25" customHeight="1">
      <c r="B166" s="244"/>
      <c r="C166" s="265" t="s">
        <v>1209</v>
      </c>
      <c r="D166" s="265"/>
      <c r="E166" s="265"/>
      <c r="F166" s="265" t="s">
        <v>1210</v>
      </c>
      <c r="G166" s="307"/>
      <c r="H166" s="308" t="s">
        <v>54</v>
      </c>
      <c r="I166" s="308" t="s">
        <v>57</v>
      </c>
      <c r="J166" s="265" t="s">
        <v>1211</v>
      </c>
      <c r="K166" s="245"/>
    </row>
    <row r="167" spans="2:11" s="1" customFormat="1" ht="17.25" customHeight="1">
      <c r="B167" s="246"/>
      <c r="C167" s="267" t="s">
        <v>1212</v>
      </c>
      <c r="D167" s="267"/>
      <c r="E167" s="267"/>
      <c r="F167" s="268" t="s">
        <v>1213</v>
      </c>
      <c r="G167" s="309"/>
      <c r="H167" s="310"/>
      <c r="I167" s="310"/>
      <c r="J167" s="267" t="s">
        <v>1214</v>
      </c>
      <c r="K167" s="247"/>
    </row>
    <row r="168" spans="2:11" s="1" customFormat="1" ht="5.25" customHeight="1">
      <c r="B168" s="275"/>
      <c r="C168" s="270"/>
      <c r="D168" s="270"/>
      <c r="E168" s="270"/>
      <c r="F168" s="270"/>
      <c r="G168" s="271"/>
      <c r="H168" s="270"/>
      <c r="I168" s="270"/>
      <c r="J168" s="270"/>
      <c r="K168" s="298"/>
    </row>
    <row r="169" spans="2:11" s="1" customFormat="1" ht="15" customHeight="1">
      <c r="B169" s="275"/>
      <c r="C169" s="252" t="s">
        <v>1218</v>
      </c>
      <c r="D169" s="252"/>
      <c r="E169" s="252"/>
      <c r="F169" s="273" t="s">
        <v>1215</v>
      </c>
      <c r="G169" s="252"/>
      <c r="H169" s="252" t="s">
        <v>1255</v>
      </c>
      <c r="I169" s="252" t="s">
        <v>1217</v>
      </c>
      <c r="J169" s="252">
        <v>120</v>
      </c>
      <c r="K169" s="298"/>
    </row>
    <row r="170" spans="2:11" s="1" customFormat="1" ht="15" customHeight="1">
      <c r="B170" s="275"/>
      <c r="C170" s="252" t="s">
        <v>1264</v>
      </c>
      <c r="D170" s="252"/>
      <c r="E170" s="252"/>
      <c r="F170" s="273" t="s">
        <v>1215</v>
      </c>
      <c r="G170" s="252"/>
      <c r="H170" s="252" t="s">
        <v>1265</v>
      </c>
      <c r="I170" s="252" t="s">
        <v>1217</v>
      </c>
      <c r="J170" s="252" t="s">
        <v>1266</v>
      </c>
      <c r="K170" s="298"/>
    </row>
    <row r="171" spans="2:11" s="1" customFormat="1" ht="15" customHeight="1">
      <c r="B171" s="275"/>
      <c r="C171" s="252" t="s">
        <v>1163</v>
      </c>
      <c r="D171" s="252"/>
      <c r="E171" s="252"/>
      <c r="F171" s="273" t="s">
        <v>1215</v>
      </c>
      <c r="G171" s="252"/>
      <c r="H171" s="252" t="s">
        <v>1282</v>
      </c>
      <c r="I171" s="252" t="s">
        <v>1217</v>
      </c>
      <c r="J171" s="252" t="s">
        <v>1266</v>
      </c>
      <c r="K171" s="298"/>
    </row>
    <row r="172" spans="2:11" s="1" customFormat="1" ht="15" customHeight="1">
      <c r="B172" s="275"/>
      <c r="C172" s="252" t="s">
        <v>1220</v>
      </c>
      <c r="D172" s="252"/>
      <c r="E172" s="252"/>
      <c r="F172" s="273" t="s">
        <v>1221</v>
      </c>
      <c r="G172" s="252"/>
      <c r="H172" s="252" t="s">
        <v>1282</v>
      </c>
      <c r="I172" s="252" t="s">
        <v>1217</v>
      </c>
      <c r="J172" s="252">
        <v>50</v>
      </c>
      <c r="K172" s="298"/>
    </row>
    <row r="173" spans="2:11" s="1" customFormat="1" ht="15" customHeight="1">
      <c r="B173" s="275"/>
      <c r="C173" s="252" t="s">
        <v>1223</v>
      </c>
      <c r="D173" s="252"/>
      <c r="E173" s="252"/>
      <c r="F173" s="273" t="s">
        <v>1215</v>
      </c>
      <c r="G173" s="252"/>
      <c r="H173" s="252" t="s">
        <v>1282</v>
      </c>
      <c r="I173" s="252" t="s">
        <v>1225</v>
      </c>
      <c r="J173" s="252"/>
      <c r="K173" s="298"/>
    </row>
    <row r="174" spans="2:11" s="1" customFormat="1" ht="15" customHeight="1">
      <c r="B174" s="275"/>
      <c r="C174" s="252" t="s">
        <v>1234</v>
      </c>
      <c r="D174" s="252"/>
      <c r="E174" s="252"/>
      <c r="F174" s="273" t="s">
        <v>1221</v>
      </c>
      <c r="G174" s="252"/>
      <c r="H174" s="252" t="s">
        <v>1282</v>
      </c>
      <c r="I174" s="252" t="s">
        <v>1217</v>
      </c>
      <c r="J174" s="252">
        <v>50</v>
      </c>
      <c r="K174" s="298"/>
    </row>
    <row r="175" spans="2:11" s="1" customFormat="1" ht="15" customHeight="1">
      <c r="B175" s="275"/>
      <c r="C175" s="252" t="s">
        <v>1242</v>
      </c>
      <c r="D175" s="252"/>
      <c r="E175" s="252"/>
      <c r="F175" s="273" t="s">
        <v>1221</v>
      </c>
      <c r="G175" s="252"/>
      <c r="H175" s="252" t="s">
        <v>1282</v>
      </c>
      <c r="I175" s="252" t="s">
        <v>1217</v>
      </c>
      <c r="J175" s="252">
        <v>50</v>
      </c>
      <c r="K175" s="298"/>
    </row>
    <row r="176" spans="2:11" s="1" customFormat="1" ht="15" customHeight="1">
      <c r="B176" s="275"/>
      <c r="C176" s="252" t="s">
        <v>1240</v>
      </c>
      <c r="D176" s="252"/>
      <c r="E176" s="252"/>
      <c r="F176" s="273" t="s">
        <v>1221</v>
      </c>
      <c r="G176" s="252"/>
      <c r="H176" s="252" t="s">
        <v>1282</v>
      </c>
      <c r="I176" s="252" t="s">
        <v>1217</v>
      </c>
      <c r="J176" s="252">
        <v>50</v>
      </c>
      <c r="K176" s="298"/>
    </row>
    <row r="177" spans="2:11" s="1" customFormat="1" ht="15" customHeight="1">
      <c r="B177" s="275"/>
      <c r="C177" s="252" t="s">
        <v>121</v>
      </c>
      <c r="D177" s="252"/>
      <c r="E177" s="252"/>
      <c r="F177" s="273" t="s">
        <v>1215</v>
      </c>
      <c r="G177" s="252"/>
      <c r="H177" s="252" t="s">
        <v>1283</v>
      </c>
      <c r="I177" s="252" t="s">
        <v>1284</v>
      </c>
      <c r="J177" s="252"/>
      <c r="K177" s="298"/>
    </row>
    <row r="178" spans="2:11" s="1" customFormat="1" ht="15" customHeight="1">
      <c r="B178" s="275"/>
      <c r="C178" s="252" t="s">
        <v>57</v>
      </c>
      <c r="D178" s="252"/>
      <c r="E178" s="252"/>
      <c r="F178" s="273" t="s">
        <v>1215</v>
      </c>
      <c r="G178" s="252"/>
      <c r="H178" s="252" t="s">
        <v>1285</v>
      </c>
      <c r="I178" s="252" t="s">
        <v>1286</v>
      </c>
      <c r="J178" s="252">
        <v>1</v>
      </c>
      <c r="K178" s="298"/>
    </row>
    <row r="179" spans="2:11" s="1" customFormat="1" ht="15" customHeight="1">
      <c r="B179" s="275"/>
      <c r="C179" s="252" t="s">
        <v>53</v>
      </c>
      <c r="D179" s="252"/>
      <c r="E179" s="252"/>
      <c r="F179" s="273" t="s">
        <v>1215</v>
      </c>
      <c r="G179" s="252"/>
      <c r="H179" s="252" t="s">
        <v>1287</v>
      </c>
      <c r="I179" s="252" t="s">
        <v>1217</v>
      </c>
      <c r="J179" s="252">
        <v>20</v>
      </c>
      <c r="K179" s="298"/>
    </row>
    <row r="180" spans="2:11" s="1" customFormat="1" ht="15" customHeight="1">
      <c r="B180" s="275"/>
      <c r="C180" s="252" t="s">
        <v>54</v>
      </c>
      <c r="D180" s="252"/>
      <c r="E180" s="252"/>
      <c r="F180" s="273" t="s">
        <v>1215</v>
      </c>
      <c r="G180" s="252"/>
      <c r="H180" s="252" t="s">
        <v>1288</v>
      </c>
      <c r="I180" s="252" t="s">
        <v>1217</v>
      </c>
      <c r="J180" s="252">
        <v>255</v>
      </c>
      <c r="K180" s="298"/>
    </row>
    <row r="181" spans="2:11" s="1" customFormat="1" ht="15" customHeight="1">
      <c r="B181" s="275"/>
      <c r="C181" s="252" t="s">
        <v>122</v>
      </c>
      <c r="D181" s="252"/>
      <c r="E181" s="252"/>
      <c r="F181" s="273" t="s">
        <v>1215</v>
      </c>
      <c r="G181" s="252"/>
      <c r="H181" s="252" t="s">
        <v>1179</v>
      </c>
      <c r="I181" s="252" t="s">
        <v>1217</v>
      </c>
      <c r="J181" s="252">
        <v>10</v>
      </c>
      <c r="K181" s="298"/>
    </row>
    <row r="182" spans="2:11" s="1" customFormat="1" ht="15" customHeight="1">
      <c r="B182" s="275"/>
      <c r="C182" s="252" t="s">
        <v>123</v>
      </c>
      <c r="D182" s="252"/>
      <c r="E182" s="252"/>
      <c r="F182" s="273" t="s">
        <v>1215</v>
      </c>
      <c r="G182" s="252"/>
      <c r="H182" s="252" t="s">
        <v>1289</v>
      </c>
      <c r="I182" s="252" t="s">
        <v>1250</v>
      </c>
      <c r="J182" s="252"/>
      <c r="K182" s="298"/>
    </row>
    <row r="183" spans="2:11" s="1" customFormat="1" ht="15" customHeight="1">
      <c r="B183" s="275"/>
      <c r="C183" s="252" t="s">
        <v>1290</v>
      </c>
      <c r="D183" s="252"/>
      <c r="E183" s="252"/>
      <c r="F183" s="273" t="s">
        <v>1215</v>
      </c>
      <c r="G183" s="252"/>
      <c r="H183" s="252" t="s">
        <v>1291</v>
      </c>
      <c r="I183" s="252" t="s">
        <v>1250</v>
      </c>
      <c r="J183" s="252"/>
      <c r="K183" s="298"/>
    </row>
    <row r="184" spans="2:11" s="1" customFormat="1" ht="15" customHeight="1">
      <c r="B184" s="275"/>
      <c r="C184" s="252" t="s">
        <v>1279</v>
      </c>
      <c r="D184" s="252"/>
      <c r="E184" s="252"/>
      <c r="F184" s="273" t="s">
        <v>1215</v>
      </c>
      <c r="G184" s="252"/>
      <c r="H184" s="252" t="s">
        <v>1292</v>
      </c>
      <c r="I184" s="252" t="s">
        <v>1250</v>
      </c>
      <c r="J184" s="252"/>
      <c r="K184" s="298"/>
    </row>
    <row r="185" spans="2:11" s="1" customFormat="1" ht="15" customHeight="1">
      <c r="B185" s="275"/>
      <c r="C185" s="252" t="s">
        <v>125</v>
      </c>
      <c r="D185" s="252"/>
      <c r="E185" s="252"/>
      <c r="F185" s="273" t="s">
        <v>1221</v>
      </c>
      <c r="G185" s="252"/>
      <c r="H185" s="252" t="s">
        <v>1293</v>
      </c>
      <c r="I185" s="252" t="s">
        <v>1217</v>
      </c>
      <c r="J185" s="252">
        <v>50</v>
      </c>
      <c r="K185" s="298"/>
    </row>
    <row r="186" spans="2:11" s="1" customFormat="1" ht="15" customHeight="1">
      <c r="B186" s="275"/>
      <c r="C186" s="252" t="s">
        <v>1294</v>
      </c>
      <c r="D186" s="252"/>
      <c r="E186" s="252"/>
      <c r="F186" s="273" t="s">
        <v>1221</v>
      </c>
      <c r="G186" s="252"/>
      <c r="H186" s="252" t="s">
        <v>1295</v>
      </c>
      <c r="I186" s="252" t="s">
        <v>1296</v>
      </c>
      <c r="J186" s="252"/>
      <c r="K186" s="298"/>
    </row>
    <row r="187" spans="2:11" s="1" customFormat="1" ht="15" customHeight="1">
      <c r="B187" s="275"/>
      <c r="C187" s="252" t="s">
        <v>1297</v>
      </c>
      <c r="D187" s="252"/>
      <c r="E187" s="252"/>
      <c r="F187" s="273" t="s">
        <v>1221</v>
      </c>
      <c r="G187" s="252"/>
      <c r="H187" s="252" t="s">
        <v>1298</v>
      </c>
      <c r="I187" s="252" t="s">
        <v>1296</v>
      </c>
      <c r="J187" s="252"/>
      <c r="K187" s="298"/>
    </row>
    <row r="188" spans="2:11" s="1" customFormat="1" ht="15" customHeight="1">
      <c r="B188" s="275"/>
      <c r="C188" s="252" t="s">
        <v>1299</v>
      </c>
      <c r="D188" s="252"/>
      <c r="E188" s="252"/>
      <c r="F188" s="273" t="s">
        <v>1221</v>
      </c>
      <c r="G188" s="252"/>
      <c r="H188" s="252" t="s">
        <v>1300</v>
      </c>
      <c r="I188" s="252" t="s">
        <v>1296</v>
      </c>
      <c r="J188" s="252"/>
      <c r="K188" s="298"/>
    </row>
    <row r="189" spans="2:11" s="1" customFormat="1" ht="15" customHeight="1">
      <c r="B189" s="275"/>
      <c r="C189" s="311" t="s">
        <v>1301</v>
      </c>
      <c r="D189" s="252"/>
      <c r="E189" s="252"/>
      <c r="F189" s="273" t="s">
        <v>1221</v>
      </c>
      <c r="G189" s="252"/>
      <c r="H189" s="252" t="s">
        <v>1302</v>
      </c>
      <c r="I189" s="252" t="s">
        <v>1303</v>
      </c>
      <c r="J189" s="312" t="s">
        <v>1304</v>
      </c>
      <c r="K189" s="298"/>
    </row>
    <row r="190" spans="2:11" s="1" customFormat="1" ht="15" customHeight="1">
      <c r="B190" s="275"/>
      <c r="C190" s="311" t="s">
        <v>42</v>
      </c>
      <c r="D190" s="252"/>
      <c r="E190" s="252"/>
      <c r="F190" s="273" t="s">
        <v>1215</v>
      </c>
      <c r="G190" s="252"/>
      <c r="H190" s="249" t="s">
        <v>1305</v>
      </c>
      <c r="I190" s="252" t="s">
        <v>1306</v>
      </c>
      <c r="J190" s="252"/>
      <c r="K190" s="298"/>
    </row>
    <row r="191" spans="2:11" s="1" customFormat="1" ht="15" customHeight="1">
      <c r="B191" s="275"/>
      <c r="C191" s="311" t="s">
        <v>1307</v>
      </c>
      <c r="D191" s="252"/>
      <c r="E191" s="252"/>
      <c r="F191" s="273" t="s">
        <v>1215</v>
      </c>
      <c r="G191" s="252"/>
      <c r="H191" s="252" t="s">
        <v>1308</v>
      </c>
      <c r="I191" s="252" t="s">
        <v>1250</v>
      </c>
      <c r="J191" s="252"/>
      <c r="K191" s="298"/>
    </row>
    <row r="192" spans="2:11" s="1" customFormat="1" ht="15" customHeight="1">
      <c r="B192" s="275"/>
      <c r="C192" s="311" t="s">
        <v>1309</v>
      </c>
      <c r="D192" s="252"/>
      <c r="E192" s="252"/>
      <c r="F192" s="273" t="s">
        <v>1215</v>
      </c>
      <c r="G192" s="252"/>
      <c r="H192" s="252" t="s">
        <v>1310</v>
      </c>
      <c r="I192" s="252" t="s">
        <v>1250</v>
      </c>
      <c r="J192" s="252"/>
      <c r="K192" s="298"/>
    </row>
    <row r="193" spans="2:11" s="1" customFormat="1" ht="15" customHeight="1">
      <c r="B193" s="275"/>
      <c r="C193" s="311" t="s">
        <v>1311</v>
      </c>
      <c r="D193" s="252"/>
      <c r="E193" s="252"/>
      <c r="F193" s="273" t="s">
        <v>1221</v>
      </c>
      <c r="G193" s="252"/>
      <c r="H193" s="252" t="s">
        <v>1312</v>
      </c>
      <c r="I193" s="252" t="s">
        <v>1250</v>
      </c>
      <c r="J193" s="252"/>
      <c r="K193" s="298"/>
    </row>
    <row r="194" spans="2:11" s="1" customFormat="1" ht="15" customHeight="1">
      <c r="B194" s="304"/>
      <c r="C194" s="313"/>
      <c r="D194" s="284"/>
      <c r="E194" s="284"/>
      <c r="F194" s="284"/>
      <c r="G194" s="284"/>
      <c r="H194" s="284"/>
      <c r="I194" s="284"/>
      <c r="J194" s="284"/>
      <c r="K194" s="305"/>
    </row>
    <row r="195" spans="2:11" s="1" customFormat="1" ht="18.75" customHeight="1">
      <c r="B195" s="286"/>
      <c r="C195" s="296"/>
      <c r="D195" s="296"/>
      <c r="E195" s="296"/>
      <c r="F195" s="306"/>
      <c r="G195" s="296"/>
      <c r="H195" s="296"/>
      <c r="I195" s="296"/>
      <c r="J195" s="296"/>
      <c r="K195" s="286"/>
    </row>
    <row r="196" spans="2:11" s="1" customFormat="1" ht="18.75" customHeight="1">
      <c r="B196" s="286"/>
      <c r="C196" s="296"/>
      <c r="D196" s="296"/>
      <c r="E196" s="296"/>
      <c r="F196" s="306"/>
      <c r="G196" s="296"/>
      <c r="H196" s="296"/>
      <c r="I196" s="296"/>
      <c r="J196" s="296"/>
      <c r="K196" s="286"/>
    </row>
    <row r="197" spans="2:11" s="1" customFormat="1" ht="18.75" customHeight="1">
      <c r="B197" s="259"/>
      <c r="C197" s="259"/>
      <c r="D197" s="259"/>
      <c r="E197" s="259"/>
      <c r="F197" s="259"/>
      <c r="G197" s="259"/>
      <c r="H197" s="259"/>
      <c r="I197" s="259"/>
      <c r="J197" s="259"/>
      <c r="K197" s="259"/>
    </row>
    <row r="198" spans="2:11" s="1" customFormat="1" ht="13.5">
      <c r="B198" s="241"/>
      <c r="C198" s="242"/>
      <c r="D198" s="242"/>
      <c r="E198" s="242"/>
      <c r="F198" s="242"/>
      <c r="G198" s="242"/>
      <c r="H198" s="242"/>
      <c r="I198" s="242"/>
      <c r="J198" s="242"/>
      <c r="K198" s="243"/>
    </row>
    <row r="199" spans="2:11" s="1" customFormat="1" ht="21">
      <c r="B199" s="244"/>
      <c r="C199" s="372" t="s">
        <v>1313</v>
      </c>
      <c r="D199" s="372"/>
      <c r="E199" s="372"/>
      <c r="F199" s="372"/>
      <c r="G199" s="372"/>
      <c r="H199" s="372"/>
      <c r="I199" s="372"/>
      <c r="J199" s="372"/>
      <c r="K199" s="245"/>
    </row>
    <row r="200" spans="2:11" s="1" customFormat="1" ht="25.5" customHeight="1">
      <c r="B200" s="244"/>
      <c r="C200" s="314" t="s">
        <v>1314</v>
      </c>
      <c r="D200" s="314"/>
      <c r="E200" s="314"/>
      <c r="F200" s="314" t="s">
        <v>1315</v>
      </c>
      <c r="G200" s="315"/>
      <c r="H200" s="373" t="s">
        <v>1316</v>
      </c>
      <c r="I200" s="373"/>
      <c r="J200" s="373"/>
      <c r="K200" s="245"/>
    </row>
    <row r="201" spans="2:11" s="1" customFormat="1" ht="5.25" customHeight="1">
      <c r="B201" s="275"/>
      <c r="C201" s="270"/>
      <c r="D201" s="270"/>
      <c r="E201" s="270"/>
      <c r="F201" s="270"/>
      <c r="G201" s="296"/>
      <c r="H201" s="270"/>
      <c r="I201" s="270"/>
      <c r="J201" s="270"/>
      <c r="K201" s="298"/>
    </row>
    <row r="202" spans="2:11" s="1" customFormat="1" ht="15" customHeight="1">
      <c r="B202" s="275"/>
      <c r="C202" s="252" t="s">
        <v>1306</v>
      </c>
      <c r="D202" s="252"/>
      <c r="E202" s="252"/>
      <c r="F202" s="273" t="s">
        <v>43</v>
      </c>
      <c r="G202" s="252"/>
      <c r="H202" s="374" t="s">
        <v>1317</v>
      </c>
      <c r="I202" s="374"/>
      <c r="J202" s="374"/>
      <c r="K202" s="298"/>
    </row>
    <row r="203" spans="2:11" s="1" customFormat="1" ht="15" customHeight="1">
      <c r="B203" s="275"/>
      <c r="C203" s="252"/>
      <c r="D203" s="252"/>
      <c r="E203" s="252"/>
      <c r="F203" s="273" t="s">
        <v>44</v>
      </c>
      <c r="G203" s="252"/>
      <c r="H203" s="374" t="s">
        <v>1318</v>
      </c>
      <c r="I203" s="374"/>
      <c r="J203" s="374"/>
      <c r="K203" s="298"/>
    </row>
    <row r="204" spans="2:11" s="1" customFormat="1" ht="15" customHeight="1">
      <c r="B204" s="275"/>
      <c r="C204" s="252"/>
      <c r="D204" s="252"/>
      <c r="E204" s="252"/>
      <c r="F204" s="273" t="s">
        <v>47</v>
      </c>
      <c r="G204" s="252"/>
      <c r="H204" s="374" t="s">
        <v>1319</v>
      </c>
      <c r="I204" s="374"/>
      <c r="J204" s="374"/>
      <c r="K204" s="298"/>
    </row>
    <row r="205" spans="2:11" s="1" customFormat="1" ht="15" customHeight="1">
      <c r="B205" s="275"/>
      <c r="C205" s="252"/>
      <c r="D205" s="252"/>
      <c r="E205" s="252"/>
      <c r="F205" s="273" t="s">
        <v>45</v>
      </c>
      <c r="G205" s="252"/>
      <c r="H205" s="374" t="s">
        <v>1320</v>
      </c>
      <c r="I205" s="374"/>
      <c r="J205" s="374"/>
      <c r="K205" s="298"/>
    </row>
    <row r="206" spans="2:11" s="1" customFormat="1" ht="15" customHeight="1">
      <c r="B206" s="275"/>
      <c r="C206" s="252"/>
      <c r="D206" s="252"/>
      <c r="E206" s="252"/>
      <c r="F206" s="273" t="s">
        <v>46</v>
      </c>
      <c r="G206" s="252"/>
      <c r="H206" s="374" t="s">
        <v>1321</v>
      </c>
      <c r="I206" s="374"/>
      <c r="J206" s="374"/>
      <c r="K206" s="298"/>
    </row>
    <row r="207" spans="2:11" s="1" customFormat="1" ht="15" customHeight="1">
      <c r="B207" s="275"/>
      <c r="C207" s="252"/>
      <c r="D207" s="252"/>
      <c r="E207" s="252"/>
      <c r="F207" s="273"/>
      <c r="G207" s="252"/>
      <c r="H207" s="252"/>
      <c r="I207" s="252"/>
      <c r="J207" s="252"/>
      <c r="K207" s="298"/>
    </row>
    <row r="208" spans="2:11" s="1" customFormat="1" ht="15" customHeight="1">
      <c r="B208" s="275"/>
      <c r="C208" s="252" t="s">
        <v>1262</v>
      </c>
      <c r="D208" s="252"/>
      <c r="E208" s="252"/>
      <c r="F208" s="273" t="s">
        <v>79</v>
      </c>
      <c r="G208" s="252"/>
      <c r="H208" s="374" t="s">
        <v>1322</v>
      </c>
      <c r="I208" s="374"/>
      <c r="J208" s="374"/>
      <c r="K208" s="298"/>
    </row>
    <row r="209" spans="2:11" s="1" customFormat="1" ht="15" customHeight="1">
      <c r="B209" s="275"/>
      <c r="C209" s="252"/>
      <c r="D209" s="252"/>
      <c r="E209" s="252"/>
      <c r="F209" s="273" t="s">
        <v>1158</v>
      </c>
      <c r="G209" s="252"/>
      <c r="H209" s="374" t="s">
        <v>1159</v>
      </c>
      <c r="I209" s="374"/>
      <c r="J209" s="374"/>
      <c r="K209" s="298"/>
    </row>
    <row r="210" spans="2:11" s="1" customFormat="1" ht="15" customHeight="1">
      <c r="B210" s="275"/>
      <c r="C210" s="252"/>
      <c r="D210" s="252"/>
      <c r="E210" s="252"/>
      <c r="F210" s="273" t="s">
        <v>1156</v>
      </c>
      <c r="G210" s="252"/>
      <c r="H210" s="374" t="s">
        <v>1323</v>
      </c>
      <c r="I210" s="374"/>
      <c r="J210" s="374"/>
      <c r="K210" s="298"/>
    </row>
    <row r="211" spans="2:11" s="1" customFormat="1" ht="15" customHeight="1">
      <c r="B211" s="316"/>
      <c r="C211" s="252"/>
      <c r="D211" s="252"/>
      <c r="E211" s="252"/>
      <c r="F211" s="273" t="s">
        <v>1160</v>
      </c>
      <c r="G211" s="311"/>
      <c r="H211" s="375" t="s">
        <v>1161</v>
      </c>
      <c r="I211" s="375"/>
      <c r="J211" s="375"/>
      <c r="K211" s="317"/>
    </row>
    <row r="212" spans="2:11" s="1" customFormat="1" ht="15" customHeight="1">
      <c r="B212" s="316"/>
      <c r="C212" s="252"/>
      <c r="D212" s="252"/>
      <c r="E212" s="252"/>
      <c r="F212" s="273" t="s">
        <v>1162</v>
      </c>
      <c r="G212" s="311"/>
      <c r="H212" s="375" t="s">
        <v>981</v>
      </c>
      <c r="I212" s="375"/>
      <c r="J212" s="375"/>
      <c r="K212" s="317"/>
    </row>
    <row r="213" spans="2:11" s="1" customFormat="1" ht="15" customHeight="1">
      <c r="B213" s="316"/>
      <c r="C213" s="252"/>
      <c r="D213" s="252"/>
      <c r="E213" s="252"/>
      <c r="F213" s="273"/>
      <c r="G213" s="311"/>
      <c r="H213" s="302"/>
      <c r="I213" s="302"/>
      <c r="J213" s="302"/>
      <c r="K213" s="317"/>
    </row>
    <row r="214" spans="2:11" s="1" customFormat="1" ht="15" customHeight="1">
      <c r="B214" s="316"/>
      <c r="C214" s="252" t="s">
        <v>1286</v>
      </c>
      <c r="D214" s="252"/>
      <c r="E214" s="252"/>
      <c r="F214" s="273">
        <v>1</v>
      </c>
      <c r="G214" s="311"/>
      <c r="H214" s="375" t="s">
        <v>1324</v>
      </c>
      <c r="I214" s="375"/>
      <c r="J214" s="375"/>
      <c r="K214" s="317"/>
    </row>
    <row r="215" spans="2:11" s="1" customFormat="1" ht="15" customHeight="1">
      <c r="B215" s="316"/>
      <c r="C215" s="252"/>
      <c r="D215" s="252"/>
      <c r="E215" s="252"/>
      <c r="F215" s="273">
        <v>2</v>
      </c>
      <c r="G215" s="311"/>
      <c r="H215" s="375" t="s">
        <v>1325</v>
      </c>
      <c r="I215" s="375"/>
      <c r="J215" s="375"/>
      <c r="K215" s="317"/>
    </row>
    <row r="216" spans="2:11" s="1" customFormat="1" ht="15" customHeight="1">
      <c r="B216" s="316"/>
      <c r="C216" s="252"/>
      <c r="D216" s="252"/>
      <c r="E216" s="252"/>
      <c r="F216" s="273">
        <v>3</v>
      </c>
      <c r="G216" s="311"/>
      <c r="H216" s="375" t="s">
        <v>1326</v>
      </c>
      <c r="I216" s="375"/>
      <c r="J216" s="375"/>
      <c r="K216" s="317"/>
    </row>
    <row r="217" spans="2:11" s="1" customFormat="1" ht="15" customHeight="1">
      <c r="B217" s="316"/>
      <c r="C217" s="252"/>
      <c r="D217" s="252"/>
      <c r="E217" s="252"/>
      <c r="F217" s="273">
        <v>4</v>
      </c>
      <c r="G217" s="311"/>
      <c r="H217" s="375" t="s">
        <v>1327</v>
      </c>
      <c r="I217" s="375"/>
      <c r="J217" s="375"/>
      <c r="K217" s="317"/>
    </row>
    <row r="218" spans="2:11" s="1" customFormat="1" ht="12.75" customHeight="1">
      <c r="B218" s="318"/>
      <c r="C218" s="319"/>
      <c r="D218" s="319"/>
      <c r="E218" s="319"/>
      <c r="F218" s="319"/>
      <c r="G218" s="319"/>
      <c r="H218" s="319"/>
      <c r="I218" s="319"/>
      <c r="J218" s="319"/>
      <c r="K218" s="320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DESKTOP-R19VL48\Jára</dc:creator>
  <cp:keywords/>
  <dc:description/>
  <cp:lastModifiedBy>Kuna Jan</cp:lastModifiedBy>
  <dcterms:created xsi:type="dcterms:W3CDTF">2023-02-02T13:36:38Z</dcterms:created>
  <dcterms:modified xsi:type="dcterms:W3CDTF">2023-02-15T06:58:32Z</dcterms:modified>
  <cp:category/>
  <cp:version/>
  <cp:contentType/>
  <cp:contentStatus/>
</cp:coreProperties>
</file>