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1 - Komunikace" sheetId="2" r:id="rId2"/>
    <sheet name="Pokyny pro vyplnění" sheetId="3" r:id="rId3"/>
  </sheets>
  <definedNames>
    <definedName name="_xlnm._FilterDatabase" localSheetId="1" hidden="1">'SO 01 - Komunikace'!$C$91:$K$451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 01 - Komunikace'!$C$4:$J$39,'SO 01 - Komunikace'!$C$45:$J$73,'SO 01 - Komunikace'!$C$79:$K$451</definedName>
    <definedName name="_xlnm.Print_Titles" localSheetId="0">'Rekapitulace stavby'!$52:$52</definedName>
    <definedName name="_xlnm.Print_Titles" localSheetId="1">'SO 01 - Komunikace'!$91:$91</definedName>
  </definedNames>
  <calcPr calcId="162913"/>
</workbook>
</file>

<file path=xl/sharedStrings.xml><?xml version="1.0" encoding="utf-8"?>
<sst xmlns="http://schemas.openxmlformats.org/spreadsheetml/2006/main" count="4200" uniqueCount="837">
  <si>
    <t>Export Komplet</t>
  </si>
  <si>
    <t>VZ</t>
  </si>
  <si>
    <t>2.0</t>
  </si>
  <si>
    <t>ZAMOK</t>
  </si>
  <si>
    <t>False</t>
  </si>
  <si>
    <t>{f49d565d-0dc2-4adc-a22a-90b6f811b5ea}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</si>
  <si>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</si>
  <si>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</si>
  <si>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</si>
  <si>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</si>
  <si>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</si>
  <si>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</si>
  <si>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</si>
  <si>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</si>
  <si>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KAP08a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</si>
  <si>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</si>
  <si>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</si>
  <si>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komunikace ul. Dr. Janského - komunikace</t>
  </si>
  <si>
    <t>KSO:</t>
  </si>
  <si>
    <t/>
  </si>
  <si>
    <t>CC-CZ:</t>
  </si>
  <si>
    <t>Místo:</t>
  </si>
  <si>
    <t>Chomutov</t>
  </si>
  <si>
    <t>Datum:</t>
  </si>
  <si>
    <t>13. 6. 2022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</si>
  <si>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</si>
  <si>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</si>
  <si>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</si>
  <si>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</si>
  <si>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</si>
  <si>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</si>
  <si>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</si>
  <si>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</si>
  <si>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</si>
  <si>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</si>
  <si>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</si>
  <si>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</si>
  <si>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</si>
  <si>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</si>
  <si>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</si>
  <si>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</si>
  <si>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</si>
  <si>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</si>
  <si>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</si>
  <si>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</si>
  <si>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</si>
  <si>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</si>
  <si>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</si>
  <si>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</si>
  <si>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</si>
  <si>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</si>
  <si>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</si>
  <si>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</si>
  <si>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</si>
  <si>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</si>
  <si>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</si>
  <si>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</si>
  <si>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</si>
  <si>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</si>
  <si>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</si>
  <si>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</si>
  <si>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</si>
  <si>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</si>
  <si>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</si>
  <si>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</si>
  <si>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</si>
  <si>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</si>
  <si>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</si>
  <si>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</si>
  <si>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</si>
  <si>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</si>
  <si>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</si>
  <si>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</si>
  <si>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</si>
  <si>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</si>
  <si>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</si>
  <si>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</si>
  <si>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</si>
  <si>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</t>
  </si>
  <si>
    <t>STA</t>
  </si>
  <si>
    <t>1</t>
  </si>
  <si>
    <t>{7557b46d-aded-434f-912b-1569c065cef5}</t>
  </si>
  <si>
    <t>2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</si>
  <si>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</si>
  <si>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</si>
  <si>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</si>
  <si>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</si>
  <si>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</si>
  <si>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</si>
  <si>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</si>
  <si>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</si>
  <si>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</si>
  <si>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</si>
  <si>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</si>
  <si>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</si>
  <si>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</si>
  <si>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</si>
  <si>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</si>
  <si>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</si>
  <si>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</si>
  <si>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</si>
  <si>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</si>
  <si>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</si>
  <si>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</si>
  <si>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</si>
  <si>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</si>
  <si>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</si>
  <si>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</si>
  <si>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</si>
  <si>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</si>
  <si>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</si>
  <si>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</si>
  <si>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</si>
  <si>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</si>
  <si>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</si>
  <si>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</si>
  <si>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</si>
  <si>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</si>
  <si>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</si>
  <si>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</si>
  <si>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</si>
  <si>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</si>
  <si>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</si>
  <si>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</si>
  <si>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02</t>
  </si>
  <si>
    <t>4</t>
  </si>
  <si>
    <t>-381662058</t>
  </si>
  <si>
    <t>Online PSC</t>
  </si>
  <si>
    <t>https://podminky.urs.cz/item/CS_URS_2022_02/111211101</t>
  </si>
  <si>
    <t>VV</t>
  </si>
  <si>
    <t>50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</si>
  <si>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</si>
  <si>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</si>
  <si>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167308650</t>
  </si>
  <si>
    <t>https://podminky.urs.cz/item/CS_URS_2022_02/113107121</t>
  </si>
  <si>
    <t>stávající komunikace (10%)</t>
  </si>
  <si>
    <t>200</t>
  </si>
  <si>
    <t>3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</si>
  <si>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</si>
  <si>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</si>
  <si>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-1260990342</t>
  </si>
  <si>
    <t>https://podminky.urs.cz/item/CS_URS_2022_02/113107132</t>
  </si>
  <si>
    <t>113107141</t>
  </si>
  <si>
    <t>Odstranění podkladů nebo krytů ručně s přemístěním hmot na skládku na vzdálenost do 3 m nebo s naložením na dopravní prostředek živičných, o tl. vrstvy do 50 mm</t>
  </si>
  <si>
    <t>1850108422</t>
  </si>
  <si>
    <t>https://podminky.urs.cz/item/CS_URS_2022_02/113107141</t>
  </si>
  <si>
    <t>komunikace (10%)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</si>
  <si>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</si>
  <si>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</si>
  <si>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</si>
  <si>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-1726149846</t>
  </si>
  <si>
    <t>https://podminky.urs.cz/item/CS_URS_2022_02/113107162</t>
  </si>
  <si>
    <t>stávající chodník</t>
  </si>
  <si>
    <t>127</t>
  </si>
  <si>
    <t>6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</si>
  <si>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</si>
  <si>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</si>
  <si>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-866417783</t>
  </si>
  <si>
    <t>https://podminky.urs.cz/item/CS_URS_2022_02/113107170</t>
  </si>
  <si>
    <t>7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</si>
  <si>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</si>
  <si>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</si>
  <si>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2082296706</t>
  </si>
  <si>
    <t>https://podminky.urs.cz/item/CS_URS_2022_02/113107183</t>
  </si>
  <si>
    <t>8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</si>
  <si>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</si>
  <si>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</si>
  <si>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576026515</t>
  </si>
  <si>
    <t>https://podminky.urs.cz/item/CS_URS_2022_02/113107221</t>
  </si>
  <si>
    <t>stávající komunikace (90%)</t>
  </si>
  <si>
    <t>1800</t>
  </si>
  <si>
    <t>9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</si>
  <si>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</si>
  <si>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</si>
  <si>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-1114811409</t>
  </si>
  <si>
    <t>https://podminky.urs.cz/item/CS_URS_2022_02/113107232</t>
  </si>
  <si>
    <t>10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</si>
  <si>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</si>
  <si>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</si>
  <si>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-1832967926</t>
  </si>
  <si>
    <t>https://podminky.urs.cz/item/CS_URS_2022_02/113154363</t>
  </si>
  <si>
    <t>11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</si>
  <si>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</si>
  <si>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</si>
  <si>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</si>
  <si>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-1904171840</t>
  </si>
  <si>
    <t>https://podminky.urs.cz/item/CS_URS_2022_02/113201112</t>
  </si>
  <si>
    <t>stávající betonové obruby</t>
  </si>
  <si>
    <t>8,6+8+24+56+34+31+31+22</t>
  </si>
  <si>
    <t>Součet</t>
  </si>
  <si>
    <t>12</t>
  </si>
  <si>
    <t>122251105</t>
  </si>
  <si>
    <t>Odkopávky a prokopávky nezapažené strojně v hornině třídy těžitelnosti I skupiny 3 přes 500 do 1 000 m3</t>
  </si>
  <si>
    <t>m3</t>
  </si>
  <si>
    <t>-1967059399</t>
  </si>
  <si>
    <t>https://podminky.urs.cz/item/CS_URS_2022_02/122251105</t>
  </si>
  <si>
    <t>výměna podloží dle PD</t>
  </si>
  <si>
    <t>53*0,5/2</t>
  </si>
  <si>
    <t>207*0,5/2</t>
  </si>
  <si>
    <t>1975*0,5/2</t>
  </si>
  <si>
    <t>13</t>
  </si>
  <si>
    <t>131213701</t>
  </si>
  <si>
    <t>Hloubení nezapažených jam ručně s urovnáním dna do předepsaného profilu a spádu v hornině třídy těžitelnosti I skupiny 3 soudržných</t>
  </si>
  <si>
    <t>-508505044</t>
  </si>
  <si>
    <t>https://podminky.urs.cz/item/CS_URS_2022_02/131213701</t>
  </si>
  <si>
    <t>výsadba keřů</t>
  </si>
  <si>
    <t>96*0,3*0,3*0,3</t>
  </si>
  <si>
    <t>přesun značky</t>
  </si>
  <si>
    <t>0,7*0,4*0,4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</si>
  <si>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</si>
  <si>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</si>
  <si>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</si>
  <si>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2062514741</t>
  </si>
  <si>
    <t>https://podminky.urs.cz/item/CS_URS_2022_02/162751117</t>
  </si>
  <si>
    <t>558,75+2,704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</si>
  <si>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</si>
  <si>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</si>
  <si>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-756443483</t>
  </si>
  <si>
    <t>https://podminky.urs.cz/item/CS_URS_2022_02/162751119</t>
  </si>
  <si>
    <t>561,454*15</t>
  </si>
  <si>
    <t>16</t>
  </si>
  <si>
    <t>167151111</t>
  </si>
  <si>
    <t>Nakládání, skládání a překládání neulehlého výkopku nebo sypaniny strojně nakládání, množství přes 100 m3, z hornin třídy těžitelnosti I, skupiny 1 až 3</t>
  </si>
  <si>
    <t>347196240</t>
  </si>
  <si>
    <t>https://podminky.urs.cz/item/CS_URS_2022_02/167151111</t>
  </si>
  <si>
    <t>561,454</t>
  </si>
  <si>
    <t>17</t>
  </si>
  <si>
    <t>171151112</t>
  </si>
  <si>
    <t>Uložení sypanin do násypů strojně s rozprostřením sypaniny ve vrstvách a s hrubým urovnáním zhutněných z hornin nesoudržných kamenitých</t>
  </si>
  <si>
    <t>2115346916</t>
  </si>
  <si>
    <t>https://podminky.urs.cz/item/CS_URS_2022_02/171151112</t>
  </si>
  <si>
    <t>18</t>
  </si>
  <si>
    <t>M</t>
  </si>
  <si>
    <t>58343930</t>
  </si>
  <si>
    <t>kamenivo drcené hrubé frakce 16/32</t>
  </si>
  <si>
    <t>t</t>
  </si>
  <si>
    <t>-1798827880</t>
  </si>
  <si>
    <t>558,75*2</t>
  </si>
  <si>
    <t>19</t>
  </si>
  <si>
    <t>171152501</t>
  </si>
  <si>
    <t>Zhutnění podloží pod násypy z rostlé horniny třídy těžitelnosti I a II, skupiny 1 až 4 z hornin soudružných a nesoudržných</t>
  </si>
  <si>
    <t>-814354694</t>
  </si>
  <si>
    <t>https://podminky.urs.cz/item/CS_URS_2022_02/171152501</t>
  </si>
  <si>
    <t>53</t>
  </si>
  <si>
    <t>207</t>
  </si>
  <si>
    <t>1975</t>
  </si>
  <si>
    <t>20</t>
  </si>
  <si>
    <t>171201231</t>
  </si>
  <si>
    <t>Poplatek za uložení stavebního odpadu na recyklační skládce (skládkovné) zeminy a kamení zatříděného do Katalogu odpadů pod kódem 17 05 04</t>
  </si>
  <si>
    <t>810335458</t>
  </si>
  <si>
    <t>https://podminky.urs.cz/item/CS_URS_2022_02/171201231</t>
  </si>
  <si>
    <t>561,454*1,8</t>
  </si>
  <si>
    <t>171251201</t>
  </si>
  <si>
    <t>Uložení sypaniny na skládky nebo meziskládky bez hutnění s upravením uložené sypaniny do předepsaného tvaru</t>
  </si>
  <si>
    <t>-1073372953</t>
  </si>
  <si>
    <t>https://podminky.urs.cz/item/CS_URS_2022_02/171251201</t>
  </si>
  <si>
    <t>22</t>
  </si>
  <si>
    <t>181411131</t>
  </si>
  <si>
    <t>Založení trávníku na půdě předem připravené plochy do 1000 m2 výsevem včetně utažení parkového v rovině nebo na svahu do 1:5</t>
  </si>
  <si>
    <t>-679254820</t>
  </si>
  <si>
    <t>https://podminky.urs.cz/item/CS_URS_2022_02/181411131</t>
  </si>
  <si>
    <t>190</t>
  </si>
  <si>
    <t>23</t>
  </si>
  <si>
    <t>00572410</t>
  </si>
  <si>
    <t>osivo směs travní parková</t>
  </si>
  <si>
    <t>kg</t>
  </si>
  <si>
    <t>-27641063</t>
  </si>
  <si>
    <t>190*0,02 'Přepočtené koeficientem množství</t>
  </si>
  <si>
    <t>24</t>
  </si>
  <si>
    <t>182303111</t>
  </si>
  <si>
    <t>Doplnění zeminy nebo substrátu na travnatých plochách tloušťky do 50 mm v rovině nebo na svahu do 1:5</t>
  </si>
  <si>
    <t>572745171</t>
  </si>
  <si>
    <t>https://podminky.urs.cz/item/CS_URS_2022_02/182303111</t>
  </si>
  <si>
    <t>tl.100mm (50mm x 2)</t>
  </si>
  <si>
    <t>190*2</t>
  </si>
  <si>
    <t>25</t>
  </si>
  <si>
    <t>10364101</t>
  </si>
  <si>
    <t>zemina pro terénní úpravy - ornice</t>
  </si>
  <si>
    <t>-429091047</t>
  </si>
  <si>
    <t>190*0,1*1,6</t>
  </si>
  <si>
    <t>26</t>
  </si>
  <si>
    <t>184102211</t>
  </si>
  <si>
    <t>Výsadba keře bez balu do předem vyhloubené jamky se zalitím v rovině nebo na svahu do 1:5 výšky do 1 m v terénu</t>
  </si>
  <si>
    <t>kus</t>
  </si>
  <si>
    <t>-180290015</t>
  </si>
  <si>
    <t>https://podminky.urs.cz/item/CS_URS_2022_02/184102211</t>
  </si>
  <si>
    <t>27</t>
  </si>
  <si>
    <t>02652023X</t>
  </si>
  <si>
    <t>Potentilla fruticosa (Mochna dřevitá)</t>
  </si>
  <si>
    <t>968497114</t>
  </si>
  <si>
    <t>Komunikace pozemní</t>
  </si>
  <si>
    <t>28</t>
  </si>
  <si>
    <t>564831011</t>
  </si>
  <si>
    <t>Podklad ze štěrkodrti ŠD s rozprostřením a zhutněním plochy jednotlivě do 100 m2, po zhutnění tl. 100 mm</t>
  </si>
  <si>
    <t>-680369792</t>
  </si>
  <si>
    <t>https://podminky.urs.cz/item/CS_URS_2022_02/564831011</t>
  </si>
  <si>
    <t>variantní řešení</t>
  </si>
  <si>
    <t>29</t>
  </si>
  <si>
    <t>564851011</t>
  </si>
  <si>
    <t>Podklad ze štěrkodrti ŠD s rozprostřením a zhutněním plochy jednotlivě do 100 m2, po zhutnění tl. 150 mm</t>
  </si>
  <si>
    <t>2074888511</t>
  </si>
  <si>
    <t>https://podminky.urs.cz/item/CS_URS_2022_02/564851011</t>
  </si>
  <si>
    <t>sjezdy</t>
  </si>
  <si>
    <t>43*2</t>
  </si>
  <si>
    <t>10*2</t>
  </si>
  <si>
    <t>30</t>
  </si>
  <si>
    <t>564861111</t>
  </si>
  <si>
    <t>Podklad ze štěrkodrti ŠD s rozprostřením a zhutněním plochy přes 100 m2, po zhutnění tl. 200 mm</t>
  </si>
  <si>
    <t>-660565990</t>
  </si>
  <si>
    <t>https://podminky.urs.cz/item/CS_URS_2022_02/564861111</t>
  </si>
  <si>
    <t>komunikace</t>
  </si>
  <si>
    <t>1828</t>
  </si>
  <si>
    <t>147</t>
  </si>
  <si>
    <t>chodníky</t>
  </si>
  <si>
    <t>184</t>
  </si>
  <si>
    <t>31</t>
  </si>
  <si>
    <t>564911511</t>
  </si>
  <si>
    <t>Podklad nebo podsyp z R-materiálu s rozprostřením a zhutněním plochy přes 100 m2, po zhutnění tl. 50 mm</t>
  </si>
  <si>
    <t>-1452604724</t>
  </si>
  <si>
    <t>https://podminky.urs.cz/item/CS_URS_2022_02/564911511</t>
  </si>
  <si>
    <t>32</t>
  </si>
  <si>
    <t>564952111</t>
  </si>
  <si>
    <t>Podklad z mechanicky zpevněného kameniva MZK (minerální beton) s rozprostřením a s hutněním, po zhutnění tl. 150 mm</t>
  </si>
  <si>
    <t>-1140047058</t>
  </si>
  <si>
    <t>https://podminky.urs.cz/item/CS_URS_2022_02/564952111</t>
  </si>
  <si>
    <t>33</t>
  </si>
  <si>
    <t>565155111</t>
  </si>
  <si>
    <t>Asfaltový beton vrstva podkladní ACP 16 (obalované kamenivo střednězrnné - OKS) s rozprostřením a zhutněním v pruhu šířky přes 1,5 do 3 m, po zhutnění tl. 70 mm</t>
  </si>
  <si>
    <t>1437134446</t>
  </si>
  <si>
    <t>https://podminky.urs.cz/item/CS_URS_2022_02/565155111</t>
  </si>
  <si>
    <t>43</t>
  </si>
  <si>
    <t>34</t>
  </si>
  <si>
    <t>565165101</t>
  </si>
  <si>
    <t>Asfaltový beton vrstva podkladní ACP 16 (obalované kamenivo střednězrnné - OKS) s rozprostřením a zhutněním v pruhu šířky do 1,5 m, po zhutnění tl. 80 mm</t>
  </si>
  <si>
    <t>-1553475861</t>
  </si>
  <si>
    <t>https://podminky.urs.cz/item/CS_URS_2022_02/565165101</t>
  </si>
  <si>
    <t>35</t>
  </si>
  <si>
    <t>567132115</t>
  </si>
  <si>
    <t>Podklad ze směsi stmelené cementem SC bez dilatačních spár, s rozprostřením a zhutněním SC C 8/10 (KSC I), po zhutnění tl. 200 mm</t>
  </si>
  <si>
    <t>-1986782146</t>
  </si>
  <si>
    <t>https://podminky.urs.cz/item/CS_URS_2022_02/567132115</t>
  </si>
  <si>
    <t>36</t>
  </si>
  <si>
    <t>573211106</t>
  </si>
  <si>
    <t>Postřik spojovací PS bez posypu kamenivem z asfaltu silničního, v množství 0,20 kg/m2</t>
  </si>
  <si>
    <t>69491934</t>
  </si>
  <si>
    <t>https://podminky.urs.cz/item/CS_URS_2022_02/573211106</t>
  </si>
  <si>
    <t>napojení na sjezd k bytovému domu</t>
  </si>
  <si>
    <t>37</t>
  </si>
  <si>
    <t>577134031</t>
  </si>
  <si>
    <t>Asfaltový beton vrstva obrusná ACO 11 (ABS) s rozprostřením a se zhutněním z modifikovaného asfaltu v pruhu šířky do 1,5 m, po zhutnění tl. 40 mm</t>
  </si>
  <si>
    <t>-1567822393</t>
  </si>
  <si>
    <t>https://podminky.urs.cz/item/CS_URS_2022_02/577134031</t>
  </si>
  <si>
    <t>38</t>
  </si>
  <si>
    <t>577143111</t>
  </si>
  <si>
    <t>Asfaltový beton vrstva obrusná ACO 8 (ABJ) s rozprostřením a se zhutněním z nemodifikovaného asfaltu v pruhu šířky do 3 m, po zhutnění tl. 50 mm</t>
  </si>
  <si>
    <t>-521603373</t>
  </si>
  <si>
    <t>https://podminky.urs.cz/item/CS_URS_2022_02/577143111</t>
  </si>
  <si>
    <t>39</t>
  </si>
  <si>
    <t>577144031</t>
  </si>
  <si>
    <t>Asfaltový beton vrstva obrusná ACO 11 (ABS) s rozprostřením a se zhutněním z modifikovaného asfaltu v pruhu šířky do 1,5 m, po zhutnění tl. 50 mm</t>
  </si>
  <si>
    <t>-1407618325</t>
  </si>
  <si>
    <t>https://podminky.urs.cz/item/CS_URS_2022_02/577144031</t>
  </si>
  <si>
    <t>40</t>
  </si>
  <si>
    <t>577144131</t>
  </si>
  <si>
    <t>Asfaltový beton vrstva obrusná ACO 11 (ABS) s rozprostřením a se zhutněním z modifikovaného asfaltu v pruhu šířky přes do 1,5 do 3 m, po zhutnění tl. 50 mm</t>
  </si>
  <si>
    <t>-1942862813</t>
  </si>
  <si>
    <t>https://podminky.urs.cz/item/CS_URS_2022_02/577144131</t>
  </si>
  <si>
    <t>41</t>
  </si>
  <si>
    <t>577154131</t>
  </si>
  <si>
    <t>Asfaltový beton vrstva obrusná ACO 11 (ABS) s rozprostřením a se zhutněním z modifikovaného asfaltu v pruhu šířky přes do 1,5 do 3 m, po zhutnění tl. 60 mm</t>
  </si>
  <si>
    <t>1386531031</t>
  </si>
  <si>
    <t>https://podminky.urs.cz/item/CS_URS_2022_02/577154131</t>
  </si>
  <si>
    <t>42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</si>
  <si>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</si>
  <si>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</si>
  <si>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-433865027</t>
  </si>
  <si>
    <t>https://podminky.urs.cz/item/CS_URS_2022_02/596212210</t>
  </si>
  <si>
    <t xml:space="preserve">sjezdy </t>
  </si>
  <si>
    <t>59245226</t>
  </si>
  <si>
    <t>dlažba tvar obdélník betonová pro nevidomé 200x100x80mm barevná</t>
  </si>
  <si>
    <t>1228391226</t>
  </si>
  <si>
    <t>33*1,03 'Přepočtené koeficientem množství</t>
  </si>
  <si>
    <t>Úpravy povrchů, podlahy a osazování výplní</t>
  </si>
  <si>
    <t>44</t>
  </si>
  <si>
    <t>915241111</t>
  </si>
  <si>
    <t>Bezpečnostní barevný povrch vozovek červený pro podklad asfaltový</t>
  </si>
  <si>
    <t>16551536</t>
  </si>
  <si>
    <t>https://podminky.urs.cz/item/CS_URS_2022_02/915241111</t>
  </si>
  <si>
    <t>Trubní vedení</t>
  </si>
  <si>
    <t>45</t>
  </si>
  <si>
    <t>871315241</t>
  </si>
  <si>
    <t>Kanalizační potrubí z tvrdého PVC v otevřeném výkopu ve sklonu do 20 %, hladkého plnostěnného vícevrstvého, tuhost třídy SN 12 DN 150</t>
  </si>
  <si>
    <t>63681519</t>
  </si>
  <si>
    <t>https://podminky.urs.cz/item/CS_URS_2022_02/871315241</t>
  </si>
  <si>
    <t>3*2</t>
  </si>
  <si>
    <t>46</t>
  </si>
  <si>
    <t>895941111</t>
  </si>
  <si>
    <t>Zřízení vpusti kanalizační uliční z betonových dílců typ UV-50 normální</t>
  </si>
  <si>
    <t>-765141977</t>
  </si>
  <si>
    <t>uliční vpusť</t>
  </si>
  <si>
    <t>47</t>
  </si>
  <si>
    <t>59223852</t>
  </si>
  <si>
    <t>dno pro uliční vpusť s kalovou prohlubní betonové 450x300x50mm</t>
  </si>
  <si>
    <t>-30456960</t>
  </si>
  <si>
    <t>48</t>
  </si>
  <si>
    <t>59223854</t>
  </si>
  <si>
    <t>skruž pro uliční vpusť s výtokovým otvorem PVC betonová 450x350x50mm</t>
  </si>
  <si>
    <t>275257292</t>
  </si>
  <si>
    <t>49</t>
  </si>
  <si>
    <t>59223856</t>
  </si>
  <si>
    <t>skruž pro uliční vpusť horní betonová 450x195x50mm</t>
  </si>
  <si>
    <t>-1015735692</t>
  </si>
  <si>
    <t>59223860</t>
  </si>
  <si>
    <t>skruž pro uliční vpusť středová betonová 450x195x50mm</t>
  </si>
  <si>
    <t>-2084220211</t>
  </si>
  <si>
    <t>51</t>
  </si>
  <si>
    <t>59223874</t>
  </si>
  <si>
    <t>koš vysoký pro uliční vpusti žárově Pz plech pro rám 500/300mm</t>
  </si>
  <si>
    <t>-1742453475</t>
  </si>
  <si>
    <t>52</t>
  </si>
  <si>
    <t>55242320</t>
  </si>
  <si>
    <t>mříž vtoková litinová plochá 500x500mm</t>
  </si>
  <si>
    <t>776785814</t>
  </si>
  <si>
    <t>899331111</t>
  </si>
  <si>
    <t>Výšková úprava uličního vstupu nebo vpusti do 200 mm zvýšením poklopu</t>
  </si>
  <si>
    <t>261115406</t>
  </si>
  <si>
    <t>https://podminky.urs.cz/item/CS_URS_2022_02/899331111</t>
  </si>
  <si>
    <t>54</t>
  </si>
  <si>
    <t>899722112</t>
  </si>
  <si>
    <t>Krytí potrubí z plastů výstražnou fólií z PVC šířky 25 cm</t>
  </si>
  <si>
    <t>-1639936715</t>
  </si>
  <si>
    <t>https://podminky.urs.cz/item/CS_URS_2022_02/899722112</t>
  </si>
  <si>
    <t>55</t>
  </si>
  <si>
    <t>R0411811</t>
  </si>
  <si>
    <t>Bourání vpustí velikosti z prefabrikovaných skruží</t>
  </si>
  <si>
    <t>985770671</t>
  </si>
  <si>
    <t>Stávající uliční vpust</t>
  </si>
  <si>
    <t>56</t>
  </si>
  <si>
    <t>R13844</t>
  </si>
  <si>
    <t>Vyčištění stávajících uličních vpustí</t>
  </si>
  <si>
    <t>-1623373986</t>
  </si>
  <si>
    <t>Ostatní konstrukce a práce, bourání</t>
  </si>
  <si>
    <t>57</t>
  </si>
  <si>
    <t>914111111</t>
  </si>
  <si>
    <t>Montáž svislé dopravní značky základní velikosti do 1 m2 objímkami na sloupky nebo konzoly</t>
  </si>
  <si>
    <t>-117335745</t>
  </si>
  <si>
    <t>https://podminky.urs.cz/item/CS_URS_2022_02/914111111</t>
  </si>
  <si>
    <t>přesun stávající značky</t>
  </si>
  <si>
    <t>B28</t>
  </si>
  <si>
    <t>výměna stávající značky</t>
  </si>
  <si>
    <t>E2b</t>
  </si>
  <si>
    <t>58</t>
  </si>
  <si>
    <t>40445647</t>
  </si>
  <si>
    <t>dodatkové tabulky E1, E2a,b , E6, E9, E10 E12c, E17 500x500mm</t>
  </si>
  <si>
    <t>-14417995</t>
  </si>
  <si>
    <t>59</t>
  </si>
  <si>
    <t>914511111</t>
  </si>
  <si>
    <t>Montáž sloupku dopravních značek délky do 3,5 m do betonového základu</t>
  </si>
  <si>
    <t>1178690604</t>
  </si>
  <si>
    <t>https://podminky.urs.cz/item/CS_URS_2022_02/914511111</t>
  </si>
  <si>
    <t>60</t>
  </si>
  <si>
    <t>915211112</t>
  </si>
  <si>
    <t>Vodorovné dopravní značení stříkaným plastem dělící čára šířky 125 mm souvislá bílá retroreflexní</t>
  </si>
  <si>
    <t>1592184554</t>
  </si>
  <si>
    <t>https://podminky.urs.cz/item/CS_URS_2022_02/915211112</t>
  </si>
  <si>
    <t>V4</t>
  </si>
  <si>
    <t>3,2+26+108+7,5+60+15+26+3</t>
  </si>
  <si>
    <t>15+6+25+16+14</t>
  </si>
  <si>
    <t>61</t>
  </si>
  <si>
    <t>915211122</t>
  </si>
  <si>
    <t>Vodorovné dopravní značení stříkaným plastem dělící čára šířky 125 mm přerušovaná bílá retroreflexní</t>
  </si>
  <si>
    <t>-2106355379</t>
  </si>
  <si>
    <t>https://podminky.urs.cz/item/CS_URS_2022_02/915211122</t>
  </si>
  <si>
    <t>V1a</t>
  </si>
  <si>
    <t>28+204+9+9+17</t>
  </si>
  <si>
    <t>62</t>
  </si>
  <si>
    <t>915221112</t>
  </si>
  <si>
    <t>Vodorovné dopravní značení stříkaným plastem vodící čára bílá šířky 250 mm souvislá retroreflexní</t>
  </si>
  <si>
    <t>-1009625233</t>
  </si>
  <si>
    <t>https://podminky.urs.cz/item/CS_URS_2022_02/915221112</t>
  </si>
  <si>
    <t>V2b</t>
  </si>
  <si>
    <t>8+5</t>
  </si>
  <si>
    <t>63</t>
  </si>
  <si>
    <t>915221122</t>
  </si>
  <si>
    <t>Vodorovné dopravní značení stříkaným plastem vodící čára bílá šířky 250 mm přerušovaná retroreflexní</t>
  </si>
  <si>
    <t>1891172911</t>
  </si>
  <si>
    <t>https://podminky.urs.cz/item/CS_URS_2022_02/915221122</t>
  </si>
  <si>
    <t>28,5+24</t>
  </si>
  <si>
    <t>V10</t>
  </si>
  <si>
    <t>17+64+67+25+22+20</t>
  </si>
  <si>
    <t>64</t>
  </si>
  <si>
    <t>915231112</t>
  </si>
  <si>
    <t>Vodorovné dopravní značení stříkaným plastem přechody pro chodce, šipky, symboly nápisy bílé retroreflexní</t>
  </si>
  <si>
    <t>1591849720</t>
  </si>
  <si>
    <t>https://podminky.urs.cz/item/CS_URS_2022_02/915231112</t>
  </si>
  <si>
    <t>V7a</t>
  </si>
  <si>
    <t>6,1*4</t>
  </si>
  <si>
    <t>7,1*3</t>
  </si>
  <si>
    <t>V13</t>
  </si>
  <si>
    <t>65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</si>
  <si>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</si>
  <si>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</si>
  <si>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1794664459</t>
  </si>
  <si>
    <t>https://podminky.urs.cz/item/CS_URS_2022_02/916131213</t>
  </si>
  <si>
    <t>BO 15/25</t>
  </si>
  <si>
    <t>8,6+24,1+105+4+22+4,3+5+8</t>
  </si>
  <si>
    <t>66</t>
  </si>
  <si>
    <t>59217031</t>
  </si>
  <si>
    <t>obrubník betonový silniční 1000x150x250mm</t>
  </si>
  <si>
    <t>684111106</t>
  </si>
  <si>
    <t>181*1,04 'Přepočtené koeficientem množství</t>
  </si>
  <si>
    <t>67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</si>
  <si>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</si>
  <si>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</si>
  <si>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-1603894910</t>
  </si>
  <si>
    <t>https://podminky.urs.cz/item/CS_URS_2022_02/916231213</t>
  </si>
  <si>
    <t>BO 8/25</t>
  </si>
  <si>
    <t>6,4+37+51+22+3,5+11+21+7</t>
  </si>
  <si>
    <t>68</t>
  </si>
  <si>
    <t>59217016</t>
  </si>
  <si>
    <t>obrubník betonový chodníkový 1000x80x250mm</t>
  </si>
  <si>
    <t>454247211</t>
  </si>
  <si>
    <t>158,9*1,04 'Přepočtené koeficientem množství</t>
  </si>
  <si>
    <t>69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</si>
  <si>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</si>
  <si>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</si>
  <si>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-166030675</t>
  </si>
  <si>
    <t>https://podminky.urs.cz/item/CS_URS_2022_02/919121122</t>
  </si>
  <si>
    <t>132+24+21+25+18+30</t>
  </si>
  <si>
    <t>70</t>
  </si>
  <si>
    <t>919735113</t>
  </si>
  <si>
    <t>Řezání stávajícího živičného krytu nebo podkladu hloubky přes 100 do 150 mm</t>
  </si>
  <si>
    <t>-790346512</t>
  </si>
  <si>
    <t>https://podminky.urs.cz/item/CS_URS_2022_02/919735113</t>
  </si>
  <si>
    <t>71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</si>
  <si>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</si>
  <si>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</si>
  <si>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-1523604897</t>
  </si>
  <si>
    <t>https://podminky.urs.cz/item/CS_URS_2022_02/966006132</t>
  </si>
  <si>
    <t>přesun stávajících značek</t>
  </si>
  <si>
    <t>odstranění stávajících zanček</t>
  </si>
  <si>
    <t>997</t>
  </si>
  <si>
    <t>Přesun sutě</t>
  </si>
  <si>
    <t>72</t>
  </si>
  <si>
    <t>997221571</t>
  </si>
  <si>
    <t>Vodorovná doprava vybouraných hmot bez naložení, ale se složením a s hrubým urovnáním na vzdálenost do 1 km</t>
  </si>
  <si>
    <t>-623019489</t>
  </si>
  <si>
    <t>https://podminky.urs.cz/item/CS_URS_2022_02/997221571</t>
  </si>
  <si>
    <t>73</t>
  </si>
  <si>
    <t>997221579</t>
  </si>
  <si>
    <t>Vodorovná doprava vybouraných hmot bez naložení, ale se složením a s hrubým urovnáním na vzdálenost Příplatek k ceně za každý další i započatý 1 km přes 1 km</t>
  </si>
  <si>
    <t>-1163520449</t>
  </si>
  <si>
    <t>https://podminky.urs.cz/item/CS_URS_2022_02/997221579</t>
  </si>
  <si>
    <t>1995,6*19</t>
  </si>
  <si>
    <t>74</t>
  </si>
  <si>
    <t>997221612</t>
  </si>
  <si>
    <t>Nakládání na dopravní prostředky pro vodorovnou dopravu vybouraných hmot</t>
  </si>
  <si>
    <t>-668414150</t>
  </si>
  <si>
    <t>https://podminky.urs.cz/item/CS_URS_2022_02/997221612</t>
  </si>
  <si>
    <t>1995,6</t>
  </si>
  <si>
    <t>75</t>
  </si>
  <si>
    <t>997221861</t>
  </si>
  <si>
    <t>Poplatek za uložení stavebního odpadu na recyklační skládce (skládkovné) z prostého betonu zatříděného do Katalogu odpadů pod kódem 17 01 01</t>
  </si>
  <si>
    <t>-65611218</t>
  </si>
  <si>
    <t>https://podminky.urs.cz/item/CS_URS_2022_02/997221861</t>
  </si>
  <si>
    <t>0,164</t>
  </si>
  <si>
    <t>5,76</t>
  </si>
  <si>
    <t>62,234</t>
  </si>
  <si>
    <t>1125</t>
  </si>
  <si>
    <t>30,48</t>
  </si>
  <si>
    <t>125</t>
  </si>
  <si>
    <t>76</t>
  </si>
  <si>
    <t>997221873</t>
  </si>
  <si>
    <t>1585471642</t>
  </si>
  <si>
    <t>https://podminky.urs.cz/item/CS_URS_2022_02/997221873</t>
  </si>
  <si>
    <t>36,83</t>
  </si>
  <si>
    <t>306</t>
  </si>
  <si>
    <t>77</t>
  </si>
  <si>
    <t>997221875</t>
  </si>
  <si>
    <t>Poplatek za uložení stavebního odpadu na recyklační skládce (skládkovné) asfaltového bez obsahu dehtu zatříděného do Katalogu odpadů pod kódem 17 03 02</t>
  </si>
  <si>
    <t>-197132072</t>
  </si>
  <si>
    <t>https://podminky.urs.cz/item/CS_URS_2022_02/997221875</t>
  </si>
  <si>
    <t>19,6</t>
  </si>
  <si>
    <t>40,132</t>
  </si>
  <si>
    <t>998</t>
  </si>
  <si>
    <t>Přesun hmot</t>
  </si>
  <si>
    <t>78</t>
  </si>
  <si>
    <t>998223011</t>
  </si>
  <si>
    <t>Přesun hmot pro pozemní komunikace s krytem dlážděným dopravní vzdálenost do 200 m jakékoliv délky objektu</t>
  </si>
  <si>
    <t>-1129511801</t>
  </si>
  <si>
    <t>https://podminky.urs.cz/item/CS_URS_2022_02/998223011</t>
  </si>
  <si>
    <t>HZS</t>
  </si>
  <si>
    <t>Hodinové zúčtovací sazby</t>
  </si>
  <si>
    <t>79</t>
  </si>
  <si>
    <t>HZS1292</t>
  </si>
  <si>
    <t>Hodinové zúčtovací sazby profesí HSV zemní a pomocné práce stavební dělník</t>
  </si>
  <si>
    <t>hod</t>
  </si>
  <si>
    <t>512</t>
  </si>
  <si>
    <t>-1346941831</t>
  </si>
  <si>
    <t>https://podminky.urs.cz/item/CS_URS_2022_02/HZS1292</t>
  </si>
  <si>
    <t>VRN</t>
  </si>
  <si>
    <t>Vedlejší rozpočtové náklady</t>
  </si>
  <si>
    <t>VRN1</t>
  </si>
  <si>
    <t>Průzkumné, geodetické a projektové práce</t>
  </si>
  <si>
    <t>80</t>
  </si>
  <si>
    <t>012103000</t>
  </si>
  <si>
    <t>Geodetické práce před výstavbou</t>
  </si>
  <si>
    <t>nh</t>
  </si>
  <si>
    <t>1024</t>
  </si>
  <si>
    <t>-1399258253</t>
  </si>
  <si>
    <t>HZS Geodet</t>
  </si>
  <si>
    <t>81</t>
  </si>
  <si>
    <t>012203000</t>
  </si>
  <si>
    <t>Geodetické práce při provádění stavby</t>
  </si>
  <si>
    <t>-99416434</t>
  </si>
  <si>
    <t>82</t>
  </si>
  <si>
    <t>012303000</t>
  </si>
  <si>
    <t>Geodetické práce po výstavbě - 3x paré DSPS</t>
  </si>
  <si>
    <t>-2074891563</t>
  </si>
  <si>
    <t>83</t>
  </si>
  <si>
    <t>013254000</t>
  </si>
  <si>
    <t>Dokumentace skutečného provedení stavby - 3x paré</t>
  </si>
  <si>
    <t>1409194762</t>
  </si>
  <si>
    <t>HZS technik odborný</t>
  </si>
  <si>
    <t>VRN3</t>
  </si>
  <si>
    <t>Zařízení staveniště</t>
  </si>
  <si>
    <t>84</t>
  </si>
  <si>
    <t>032903000</t>
  </si>
  <si>
    <t>Náklady na provoz a údržbu vybavení staveniště</t>
  </si>
  <si>
    <t>kpl</t>
  </si>
  <si>
    <t>-1016208600</t>
  </si>
  <si>
    <t>85</t>
  </si>
  <si>
    <t>034103000</t>
  </si>
  <si>
    <t>Oplocení staveniště</t>
  </si>
  <si>
    <t>souhrn</t>
  </si>
  <si>
    <t>137272974</t>
  </si>
  <si>
    <t>86</t>
  </si>
  <si>
    <t>034303000</t>
  </si>
  <si>
    <t>Dopravní značení na staveništi</t>
  </si>
  <si>
    <t>-676139616</t>
  </si>
  <si>
    <t>ocenit DIO, včetně nákladů na následné rozmístění značek</t>
  </si>
  <si>
    <t>87</t>
  </si>
  <si>
    <t>034503000</t>
  </si>
  <si>
    <t>Informační tabule na staveništi</t>
  </si>
  <si>
    <t>-2142442117</t>
  </si>
  <si>
    <t>VRN4</t>
  </si>
  <si>
    <t>Inženýrská činnost</t>
  </si>
  <si>
    <t>88</t>
  </si>
  <si>
    <t>043134000</t>
  </si>
  <si>
    <t>Zkoušky zatěžovací</t>
  </si>
  <si>
    <t>-852647712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</si>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</sst>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3107121" TargetMode="External" /><Relationship Id="rId3" Type="http://schemas.openxmlformats.org/officeDocument/2006/relationships/hyperlink" Target="https://podminky.urs.cz/item/CS_URS_2022_02/113107132" TargetMode="External" /><Relationship Id="rId4" Type="http://schemas.openxmlformats.org/officeDocument/2006/relationships/hyperlink" Target="https://podminky.urs.cz/item/CS_URS_2022_02/113107141" TargetMode="External" /><Relationship Id="rId5" Type="http://schemas.openxmlformats.org/officeDocument/2006/relationships/hyperlink" Target="https://podminky.urs.cz/item/CS_URS_2022_02/113107162" TargetMode="External" /><Relationship Id="rId6" Type="http://schemas.openxmlformats.org/officeDocument/2006/relationships/hyperlink" Target="https://podminky.urs.cz/item/CS_URS_2022_02/113107170" TargetMode="External" /><Relationship Id="rId7" Type="http://schemas.openxmlformats.org/officeDocument/2006/relationships/hyperlink" Target="https://podminky.urs.cz/item/CS_URS_2022_02/113107183" TargetMode="External" /><Relationship Id="rId8" Type="http://schemas.openxmlformats.org/officeDocument/2006/relationships/hyperlink" Target="https://podminky.urs.cz/item/CS_URS_2022_02/113107221" TargetMode="External" /><Relationship Id="rId9" Type="http://schemas.openxmlformats.org/officeDocument/2006/relationships/hyperlink" Target="https://podminky.urs.cz/item/CS_URS_2022_02/113107232" TargetMode="External" /><Relationship Id="rId10" Type="http://schemas.openxmlformats.org/officeDocument/2006/relationships/hyperlink" Target="https://podminky.urs.cz/item/CS_URS_2022_02/113154363" TargetMode="External" /><Relationship Id="rId11" Type="http://schemas.openxmlformats.org/officeDocument/2006/relationships/hyperlink" Target="https://podminky.urs.cz/item/CS_URS_2022_02/113201112" TargetMode="External" /><Relationship Id="rId12" Type="http://schemas.openxmlformats.org/officeDocument/2006/relationships/hyperlink" Target="https://podminky.urs.cz/item/CS_URS_2022_02/122251105" TargetMode="External" /><Relationship Id="rId13" Type="http://schemas.openxmlformats.org/officeDocument/2006/relationships/hyperlink" Target="https://podminky.urs.cz/item/CS_URS_2022_02/131213701" TargetMode="External" /><Relationship Id="rId14" Type="http://schemas.openxmlformats.org/officeDocument/2006/relationships/hyperlink" Target="https://podminky.urs.cz/item/CS_URS_2022_02/162751117" TargetMode="External" /><Relationship Id="rId15" Type="http://schemas.openxmlformats.org/officeDocument/2006/relationships/hyperlink" Target="https://podminky.urs.cz/item/CS_URS_2022_02/162751119" TargetMode="External" /><Relationship Id="rId16" Type="http://schemas.openxmlformats.org/officeDocument/2006/relationships/hyperlink" Target="https://podminky.urs.cz/item/CS_URS_2022_02/167151111" TargetMode="External" /><Relationship Id="rId17" Type="http://schemas.openxmlformats.org/officeDocument/2006/relationships/hyperlink" Target="https://podminky.urs.cz/item/CS_URS_2022_02/171151112" TargetMode="External" /><Relationship Id="rId18" Type="http://schemas.openxmlformats.org/officeDocument/2006/relationships/hyperlink" Target="https://podminky.urs.cz/item/CS_URS_2022_02/171152501" TargetMode="External" /><Relationship Id="rId19" Type="http://schemas.openxmlformats.org/officeDocument/2006/relationships/hyperlink" Target="https://podminky.urs.cz/item/CS_URS_2022_02/171201231" TargetMode="External" /><Relationship Id="rId20" Type="http://schemas.openxmlformats.org/officeDocument/2006/relationships/hyperlink" Target="https://podminky.urs.cz/item/CS_URS_2022_02/171251201" TargetMode="External" /><Relationship Id="rId21" Type="http://schemas.openxmlformats.org/officeDocument/2006/relationships/hyperlink" Target="https://podminky.urs.cz/item/CS_URS_2022_02/181411131" TargetMode="External" /><Relationship Id="rId22" Type="http://schemas.openxmlformats.org/officeDocument/2006/relationships/hyperlink" Target="https://podminky.urs.cz/item/CS_URS_2022_02/182303111" TargetMode="External" /><Relationship Id="rId23" Type="http://schemas.openxmlformats.org/officeDocument/2006/relationships/hyperlink" Target="https://podminky.urs.cz/item/CS_URS_2022_02/184102211" TargetMode="External" /><Relationship Id="rId24" Type="http://schemas.openxmlformats.org/officeDocument/2006/relationships/hyperlink" Target="https://podminky.urs.cz/item/CS_URS_2022_02/564831011" TargetMode="External" /><Relationship Id="rId25" Type="http://schemas.openxmlformats.org/officeDocument/2006/relationships/hyperlink" Target="https://podminky.urs.cz/item/CS_URS_2022_02/564851011" TargetMode="External" /><Relationship Id="rId26" Type="http://schemas.openxmlformats.org/officeDocument/2006/relationships/hyperlink" Target="https://podminky.urs.cz/item/CS_URS_2022_02/564861111" TargetMode="External" /><Relationship Id="rId27" Type="http://schemas.openxmlformats.org/officeDocument/2006/relationships/hyperlink" Target="https://podminky.urs.cz/item/CS_URS_2022_02/564911511" TargetMode="External" /><Relationship Id="rId28" Type="http://schemas.openxmlformats.org/officeDocument/2006/relationships/hyperlink" Target="https://podminky.urs.cz/item/CS_URS_2022_02/564952111" TargetMode="External" /><Relationship Id="rId29" Type="http://schemas.openxmlformats.org/officeDocument/2006/relationships/hyperlink" Target="https://podminky.urs.cz/item/CS_URS_2022_02/565155111" TargetMode="External" /><Relationship Id="rId30" Type="http://schemas.openxmlformats.org/officeDocument/2006/relationships/hyperlink" Target="https://podminky.urs.cz/item/CS_URS_2022_02/565165101" TargetMode="External" /><Relationship Id="rId31" Type="http://schemas.openxmlformats.org/officeDocument/2006/relationships/hyperlink" Target="https://podminky.urs.cz/item/CS_URS_2022_02/567132115" TargetMode="External" /><Relationship Id="rId32" Type="http://schemas.openxmlformats.org/officeDocument/2006/relationships/hyperlink" Target="https://podminky.urs.cz/item/CS_URS_2022_02/573211106" TargetMode="External" /><Relationship Id="rId33" Type="http://schemas.openxmlformats.org/officeDocument/2006/relationships/hyperlink" Target="https://podminky.urs.cz/item/CS_URS_2022_02/577134031" TargetMode="External" /><Relationship Id="rId34" Type="http://schemas.openxmlformats.org/officeDocument/2006/relationships/hyperlink" Target="https://podminky.urs.cz/item/CS_URS_2022_02/577143111" TargetMode="External" /><Relationship Id="rId35" Type="http://schemas.openxmlformats.org/officeDocument/2006/relationships/hyperlink" Target="https://podminky.urs.cz/item/CS_URS_2022_02/577144031" TargetMode="External" /><Relationship Id="rId36" Type="http://schemas.openxmlformats.org/officeDocument/2006/relationships/hyperlink" Target="https://podminky.urs.cz/item/CS_URS_2022_02/577144131" TargetMode="External" /><Relationship Id="rId37" Type="http://schemas.openxmlformats.org/officeDocument/2006/relationships/hyperlink" Target="https://podminky.urs.cz/item/CS_URS_2022_02/577154131" TargetMode="External" /><Relationship Id="rId38" Type="http://schemas.openxmlformats.org/officeDocument/2006/relationships/hyperlink" Target="https://podminky.urs.cz/item/CS_URS_2022_02/596212210" TargetMode="External" /><Relationship Id="rId39" Type="http://schemas.openxmlformats.org/officeDocument/2006/relationships/hyperlink" Target="https://podminky.urs.cz/item/CS_URS_2022_02/915241111" TargetMode="External" /><Relationship Id="rId40" Type="http://schemas.openxmlformats.org/officeDocument/2006/relationships/hyperlink" Target="https://podminky.urs.cz/item/CS_URS_2022_02/871315241" TargetMode="External" /><Relationship Id="rId41" Type="http://schemas.openxmlformats.org/officeDocument/2006/relationships/hyperlink" Target="https://podminky.urs.cz/item/CS_URS_2022_02/899331111" TargetMode="External" /><Relationship Id="rId42" Type="http://schemas.openxmlformats.org/officeDocument/2006/relationships/hyperlink" Target="https://podminky.urs.cz/item/CS_URS_2022_02/899722112" TargetMode="External" /><Relationship Id="rId43" Type="http://schemas.openxmlformats.org/officeDocument/2006/relationships/hyperlink" Target="https://podminky.urs.cz/item/CS_URS_2022_02/914111111" TargetMode="External" /><Relationship Id="rId44" Type="http://schemas.openxmlformats.org/officeDocument/2006/relationships/hyperlink" Target="https://podminky.urs.cz/item/CS_URS_2022_02/914511111" TargetMode="External" /><Relationship Id="rId45" Type="http://schemas.openxmlformats.org/officeDocument/2006/relationships/hyperlink" Target="https://podminky.urs.cz/item/CS_URS_2022_02/915211112" TargetMode="External" /><Relationship Id="rId46" Type="http://schemas.openxmlformats.org/officeDocument/2006/relationships/hyperlink" Target="https://podminky.urs.cz/item/CS_URS_2022_02/915211122" TargetMode="External" /><Relationship Id="rId47" Type="http://schemas.openxmlformats.org/officeDocument/2006/relationships/hyperlink" Target="https://podminky.urs.cz/item/CS_URS_2022_02/915221112" TargetMode="External" /><Relationship Id="rId48" Type="http://schemas.openxmlformats.org/officeDocument/2006/relationships/hyperlink" Target="https://podminky.urs.cz/item/CS_URS_2022_02/915221122" TargetMode="External" /><Relationship Id="rId49" Type="http://schemas.openxmlformats.org/officeDocument/2006/relationships/hyperlink" Target="https://podminky.urs.cz/item/CS_URS_2022_02/915231112" TargetMode="External" /><Relationship Id="rId50" Type="http://schemas.openxmlformats.org/officeDocument/2006/relationships/hyperlink" Target="https://podminky.urs.cz/item/CS_URS_2022_02/916131213" TargetMode="External" /><Relationship Id="rId51" Type="http://schemas.openxmlformats.org/officeDocument/2006/relationships/hyperlink" Target="https://podminky.urs.cz/item/CS_URS_2022_02/916231213" TargetMode="External" /><Relationship Id="rId52" Type="http://schemas.openxmlformats.org/officeDocument/2006/relationships/hyperlink" Target="https://podminky.urs.cz/item/CS_URS_2022_02/919121122" TargetMode="External" /><Relationship Id="rId53" Type="http://schemas.openxmlformats.org/officeDocument/2006/relationships/hyperlink" Target="https://podminky.urs.cz/item/CS_URS_2022_02/919735113" TargetMode="External" /><Relationship Id="rId54" Type="http://schemas.openxmlformats.org/officeDocument/2006/relationships/hyperlink" Target="https://podminky.urs.cz/item/CS_URS_2022_02/966006132" TargetMode="External" /><Relationship Id="rId55" Type="http://schemas.openxmlformats.org/officeDocument/2006/relationships/hyperlink" Target="https://podminky.urs.cz/item/CS_URS_2022_02/997221571" TargetMode="External" /><Relationship Id="rId56" Type="http://schemas.openxmlformats.org/officeDocument/2006/relationships/hyperlink" Target="https://podminky.urs.cz/item/CS_URS_2022_02/997221579" TargetMode="External" /><Relationship Id="rId57" Type="http://schemas.openxmlformats.org/officeDocument/2006/relationships/hyperlink" Target="https://podminky.urs.cz/item/CS_URS_2022_02/997221612" TargetMode="External" /><Relationship Id="rId58" Type="http://schemas.openxmlformats.org/officeDocument/2006/relationships/hyperlink" Target="https://podminky.urs.cz/item/CS_URS_2022_02/997221861" TargetMode="External" /><Relationship Id="rId59" Type="http://schemas.openxmlformats.org/officeDocument/2006/relationships/hyperlink" Target="https://podminky.urs.cz/item/CS_URS_2022_02/997221873" TargetMode="External" /><Relationship Id="rId60" Type="http://schemas.openxmlformats.org/officeDocument/2006/relationships/hyperlink" Target="https://podminky.urs.cz/item/CS_URS_2022_02/997221875" TargetMode="External" /><Relationship Id="rId61" Type="http://schemas.openxmlformats.org/officeDocument/2006/relationships/hyperlink" Target="https://podminky.urs.cz/item/CS_URS_2022_02/998223011" TargetMode="External" /><Relationship Id="rId62" Type="http://schemas.openxmlformats.org/officeDocument/2006/relationships/hyperlink" Target="https://podminky.urs.cz/item/CS_URS_2022_02/HZS1292" TargetMode="External" /><Relationship Id="rId6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25">
      <selection activeCell="L45" sqref="L45:AO4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0" t="s">
        <v>14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3"/>
      <c r="AQ5" s="23"/>
      <c r="AR5" s="21"/>
      <c r="BE5" s="31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2" t="s">
        <v>17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3"/>
      <c r="AQ6" s="23"/>
      <c r="AR6" s="21"/>
      <c r="BE6" s="31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8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8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8"/>
      <c r="BS13" s="18" t="s">
        <v>6</v>
      </c>
    </row>
    <row r="14" spans="2:71" ht="12.75">
      <c r="B14" s="22"/>
      <c r="C14" s="23"/>
      <c r="D14" s="23"/>
      <c r="E14" s="323" t="s">
        <v>30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8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8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8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8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8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8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8"/>
    </row>
    <row r="23" spans="2:57" s="1" customFormat="1" ht="47.25" customHeight="1">
      <c r="B23" s="22"/>
      <c r="C23" s="23"/>
      <c r="D23" s="23"/>
      <c r="E23" s="325" t="s">
        <v>37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23"/>
      <c r="AP23" s="23"/>
      <c r="AQ23" s="23"/>
      <c r="AR23" s="21"/>
      <c r="BE23" s="31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8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6">
        <f>ROUND(AG54,2)</f>
        <v>0</v>
      </c>
      <c r="AL26" s="327"/>
      <c r="AM26" s="327"/>
      <c r="AN26" s="327"/>
      <c r="AO26" s="327"/>
      <c r="AP26" s="37"/>
      <c r="AQ26" s="37"/>
      <c r="AR26" s="40"/>
      <c r="BE26" s="31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8" t="s">
        <v>39</v>
      </c>
      <c r="M28" s="328"/>
      <c r="N28" s="328"/>
      <c r="O28" s="328"/>
      <c r="P28" s="328"/>
      <c r="Q28" s="37"/>
      <c r="R28" s="37"/>
      <c r="S28" s="37"/>
      <c r="T28" s="37"/>
      <c r="U28" s="37"/>
      <c r="V28" s="37"/>
      <c r="W28" s="328" t="s">
        <v>40</v>
      </c>
      <c r="X28" s="328"/>
      <c r="Y28" s="328"/>
      <c r="Z28" s="328"/>
      <c r="AA28" s="328"/>
      <c r="AB28" s="328"/>
      <c r="AC28" s="328"/>
      <c r="AD28" s="328"/>
      <c r="AE28" s="328"/>
      <c r="AF28" s="37"/>
      <c r="AG28" s="37"/>
      <c r="AH28" s="37"/>
      <c r="AI28" s="37"/>
      <c r="AJ28" s="37"/>
      <c r="AK28" s="328" t="s">
        <v>41</v>
      </c>
      <c r="AL28" s="328"/>
      <c r="AM28" s="328"/>
      <c r="AN28" s="328"/>
      <c r="AO28" s="328"/>
      <c r="AP28" s="37"/>
      <c r="AQ28" s="37"/>
      <c r="AR28" s="40"/>
      <c r="BE28" s="318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1">
        <v>0.21</v>
      </c>
      <c r="M29" s="330"/>
      <c r="N29" s="330"/>
      <c r="O29" s="330"/>
      <c r="P29" s="330"/>
      <c r="Q29" s="42"/>
      <c r="R29" s="42"/>
      <c r="S29" s="42"/>
      <c r="T29" s="42"/>
      <c r="U29" s="42"/>
      <c r="V29" s="42"/>
      <c r="W29" s="329">
        <f>ROUND(AZ54,2)</f>
        <v>0</v>
      </c>
      <c r="X29" s="330"/>
      <c r="Y29" s="330"/>
      <c r="Z29" s="330"/>
      <c r="AA29" s="330"/>
      <c r="AB29" s="330"/>
      <c r="AC29" s="330"/>
      <c r="AD29" s="330"/>
      <c r="AE29" s="330"/>
      <c r="AF29" s="42"/>
      <c r="AG29" s="42"/>
      <c r="AH29" s="42"/>
      <c r="AI29" s="42"/>
      <c r="AJ29" s="42"/>
      <c r="AK29" s="329">
        <f>ROUND(AV54,2)</f>
        <v>0</v>
      </c>
      <c r="AL29" s="330"/>
      <c r="AM29" s="330"/>
      <c r="AN29" s="330"/>
      <c r="AO29" s="330"/>
      <c r="AP29" s="42"/>
      <c r="AQ29" s="42"/>
      <c r="AR29" s="43"/>
      <c r="BE29" s="319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1">
        <v>0.15</v>
      </c>
      <c r="M30" s="330"/>
      <c r="N30" s="330"/>
      <c r="O30" s="330"/>
      <c r="P30" s="330"/>
      <c r="Q30" s="42"/>
      <c r="R30" s="42"/>
      <c r="S30" s="42"/>
      <c r="T30" s="42"/>
      <c r="U30" s="42"/>
      <c r="V30" s="42"/>
      <c r="W30" s="329">
        <f>ROUND(BA54,2)</f>
        <v>0</v>
      </c>
      <c r="X30" s="330"/>
      <c r="Y30" s="330"/>
      <c r="Z30" s="330"/>
      <c r="AA30" s="330"/>
      <c r="AB30" s="330"/>
      <c r="AC30" s="330"/>
      <c r="AD30" s="330"/>
      <c r="AE30" s="330"/>
      <c r="AF30" s="42"/>
      <c r="AG30" s="42"/>
      <c r="AH30" s="42"/>
      <c r="AI30" s="42"/>
      <c r="AJ30" s="42"/>
      <c r="AK30" s="329">
        <f>ROUND(AW54,2)</f>
        <v>0</v>
      </c>
      <c r="AL30" s="330"/>
      <c r="AM30" s="330"/>
      <c r="AN30" s="330"/>
      <c r="AO30" s="330"/>
      <c r="AP30" s="42"/>
      <c r="AQ30" s="42"/>
      <c r="AR30" s="43"/>
      <c r="BE30" s="319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1">
        <v>0.21</v>
      </c>
      <c r="M31" s="330"/>
      <c r="N31" s="330"/>
      <c r="O31" s="330"/>
      <c r="P31" s="330"/>
      <c r="Q31" s="42"/>
      <c r="R31" s="42"/>
      <c r="S31" s="42"/>
      <c r="T31" s="42"/>
      <c r="U31" s="42"/>
      <c r="V31" s="42"/>
      <c r="W31" s="329">
        <f>ROUND(BB54,2)</f>
        <v>0</v>
      </c>
      <c r="X31" s="330"/>
      <c r="Y31" s="330"/>
      <c r="Z31" s="330"/>
      <c r="AA31" s="330"/>
      <c r="AB31" s="330"/>
      <c r="AC31" s="330"/>
      <c r="AD31" s="330"/>
      <c r="AE31" s="330"/>
      <c r="AF31" s="42"/>
      <c r="AG31" s="42"/>
      <c r="AH31" s="42"/>
      <c r="AI31" s="42"/>
      <c r="AJ31" s="42"/>
      <c r="AK31" s="329">
        <v>0</v>
      </c>
      <c r="AL31" s="330"/>
      <c r="AM31" s="330"/>
      <c r="AN31" s="330"/>
      <c r="AO31" s="330"/>
      <c r="AP31" s="42"/>
      <c r="AQ31" s="42"/>
      <c r="AR31" s="43"/>
      <c r="BE31" s="319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1">
        <v>0.15</v>
      </c>
      <c r="M32" s="330"/>
      <c r="N32" s="330"/>
      <c r="O32" s="330"/>
      <c r="P32" s="330"/>
      <c r="Q32" s="42"/>
      <c r="R32" s="42"/>
      <c r="S32" s="42"/>
      <c r="T32" s="42"/>
      <c r="U32" s="42"/>
      <c r="V32" s="42"/>
      <c r="W32" s="329">
        <f>ROUND(BC54,2)</f>
        <v>0</v>
      </c>
      <c r="X32" s="330"/>
      <c r="Y32" s="330"/>
      <c r="Z32" s="330"/>
      <c r="AA32" s="330"/>
      <c r="AB32" s="330"/>
      <c r="AC32" s="330"/>
      <c r="AD32" s="330"/>
      <c r="AE32" s="330"/>
      <c r="AF32" s="42"/>
      <c r="AG32" s="42"/>
      <c r="AH32" s="42"/>
      <c r="AI32" s="42"/>
      <c r="AJ32" s="42"/>
      <c r="AK32" s="329">
        <v>0</v>
      </c>
      <c r="AL32" s="330"/>
      <c r="AM32" s="330"/>
      <c r="AN32" s="330"/>
      <c r="AO32" s="330"/>
      <c r="AP32" s="42"/>
      <c r="AQ32" s="42"/>
      <c r="AR32" s="43"/>
      <c r="BE32" s="319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1">
        <v>0</v>
      </c>
      <c r="M33" s="330"/>
      <c r="N33" s="330"/>
      <c r="O33" s="330"/>
      <c r="P33" s="330"/>
      <c r="Q33" s="42"/>
      <c r="R33" s="42"/>
      <c r="S33" s="42"/>
      <c r="T33" s="42"/>
      <c r="U33" s="42"/>
      <c r="V33" s="42"/>
      <c r="W33" s="329">
        <f>ROUND(BD54,2)</f>
        <v>0</v>
      </c>
      <c r="X33" s="330"/>
      <c r="Y33" s="330"/>
      <c r="Z33" s="330"/>
      <c r="AA33" s="330"/>
      <c r="AB33" s="330"/>
      <c r="AC33" s="330"/>
      <c r="AD33" s="330"/>
      <c r="AE33" s="330"/>
      <c r="AF33" s="42"/>
      <c r="AG33" s="42"/>
      <c r="AH33" s="42"/>
      <c r="AI33" s="42"/>
      <c r="AJ33" s="42"/>
      <c r="AK33" s="329">
        <v>0</v>
      </c>
      <c r="AL33" s="330"/>
      <c r="AM33" s="330"/>
      <c r="AN33" s="330"/>
      <c r="AO33" s="33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2" t="s">
        <v>50</v>
      </c>
      <c r="Y35" s="333"/>
      <c r="Z35" s="333"/>
      <c r="AA35" s="333"/>
      <c r="AB35" s="333"/>
      <c r="AC35" s="46"/>
      <c r="AD35" s="46"/>
      <c r="AE35" s="46"/>
      <c r="AF35" s="46"/>
      <c r="AG35" s="46"/>
      <c r="AH35" s="46"/>
      <c r="AI35" s="46"/>
      <c r="AJ35" s="46"/>
      <c r="AK35" s="334">
        <f>SUM(AK26:AK33)</f>
        <v>0</v>
      </c>
      <c r="AL35" s="333"/>
      <c r="AM35" s="333"/>
      <c r="AN35" s="333"/>
      <c r="AO35" s="33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KAP08a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6" t="str">
        <f>K6</f>
        <v>Rekonstrukce komunikace ul. Dr. Janského - komunikace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Chomutov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8" t="str">
        <f>IF(AN8="","",AN8)</f>
        <v>13. 6. 2022</v>
      </c>
      <c r="AN47" s="33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Chomutov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9" t="str">
        <f>IF(E17="","",E17)</f>
        <v>KAP Atelier s.r.o.</v>
      </c>
      <c r="AN49" s="340"/>
      <c r="AO49" s="340"/>
      <c r="AP49" s="340"/>
      <c r="AQ49" s="37"/>
      <c r="AR49" s="40"/>
      <c r="AS49" s="341" t="s">
        <v>52</v>
      </c>
      <c r="AT49" s="34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39" t="str">
        <f>IF(E20="","",E20)</f>
        <v xml:space="preserve"> </v>
      </c>
      <c r="AN50" s="340"/>
      <c r="AO50" s="340"/>
      <c r="AP50" s="340"/>
      <c r="AQ50" s="37"/>
      <c r="AR50" s="40"/>
      <c r="AS50" s="343"/>
      <c r="AT50" s="34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5"/>
      <c r="AT51" s="34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7" t="s">
        <v>53</v>
      </c>
      <c r="D52" s="348"/>
      <c r="E52" s="348"/>
      <c r="F52" s="348"/>
      <c r="G52" s="348"/>
      <c r="H52" s="67"/>
      <c r="I52" s="349" t="s">
        <v>54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50" t="s">
        <v>55</v>
      </c>
      <c r="AH52" s="348"/>
      <c r="AI52" s="348"/>
      <c r="AJ52" s="348"/>
      <c r="AK52" s="348"/>
      <c r="AL52" s="348"/>
      <c r="AM52" s="348"/>
      <c r="AN52" s="349" t="s">
        <v>56</v>
      </c>
      <c r="AO52" s="348"/>
      <c r="AP52" s="348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4">
        <f>ROUND(AG55,2)</f>
        <v>0</v>
      </c>
      <c r="AH54" s="354"/>
      <c r="AI54" s="354"/>
      <c r="AJ54" s="354"/>
      <c r="AK54" s="354"/>
      <c r="AL54" s="354"/>
      <c r="AM54" s="354"/>
      <c r="AN54" s="355">
        <f>SUM(AG54,AT54)</f>
        <v>0</v>
      </c>
      <c r="AO54" s="355"/>
      <c r="AP54" s="355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53" t="s">
        <v>77</v>
      </c>
      <c r="E55" s="353"/>
      <c r="F55" s="353"/>
      <c r="G55" s="353"/>
      <c r="H55" s="353"/>
      <c r="I55" s="90"/>
      <c r="J55" s="353" t="s">
        <v>78</v>
      </c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1">
        <f>'SO 01 - Komunikace'!J30</f>
        <v>0</v>
      </c>
      <c r="AH55" s="352"/>
      <c r="AI55" s="352"/>
      <c r="AJ55" s="352"/>
      <c r="AK55" s="352"/>
      <c r="AL55" s="352"/>
      <c r="AM55" s="352"/>
      <c r="AN55" s="351">
        <f>SUM(AG55,AT55)</f>
        <v>0</v>
      </c>
      <c r="AO55" s="352"/>
      <c r="AP55" s="352"/>
      <c r="AQ55" s="91" t="s">
        <v>79</v>
      </c>
      <c r="AR55" s="92"/>
      <c r="AS55" s="93">
        <v>0</v>
      </c>
      <c r="AT55" s="94">
        <f>ROUND(SUM(AV55:AW55),2)</f>
        <v>0</v>
      </c>
      <c r="AU55" s="95">
        <f>'SO 01 - Komunikace'!P92</f>
        <v>0</v>
      </c>
      <c r="AV55" s="94">
        <f>'SO 01 - Komunikace'!J33</f>
        <v>0</v>
      </c>
      <c r="AW55" s="94">
        <f>'SO 01 - Komunikace'!J34</f>
        <v>0</v>
      </c>
      <c r="AX55" s="94">
        <f>'SO 01 - Komunikace'!J35</f>
        <v>0</v>
      </c>
      <c r="AY55" s="94">
        <f>'SO 01 - Komunikace'!J36</f>
        <v>0</v>
      </c>
      <c r="AZ55" s="94">
        <f>'SO 01 - Komunikace'!F33</f>
        <v>0</v>
      </c>
      <c r="BA55" s="94">
        <f>'SO 01 - Komunikace'!F34</f>
        <v>0</v>
      </c>
      <c r="BB55" s="94">
        <f>'SO 01 - Komunikace'!F35</f>
        <v>0</v>
      </c>
      <c r="BC55" s="94">
        <f>'SO 01 - Komunikace'!F36</f>
        <v>0</v>
      </c>
      <c r="BD55" s="96">
        <f>'SO 01 - Komunikace'!F37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aExvi4QRchKsgF54Uvu1xMHhFvZKFpVqAdJRw9COTYYNRao022Fv7q/8UCNT0l69ZD+hw4zsFhse6dC80DX2eA==" saltValue="OR5HiHOzXKb7Hb3GrLul3Efg+e5UmbVz/k5PG4M1qJU+udtUpNSOM0a5Bi+3Vv9jWg73ehu0Um9yCTN0xb2cO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AT2" s="18" t="s">
        <v>81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82</v>
      </c>
    </row>
    <row r="4" spans="2:46" s="1" customFormat="1" ht="24.95" customHeight="1">
      <c r="B4" s="21"/>
      <c r="D4" s="100" t="s">
        <v>83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6.5" customHeight="1">
      <c r="B7" s="21"/>
      <c r="E7" s="357" t="str">
        <f>'Rekapitulace stavby'!K6</f>
        <v>Rekonstrukce komunikace ul. Dr. Janského - komunikace</v>
      </c>
      <c r="F7" s="358"/>
      <c r="G7" s="358"/>
      <c r="H7" s="358"/>
      <c r="L7" s="21"/>
    </row>
    <row r="8" spans="1:31" s="2" customFormat="1" ht="12" customHeight="1">
      <c r="A8" s="35"/>
      <c r="B8" s="40"/>
      <c r="C8" s="35"/>
      <c r="D8" s="102" t="s">
        <v>84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9" t="s">
        <v>85</v>
      </c>
      <c r="F9" s="360"/>
      <c r="G9" s="360"/>
      <c r="H9" s="360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13. 6. 2022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">
        <v>19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02" t="s">
        <v>28</v>
      </c>
      <c r="J15" s="104" t="s">
        <v>19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29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1" t="str">
        <f>'Rekapitulace stavby'!E14</f>
        <v>Vyplň údaj</v>
      </c>
      <c r="F18" s="362"/>
      <c r="G18" s="362"/>
      <c r="H18" s="362"/>
      <c r="I18" s="102" t="s">
        <v>28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31</v>
      </c>
      <c r="E20" s="35"/>
      <c r="F20" s="35"/>
      <c r="G20" s="35"/>
      <c r="H20" s="35"/>
      <c r="I20" s="102" t="s">
        <v>26</v>
      </c>
      <c r="J20" s="104" t="s">
        <v>19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02" t="s">
        <v>28</v>
      </c>
      <c r="J21" s="104" t="s">
        <v>19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34</v>
      </c>
      <c r="E23" s="35"/>
      <c r="F23" s="35"/>
      <c r="G23" s="35"/>
      <c r="H23" s="35"/>
      <c r="I23" s="102" t="s">
        <v>26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28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36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6"/>
      <c r="B27" s="107"/>
      <c r="C27" s="106"/>
      <c r="D27" s="106"/>
      <c r="E27" s="363" t="s">
        <v>19</v>
      </c>
      <c r="F27" s="363"/>
      <c r="G27" s="363"/>
      <c r="H27" s="363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38</v>
      </c>
      <c r="E30" s="35"/>
      <c r="F30" s="35"/>
      <c r="G30" s="35"/>
      <c r="H30" s="35"/>
      <c r="I30" s="35"/>
      <c r="J30" s="111">
        <f>ROUND(J92,2)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40</v>
      </c>
      <c r="G32" s="35"/>
      <c r="H32" s="35"/>
      <c r="I32" s="112" t="s">
        <v>39</v>
      </c>
      <c r="J32" s="112" t="s">
        <v>41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42</v>
      </c>
      <c r="E33" s="102" t="s">
        <v>43</v>
      </c>
      <c r="F33" s="114">
        <f>ROUND((SUM(BE92:BE451)),2)</f>
        <v>0</v>
      </c>
      <c r="G33" s="35"/>
      <c r="H33" s="35"/>
      <c r="I33" s="115">
        <v>0.21</v>
      </c>
      <c r="J33" s="114">
        <f>ROUND(((SUM(BE92:BE451))*I33),2)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44</v>
      </c>
      <c r="F34" s="114">
        <f>ROUND((SUM(BF92:BF451)),2)</f>
        <v>0</v>
      </c>
      <c r="G34" s="35"/>
      <c r="H34" s="35"/>
      <c r="I34" s="115">
        <v>0.15</v>
      </c>
      <c r="J34" s="114">
        <f>ROUND(((SUM(BF92:BF451))*I34),2)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45</v>
      </c>
      <c r="F35" s="114">
        <f>ROUND((SUM(BG92:BG451)),2)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46</v>
      </c>
      <c r="F36" s="114">
        <f>ROUND((SUM(BH92:BH451)),2)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47</v>
      </c>
      <c r="F37" s="114">
        <f>ROUND((SUM(BI92:BI451)),2)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48</v>
      </c>
      <c r="E39" s="118"/>
      <c r="F39" s="118"/>
      <c r="G39" s="119" t="s">
        <v>49</v>
      </c>
      <c r="H39" s="120" t="s">
        <v>50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86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4" t="str">
        <f>E7</f>
        <v>Rekonstrukce komunikace ul. Dr. Janského - komunikace</v>
      </c>
      <c r="F48" s="365"/>
      <c r="G48" s="365"/>
      <c r="H48" s="365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84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6" t="str">
        <f>E9</f>
        <v>SO 01 - Komunikace</v>
      </c>
      <c r="F50" s="366"/>
      <c r="G50" s="366"/>
      <c r="H50" s="366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Chomutov</v>
      </c>
      <c r="G52" s="37"/>
      <c r="H52" s="37"/>
      <c r="I52" s="30" t="s">
        <v>23</v>
      </c>
      <c r="J52" s="60" t="str">
        <f>IF(J12="","",J12)</f>
        <v>13. 6. 2022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Chomutov</v>
      </c>
      <c r="G54" s="37"/>
      <c r="H54" s="37"/>
      <c r="I54" s="30" t="s">
        <v>31</v>
      </c>
      <c r="J54" s="33" t="str">
        <f>E21</f>
        <v>KAP Atelier s.r.o.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87</v>
      </c>
      <c r="D57" s="128"/>
      <c r="E57" s="128"/>
      <c r="F57" s="128"/>
      <c r="G57" s="128"/>
      <c r="H57" s="128"/>
      <c r="I57" s="128"/>
      <c r="J57" s="129" t="s">
        <v>88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70</v>
      </c>
      <c r="D59" s="37"/>
      <c r="E59" s="37"/>
      <c r="F59" s="37"/>
      <c r="G59" s="37"/>
      <c r="H59" s="37"/>
      <c r="I59" s="37"/>
      <c r="J59" s="78">
        <f>J92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89</v>
      </c>
    </row>
    <row r="60" spans="2:12" s="9" customFormat="1" ht="24.95" customHeight="1">
      <c r="B60" s="131"/>
      <c r="C60" s="132"/>
      <c r="D60" s="133" t="s">
        <v>90</v>
      </c>
      <c r="E60" s="134"/>
      <c r="F60" s="134"/>
      <c r="G60" s="134"/>
      <c r="H60" s="134"/>
      <c r="I60" s="134"/>
      <c r="J60" s="135">
        <f>J93</f>
        <v>0</v>
      </c>
      <c r="K60" s="132"/>
      <c r="L60" s="136"/>
    </row>
    <row r="61" spans="2:12" s="10" customFormat="1" ht="19.9" customHeight="1">
      <c r="B61" s="137"/>
      <c r="C61" s="138"/>
      <c r="D61" s="139" t="s">
        <v>91</v>
      </c>
      <c r="E61" s="140"/>
      <c r="F61" s="140"/>
      <c r="G61" s="140"/>
      <c r="H61" s="140"/>
      <c r="I61" s="140"/>
      <c r="J61" s="141">
        <f>J94</f>
        <v>0</v>
      </c>
      <c r="K61" s="138"/>
      <c r="L61" s="142"/>
    </row>
    <row r="62" spans="2:12" s="10" customFormat="1" ht="19.9" customHeight="1">
      <c r="B62" s="137"/>
      <c r="C62" s="138"/>
      <c r="D62" s="139" t="s">
        <v>92</v>
      </c>
      <c r="E62" s="140"/>
      <c r="F62" s="140"/>
      <c r="G62" s="140"/>
      <c r="H62" s="140"/>
      <c r="I62" s="140"/>
      <c r="J62" s="141">
        <f>J197</f>
        <v>0</v>
      </c>
      <c r="K62" s="138"/>
      <c r="L62" s="142"/>
    </row>
    <row r="63" spans="2:12" s="10" customFormat="1" ht="19.9" customHeight="1">
      <c r="B63" s="137"/>
      <c r="C63" s="138"/>
      <c r="D63" s="139" t="s">
        <v>93</v>
      </c>
      <c r="E63" s="140"/>
      <c r="F63" s="140"/>
      <c r="G63" s="140"/>
      <c r="H63" s="140"/>
      <c r="I63" s="140"/>
      <c r="J63" s="141">
        <f>J289</f>
        <v>0</v>
      </c>
      <c r="K63" s="138"/>
      <c r="L63" s="142"/>
    </row>
    <row r="64" spans="2:12" s="10" customFormat="1" ht="19.9" customHeight="1">
      <c r="B64" s="137"/>
      <c r="C64" s="138"/>
      <c r="D64" s="139" t="s">
        <v>94</v>
      </c>
      <c r="E64" s="140"/>
      <c r="F64" s="140"/>
      <c r="G64" s="140"/>
      <c r="H64" s="140"/>
      <c r="I64" s="140"/>
      <c r="J64" s="141">
        <f>J295</f>
        <v>0</v>
      </c>
      <c r="K64" s="138"/>
      <c r="L64" s="142"/>
    </row>
    <row r="65" spans="2:12" s="10" customFormat="1" ht="19.9" customHeight="1">
      <c r="B65" s="137"/>
      <c r="C65" s="138"/>
      <c r="D65" s="139" t="s">
        <v>95</v>
      </c>
      <c r="E65" s="140"/>
      <c r="F65" s="140"/>
      <c r="G65" s="140"/>
      <c r="H65" s="140"/>
      <c r="I65" s="140"/>
      <c r="J65" s="141">
        <f>J318</f>
        <v>0</v>
      </c>
      <c r="K65" s="138"/>
      <c r="L65" s="142"/>
    </row>
    <row r="66" spans="2:12" s="10" customFormat="1" ht="19.9" customHeight="1">
      <c r="B66" s="137"/>
      <c r="C66" s="138"/>
      <c r="D66" s="139" t="s">
        <v>96</v>
      </c>
      <c r="E66" s="140"/>
      <c r="F66" s="140"/>
      <c r="G66" s="140"/>
      <c r="H66" s="140"/>
      <c r="I66" s="140"/>
      <c r="J66" s="141">
        <f>J392</f>
        <v>0</v>
      </c>
      <c r="K66" s="138"/>
      <c r="L66" s="142"/>
    </row>
    <row r="67" spans="2:12" s="10" customFormat="1" ht="19.9" customHeight="1">
      <c r="B67" s="137"/>
      <c r="C67" s="138"/>
      <c r="D67" s="139" t="s">
        <v>97</v>
      </c>
      <c r="E67" s="140"/>
      <c r="F67" s="140"/>
      <c r="G67" s="140"/>
      <c r="H67" s="140"/>
      <c r="I67" s="140"/>
      <c r="J67" s="141">
        <f>J422</f>
        <v>0</v>
      </c>
      <c r="K67" s="138"/>
      <c r="L67" s="142"/>
    </row>
    <row r="68" spans="2:12" s="9" customFormat="1" ht="24.95" customHeight="1">
      <c r="B68" s="131"/>
      <c r="C68" s="132"/>
      <c r="D68" s="133" t="s">
        <v>98</v>
      </c>
      <c r="E68" s="134"/>
      <c r="F68" s="134"/>
      <c r="G68" s="134"/>
      <c r="H68" s="134"/>
      <c r="I68" s="134"/>
      <c r="J68" s="135">
        <f>J425</f>
        <v>0</v>
      </c>
      <c r="K68" s="132"/>
      <c r="L68" s="136"/>
    </row>
    <row r="69" spans="2:12" s="9" customFormat="1" ht="24.95" customHeight="1">
      <c r="B69" s="131"/>
      <c r="C69" s="132"/>
      <c r="D69" s="133" t="s">
        <v>99</v>
      </c>
      <c r="E69" s="134"/>
      <c r="F69" s="134"/>
      <c r="G69" s="134"/>
      <c r="H69" s="134"/>
      <c r="I69" s="134"/>
      <c r="J69" s="135">
        <f>J428</f>
        <v>0</v>
      </c>
      <c r="K69" s="132"/>
      <c r="L69" s="136"/>
    </row>
    <row r="70" spans="2:12" s="10" customFormat="1" ht="19.9" customHeight="1">
      <c r="B70" s="137"/>
      <c r="C70" s="138"/>
      <c r="D70" s="139" t="s">
        <v>100</v>
      </c>
      <c r="E70" s="140"/>
      <c r="F70" s="140"/>
      <c r="G70" s="140"/>
      <c r="H70" s="140"/>
      <c r="I70" s="140"/>
      <c r="J70" s="141">
        <f>J429</f>
        <v>0</v>
      </c>
      <c r="K70" s="138"/>
      <c r="L70" s="142"/>
    </row>
    <row r="71" spans="2:12" s="10" customFormat="1" ht="19.9" customHeight="1">
      <c r="B71" s="137"/>
      <c r="C71" s="138"/>
      <c r="D71" s="139" t="s">
        <v>101</v>
      </c>
      <c r="E71" s="140"/>
      <c r="F71" s="140"/>
      <c r="G71" s="140"/>
      <c r="H71" s="140"/>
      <c r="I71" s="140"/>
      <c r="J71" s="141">
        <f>J442</f>
        <v>0</v>
      </c>
      <c r="K71" s="138"/>
      <c r="L71" s="142"/>
    </row>
    <row r="72" spans="2:12" s="10" customFormat="1" ht="19.9" customHeight="1">
      <c r="B72" s="137"/>
      <c r="C72" s="138"/>
      <c r="D72" s="139" t="s">
        <v>102</v>
      </c>
      <c r="E72" s="140"/>
      <c r="F72" s="140"/>
      <c r="G72" s="140"/>
      <c r="H72" s="140"/>
      <c r="I72" s="140"/>
      <c r="J72" s="141">
        <f>J450</f>
        <v>0</v>
      </c>
      <c r="K72" s="138"/>
      <c r="L72" s="142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3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103</v>
      </c>
      <c r="D79" s="37"/>
      <c r="E79" s="37"/>
      <c r="F79" s="37"/>
      <c r="G79" s="37"/>
      <c r="H79" s="37"/>
      <c r="I79" s="37"/>
      <c r="J79" s="37"/>
      <c r="K79" s="37"/>
      <c r="L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64" t="str">
        <f>E7</f>
        <v>Rekonstrukce komunikace ul. Dr. Janského - komunikace</v>
      </c>
      <c r="F82" s="365"/>
      <c r="G82" s="365"/>
      <c r="H82" s="365"/>
      <c r="I82" s="37"/>
      <c r="J82" s="37"/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84</v>
      </c>
      <c r="D83" s="37"/>
      <c r="E83" s="37"/>
      <c r="F83" s="37"/>
      <c r="G83" s="37"/>
      <c r="H83" s="37"/>
      <c r="I83" s="37"/>
      <c r="J83" s="37"/>
      <c r="K83" s="37"/>
      <c r="L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36" t="str">
        <f>E9</f>
        <v>SO 01 - Komunikace</v>
      </c>
      <c r="F84" s="366"/>
      <c r="G84" s="366"/>
      <c r="H84" s="366"/>
      <c r="I84" s="37"/>
      <c r="J84" s="37"/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F12</f>
        <v>Chomutov</v>
      </c>
      <c r="G86" s="37"/>
      <c r="H86" s="37"/>
      <c r="I86" s="30" t="s">
        <v>23</v>
      </c>
      <c r="J86" s="60" t="str">
        <f>IF(J12="","",J12)</f>
        <v>13. 6. 2022</v>
      </c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25</v>
      </c>
      <c r="D88" s="37"/>
      <c r="E88" s="37"/>
      <c r="F88" s="28" t="str">
        <f>E15</f>
        <v>Statutární město Chomutov</v>
      </c>
      <c r="G88" s="37"/>
      <c r="H88" s="37"/>
      <c r="I88" s="30" t="s">
        <v>31</v>
      </c>
      <c r="J88" s="33" t="str">
        <f>E21</f>
        <v>KAP Atelier s.r.o.</v>
      </c>
      <c r="K88" s="37"/>
      <c r="L88" s="103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29</v>
      </c>
      <c r="D89" s="37"/>
      <c r="E89" s="37"/>
      <c r="F89" s="28" t="str">
        <f>IF(E18="","",E18)</f>
        <v>Vyplň údaj</v>
      </c>
      <c r="G89" s="37"/>
      <c r="H89" s="37"/>
      <c r="I89" s="30" t="s">
        <v>34</v>
      </c>
      <c r="J89" s="33" t="str">
        <f>E24</f>
        <v xml:space="preserve"> </v>
      </c>
      <c r="K89" s="37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3"/>
      <c r="B91" s="144"/>
      <c r="C91" s="145" t="s">
        <v>104</v>
      </c>
      <c r="D91" s="146" t="s">
        <v>57</v>
      </c>
      <c r="E91" s="146" t="s">
        <v>53</v>
      </c>
      <c r="F91" s="146" t="s">
        <v>54</v>
      </c>
      <c r="G91" s="146" t="s">
        <v>105</v>
      </c>
      <c r="H91" s="146" t="s">
        <v>106</v>
      </c>
      <c r="I91" s="146" t="s">
        <v>107</v>
      </c>
      <c r="J91" s="146" t="s">
        <v>88</v>
      </c>
      <c r="K91" s="147" t="s">
        <v>108</v>
      </c>
      <c r="L91" s="148"/>
      <c r="M91" s="69" t="s">
        <v>19</v>
      </c>
      <c r="N91" s="70" t="s">
        <v>42</v>
      </c>
      <c r="O91" s="70" t="s">
        <v>109</v>
      </c>
      <c r="P91" s="70" t="s">
        <v>110</v>
      </c>
      <c r="Q91" s="70" t="s">
        <v>111</v>
      </c>
      <c r="R91" s="70" t="s">
        <v>112</v>
      </c>
      <c r="S91" s="70" t="s">
        <v>113</v>
      </c>
      <c r="T91" s="71" t="s">
        <v>114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</row>
    <row r="92" spans="1:63" s="2" customFormat="1" ht="22.9" customHeight="1">
      <c r="A92" s="35"/>
      <c r="B92" s="36"/>
      <c r="C92" s="76" t="s">
        <v>115</v>
      </c>
      <c r="D92" s="37"/>
      <c r="E92" s="37"/>
      <c r="F92" s="37"/>
      <c r="G92" s="37"/>
      <c r="H92" s="37"/>
      <c r="I92" s="37"/>
      <c r="J92" s="149">
        <f>BK92</f>
        <v>0</v>
      </c>
      <c r="K92" s="37"/>
      <c r="L92" s="40"/>
      <c r="M92" s="72"/>
      <c r="N92" s="150"/>
      <c r="O92" s="73"/>
      <c r="P92" s="151">
        <f>P93+P425+P428</f>
        <v>0</v>
      </c>
      <c r="Q92" s="73"/>
      <c r="R92" s="151">
        <f>R93+R425+R428</f>
        <v>3697.9213110000005</v>
      </c>
      <c r="S92" s="73"/>
      <c r="T92" s="152">
        <f>T93+T425+T428</f>
        <v>1992.1999999999998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71</v>
      </c>
      <c r="AU92" s="18" t="s">
        <v>89</v>
      </c>
      <c r="BK92" s="153">
        <f>BK93+BK425+BK428</f>
        <v>0</v>
      </c>
    </row>
    <row r="93" spans="2:63" s="12" customFormat="1" ht="25.9" customHeight="1">
      <c r="B93" s="154"/>
      <c r="C93" s="155"/>
      <c r="D93" s="156" t="s">
        <v>71</v>
      </c>
      <c r="E93" s="157" t="s">
        <v>116</v>
      </c>
      <c r="F93" s="157" t="s">
        <v>117</v>
      </c>
      <c r="G93" s="155"/>
      <c r="H93" s="155"/>
      <c r="I93" s="158"/>
      <c r="J93" s="159">
        <f>BK93</f>
        <v>0</v>
      </c>
      <c r="K93" s="155"/>
      <c r="L93" s="160"/>
      <c r="M93" s="161"/>
      <c r="N93" s="162"/>
      <c r="O93" s="162"/>
      <c r="P93" s="163">
        <f>P94+P197+P289+P295+P318+P392+P422</f>
        <v>0</v>
      </c>
      <c r="Q93" s="162"/>
      <c r="R93" s="163">
        <f>R94+R197+R289+R295+R318+R392+R422</f>
        <v>3697.9213110000005</v>
      </c>
      <c r="S93" s="162"/>
      <c r="T93" s="164">
        <f>T94+T197+T289+T295+T318+T392+T422</f>
        <v>1992.1999999999998</v>
      </c>
      <c r="AR93" s="165" t="s">
        <v>80</v>
      </c>
      <c r="AT93" s="166" t="s">
        <v>71</v>
      </c>
      <c r="AU93" s="166" t="s">
        <v>72</v>
      </c>
      <c r="AY93" s="165" t="s">
        <v>118</v>
      </c>
      <c r="BK93" s="167">
        <f>BK94+BK197+BK289+BK295+BK318+BK392+BK422</f>
        <v>0</v>
      </c>
    </row>
    <row r="94" spans="2:63" s="12" customFormat="1" ht="22.9" customHeight="1">
      <c r="B94" s="154"/>
      <c r="C94" s="155"/>
      <c r="D94" s="156" t="s">
        <v>71</v>
      </c>
      <c r="E94" s="168" t="s">
        <v>80</v>
      </c>
      <c r="F94" s="168" t="s">
        <v>119</v>
      </c>
      <c r="G94" s="155"/>
      <c r="H94" s="155"/>
      <c r="I94" s="158"/>
      <c r="J94" s="169">
        <f>BK94</f>
        <v>0</v>
      </c>
      <c r="K94" s="155"/>
      <c r="L94" s="160"/>
      <c r="M94" s="161"/>
      <c r="N94" s="162"/>
      <c r="O94" s="162"/>
      <c r="P94" s="163">
        <f>SUM(P95:P196)</f>
        <v>0</v>
      </c>
      <c r="Q94" s="162"/>
      <c r="R94" s="163">
        <f>SUM(R95:R196)</f>
        <v>1149.8658</v>
      </c>
      <c r="S94" s="162"/>
      <c r="T94" s="164">
        <f>SUM(T95:T196)</f>
        <v>1986.2759999999998</v>
      </c>
      <c r="AR94" s="165" t="s">
        <v>80</v>
      </c>
      <c r="AT94" s="166" t="s">
        <v>71</v>
      </c>
      <c r="AU94" s="166" t="s">
        <v>80</v>
      </c>
      <c r="AY94" s="165" t="s">
        <v>118</v>
      </c>
      <c r="BK94" s="167">
        <f>SUM(BK95:BK196)</f>
        <v>0</v>
      </c>
    </row>
    <row r="95" spans="1:65" s="2" customFormat="1" ht="24.2" customHeight="1">
      <c r="A95" s="35"/>
      <c r="B95" s="36"/>
      <c r="C95" s="170" t="s">
        <v>80</v>
      </c>
      <c r="D95" s="170" t="s">
        <v>120</v>
      </c>
      <c r="E95" s="171" t="s">
        <v>121</v>
      </c>
      <c r="F95" s="172" t="s">
        <v>122</v>
      </c>
      <c r="G95" s="173" t="s">
        <v>123</v>
      </c>
      <c r="H95" s="174">
        <v>50</v>
      </c>
      <c r="I95" s="175"/>
      <c r="J95" s="176">
        <f>ROUND(I95*H95,2)</f>
        <v>0</v>
      </c>
      <c r="K95" s="172" t="s">
        <v>124</v>
      </c>
      <c r="L95" s="40"/>
      <c r="M95" s="177" t="s">
        <v>19</v>
      </c>
      <c r="N95" s="178" t="s">
        <v>43</v>
      </c>
      <c r="O95" s="65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1" t="s">
        <v>125</v>
      </c>
      <c r="AT95" s="181" t="s">
        <v>120</v>
      </c>
      <c r="AU95" s="181" t="s">
        <v>82</v>
      </c>
      <c r="AY95" s="18" t="s">
        <v>118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8" t="s">
        <v>80</v>
      </c>
      <c r="BK95" s="182">
        <f>ROUND(I95*H95,2)</f>
        <v>0</v>
      </c>
      <c r="BL95" s="18" t="s">
        <v>125</v>
      </c>
      <c r="BM95" s="181" t="s">
        <v>126</v>
      </c>
    </row>
    <row r="96" spans="1:47" s="2" customFormat="1" ht="11.25">
      <c r="A96" s="35"/>
      <c r="B96" s="36"/>
      <c r="C96" s="37"/>
      <c r="D96" s="183" t="s">
        <v>127</v>
      </c>
      <c r="E96" s="37"/>
      <c r="F96" s="184" t="s">
        <v>128</v>
      </c>
      <c r="G96" s="37"/>
      <c r="H96" s="37"/>
      <c r="I96" s="185"/>
      <c r="J96" s="37"/>
      <c r="K96" s="37"/>
      <c r="L96" s="40"/>
      <c r="M96" s="186"/>
      <c r="N96" s="187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127</v>
      </c>
      <c r="AU96" s="18" t="s">
        <v>82</v>
      </c>
    </row>
    <row r="97" spans="2:51" s="13" customFormat="1" ht="11.25">
      <c r="B97" s="188"/>
      <c r="C97" s="189"/>
      <c r="D97" s="190" t="s">
        <v>129</v>
      </c>
      <c r="E97" s="191" t="s">
        <v>19</v>
      </c>
      <c r="F97" s="192" t="s">
        <v>130</v>
      </c>
      <c r="G97" s="189"/>
      <c r="H97" s="193">
        <v>50</v>
      </c>
      <c r="I97" s="194"/>
      <c r="J97" s="189"/>
      <c r="K97" s="189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129</v>
      </c>
      <c r="AU97" s="199" t="s">
        <v>82</v>
      </c>
      <c r="AV97" s="13" t="s">
        <v>82</v>
      </c>
      <c r="AW97" s="13" t="s">
        <v>33</v>
      </c>
      <c r="AX97" s="13" t="s">
        <v>80</v>
      </c>
      <c r="AY97" s="199" t="s">
        <v>118</v>
      </c>
    </row>
    <row r="98" spans="1:65" s="2" customFormat="1" ht="24.2" customHeight="1">
      <c r="A98" s="35"/>
      <c r="B98" s="36"/>
      <c r="C98" s="170" t="s">
        <v>82</v>
      </c>
      <c r="D98" s="170" t="s">
        <v>120</v>
      </c>
      <c r="E98" s="171" t="s">
        <v>131</v>
      </c>
      <c r="F98" s="172" t="s">
        <v>132</v>
      </c>
      <c r="G98" s="173" t="s">
        <v>123</v>
      </c>
      <c r="H98" s="174">
        <v>200</v>
      </c>
      <c r="I98" s="175"/>
      <c r="J98" s="176">
        <f>ROUND(I98*H98,2)</f>
        <v>0</v>
      </c>
      <c r="K98" s="172" t="s">
        <v>124</v>
      </c>
      <c r="L98" s="40"/>
      <c r="M98" s="177" t="s">
        <v>19</v>
      </c>
      <c r="N98" s="178" t="s">
        <v>43</v>
      </c>
      <c r="O98" s="65"/>
      <c r="P98" s="179">
        <f>O98*H98</f>
        <v>0</v>
      </c>
      <c r="Q98" s="179">
        <v>0</v>
      </c>
      <c r="R98" s="179">
        <f>Q98*H98</f>
        <v>0</v>
      </c>
      <c r="S98" s="179">
        <v>0.17</v>
      </c>
      <c r="T98" s="180">
        <f>S98*H98</f>
        <v>34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1" t="s">
        <v>125</v>
      </c>
      <c r="AT98" s="181" t="s">
        <v>120</v>
      </c>
      <c r="AU98" s="181" t="s">
        <v>82</v>
      </c>
      <c r="AY98" s="18" t="s">
        <v>118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8" t="s">
        <v>80</v>
      </c>
      <c r="BK98" s="182">
        <f>ROUND(I98*H98,2)</f>
        <v>0</v>
      </c>
      <c r="BL98" s="18" t="s">
        <v>125</v>
      </c>
      <c r="BM98" s="181" t="s">
        <v>133</v>
      </c>
    </row>
    <row r="99" spans="1:47" s="2" customFormat="1" ht="11.25">
      <c r="A99" s="35"/>
      <c r="B99" s="36"/>
      <c r="C99" s="37"/>
      <c r="D99" s="183" t="s">
        <v>127</v>
      </c>
      <c r="E99" s="37"/>
      <c r="F99" s="184" t="s">
        <v>134</v>
      </c>
      <c r="G99" s="37"/>
      <c r="H99" s="37"/>
      <c r="I99" s="185"/>
      <c r="J99" s="37"/>
      <c r="K99" s="37"/>
      <c r="L99" s="40"/>
      <c r="M99" s="186"/>
      <c r="N99" s="187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127</v>
      </c>
      <c r="AU99" s="18" t="s">
        <v>82</v>
      </c>
    </row>
    <row r="100" spans="2:51" s="14" customFormat="1" ht="11.25">
      <c r="B100" s="200"/>
      <c r="C100" s="201"/>
      <c r="D100" s="190" t="s">
        <v>129</v>
      </c>
      <c r="E100" s="202" t="s">
        <v>19</v>
      </c>
      <c r="F100" s="203" t="s">
        <v>135</v>
      </c>
      <c r="G100" s="201"/>
      <c r="H100" s="202" t="s">
        <v>19</v>
      </c>
      <c r="I100" s="204"/>
      <c r="J100" s="201"/>
      <c r="K100" s="201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129</v>
      </c>
      <c r="AU100" s="209" t="s">
        <v>82</v>
      </c>
      <c r="AV100" s="14" t="s">
        <v>80</v>
      </c>
      <c r="AW100" s="14" t="s">
        <v>33</v>
      </c>
      <c r="AX100" s="14" t="s">
        <v>72</v>
      </c>
      <c r="AY100" s="209" t="s">
        <v>118</v>
      </c>
    </row>
    <row r="101" spans="2:51" s="13" customFormat="1" ht="11.25">
      <c r="B101" s="188"/>
      <c r="C101" s="189"/>
      <c r="D101" s="190" t="s">
        <v>129</v>
      </c>
      <c r="E101" s="191" t="s">
        <v>19</v>
      </c>
      <c r="F101" s="192" t="s">
        <v>136</v>
      </c>
      <c r="G101" s="189"/>
      <c r="H101" s="193">
        <v>200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129</v>
      </c>
      <c r="AU101" s="199" t="s">
        <v>82</v>
      </c>
      <c r="AV101" s="13" t="s">
        <v>82</v>
      </c>
      <c r="AW101" s="13" t="s">
        <v>33</v>
      </c>
      <c r="AX101" s="13" t="s">
        <v>80</v>
      </c>
      <c r="AY101" s="199" t="s">
        <v>118</v>
      </c>
    </row>
    <row r="102" spans="1:65" s="2" customFormat="1" ht="24.2" customHeight="1">
      <c r="A102" s="35"/>
      <c r="B102" s="36"/>
      <c r="C102" s="170" t="s">
        <v>137</v>
      </c>
      <c r="D102" s="170" t="s">
        <v>120</v>
      </c>
      <c r="E102" s="171" t="s">
        <v>138</v>
      </c>
      <c r="F102" s="172" t="s">
        <v>139</v>
      </c>
      <c r="G102" s="173" t="s">
        <v>123</v>
      </c>
      <c r="H102" s="174">
        <v>200</v>
      </c>
      <c r="I102" s="175"/>
      <c r="J102" s="176">
        <f>ROUND(I102*H102,2)</f>
        <v>0</v>
      </c>
      <c r="K102" s="172" t="s">
        <v>124</v>
      </c>
      <c r="L102" s="40"/>
      <c r="M102" s="177" t="s">
        <v>19</v>
      </c>
      <c r="N102" s="178" t="s">
        <v>43</v>
      </c>
      <c r="O102" s="65"/>
      <c r="P102" s="179">
        <f>O102*H102</f>
        <v>0</v>
      </c>
      <c r="Q102" s="179">
        <v>0</v>
      </c>
      <c r="R102" s="179">
        <f>Q102*H102</f>
        <v>0</v>
      </c>
      <c r="S102" s="179">
        <v>0.625</v>
      </c>
      <c r="T102" s="180">
        <f>S102*H102</f>
        <v>125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1" t="s">
        <v>125</v>
      </c>
      <c r="AT102" s="181" t="s">
        <v>120</v>
      </c>
      <c r="AU102" s="181" t="s">
        <v>82</v>
      </c>
      <c r="AY102" s="18" t="s">
        <v>118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8" t="s">
        <v>80</v>
      </c>
      <c r="BK102" s="182">
        <f>ROUND(I102*H102,2)</f>
        <v>0</v>
      </c>
      <c r="BL102" s="18" t="s">
        <v>125</v>
      </c>
      <c r="BM102" s="181" t="s">
        <v>140</v>
      </c>
    </row>
    <row r="103" spans="1:47" s="2" customFormat="1" ht="11.25">
      <c r="A103" s="35"/>
      <c r="B103" s="36"/>
      <c r="C103" s="37"/>
      <c r="D103" s="183" t="s">
        <v>127</v>
      </c>
      <c r="E103" s="37"/>
      <c r="F103" s="184" t="s">
        <v>141</v>
      </c>
      <c r="G103" s="37"/>
      <c r="H103" s="37"/>
      <c r="I103" s="185"/>
      <c r="J103" s="37"/>
      <c r="K103" s="37"/>
      <c r="L103" s="40"/>
      <c r="M103" s="186"/>
      <c r="N103" s="187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127</v>
      </c>
      <c r="AU103" s="18" t="s">
        <v>82</v>
      </c>
    </row>
    <row r="104" spans="2:51" s="14" customFormat="1" ht="11.25">
      <c r="B104" s="200"/>
      <c r="C104" s="201"/>
      <c r="D104" s="190" t="s">
        <v>129</v>
      </c>
      <c r="E104" s="202" t="s">
        <v>19</v>
      </c>
      <c r="F104" s="203" t="s">
        <v>135</v>
      </c>
      <c r="G104" s="201"/>
      <c r="H104" s="202" t="s">
        <v>19</v>
      </c>
      <c r="I104" s="204"/>
      <c r="J104" s="201"/>
      <c r="K104" s="201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129</v>
      </c>
      <c r="AU104" s="209" t="s">
        <v>82</v>
      </c>
      <c r="AV104" s="14" t="s">
        <v>80</v>
      </c>
      <c r="AW104" s="14" t="s">
        <v>33</v>
      </c>
      <c r="AX104" s="14" t="s">
        <v>72</v>
      </c>
      <c r="AY104" s="209" t="s">
        <v>118</v>
      </c>
    </row>
    <row r="105" spans="2:51" s="13" customFormat="1" ht="11.25">
      <c r="B105" s="188"/>
      <c r="C105" s="189"/>
      <c r="D105" s="190" t="s">
        <v>129</v>
      </c>
      <c r="E105" s="191" t="s">
        <v>19</v>
      </c>
      <c r="F105" s="192" t="s">
        <v>136</v>
      </c>
      <c r="G105" s="189"/>
      <c r="H105" s="193">
        <v>200</v>
      </c>
      <c r="I105" s="194"/>
      <c r="J105" s="189"/>
      <c r="K105" s="189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129</v>
      </c>
      <c r="AU105" s="199" t="s">
        <v>82</v>
      </c>
      <c r="AV105" s="13" t="s">
        <v>82</v>
      </c>
      <c r="AW105" s="13" t="s">
        <v>33</v>
      </c>
      <c r="AX105" s="13" t="s">
        <v>80</v>
      </c>
      <c r="AY105" s="199" t="s">
        <v>118</v>
      </c>
    </row>
    <row r="106" spans="1:65" s="2" customFormat="1" ht="24.2" customHeight="1">
      <c r="A106" s="35"/>
      <c r="B106" s="36"/>
      <c r="C106" s="170" t="s">
        <v>125</v>
      </c>
      <c r="D106" s="170" t="s">
        <v>120</v>
      </c>
      <c r="E106" s="171" t="s">
        <v>142</v>
      </c>
      <c r="F106" s="172" t="s">
        <v>143</v>
      </c>
      <c r="G106" s="173" t="s">
        <v>123</v>
      </c>
      <c r="H106" s="174">
        <v>200</v>
      </c>
      <c r="I106" s="175"/>
      <c r="J106" s="176">
        <f>ROUND(I106*H106,2)</f>
        <v>0</v>
      </c>
      <c r="K106" s="172" t="s">
        <v>124</v>
      </c>
      <c r="L106" s="40"/>
      <c r="M106" s="177" t="s">
        <v>19</v>
      </c>
      <c r="N106" s="178" t="s">
        <v>43</v>
      </c>
      <c r="O106" s="65"/>
      <c r="P106" s="179">
        <f>O106*H106</f>
        <v>0</v>
      </c>
      <c r="Q106" s="179">
        <v>0</v>
      </c>
      <c r="R106" s="179">
        <f>Q106*H106</f>
        <v>0</v>
      </c>
      <c r="S106" s="179">
        <v>0.098</v>
      </c>
      <c r="T106" s="180">
        <f>S106*H106</f>
        <v>19.6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125</v>
      </c>
      <c r="AT106" s="181" t="s">
        <v>120</v>
      </c>
      <c r="AU106" s="181" t="s">
        <v>82</v>
      </c>
      <c r="AY106" s="18" t="s">
        <v>118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80</v>
      </c>
      <c r="BK106" s="182">
        <f>ROUND(I106*H106,2)</f>
        <v>0</v>
      </c>
      <c r="BL106" s="18" t="s">
        <v>125</v>
      </c>
      <c r="BM106" s="181" t="s">
        <v>144</v>
      </c>
    </row>
    <row r="107" spans="1:47" s="2" customFormat="1" ht="11.25">
      <c r="A107" s="35"/>
      <c r="B107" s="36"/>
      <c r="C107" s="37"/>
      <c r="D107" s="183" t="s">
        <v>127</v>
      </c>
      <c r="E107" s="37"/>
      <c r="F107" s="184" t="s">
        <v>145</v>
      </c>
      <c r="G107" s="37"/>
      <c r="H107" s="37"/>
      <c r="I107" s="185"/>
      <c r="J107" s="37"/>
      <c r="K107" s="37"/>
      <c r="L107" s="40"/>
      <c r="M107" s="186"/>
      <c r="N107" s="187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127</v>
      </c>
      <c r="AU107" s="18" t="s">
        <v>82</v>
      </c>
    </row>
    <row r="108" spans="2:51" s="14" customFormat="1" ht="11.25">
      <c r="B108" s="200"/>
      <c r="C108" s="201"/>
      <c r="D108" s="190" t="s">
        <v>129</v>
      </c>
      <c r="E108" s="202" t="s">
        <v>19</v>
      </c>
      <c r="F108" s="203" t="s">
        <v>146</v>
      </c>
      <c r="G108" s="201"/>
      <c r="H108" s="202" t="s">
        <v>19</v>
      </c>
      <c r="I108" s="204"/>
      <c r="J108" s="201"/>
      <c r="K108" s="201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129</v>
      </c>
      <c r="AU108" s="209" t="s">
        <v>82</v>
      </c>
      <c r="AV108" s="14" t="s">
        <v>80</v>
      </c>
      <c r="AW108" s="14" t="s">
        <v>33</v>
      </c>
      <c r="AX108" s="14" t="s">
        <v>72</v>
      </c>
      <c r="AY108" s="209" t="s">
        <v>118</v>
      </c>
    </row>
    <row r="109" spans="2:51" s="13" customFormat="1" ht="11.25">
      <c r="B109" s="188"/>
      <c r="C109" s="189"/>
      <c r="D109" s="190" t="s">
        <v>129</v>
      </c>
      <c r="E109" s="191" t="s">
        <v>19</v>
      </c>
      <c r="F109" s="192" t="s">
        <v>136</v>
      </c>
      <c r="G109" s="189"/>
      <c r="H109" s="193">
        <v>200</v>
      </c>
      <c r="I109" s="194"/>
      <c r="J109" s="189"/>
      <c r="K109" s="189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129</v>
      </c>
      <c r="AU109" s="199" t="s">
        <v>82</v>
      </c>
      <c r="AV109" s="13" t="s">
        <v>82</v>
      </c>
      <c r="AW109" s="13" t="s">
        <v>33</v>
      </c>
      <c r="AX109" s="13" t="s">
        <v>80</v>
      </c>
      <c r="AY109" s="199" t="s">
        <v>118</v>
      </c>
    </row>
    <row r="110" spans="1:65" s="2" customFormat="1" ht="37.9" customHeight="1">
      <c r="A110" s="35"/>
      <c r="B110" s="36"/>
      <c r="C110" s="170" t="s">
        <v>147</v>
      </c>
      <c r="D110" s="170" t="s">
        <v>120</v>
      </c>
      <c r="E110" s="171" t="s">
        <v>148</v>
      </c>
      <c r="F110" s="172" t="s">
        <v>149</v>
      </c>
      <c r="G110" s="173" t="s">
        <v>123</v>
      </c>
      <c r="H110" s="174">
        <v>127</v>
      </c>
      <c r="I110" s="175"/>
      <c r="J110" s="176">
        <f>ROUND(I110*H110,2)</f>
        <v>0</v>
      </c>
      <c r="K110" s="172" t="s">
        <v>124</v>
      </c>
      <c r="L110" s="40"/>
      <c r="M110" s="177" t="s">
        <v>19</v>
      </c>
      <c r="N110" s="178" t="s">
        <v>43</v>
      </c>
      <c r="O110" s="65"/>
      <c r="P110" s="179">
        <f>O110*H110</f>
        <v>0</v>
      </c>
      <c r="Q110" s="179">
        <v>0</v>
      </c>
      <c r="R110" s="179">
        <f>Q110*H110</f>
        <v>0</v>
      </c>
      <c r="S110" s="179">
        <v>0.29</v>
      </c>
      <c r="T110" s="180">
        <f>S110*H110</f>
        <v>36.83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1" t="s">
        <v>125</v>
      </c>
      <c r="AT110" s="181" t="s">
        <v>120</v>
      </c>
      <c r="AU110" s="181" t="s">
        <v>82</v>
      </c>
      <c r="AY110" s="18" t="s">
        <v>118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8" t="s">
        <v>80</v>
      </c>
      <c r="BK110" s="182">
        <f>ROUND(I110*H110,2)</f>
        <v>0</v>
      </c>
      <c r="BL110" s="18" t="s">
        <v>125</v>
      </c>
      <c r="BM110" s="181" t="s">
        <v>150</v>
      </c>
    </row>
    <row r="111" spans="1:47" s="2" customFormat="1" ht="11.25">
      <c r="A111" s="35"/>
      <c r="B111" s="36"/>
      <c r="C111" s="37"/>
      <c r="D111" s="183" t="s">
        <v>127</v>
      </c>
      <c r="E111" s="37"/>
      <c r="F111" s="184" t="s">
        <v>151</v>
      </c>
      <c r="G111" s="37"/>
      <c r="H111" s="37"/>
      <c r="I111" s="185"/>
      <c r="J111" s="37"/>
      <c r="K111" s="37"/>
      <c r="L111" s="40"/>
      <c r="M111" s="186"/>
      <c r="N111" s="187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127</v>
      </c>
      <c r="AU111" s="18" t="s">
        <v>82</v>
      </c>
    </row>
    <row r="112" spans="2:51" s="14" customFormat="1" ht="11.25">
      <c r="B112" s="200"/>
      <c r="C112" s="201"/>
      <c r="D112" s="190" t="s">
        <v>129</v>
      </c>
      <c r="E112" s="202" t="s">
        <v>19</v>
      </c>
      <c r="F112" s="203" t="s">
        <v>152</v>
      </c>
      <c r="G112" s="201"/>
      <c r="H112" s="202" t="s">
        <v>19</v>
      </c>
      <c r="I112" s="204"/>
      <c r="J112" s="201"/>
      <c r="K112" s="201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129</v>
      </c>
      <c r="AU112" s="209" t="s">
        <v>82</v>
      </c>
      <c r="AV112" s="14" t="s">
        <v>80</v>
      </c>
      <c r="AW112" s="14" t="s">
        <v>33</v>
      </c>
      <c r="AX112" s="14" t="s">
        <v>72</v>
      </c>
      <c r="AY112" s="209" t="s">
        <v>118</v>
      </c>
    </row>
    <row r="113" spans="2:51" s="13" customFormat="1" ht="11.25">
      <c r="B113" s="188"/>
      <c r="C113" s="189"/>
      <c r="D113" s="190" t="s">
        <v>129</v>
      </c>
      <c r="E113" s="191" t="s">
        <v>19</v>
      </c>
      <c r="F113" s="192" t="s">
        <v>153</v>
      </c>
      <c r="G113" s="189"/>
      <c r="H113" s="193">
        <v>127</v>
      </c>
      <c r="I113" s="194"/>
      <c r="J113" s="189"/>
      <c r="K113" s="189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129</v>
      </c>
      <c r="AU113" s="199" t="s">
        <v>82</v>
      </c>
      <c r="AV113" s="13" t="s">
        <v>82</v>
      </c>
      <c r="AW113" s="13" t="s">
        <v>33</v>
      </c>
      <c r="AX113" s="13" t="s">
        <v>80</v>
      </c>
      <c r="AY113" s="199" t="s">
        <v>118</v>
      </c>
    </row>
    <row r="114" spans="1:65" s="2" customFormat="1" ht="37.9" customHeight="1">
      <c r="A114" s="35"/>
      <c r="B114" s="36"/>
      <c r="C114" s="170" t="s">
        <v>154</v>
      </c>
      <c r="D114" s="170" t="s">
        <v>120</v>
      </c>
      <c r="E114" s="171" t="s">
        <v>155</v>
      </c>
      <c r="F114" s="172" t="s">
        <v>156</v>
      </c>
      <c r="G114" s="173" t="s">
        <v>123</v>
      </c>
      <c r="H114" s="174">
        <v>127</v>
      </c>
      <c r="I114" s="175"/>
      <c r="J114" s="176">
        <f>ROUND(I114*H114,2)</f>
        <v>0</v>
      </c>
      <c r="K114" s="172" t="s">
        <v>124</v>
      </c>
      <c r="L114" s="40"/>
      <c r="M114" s="177" t="s">
        <v>19</v>
      </c>
      <c r="N114" s="178" t="s">
        <v>43</v>
      </c>
      <c r="O114" s="65"/>
      <c r="P114" s="179">
        <f>O114*H114</f>
        <v>0</v>
      </c>
      <c r="Q114" s="179">
        <v>0</v>
      </c>
      <c r="R114" s="179">
        <f>Q114*H114</f>
        <v>0</v>
      </c>
      <c r="S114" s="179">
        <v>0.24</v>
      </c>
      <c r="T114" s="180">
        <f>S114*H114</f>
        <v>30.48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1" t="s">
        <v>125</v>
      </c>
      <c r="AT114" s="181" t="s">
        <v>120</v>
      </c>
      <c r="AU114" s="181" t="s">
        <v>82</v>
      </c>
      <c r="AY114" s="18" t="s">
        <v>118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8" t="s">
        <v>80</v>
      </c>
      <c r="BK114" s="182">
        <f>ROUND(I114*H114,2)</f>
        <v>0</v>
      </c>
      <c r="BL114" s="18" t="s">
        <v>125</v>
      </c>
      <c r="BM114" s="181" t="s">
        <v>157</v>
      </c>
    </row>
    <row r="115" spans="1:47" s="2" customFormat="1" ht="11.25">
      <c r="A115" s="35"/>
      <c r="B115" s="36"/>
      <c r="C115" s="37"/>
      <c r="D115" s="183" t="s">
        <v>127</v>
      </c>
      <c r="E115" s="37"/>
      <c r="F115" s="184" t="s">
        <v>158</v>
      </c>
      <c r="G115" s="37"/>
      <c r="H115" s="37"/>
      <c r="I115" s="185"/>
      <c r="J115" s="37"/>
      <c r="K115" s="37"/>
      <c r="L115" s="40"/>
      <c r="M115" s="186"/>
      <c r="N115" s="187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127</v>
      </c>
      <c r="AU115" s="18" t="s">
        <v>82</v>
      </c>
    </row>
    <row r="116" spans="2:51" s="14" customFormat="1" ht="11.25">
      <c r="B116" s="200"/>
      <c r="C116" s="201"/>
      <c r="D116" s="190" t="s">
        <v>129</v>
      </c>
      <c r="E116" s="202" t="s">
        <v>19</v>
      </c>
      <c r="F116" s="203" t="s">
        <v>152</v>
      </c>
      <c r="G116" s="201"/>
      <c r="H116" s="202" t="s">
        <v>19</v>
      </c>
      <c r="I116" s="204"/>
      <c r="J116" s="201"/>
      <c r="K116" s="201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129</v>
      </c>
      <c r="AU116" s="209" t="s">
        <v>82</v>
      </c>
      <c r="AV116" s="14" t="s">
        <v>80</v>
      </c>
      <c r="AW116" s="14" t="s">
        <v>33</v>
      </c>
      <c r="AX116" s="14" t="s">
        <v>72</v>
      </c>
      <c r="AY116" s="209" t="s">
        <v>118</v>
      </c>
    </row>
    <row r="117" spans="2:51" s="13" customFormat="1" ht="11.25">
      <c r="B117" s="188"/>
      <c r="C117" s="189"/>
      <c r="D117" s="190" t="s">
        <v>129</v>
      </c>
      <c r="E117" s="191" t="s">
        <v>19</v>
      </c>
      <c r="F117" s="192" t="s">
        <v>153</v>
      </c>
      <c r="G117" s="189"/>
      <c r="H117" s="193">
        <v>127</v>
      </c>
      <c r="I117" s="194"/>
      <c r="J117" s="189"/>
      <c r="K117" s="189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129</v>
      </c>
      <c r="AU117" s="199" t="s">
        <v>82</v>
      </c>
      <c r="AV117" s="13" t="s">
        <v>82</v>
      </c>
      <c r="AW117" s="13" t="s">
        <v>33</v>
      </c>
      <c r="AX117" s="13" t="s">
        <v>80</v>
      </c>
      <c r="AY117" s="199" t="s">
        <v>118</v>
      </c>
    </row>
    <row r="118" spans="1:65" s="2" customFormat="1" ht="37.9" customHeight="1">
      <c r="A118" s="35"/>
      <c r="B118" s="36"/>
      <c r="C118" s="170" t="s">
        <v>159</v>
      </c>
      <c r="D118" s="170" t="s">
        <v>120</v>
      </c>
      <c r="E118" s="171" t="s">
        <v>160</v>
      </c>
      <c r="F118" s="172" t="s">
        <v>161</v>
      </c>
      <c r="G118" s="173" t="s">
        <v>123</v>
      </c>
      <c r="H118" s="174">
        <v>127</v>
      </c>
      <c r="I118" s="175"/>
      <c r="J118" s="176">
        <f>ROUND(I118*H118,2)</f>
        <v>0</v>
      </c>
      <c r="K118" s="172" t="s">
        <v>124</v>
      </c>
      <c r="L118" s="40"/>
      <c r="M118" s="177" t="s">
        <v>19</v>
      </c>
      <c r="N118" s="178" t="s">
        <v>43</v>
      </c>
      <c r="O118" s="65"/>
      <c r="P118" s="179">
        <f>O118*H118</f>
        <v>0</v>
      </c>
      <c r="Q118" s="179">
        <v>0</v>
      </c>
      <c r="R118" s="179">
        <f>Q118*H118</f>
        <v>0</v>
      </c>
      <c r="S118" s="179">
        <v>0.316</v>
      </c>
      <c r="T118" s="180">
        <f>S118*H118</f>
        <v>40.132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1" t="s">
        <v>125</v>
      </c>
      <c r="AT118" s="181" t="s">
        <v>120</v>
      </c>
      <c r="AU118" s="181" t="s">
        <v>82</v>
      </c>
      <c r="AY118" s="18" t="s">
        <v>118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8" t="s">
        <v>80</v>
      </c>
      <c r="BK118" s="182">
        <f>ROUND(I118*H118,2)</f>
        <v>0</v>
      </c>
      <c r="BL118" s="18" t="s">
        <v>125</v>
      </c>
      <c r="BM118" s="181" t="s">
        <v>162</v>
      </c>
    </row>
    <row r="119" spans="1:47" s="2" customFormat="1" ht="11.25">
      <c r="A119" s="35"/>
      <c r="B119" s="36"/>
      <c r="C119" s="37"/>
      <c r="D119" s="183" t="s">
        <v>127</v>
      </c>
      <c r="E119" s="37"/>
      <c r="F119" s="184" t="s">
        <v>163</v>
      </c>
      <c r="G119" s="37"/>
      <c r="H119" s="37"/>
      <c r="I119" s="185"/>
      <c r="J119" s="37"/>
      <c r="K119" s="37"/>
      <c r="L119" s="40"/>
      <c r="M119" s="186"/>
      <c r="N119" s="187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127</v>
      </c>
      <c r="AU119" s="18" t="s">
        <v>82</v>
      </c>
    </row>
    <row r="120" spans="2:51" s="14" customFormat="1" ht="11.25">
      <c r="B120" s="200"/>
      <c r="C120" s="201"/>
      <c r="D120" s="190" t="s">
        <v>129</v>
      </c>
      <c r="E120" s="202" t="s">
        <v>19</v>
      </c>
      <c r="F120" s="203" t="s">
        <v>152</v>
      </c>
      <c r="G120" s="201"/>
      <c r="H120" s="202" t="s">
        <v>19</v>
      </c>
      <c r="I120" s="204"/>
      <c r="J120" s="201"/>
      <c r="K120" s="201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129</v>
      </c>
      <c r="AU120" s="209" t="s">
        <v>82</v>
      </c>
      <c r="AV120" s="14" t="s">
        <v>80</v>
      </c>
      <c r="AW120" s="14" t="s">
        <v>33</v>
      </c>
      <c r="AX120" s="14" t="s">
        <v>72</v>
      </c>
      <c r="AY120" s="209" t="s">
        <v>118</v>
      </c>
    </row>
    <row r="121" spans="2:51" s="13" customFormat="1" ht="11.25">
      <c r="B121" s="188"/>
      <c r="C121" s="189"/>
      <c r="D121" s="190" t="s">
        <v>129</v>
      </c>
      <c r="E121" s="191" t="s">
        <v>19</v>
      </c>
      <c r="F121" s="192" t="s">
        <v>153</v>
      </c>
      <c r="G121" s="189"/>
      <c r="H121" s="193">
        <v>127</v>
      </c>
      <c r="I121" s="194"/>
      <c r="J121" s="189"/>
      <c r="K121" s="189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129</v>
      </c>
      <c r="AU121" s="199" t="s">
        <v>82</v>
      </c>
      <c r="AV121" s="13" t="s">
        <v>82</v>
      </c>
      <c r="AW121" s="13" t="s">
        <v>33</v>
      </c>
      <c r="AX121" s="13" t="s">
        <v>80</v>
      </c>
      <c r="AY121" s="199" t="s">
        <v>118</v>
      </c>
    </row>
    <row r="122" spans="1:65" s="2" customFormat="1" ht="37.9" customHeight="1">
      <c r="A122" s="35"/>
      <c r="B122" s="36"/>
      <c r="C122" s="170" t="s">
        <v>164</v>
      </c>
      <c r="D122" s="170" t="s">
        <v>120</v>
      </c>
      <c r="E122" s="171" t="s">
        <v>165</v>
      </c>
      <c r="F122" s="172" t="s">
        <v>166</v>
      </c>
      <c r="G122" s="173" t="s">
        <v>123</v>
      </c>
      <c r="H122" s="174">
        <v>1800</v>
      </c>
      <c r="I122" s="175"/>
      <c r="J122" s="176">
        <f>ROUND(I122*H122,2)</f>
        <v>0</v>
      </c>
      <c r="K122" s="172" t="s">
        <v>124</v>
      </c>
      <c r="L122" s="40"/>
      <c r="M122" s="177" t="s">
        <v>19</v>
      </c>
      <c r="N122" s="178" t="s">
        <v>43</v>
      </c>
      <c r="O122" s="65"/>
      <c r="P122" s="179">
        <f>O122*H122</f>
        <v>0</v>
      </c>
      <c r="Q122" s="179">
        <v>0</v>
      </c>
      <c r="R122" s="179">
        <f>Q122*H122</f>
        <v>0</v>
      </c>
      <c r="S122" s="179">
        <v>0.17</v>
      </c>
      <c r="T122" s="180">
        <f>S122*H122</f>
        <v>306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1" t="s">
        <v>125</v>
      </c>
      <c r="AT122" s="181" t="s">
        <v>120</v>
      </c>
      <c r="AU122" s="181" t="s">
        <v>82</v>
      </c>
      <c r="AY122" s="18" t="s">
        <v>118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8" t="s">
        <v>80</v>
      </c>
      <c r="BK122" s="182">
        <f>ROUND(I122*H122,2)</f>
        <v>0</v>
      </c>
      <c r="BL122" s="18" t="s">
        <v>125</v>
      </c>
      <c r="BM122" s="181" t="s">
        <v>167</v>
      </c>
    </row>
    <row r="123" spans="1:47" s="2" customFormat="1" ht="11.25">
      <c r="A123" s="35"/>
      <c r="B123" s="36"/>
      <c r="C123" s="37"/>
      <c r="D123" s="183" t="s">
        <v>127</v>
      </c>
      <c r="E123" s="37"/>
      <c r="F123" s="184" t="s">
        <v>168</v>
      </c>
      <c r="G123" s="37"/>
      <c r="H123" s="37"/>
      <c r="I123" s="185"/>
      <c r="J123" s="37"/>
      <c r="K123" s="37"/>
      <c r="L123" s="40"/>
      <c r="M123" s="186"/>
      <c r="N123" s="187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127</v>
      </c>
      <c r="AU123" s="18" t="s">
        <v>82</v>
      </c>
    </row>
    <row r="124" spans="2:51" s="14" customFormat="1" ht="11.25">
      <c r="B124" s="200"/>
      <c r="C124" s="201"/>
      <c r="D124" s="190" t="s">
        <v>129</v>
      </c>
      <c r="E124" s="202" t="s">
        <v>19</v>
      </c>
      <c r="F124" s="203" t="s">
        <v>169</v>
      </c>
      <c r="G124" s="201"/>
      <c r="H124" s="202" t="s">
        <v>19</v>
      </c>
      <c r="I124" s="204"/>
      <c r="J124" s="201"/>
      <c r="K124" s="201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129</v>
      </c>
      <c r="AU124" s="209" t="s">
        <v>82</v>
      </c>
      <c r="AV124" s="14" t="s">
        <v>80</v>
      </c>
      <c r="AW124" s="14" t="s">
        <v>33</v>
      </c>
      <c r="AX124" s="14" t="s">
        <v>72</v>
      </c>
      <c r="AY124" s="209" t="s">
        <v>118</v>
      </c>
    </row>
    <row r="125" spans="2:51" s="13" customFormat="1" ht="11.25">
      <c r="B125" s="188"/>
      <c r="C125" s="189"/>
      <c r="D125" s="190" t="s">
        <v>129</v>
      </c>
      <c r="E125" s="191" t="s">
        <v>19</v>
      </c>
      <c r="F125" s="192" t="s">
        <v>170</v>
      </c>
      <c r="G125" s="189"/>
      <c r="H125" s="193">
        <v>1800</v>
      </c>
      <c r="I125" s="194"/>
      <c r="J125" s="189"/>
      <c r="K125" s="189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129</v>
      </c>
      <c r="AU125" s="199" t="s">
        <v>82</v>
      </c>
      <c r="AV125" s="13" t="s">
        <v>82</v>
      </c>
      <c r="AW125" s="13" t="s">
        <v>33</v>
      </c>
      <c r="AX125" s="13" t="s">
        <v>80</v>
      </c>
      <c r="AY125" s="199" t="s">
        <v>118</v>
      </c>
    </row>
    <row r="126" spans="1:65" s="2" customFormat="1" ht="37.9" customHeight="1">
      <c r="A126" s="35"/>
      <c r="B126" s="36"/>
      <c r="C126" s="170" t="s">
        <v>171</v>
      </c>
      <c r="D126" s="170" t="s">
        <v>120</v>
      </c>
      <c r="E126" s="171" t="s">
        <v>172</v>
      </c>
      <c r="F126" s="172" t="s">
        <v>173</v>
      </c>
      <c r="G126" s="173" t="s">
        <v>123</v>
      </c>
      <c r="H126" s="174">
        <v>1800</v>
      </c>
      <c r="I126" s="175"/>
      <c r="J126" s="176">
        <f>ROUND(I126*H126,2)</f>
        <v>0</v>
      </c>
      <c r="K126" s="172" t="s">
        <v>124</v>
      </c>
      <c r="L126" s="40"/>
      <c r="M126" s="177" t="s">
        <v>19</v>
      </c>
      <c r="N126" s="178" t="s">
        <v>43</v>
      </c>
      <c r="O126" s="65"/>
      <c r="P126" s="179">
        <f>O126*H126</f>
        <v>0</v>
      </c>
      <c r="Q126" s="179">
        <v>0</v>
      </c>
      <c r="R126" s="179">
        <f>Q126*H126</f>
        <v>0</v>
      </c>
      <c r="S126" s="179">
        <v>0.625</v>
      </c>
      <c r="T126" s="180">
        <f>S126*H126</f>
        <v>1125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1" t="s">
        <v>125</v>
      </c>
      <c r="AT126" s="181" t="s">
        <v>120</v>
      </c>
      <c r="AU126" s="181" t="s">
        <v>82</v>
      </c>
      <c r="AY126" s="18" t="s">
        <v>118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8" t="s">
        <v>80</v>
      </c>
      <c r="BK126" s="182">
        <f>ROUND(I126*H126,2)</f>
        <v>0</v>
      </c>
      <c r="BL126" s="18" t="s">
        <v>125</v>
      </c>
      <c r="BM126" s="181" t="s">
        <v>174</v>
      </c>
    </row>
    <row r="127" spans="1:47" s="2" customFormat="1" ht="11.25">
      <c r="A127" s="35"/>
      <c r="B127" s="36"/>
      <c r="C127" s="37"/>
      <c r="D127" s="183" t="s">
        <v>127</v>
      </c>
      <c r="E127" s="37"/>
      <c r="F127" s="184" t="s">
        <v>175</v>
      </c>
      <c r="G127" s="37"/>
      <c r="H127" s="37"/>
      <c r="I127" s="185"/>
      <c r="J127" s="37"/>
      <c r="K127" s="37"/>
      <c r="L127" s="40"/>
      <c r="M127" s="186"/>
      <c r="N127" s="187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127</v>
      </c>
      <c r="AU127" s="18" t="s">
        <v>82</v>
      </c>
    </row>
    <row r="128" spans="2:51" s="14" customFormat="1" ht="11.25">
      <c r="B128" s="200"/>
      <c r="C128" s="201"/>
      <c r="D128" s="190" t="s">
        <v>129</v>
      </c>
      <c r="E128" s="202" t="s">
        <v>19</v>
      </c>
      <c r="F128" s="203" t="s">
        <v>169</v>
      </c>
      <c r="G128" s="201"/>
      <c r="H128" s="202" t="s">
        <v>19</v>
      </c>
      <c r="I128" s="204"/>
      <c r="J128" s="201"/>
      <c r="K128" s="201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129</v>
      </c>
      <c r="AU128" s="209" t="s">
        <v>82</v>
      </c>
      <c r="AV128" s="14" t="s">
        <v>80</v>
      </c>
      <c r="AW128" s="14" t="s">
        <v>33</v>
      </c>
      <c r="AX128" s="14" t="s">
        <v>72</v>
      </c>
      <c r="AY128" s="209" t="s">
        <v>118</v>
      </c>
    </row>
    <row r="129" spans="2:51" s="13" customFormat="1" ht="11.25">
      <c r="B129" s="188"/>
      <c r="C129" s="189"/>
      <c r="D129" s="190" t="s">
        <v>129</v>
      </c>
      <c r="E129" s="191" t="s">
        <v>19</v>
      </c>
      <c r="F129" s="192" t="s">
        <v>170</v>
      </c>
      <c r="G129" s="189"/>
      <c r="H129" s="193">
        <v>1800</v>
      </c>
      <c r="I129" s="194"/>
      <c r="J129" s="189"/>
      <c r="K129" s="189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129</v>
      </c>
      <c r="AU129" s="199" t="s">
        <v>82</v>
      </c>
      <c r="AV129" s="13" t="s">
        <v>82</v>
      </c>
      <c r="AW129" s="13" t="s">
        <v>33</v>
      </c>
      <c r="AX129" s="13" t="s">
        <v>80</v>
      </c>
      <c r="AY129" s="199" t="s">
        <v>118</v>
      </c>
    </row>
    <row r="130" spans="1:65" s="2" customFormat="1" ht="24.2" customHeight="1">
      <c r="A130" s="35"/>
      <c r="B130" s="36"/>
      <c r="C130" s="170" t="s">
        <v>176</v>
      </c>
      <c r="D130" s="170" t="s">
        <v>120</v>
      </c>
      <c r="E130" s="171" t="s">
        <v>177</v>
      </c>
      <c r="F130" s="172" t="s">
        <v>178</v>
      </c>
      <c r="G130" s="173" t="s">
        <v>123</v>
      </c>
      <c r="H130" s="174">
        <v>1800</v>
      </c>
      <c r="I130" s="175"/>
      <c r="J130" s="176">
        <f>ROUND(I130*H130,2)</f>
        <v>0</v>
      </c>
      <c r="K130" s="172" t="s">
        <v>124</v>
      </c>
      <c r="L130" s="40"/>
      <c r="M130" s="177" t="s">
        <v>19</v>
      </c>
      <c r="N130" s="178" t="s">
        <v>43</v>
      </c>
      <c r="O130" s="65"/>
      <c r="P130" s="179">
        <f>O130*H130</f>
        <v>0</v>
      </c>
      <c r="Q130" s="179">
        <v>9E-05</v>
      </c>
      <c r="R130" s="179">
        <f>Q130*H130</f>
        <v>0.162</v>
      </c>
      <c r="S130" s="179">
        <v>0.115</v>
      </c>
      <c r="T130" s="180">
        <f>S130*H130</f>
        <v>207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1" t="s">
        <v>125</v>
      </c>
      <c r="AT130" s="181" t="s">
        <v>120</v>
      </c>
      <c r="AU130" s="181" t="s">
        <v>82</v>
      </c>
      <c r="AY130" s="18" t="s">
        <v>118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8" t="s">
        <v>80</v>
      </c>
      <c r="BK130" s="182">
        <f>ROUND(I130*H130,2)</f>
        <v>0</v>
      </c>
      <c r="BL130" s="18" t="s">
        <v>125</v>
      </c>
      <c r="BM130" s="181" t="s">
        <v>179</v>
      </c>
    </row>
    <row r="131" spans="1:47" s="2" customFormat="1" ht="11.25">
      <c r="A131" s="35"/>
      <c r="B131" s="36"/>
      <c r="C131" s="37"/>
      <c r="D131" s="183" t="s">
        <v>127</v>
      </c>
      <c r="E131" s="37"/>
      <c r="F131" s="184" t="s">
        <v>180</v>
      </c>
      <c r="G131" s="37"/>
      <c r="H131" s="37"/>
      <c r="I131" s="185"/>
      <c r="J131" s="37"/>
      <c r="K131" s="37"/>
      <c r="L131" s="40"/>
      <c r="M131" s="186"/>
      <c r="N131" s="187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127</v>
      </c>
      <c r="AU131" s="18" t="s">
        <v>82</v>
      </c>
    </row>
    <row r="132" spans="2:51" s="14" customFormat="1" ht="11.25">
      <c r="B132" s="200"/>
      <c r="C132" s="201"/>
      <c r="D132" s="190" t="s">
        <v>129</v>
      </c>
      <c r="E132" s="202" t="s">
        <v>19</v>
      </c>
      <c r="F132" s="203" t="s">
        <v>169</v>
      </c>
      <c r="G132" s="201"/>
      <c r="H132" s="202" t="s">
        <v>19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129</v>
      </c>
      <c r="AU132" s="209" t="s">
        <v>82</v>
      </c>
      <c r="AV132" s="14" t="s">
        <v>80</v>
      </c>
      <c r="AW132" s="14" t="s">
        <v>33</v>
      </c>
      <c r="AX132" s="14" t="s">
        <v>72</v>
      </c>
      <c r="AY132" s="209" t="s">
        <v>118</v>
      </c>
    </row>
    <row r="133" spans="2:51" s="13" customFormat="1" ht="11.25">
      <c r="B133" s="188"/>
      <c r="C133" s="189"/>
      <c r="D133" s="190" t="s">
        <v>129</v>
      </c>
      <c r="E133" s="191" t="s">
        <v>19</v>
      </c>
      <c r="F133" s="192" t="s">
        <v>170</v>
      </c>
      <c r="G133" s="189"/>
      <c r="H133" s="193">
        <v>1800</v>
      </c>
      <c r="I133" s="194"/>
      <c r="J133" s="189"/>
      <c r="K133" s="189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129</v>
      </c>
      <c r="AU133" s="199" t="s">
        <v>82</v>
      </c>
      <c r="AV133" s="13" t="s">
        <v>82</v>
      </c>
      <c r="AW133" s="13" t="s">
        <v>33</v>
      </c>
      <c r="AX133" s="13" t="s">
        <v>80</v>
      </c>
      <c r="AY133" s="199" t="s">
        <v>118</v>
      </c>
    </row>
    <row r="134" spans="1:65" s="2" customFormat="1" ht="24.2" customHeight="1">
      <c r="A134" s="35"/>
      <c r="B134" s="36"/>
      <c r="C134" s="170" t="s">
        <v>181</v>
      </c>
      <c r="D134" s="170" t="s">
        <v>120</v>
      </c>
      <c r="E134" s="171" t="s">
        <v>182</v>
      </c>
      <c r="F134" s="172" t="s">
        <v>183</v>
      </c>
      <c r="G134" s="173" t="s">
        <v>184</v>
      </c>
      <c r="H134" s="174">
        <v>214.6</v>
      </c>
      <c r="I134" s="175"/>
      <c r="J134" s="176">
        <f>ROUND(I134*H134,2)</f>
        <v>0</v>
      </c>
      <c r="K134" s="172" t="s">
        <v>124</v>
      </c>
      <c r="L134" s="40"/>
      <c r="M134" s="177" t="s">
        <v>19</v>
      </c>
      <c r="N134" s="178" t="s">
        <v>43</v>
      </c>
      <c r="O134" s="65"/>
      <c r="P134" s="179">
        <f>O134*H134</f>
        <v>0</v>
      </c>
      <c r="Q134" s="179">
        <v>0</v>
      </c>
      <c r="R134" s="179">
        <f>Q134*H134</f>
        <v>0</v>
      </c>
      <c r="S134" s="179">
        <v>0.29</v>
      </c>
      <c r="T134" s="180">
        <f>S134*H134</f>
        <v>62.233999999999995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1" t="s">
        <v>125</v>
      </c>
      <c r="AT134" s="181" t="s">
        <v>120</v>
      </c>
      <c r="AU134" s="181" t="s">
        <v>82</v>
      </c>
      <c r="AY134" s="18" t="s">
        <v>118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80</v>
      </c>
      <c r="BK134" s="182">
        <f>ROUND(I134*H134,2)</f>
        <v>0</v>
      </c>
      <c r="BL134" s="18" t="s">
        <v>125</v>
      </c>
      <c r="BM134" s="181" t="s">
        <v>185</v>
      </c>
    </row>
    <row r="135" spans="1:47" s="2" customFormat="1" ht="11.25">
      <c r="A135" s="35"/>
      <c r="B135" s="36"/>
      <c r="C135" s="37"/>
      <c r="D135" s="183" t="s">
        <v>127</v>
      </c>
      <c r="E135" s="37"/>
      <c r="F135" s="184" t="s">
        <v>186</v>
      </c>
      <c r="G135" s="37"/>
      <c r="H135" s="37"/>
      <c r="I135" s="185"/>
      <c r="J135" s="37"/>
      <c r="K135" s="37"/>
      <c r="L135" s="40"/>
      <c r="M135" s="186"/>
      <c r="N135" s="187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127</v>
      </c>
      <c r="AU135" s="18" t="s">
        <v>82</v>
      </c>
    </row>
    <row r="136" spans="2:51" s="14" customFormat="1" ht="11.25">
      <c r="B136" s="200"/>
      <c r="C136" s="201"/>
      <c r="D136" s="190" t="s">
        <v>129</v>
      </c>
      <c r="E136" s="202" t="s">
        <v>19</v>
      </c>
      <c r="F136" s="203" t="s">
        <v>187</v>
      </c>
      <c r="G136" s="201"/>
      <c r="H136" s="202" t="s">
        <v>19</v>
      </c>
      <c r="I136" s="204"/>
      <c r="J136" s="201"/>
      <c r="K136" s="201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129</v>
      </c>
      <c r="AU136" s="209" t="s">
        <v>82</v>
      </c>
      <c r="AV136" s="14" t="s">
        <v>80</v>
      </c>
      <c r="AW136" s="14" t="s">
        <v>33</v>
      </c>
      <c r="AX136" s="14" t="s">
        <v>72</v>
      </c>
      <c r="AY136" s="209" t="s">
        <v>118</v>
      </c>
    </row>
    <row r="137" spans="2:51" s="13" customFormat="1" ht="11.25">
      <c r="B137" s="188"/>
      <c r="C137" s="189"/>
      <c r="D137" s="190" t="s">
        <v>129</v>
      </c>
      <c r="E137" s="191" t="s">
        <v>19</v>
      </c>
      <c r="F137" s="192" t="s">
        <v>188</v>
      </c>
      <c r="G137" s="189"/>
      <c r="H137" s="193">
        <v>214.6</v>
      </c>
      <c r="I137" s="194"/>
      <c r="J137" s="189"/>
      <c r="K137" s="189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129</v>
      </c>
      <c r="AU137" s="199" t="s">
        <v>82</v>
      </c>
      <c r="AV137" s="13" t="s">
        <v>82</v>
      </c>
      <c r="AW137" s="13" t="s">
        <v>33</v>
      </c>
      <c r="AX137" s="13" t="s">
        <v>72</v>
      </c>
      <c r="AY137" s="199" t="s">
        <v>118</v>
      </c>
    </row>
    <row r="138" spans="2:51" s="15" customFormat="1" ht="11.25">
      <c r="B138" s="210"/>
      <c r="C138" s="211"/>
      <c r="D138" s="190" t="s">
        <v>129</v>
      </c>
      <c r="E138" s="212" t="s">
        <v>19</v>
      </c>
      <c r="F138" s="213" t="s">
        <v>189</v>
      </c>
      <c r="G138" s="211"/>
      <c r="H138" s="214">
        <v>214.6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129</v>
      </c>
      <c r="AU138" s="220" t="s">
        <v>82</v>
      </c>
      <c r="AV138" s="15" t="s">
        <v>125</v>
      </c>
      <c r="AW138" s="15" t="s">
        <v>33</v>
      </c>
      <c r="AX138" s="15" t="s">
        <v>80</v>
      </c>
      <c r="AY138" s="220" t="s">
        <v>118</v>
      </c>
    </row>
    <row r="139" spans="1:65" s="2" customFormat="1" ht="21.75" customHeight="1">
      <c r="A139" s="35"/>
      <c r="B139" s="36"/>
      <c r="C139" s="170" t="s">
        <v>190</v>
      </c>
      <c r="D139" s="170" t="s">
        <v>120</v>
      </c>
      <c r="E139" s="171" t="s">
        <v>191</v>
      </c>
      <c r="F139" s="172" t="s">
        <v>192</v>
      </c>
      <c r="G139" s="173" t="s">
        <v>193</v>
      </c>
      <c r="H139" s="174">
        <v>558.75</v>
      </c>
      <c r="I139" s="175"/>
      <c r="J139" s="176">
        <f>ROUND(I139*H139,2)</f>
        <v>0</v>
      </c>
      <c r="K139" s="172" t="s">
        <v>124</v>
      </c>
      <c r="L139" s="40"/>
      <c r="M139" s="177" t="s">
        <v>19</v>
      </c>
      <c r="N139" s="178" t="s">
        <v>43</v>
      </c>
      <c r="O139" s="6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1" t="s">
        <v>125</v>
      </c>
      <c r="AT139" s="181" t="s">
        <v>120</v>
      </c>
      <c r="AU139" s="181" t="s">
        <v>82</v>
      </c>
      <c r="AY139" s="18" t="s">
        <v>118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8" t="s">
        <v>80</v>
      </c>
      <c r="BK139" s="182">
        <f>ROUND(I139*H139,2)</f>
        <v>0</v>
      </c>
      <c r="BL139" s="18" t="s">
        <v>125</v>
      </c>
      <c r="BM139" s="181" t="s">
        <v>194</v>
      </c>
    </row>
    <row r="140" spans="1:47" s="2" customFormat="1" ht="11.25">
      <c r="A140" s="35"/>
      <c r="B140" s="36"/>
      <c r="C140" s="37"/>
      <c r="D140" s="183" t="s">
        <v>127</v>
      </c>
      <c r="E140" s="37"/>
      <c r="F140" s="184" t="s">
        <v>195</v>
      </c>
      <c r="G140" s="37"/>
      <c r="H140" s="37"/>
      <c r="I140" s="185"/>
      <c r="J140" s="37"/>
      <c r="K140" s="37"/>
      <c r="L140" s="40"/>
      <c r="M140" s="186"/>
      <c r="N140" s="187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127</v>
      </c>
      <c r="AU140" s="18" t="s">
        <v>82</v>
      </c>
    </row>
    <row r="141" spans="2:51" s="14" customFormat="1" ht="11.25">
      <c r="B141" s="200"/>
      <c r="C141" s="201"/>
      <c r="D141" s="190" t="s">
        <v>129</v>
      </c>
      <c r="E141" s="202" t="s">
        <v>19</v>
      </c>
      <c r="F141" s="203" t="s">
        <v>196</v>
      </c>
      <c r="G141" s="201"/>
      <c r="H141" s="202" t="s">
        <v>19</v>
      </c>
      <c r="I141" s="204"/>
      <c r="J141" s="201"/>
      <c r="K141" s="201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129</v>
      </c>
      <c r="AU141" s="209" t="s">
        <v>82</v>
      </c>
      <c r="AV141" s="14" t="s">
        <v>80</v>
      </c>
      <c r="AW141" s="14" t="s">
        <v>33</v>
      </c>
      <c r="AX141" s="14" t="s">
        <v>72</v>
      </c>
      <c r="AY141" s="209" t="s">
        <v>118</v>
      </c>
    </row>
    <row r="142" spans="2:51" s="13" customFormat="1" ht="11.25">
      <c r="B142" s="188"/>
      <c r="C142" s="189"/>
      <c r="D142" s="190" t="s">
        <v>129</v>
      </c>
      <c r="E142" s="191" t="s">
        <v>19</v>
      </c>
      <c r="F142" s="192" t="s">
        <v>197</v>
      </c>
      <c r="G142" s="189"/>
      <c r="H142" s="193">
        <v>13.25</v>
      </c>
      <c r="I142" s="194"/>
      <c r="J142" s="189"/>
      <c r="K142" s="189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129</v>
      </c>
      <c r="AU142" s="199" t="s">
        <v>82</v>
      </c>
      <c r="AV142" s="13" t="s">
        <v>82</v>
      </c>
      <c r="AW142" s="13" t="s">
        <v>33</v>
      </c>
      <c r="AX142" s="13" t="s">
        <v>72</v>
      </c>
      <c r="AY142" s="199" t="s">
        <v>118</v>
      </c>
    </row>
    <row r="143" spans="2:51" s="13" customFormat="1" ht="11.25">
      <c r="B143" s="188"/>
      <c r="C143" s="189"/>
      <c r="D143" s="190" t="s">
        <v>129</v>
      </c>
      <c r="E143" s="191" t="s">
        <v>19</v>
      </c>
      <c r="F143" s="192" t="s">
        <v>198</v>
      </c>
      <c r="G143" s="189"/>
      <c r="H143" s="193">
        <v>51.75</v>
      </c>
      <c r="I143" s="194"/>
      <c r="J143" s="189"/>
      <c r="K143" s="189"/>
      <c r="L143" s="195"/>
      <c r="M143" s="196"/>
      <c r="N143" s="197"/>
      <c r="O143" s="197"/>
      <c r="P143" s="197"/>
      <c r="Q143" s="197"/>
      <c r="R143" s="197"/>
      <c r="S143" s="197"/>
      <c r="T143" s="198"/>
      <c r="AT143" s="199" t="s">
        <v>129</v>
      </c>
      <c r="AU143" s="199" t="s">
        <v>82</v>
      </c>
      <c r="AV143" s="13" t="s">
        <v>82</v>
      </c>
      <c r="AW143" s="13" t="s">
        <v>33</v>
      </c>
      <c r="AX143" s="13" t="s">
        <v>72</v>
      </c>
      <c r="AY143" s="199" t="s">
        <v>118</v>
      </c>
    </row>
    <row r="144" spans="2:51" s="13" customFormat="1" ht="11.25">
      <c r="B144" s="188"/>
      <c r="C144" s="189"/>
      <c r="D144" s="190" t="s">
        <v>129</v>
      </c>
      <c r="E144" s="191" t="s">
        <v>19</v>
      </c>
      <c r="F144" s="192" t="s">
        <v>199</v>
      </c>
      <c r="G144" s="189"/>
      <c r="H144" s="193">
        <v>493.75</v>
      </c>
      <c r="I144" s="194"/>
      <c r="J144" s="189"/>
      <c r="K144" s="189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129</v>
      </c>
      <c r="AU144" s="199" t="s">
        <v>82</v>
      </c>
      <c r="AV144" s="13" t="s">
        <v>82</v>
      </c>
      <c r="AW144" s="13" t="s">
        <v>33</v>
      </c>
      <c r="AX144" s="13" t="s">
        <v>72</v>
      </c>
      <c r="AY144" s="199" t="s">
        <v>118</v>
      </c>
    </row>
    <row r="145" spans="2:51" s="15" customFormat="1" ht="11.25">
      <c r="B145" s="210"/>
      <c r="C145" s="211"/>
      <c r="D145" s="190" t="s">
        <v>129</v>
      </c>
      <c r="E145" s="212" t="s">
        <v>19</v>
      </c>
      <c r="F145" s="213" t="s">
        <v>189</v>
      </c>
      <c r="G145" s="211"/>
      <c r="H145" s="214">
        <v>558.75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129</v>
      </c>
      <c r="AU145" s="220" t="s">
        <v>82</v>
      </c>
      <c r="AV145" s="15" t="s">
        <v>125</v>
      </c>
      <c r="AW145" s="15" t="s">
        <v>33</v>
      </c>
      <c r="AX145" s="15" t="s">
        <v>80</v>
      </c>
      <c r="AY145" s="220" t="s">
        <v>118</v>
      </c>
    </row>
    <row r="146" spans="1:65" s="2" customFormat="1" ht="24.2" customHeight="1">
      <c r="A146" s="35"/>
      <c r="B146" s="36"/>
      <c r="C146" s="170" t="s">
        <v>200</v>
      </c>
      <c r="D146" s="170" t="s">
        <v>120</v>
      </c>
      <c r="E146" s="171" t="s">
        <v>201</v>
      </c>
      <c r="F146" s="172" t="s">
        <v>202</v>
      </c>
      <c r="G146" s="173" t="s">
        <v>193</v>
      </c>
      <c r="H146" s="174">
        <v>2.704</v>
      </c>
      <c r="I146" s="175"/>
      <c r="J146" s="176">
        <f>ROUND(I146*H146,2)</f>
        <v>0</v>
      </c>
      <c r="K146" s="172" t="s">
        <v>124</v>
      </c>
      <c r="L146" s="40"/>
      <c r="M146" s="177" t="s">
        <v>19</v>
      </c>
      <c r="N146" s="178" t="s">
        <v>43</v>
      </c>
      <c r="O146" s="65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1" t="s">
        <v>125</v>
      </c>
      <c r="AT146" s="181" t="s">
        <v>120</v>
      </c>
      <c r="AU146" s="181" t="s">
        <v>82</v>
      </c>
      <c r="AY146" s="18" t="s">
        <v>118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8" t="s">
        <v>80</v>
      </c>
      <c r="BK146" s="182">
        <f>ROUND(I146*H146,2)</f>
        <v>0</v>
      </c>
      <c r="BL146" s="18" t="s">
        <v>125</v>
      </c>
      <c r="BM146" s="181" t="s">
        <v>203</v>
      </c>
    </row>
    <row r="147" spans="1:47" s="2" customFormat="1" ht="11.25">
      <c r="A147" s="35"/>
      <c r="B147" s="36"/>
      <c r="C147" s="37"/>
      <c r="D147" s="183" t="s">
        <v>127</v>
      </c>
      <c r="E147" s="37"/>
      <c r="F147" s="184" t="s">
        <v>204</v>
      </c>
      <c r="G147" s="37"/>
      <c r="H147" s="37"/>
      <c r="I147" s="185"/>
      <c r="J147" s="37"/>
      <c r="K147" s="37"/>
      <c r="L147" s="40"/>
      <c r="M147" s="186"/>
      <c r="N147" s="187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127</v>
      </c>
      <c r="AU147" s="18" t="s">
        <v>82</v>
      </c>
    </row>
    <row r="148" spans="2:51" s="14" customFormat="1" ht="11.25">
      <c r="B148" s="200"/>
      <c r="C148" s="201"/>
      <c r="D148" s="190" t="s">
        <v>129</v>
      </c>
      <c r="E148" s="202" t="s">
        <v>19</v>
      </c>
      <c r="F148" s="203" t="s">
        <v>205</v>
      </c>
      <c r="G148" s="201"/>
      <c r="H148" s="202" t="s">
        <v>19</v>
      </c>
      <c r="I148" s="204"/>
      <c r="J148" s="201"/>
      <c r="K148" s="201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129</v>
      </c>
      <c r="AU148" s="209" t="s">
        <v>82</v>
      </c>
      <c r="AV148" s="14" t="s">
        <v>80</v>
      </c>
      <c r="AW148" s="14" t="s">
        <v>33</v>
      </c>
      <c r="AX148" s="14" t="s">
        <v>72</v>
      </c>
      <c r="AY148" s="209" t="s">
        <v>118</v>
      </c>
    </row>
    <row r="149" spans="2:51" s="13" customFormat="1" ht="11.25">
      <c r="B149" s="188"/>
      <c r="C149" s="189"/>
      <c r="D149" s="190" t="s">
        <v>129</v>
      </c>
      <c r="E149" s="191" t="s">
        <v>19</v>
      </c>
      <c r="F149" s="192" t="s">
        <v>206</v>
      </c>
      <c r="G149" s="189"/>
      <c r="H149" s="193">
        <v>2.592</v>
      </c>
      <c r="I149" s="194"/>
      <c r="J149" s="189"/>
      <c r="K149" s="189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129</v>
      </c>
      <c r="AU149" s="199" t="s">
        <v>82</v>
      </c>
      <c r="AV149" s="13" t="s">
        <v>82</v>
      </c>
      <c r="AW149" s="13" t="s">
        <v>33</v>
      </c>
      <c r="AX149" s="13" t="s">
        <v>72</v>
      </c>
      <c r="AY149" s="199" t="s">
        <v>118</v>
      </c>
    </row>
    <row r="150" spans="2:51" s="14" customFormat="1" ht="11.25">
      <c r="B150" s="200"/>
      <c r="C150" s="201"/>
      <c r="D150" s="190" t="s">
        <v>129</v>
      </c>
      <c r="E150" s="202" t="s">
        <v>19</v>
      </c>
      <c r="F150" s="203" t="s">
        <v>207</v>
      </c>
      <c r="G150" s="201"/>
      <c r="H150" s="202" t="s">
        <v>19</v>
      </c>
      <c r="I150" s="204"/>
      <c r="J150" s="201"/>
      <c r="K150" s="201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129</v>
      </c>
      <c r="AU150" s="209" t="s">
        <v>82</v>
      </c>
      <c r="AV150" s="14" t="s">
        <v>80</v>
      </c>
      <c r="AW150" s="14" t="s">
        <v>33</v>
      </c>
      <c r="AX150" s="14" t="s">
        <v>72</v>
      </c>
      <c r="AY150" s="209" t="s">
        <v>118</v>
      </c>
    </row>
    <row r="151" spans="2:51" s="13" customFormat="1" ht="11.25">
      <c r="B151" s="188"/>
      <c r="C151" s="189"/>
      <c r="D151" s="190" t="s">
        <v>129</v>
      </c>
      <c r="E151" s="191" t="s">
        <v>19</v>
      </c>
      <c r="F151" s="192" t="s">
        <v>208</v>
      </c>
      <c r="G151" s="189"/>
      <c r="H151" s="193">
        <v>0.112</v>
      </c>
      <c r="I151" s="194"/>
      <c r="J151" s="189"/>
      <c r="K151" s="189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129</v>
      </c>
      <c r="AU151" s="199" t="s">
        <v>82</v>
      </c>
      <c r="AV151" s="13" t="s">
        <v>82</v>
      </c>
      <c r="AW151" s="13" t="s">
        <v>33</v>
      </c>
      <c r="AX151" s="13" t="s">
        <v>72</v>
      </c>
      <c r="AY151" s="199" t="s">
        <v>118</v>
      </c>
    </row>
    <row r="152" spans="2:51" s="15" customFormat="1" ht="11.25">
      <c r="B152" s="210"/>
      <c r="C152" s="211"/>
      <c r="D152" s="190" t="s">
        <v>129</v>
      </c>
      <c r="E152" s="212" t="s">
        <v>19</v>
      </c>
      <c r="F152" s="213" t="s">
        <v>189</v>
      </c>
      <c r="G152" s="211"/>
      <c r="H152" s="214">
        <v>2.704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129</v>
      </c>
      <c r="AU152" s="220" t="s">
        <v>82</v>
      </c>
      <c r="AV152" s="15" t="s">
        <v>125</v>
      </c>
      <c r="AW152" s="15" t="s">
        <v>33</v>
      </c>
      <c r="AX152" s="15" t="s">
        <v>80</v>
      </c>
      <c r="AY152" s="220" t="s">
        <v>118</v>
      </c>
    </row>
    <row r="153" spans="1:65" s="2" customFormat="1" ht="37.9" customHeight="1">
      <c r="A153" s="35"/>
      <c r="B153" s="36"/>
      <c r="C153" s="170" t="s">
        <v>209</v>
      </c>
      <c r="D153" s="170" t="s">
        <v>120</v>
      </c>
      <c r="E153" s="171" t="s">
        <v>210</v>
      </c>
      <c r="F153" s="172" t="s">
        <v>211</v>
      </c>
      <c r="G153" s="173" t="s">
        <v>193</v>
      </c>
      <c r="H153" s="174">
        <v>561.454</v>
      </c>
      <c r="I153" s="175"/>
      <c r="J153" s="176">
        <f>ROUND(I153*H153,2)</f>
        <v>0</v>
      </c>
      <c r="K153" s="172" t="s">
        <v>124</v>
      </c>
      <c r="L153" s="40"/>
      <c r="M153" s="177" t="s">
        <v>19</v>
      </c>
      <c r="N153" s="178" t="s">
        <v>43</v>
      </c>
      <c r="O153" s="6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1" t="s">
        <v>125</v>
      </c>
      <c r="AT153" s="181" t="s">
        <v>120</v>
      </c>
      <c r="AU153" s="181" t="s">
        <v>82</v>
      </c>
      <c r="AY153" s="18" t="s">
        <v>118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80</v>
      </c>
      <c r="BK153" s="182">
        <f>ROUND(I153*H153,2)</f>
        <v>0</v>
      </c>
      <c r="BL153" s="18" t="s">
        <v>125</v>
      </c>
      <c r="BM153" s="181" t="s">
        <v>212</v>
      </c>
    </row>
    <row r="154" spans="1:47" s="2" customFormat="1" ht="11.25">
      <c r="A154" s="35"/>
      <c r="B154" s="36"/>
      <c r="C154" s="37"/>
      <c r="D154" s="183" t="s">
        <v>127</v>
      </c>
      <c r="E154" s="37"/>
      <c r="F154" s="184" t="s">
        <v>213</v>
      </c>
      <c r="G154" s="37"/>
      <c r="H154" s="37"/>
      <c r="I154" s="185"/>
      <c r="J154" s="37"/>
      <c r="K154" s="37"/>
      <c r="L154" s="40"/>
      <c r="M154" s="186"/>
      <c r="N154" s="187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127</v>
      </c>
      <c r="AU154" s="18" t="s">
        <v>82</v>
      </c>
    </row>
    <row r="155" spans="2:51" s="13" customFormat="1" ht="11.25">
      <c r="B155" s="188"/>
      <c r="C155" s="189"/>
      <c r="D155" s="190" t="s">
        <v>129</v>
      </c>
      <c r="E155" s="191" t="s">
        <v>19</v>
      </c>
      <c r="F155" s="192" t="s">
        <v>214</v>
      </c>
      <c r="G155" s="189"/>
      <c r="H155" s="193">
        <v>561.454</v>
      </c>
      <c r="I155" s="194"/>
      <c r="J155" s="189"/>
      <c r="K155" s="189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129</v>
      </c>
      <c r="AU155" s="199" t="s">
        <v>82</v>
      </c>
      <c r="AV155" s="13" t="s">
        <v>82</v>
      </c>
      <c r="AW155" s="13" t="s">
        <v>33</v>
      </c>
      <c r="AX155" s="13" t="s">
        <v>80</v>
      </c>
      <c r="AY155" s="199" t="s">
        <v>118</v>
      </c>
    </row>
    <row r="156" spans="1:65" s="2" customFormat="1" ht="37.9" customHeight="1">
      <c r="A156" s="35"/>
      <c r="B156" s="36"/>
      <c r="C156" s="170" t="s">
        <v>8</v>
      </c>
      <c r="D156" s="170" t="s">
        <v>120</v>
      </c>
      <c r="E156" s="171" t="s">
        <v>215</v>
      </c>
      <c r="F156" s="172" t="s">
        <v>216</v>
      </c>
      <c r="G156" s="173" t="s">
        <v>193</v>
      </c>
      <c r="H156" s="174">
        <v>8421.81</v>
      </c>
      <c r="I156" s="175"/>
      <c r="J156" s="176">
        <f>ROUND(I156*H156,2)</f>
        <v>0</v>
      </c>
      <c r="K156" s="172" t="s">
        <v>124</v>
      </c>
      <c r="L156" s="40"/>
      <c r="M156" s="177" t="s">
        <v>19</v>
      </c>
      <c r="N156" s="178" t="s">
        <v>43</v>
      </c>
      <c r="O156" s="65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1" t="s">
        <v>125</v>
      </c>
      <c r="AT156" s="181" t="s">
        <v>120</v>
      </c>
      <c r="AU156" s="181" t="s">
        <v>82</v>
      </c>
      <c r="AY156" s="18" t="s">
        <v>118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80</v>
      </c>
      <c r="BK156" s="182">
        <f>ROUND(I156*H156,2)</f>
        <v>0</v>
      </c>
      <c r="BL156" s="18" t="s">
        <v>125</v>
      </c>
      <c r="BM156" s="181" t="s">
        <v>217</v>
      </c>
    </row>
    <row r="157" spans="1:47" s="2" customFormat="1" ht="11.25">
      <c r="A157" s="35"/>
      <c r="B157" s="36"/>
      <c r="C157" s="37"/>
      <c r="D157" s="183" t="s">
        <v>127</v>
      </c>
      <c r="E157" s="37"/>
      <c r="F157" s="184" t="s">
        <v>218</v>
      </c>
      <c r="G157" s="37"/>
      <c r="H157" s="37"/>
      <c r="I157" s="185"/>
      <c r="J157" s="37"/>
      <c r="K157" s="37"/>
      <c r="L157" s="40"/>
      <c r="M157" s="186"/>
      <c r="N157" s="187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127</v>
      </c>
      <c r="AU157" s="18" t="s">
        <v>82</v>
      </c>
    </row>
    <row r="158" spans="2:51" s="13" customFormat="1" ht="11.25">
      <c r="B158" s="188"/>
      <c r="C158" s="189"/>
      <c r="D158" s="190" t="s">
        <v>129</v>
      </c>
      <c r="E158" s="191" t="s">
        <v>19</v>
      </c>
      <c r="F158" s="192" t="s">
        <v>219</v>
      </c>
      <c r="G158" s="189"/>
      <c r="H158" s="193">
        <v>8421.81</v>
      </c>
      <c r="I158" s="194"/>
      <c r="J158" s="189"/>
      <c r="K158" s="189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129</v>
      </c>
      <c r="AU158" s="199" t="s">
        <v>82</v>
      </c>
      <c r="AV158" s="13" t="s">
        <v>82</v>
      </c>
      <c r="AW158" s="13" t="s">
        <v>33</v>
      </c>
      <c r="AX158" s="13" t="s">
        <v>80</v>
      </c>
      <c r="AY158" s="199" t="s">
        <v>118</v>
      </c>
    </row>
    <row r="159" spans="1:65" s="2" customFormat="1" ht="24.2" customHeight="1">
      <c r="A159" s="35"/>
      <c r="B159" s="36"/>
      <c r="C159" s="170" t="s">
        <v>220</v>
      </c>
      <c r="D159" s="170" t="s">
        <v>120</v>
      </c>
      <c r="E159" s="171" t="s">
        <v>221</v>
      </c>
      <c r="F159" s="172" t="s">
        <v>222</v>
      </c>
      <c r="G159" s="173" t="s">
        <v>193</v>
      </c>
      <c r="H159" s="174">
        <v>561.454</v>
      </c>
      <c r="I159" s="175"/>
      <c r="J159" s="176">
        <f>ROUND(I159*H159,2)</f>
        <v>0</v>
      </c>
      <c r="K159" s="172" t="s">
        <v>124</v>
      </c>
      <c r="L159" s="40"/>
      <c r="M159" s="177" t="s">
        <v>19</v>
      </c>
      <c r="N159" s="178" t="s">
        <v>43</v>
      </c>
      <c r="O159" s="65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1" t="s">
        <v>125</v>
      </c>
      <c r="AT159" s="181" t="s">
        <v>120</v>
      </c>
      <c r="AU159" s="181" t="s">
        <v>82</v>
      </c>
      <c r="AY159" s="18" t="s">
        <v>118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8" t="s">
        <v>80</v>
      </c>
      <c r="BK159" s="182">
        <f>ROUND(I159*H159,2)</f>
        <v>0</v>
      </c>
      <c r="BL159" s="18" t="s">
        <v>125</v>
      </c>
      <c r="BM159" s="181" t="s">
        <v>223</v>
      </c>
    </row>
    <row r="160" spans="1:47" s="2" customFormat="1" ht="11.25">
      <c r="A160" s="35"/>
      <c r="B160" s="36"/>
      <c r="C160" s="37"/>
      <c r="D160" s="183" t="s">
        <v>127</v>
      </c>
      <c r="E160" s="37"/>
      <c r="F160" s="184" t="s">
        <v>224</v>
      </c>
      <c r="G160" s="37"/>
      <c r="H160" s="37"/>
      <c r="I160" s="185"/>
      <c r="J160" s="37"/>
      <c r="K160" s="37"/>
      <c r="L160" s="40"/>
      <c r="M160" s="186"/>
      <c r="N160" s="187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127</v>
      </c>
      <c r="AU160" s="18" t="s">
        <v>82</v>
      </c>
    </row>
    <row r="161" spans="2:51" s="13" customFormat="1" ht="11.25">
      <c r="B161" s="188"/>
      <c r="C161" s="189"/>
      <c r="D161" s="190" t="s">
        <v>129</v>
      </c>
      <c r="E161" s="191" t="s">
        <v>19</v>
      </c>
      <c r="F161" s="192" t="s">
        <v>225</v>
      </c>
      <c r="G161" s="189"/>
      <c r="H161" s="193">
        <v>561.454</v>
      </c>
      <c r="I161" s="194"/>
      <c r="J161" s="189"/>
      <c r="K161" s="189"/>
      <c r="L161" s="195"/>
      <c r="M161" s="196"/>
      <c r="N161" s="197"/>
      <c r="O161" s="197"/>
      <c r="P161" s="197"/>
      <c r="Q161" s="197"/>
      <c r="R161" s="197"/>
      <c r="S161" s="197"/>
      <c r="T161" s="198"/>
      <c r="AT161" s="199" t="s">
        <v>129</v>
      </c>
      <c r="AU161" s="199" t="s">
        <v>82</v>
      </c>
      <c r="AV161" s="13" t="s">
        <v>82</v>
      </c>
      <c r="AW161" s="13" t="s">
        <v>33</v>
      </c>
      <c r="AX161" s="13" t="s">
        <v>80</v>
      </c>
      <c r="AY161" s="199" t="s">
        <v>118</v>
      </c>
    </row>
    <row r="162" spans="1:65" s="2" customFormat="1" ht="24.2" customHeight="1">
      <c r="A162" s="35"/>
      <c r="B162" s="36"/>
      <c r="C162" s="170" t="s">
        <v>226</v>
      </c>
      <c r="D162" s="170" t="s">
        <v>120</v>
      </c>
      <c r="E162" s="171" t="s">
        <v>227</v>
      </c>
      <c r="F162" s="172" t="s">
        <v>228</v>
      </c>
      <c r="G162" s="173" t="s">
        <v>193</v>
      </c>
      <c r="H162" s="174">
        <v>558.75</v>
      </c>
      <c r="I162" s="175"/>
      <c r="J162" s="176">
        <f>ROUND(I162*H162,2)</f>
        <v>0</v>
      </c>
      <c r="K162" s="172" t="s">
        <v>124</v>
      </c>
      <c r="L162" s="40"/>
      <c r="M162" s="177" t="s">
        <v>19</v>
      </c>
      <c r="N162" s="178" t="s">
        <v>43</v>
      </c>
      <c r="O162" s="65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1" t="s">
        <v>125</v>
      </c>
      <c r="AT162" s="181" t="s">
        <v>120</v>
      </c>
      <c r="AU162" s="181" t="s">
        <v>82</v>
      </c>
      <c r="AY162" s="18" t="s">
        <v>118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8" t="s">
        <v>80</v>
      </c>
      <c r="BK162" s="182">
        <f>ROUND(I162*H162,2)</f>
        <v>0</v>
      </c>
      <c r="BL162" s="18" t="s">
        <v>125</v>
      </c>
      <c r="BM162" s="181" t="s">
        <v>229</v>
      </c>
    </row>
    <row r="163" spans="1:47" s="2" customFormat="1" ht="11.25">
      <c r="A163" s="35"/>
      <c r="B163" s="36"/>
      <c r="C163" s="37"/>
      <c r="D163" s="183" t="s">
        <v>127</v>
      </c>
      <c r="E163" s="37"/>
      <c r="F163" s="184" t="s">
        <v>230</v>
      </c>
      <c r="G163" s="37"/>
      <c r="H163" s="37"/>
      <c r="I163" s="185"/>
      <c r="J163" s="37"/>
      <c r="K163" s="37"/>
      <c r="L163" s="40"/>
      <c r="M163" s="186"/>
      <c r="N163" s="187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127</v>
      </c>
      <c r="AU163" s="18" t="s">
        <v>82</v>
      </c>
    </row>
    <row r="164" spans="2:51" s="14" customFormat="1" ht="11.25">
      <c r="B164" s="200"/>
      <c r="C164" s="201"/>
      <c r="D164" s="190" t="s">
        <v>129</v>
      </c>
      <c r="E164" s="202" t="s">
        <v>19</v>
      </c>
      <c r="F164" s="203" t="s">
        <v>196</v>
      </c>
      <c r="G164" s="201"/>
      <c r="H164" s="202" t="s">
        <v>19</v>
      </c>
      <c r="I164" s="204"/>
      <c r="J164" s="201"/>
      <c r="K164" s="201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129</v>
      </c>
      <c r="AU164" s="209" t="s">
        <v>82</v>
      </c>
      <c r="AV164" s="14" t="s">
        <v>80</v>
      </c>
      <c r="AW164" s="14" t="s">
        <v>33</v>
      </c>
      <c r="AX164" s="14" t="s">
        <v>72</v>
      </c>
      <c r="AY164" s="209" t="s">
        <v>118</v>
      </c>
    </row>
    <row r="165" spans="2:51" s="13" customFormat="1" ht="11.25">
      <c r="B165" s="188"/>
      <c r="C165" s="189"/>
      <c r="D165" s="190" t="s">
        <v>129</v>
      </c>
      <c r="E165" s="191" t="s">
        <v>19</v>
      </c>
      <c r="F165" s="192" t="s">
        <v>197</v>
      </c>
      <c r="G165" s="189"/>
      <c r="H165" s="193">
        <v>13.25</v>
      </c>
      <c r="I165" s="194"/>
      <c r="J165" s="189"/>
      <c r="K165" s="189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129</v>
      </c>
      <c r="AU165" s="199" t="s">
        <v>82</v>
      </c>
      <c r="AV165" s="13" t="s">
        <v>82</v>
      </c>
      <c r="AW165" s="13" t="s">
        <v>33</v>
      </c>
      <c r="AX165" s="13" t="s">
        <v>72</v>
      </c>
      <c r="AY165" s="199" t="s">
        <v>118</v>
      </c>
    </row>
    <row r="166" spans="2:51" s="13" customFormat="1" ht="11.25">
      <c r="B166" s="188"/>
      <c r="C166" s="189"/>
      <c r="D166" s="190" t="s">
        <v>129</v>
      </c>
      <c r="E166" s="191" t="s">
        <v>19</v>
      </c>
      <c r="F166" s="192" t="s">
        <v>198</v>
      </c>
      <c r="G166" s="189"/>
      <c r="H166" s="193">
        <v>51.75</v>
      </c>
      <c r="I166" s="194"/>
      <c r="J166" s="189"/>
      <c r="K166" s="189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129</v>
      </c>
      <c r="AU166" s="199" t="s">
        <v>82</v>
      </c>
      <c r="AV166" s="13" t="s">
        <v>82</v>
      </c>
      <c r="AW166" s="13" t="s">
        <v>33</v>
      </c>
      <c r="AX166" s="13" t="s">
        <v>72</v>
      </c>
      <c r="AY166" s="199" t="s">
        <v>118</v>
      </c>
    </row>
    <row r="167" spans="2:51" s="13" customFormat="1" ht="11.25">
      <c r="B167" s="188"/>
      <c r="C167" s="189"/>
      <c r="D167" s="190" t="s">
        <v>129</v>
      </c>
      <c r="E167" s="191" t="s">
        <v>19</v>
      </c>
      <c r="F167" s="192" t="s">
        <v>199</v>
      </c>
      <c r="G167" s="189"/>
      <c r="H167" s="193">
        <v>493.75</v>
      </c>
      <c r="I167" s="194"/>
      <c r="J167" s="189"/>
      <c r="K167" s="189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129</v>
      </c>
      <c r="AU167" s="199" t="s">
        <v>82</v>
      </c>
      <c r="AV167" s="13" t="s">
        <v>82</v>
      </c>
      <c r="AW167" s="13" t="s">
        <v>33</v>
      </c>
      <c r="AX167" s="13" t="s">
        <v>72</v>
      </c>
      <c r="AY167" s="199" t="s">
        <v>118</v>
      </c>
    </row>
    <row r="168" spans="2:51" s="15" customFormat="1" ht="11.25">
      <c r="B168" s="210"/>
      <c r="C168" s="211"/>
      <c r="D168" s="190" t="s">
        <v>129</v>
      </c>
      <c r="E168" s="212" t="s">
        <v>19</v>
      </c>
      <c r="F168" s="213" t="s">
        <v>189</v>
      </c>
      <c r="G168" s="211"/>
      <c r="H168" s="214">
        <v>558.75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129</v>
      </c>
      <c r="AU168" s="220" t="s">
        <v>82</v>
      </c>
      <c r="AV168" s="15" t="s">
        <v>125</v>
      </c>
      <c r="AW168" s="15" t="s">
        <v>33</v>
      </c>
      <c r="AX168" s="15" t="s">
        <v>80</v>
      </c>
      <c r="AY168" s="220" t="s">
        <v>118</v>
      </c>
    </row>
    <row r="169" spans="1:65" s="2" customFormat="1" ht="16.5" customHeight="1">
      <c r="A169" s="35"/>
      <c r="B169" s="36"/>
      <c r="C169" s="221" t="s">
        <v>231</v>
      </c>
      <c r="D169" s="221" t="s">
        <v>232</v>
      </c>
      <c r="E169" s="222" t="s">
        <v>233</v>
      </c>
      <c r="F169" s="223" t="s">
        <v>234</v>
      </c>
      <c r="G169" s="224" t="s">
        <v>235</v>
      </c>
      <c r="H169" s="225">
        <v>1117.5</v>
      </c>
      <c r="I169" s="226"/>
      <c r="J169" s="227">
        <f>ROUND(I169*H169,2)</f>
        <v>0</v>
      </c>
      <c r="K169" s="223" t="s">
        <v>124</v>
      </c>
      <c r="L169" s="228"/>
      <c r="M169" s="229" t="s">
        <v>19</v>
      </c>
      <c r="N169" s="230" t="s">
        <v>43</v>
      </c>
      <c r="O169" s="65"/>
      <c r="P169" s="179">
        <f>O169*H169</f>
        <v>0</v>
      </c>
      <c r="Q169" s="179">
        <v>1</v>
      </c>
      <c r="R169" s="179">
        <f>Q169*H169</f>
        <v>1117.5</v>
      </c>
      <c r="S169" s="179">
        <v>0</v>
      </c>
      <c r="T169" s="18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1" t="s">
        <v>164</v>
      </c>
      <c r="AT169" s="181" t="s">
        <v>232</v>
      </c>
      <c r="AU169" s="181" t="s">
        <v>82</v>
      </c>
      <c r="AY169" s="18" t="s">
        <v>118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80</v>
      </c>
      <c r="BK169" s="182">
        <f>ROUND(I169*H169,2)</f>
        <v>0</v>
      </c>
      <c r="BL169" s="18" t="s">
        <v>125</v>
      </c>
      <c r="BM169" s="181" t="s">
        <v>236</v>
      </c>
    </row>
    <row r="170" spans="2:51" s="13" customFormat="1" ht="11.25">
      <c r="B170" s="188"/>
      <c r="C170" s="189"/>
      <c r="D170" s="190" t="s">
        <v>129</v>
      </c>
      <c r="E170" s="191" t="s">
        <v>19</v>
      </c>
      <c r="F170" s="192" t="s">
        <v>237</v>
      </c>
      <c r="G170" s="189"/>
      <c r="H170" s="193">
        <v>1117.5</v>
      </c>
      <c r="I170" s="194"/>
      <c r="J170" s="189"/>
      <c r="K170" s="189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129</v>
      </c>
      <c r="AU170" s="199" t="s">
        <v>82</v>
      </c>
      <c r="AV170" s="13" t="s">
        <v>82</v>
      </c>
      <c r="AW170" s="13" t="s">
        <v>33</v>
      </c>
      <c r="AX170" s="13" t="s">
        <v>80</v>
      </c>
      <c r="AY170" s="199" t="s">
        <v>118</v>
      </c>
    </row>
    <row r="171" spans="1:65" s="2" customFormat="1" ht="24.2" customHeight="1">
      <c r="A171" s="35"/>
      <c r="B171" s="36"/>
      <c r="C171" s="170" t="s">
        <v>238</v>
      </c>
      <c r="D171" s="170" t="s">
        <v>120</v>
      </c>
      <c r="E171" s="171" t="s">
        <v>239</v>
      </c>
      <c r="F171" s="172" t="s">
        <v>240</v>
      </c>
      <c r="G171" s="173" t="s">
        <v>123</v>
      </c>
      <c r="H171" s="174">
        <v>2235</v>
      </c>
      <c r="I171" s="175"/>
      <c r="J171" s="176">
        <f>ROUND(I171*H171,2)</f>
        <v>0</v>
      </c>
      <c r="K171" s="172" t="s">
        <v>124</v>
      </c>
      <c r="L171" s="40"/>
      <c r="M171" s="177" t="s">
        <v>19</v>
      </c>
      <c r="N171" s="178" t="s">
        <v>43</v>
      </c>
      <c r="O171" s="65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1" t="s">
        <v>125</v>
      </c>
      <c r="AT171" s="181" t="s">
        <v>120</v>
      </c>
      <c r="AU171" s="181" t="s">
        <v>82</v>
      </c>
      <c r="AY171" s="18" t="s">
        <v>118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8" t="s">
        <v>80</v>
      </c>
      <c r="BK171" s="182">
        <f>ROUND(I171*H171,2)</f>
        <v>0</v>
      </c>
      <c r="BL171" s="18" t="s">
        <v>125</v>
      </c>
      <c r="BM171" s="181" t="s">
        <v>241</v>
      </c>
    </row>
    <row r="172" spans="1:47" s="2" customFormat="1" ht="11.25">
      <c r="A172" s="35"/>
      <c r="B172" s="36"/>
      <c r="C172" s="37"/>
      <c r="D172" s="183" t="s">
        <v>127</v>
      </c>
      <c r="E172" s="37"/>
      <c r="F172" s="184" t="s">
        <v>242</v>
      </c>
      <c r="G172" s="37"/>
      <c r="H172" s="37"/>
      <c r="I172" s="185"/>
      <c r="J172" s="37"/>
      <c r="K172" s="37"/>
      <c r="L172" s="40"/>
      <c r="M172" s="186"/>
      <c r="N172" s="187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127</v>
      </c>
      <c r="AU172" s="18" t="s">
        <v>82</v>
      </c>
    </row>
    <row r="173" spans="2:51" s="13" customFormat="1" ht="11.25">
      <c r="B173" s="188"/>
      <c r="C173" s="189"/>
      <c r="D173" s="190" t="s">
        <v>129</v>
      </c>
      <c r="E173" s="191" t="s">
        <v>19</v>
      </c>
      <c r="F173" s="192" t="s">
        <v>243</v>
      </c>
      <c r="G173" s="189"/>
      <c r="H173" s="193">
        <v>53</v>
      </c>
      <c r="I173" s="194"/>
      <c r="J173" s="189"/>
      <c r="K173" s="189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129</v>
      </c>
      <c r="AU173" s="199" t="s">
        <v>82</v>
      </c>
      <c r="AV173" s="13" t="s">
        <v>82</v>
      </c>
      <c r="AW173" s="13" t="s">
        <v>33</v>
      </c>
      <c r="AX173" s="13" t="s">
        <v>72</v>
      </c>
      <c r="AY173" s="199" t="s">
        <v>118</v>
      </c>
    </row>
    <row r="174" spans="2:51" s="13" customFormat="1" ht="11.25">
      <c r="B174" s="188"/>
      <c r="C174" s="189"/>
      <c r="D174" s="190" t="s">
        <v>129</v>
      </c>
      <c r="E174" s="191" t="s">
        <v>19</v>
      </c>
      <c r="F174" s="192" t="s">
        <v>244</v>
      </c>
      <c r="G174" s="189"/>
      <c r="H174" s="193">
        <v>207</v>
      </c>
      <c r="I174" s="194"/>
      <c r="J174" s="189"/>
      <c r="K174" s="189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129</v>
      </c>
      <c r="AU174" s="199" t="s">
        <v>82</v>
      </c>
      <c r="AV174" s="13" t="s">
        <v>82</v>
      </c>
      <c r="AW174" s="13" t="s">
        <v>33</v>
      </c>
      <c r="AX174" s="13" t="s">
        <v>72</v>
      </c>
      <c r="AY174" s="199" t="s">
        <v>118</v>
      </c>
    </row>
    <row r="175" spans="2:51" s="13" customFormat="1" ht="11.25">
      <c r="B175" s="188"/>
      <c r="C175" s="189"/>
      <c r="D175" s="190" t="s">
        <v>129</v>
      </c>
      <c r="E175" s="191" t="s">
        <v>19</v>
      </c>
      <c r="F175" s="192" t="s">
        <v>245</v>
      </c>
      <c r="G175" s="189"/>
      <c r="H175" s="193">
        <v>1975</v>
      </c>
      <c r="I175" s="194"/>
      <c r="J175" s="189"/>
      <c r="K175" s="189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129</v>
      </c>
      <c r="AU175" s="199" t="s">
        <v>82</v>
      </c>
      <c r="AV175" s="13" t="s">
        <v>82</v>
      </c>
      <c r="AW175" s="13" t="s">
        <v>33</v>
      </c>
      <c r="AX175" s="13" t="s">
        <v>72</v>
      </c>
      <c r="AY175" s="199" t="s">
        <v>118</v>
      </c>
    </row>
    <row r="176" spans="2:51" s="15" customFormat="1" ht="11.25">
      <c r="B176" s="210"/>
      <c r="C176" s="211"/>
      <c r="D176" s="190" t="s">
        <v>129</v>
      </c>
      <c r="E176" s="212" t="s">
        <v>19</v>
      </c>
      <c r="F176" s="213" t="s">
        <v>189</v>
      </c>
      <c r="G176" s="211"/>
      <c r="H176" s="214">
        <v>2235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129</v>
      </c>
      <c r="AU176" s="220" t="s">
        <v>82</v>
      </c>
      <c r="AV176" s="15" t="s">
        <v>125</v>
      </c>
      <c r="AW176" s="15" t="s">
        <v>33</v>
      </c>
      <c r="AX176" s="15" t="s">
        <v>80</v>
      </c>
      <c r="AY176" s="220" t="s">
        <v>118</v>
      </c>
    </row>
    <row r="177" spans="1:65" s="2" customFormat="1" ht="24.2" customHeight="1">
      <c r="A177" s="35"/>
      <c r="B177" s="36"/>
      <c r="C177" s="170" t="s">
        <v>246</v>
      </c>
      <c r="D177" s="170" t="s">
        <v>120</v>
      </c>
      <c r="E177" s="171" t="s">
        <v>247</v>
      </c>
      <c r="F177" s="172" t="s">
        <v>248</v>
      </c>
      <c r="G177" s="173" t="s">
        <v>235</v>
      </c>
      <c r="H177" s="174">
        <v>1010.617</v>
      </c>
      <c r="I177" s="175"/>
      <c r="J177" s="176">
        <f>ROUND(I177*H177,2)</f>
        <v>0</v>
      </c>
      <c r="K177" s="172" t="s">
        <v>124</v>
      </c>
      <c r="L177" s="40"/>
      <c r="M177" s="177" t="s">
        <v>19</v>
      </c>
      <c r="N177" s="178" t="s">
        <v>43</v>
      </c>
      <c r="O177" s="65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1" t="s">
        <v>125</v>
      </c>
      <c r="AT177" s="181" t="s">
        <v>120</v>
      </c>
      <c r="AU177" s="181" t="s">
        <v>82</v>
      </c>
      <c r="AY177" s="18" t="s">
        <v>118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80</v>
      </c>
      <c r="BK177" s="182">
        <f>ROUND(I177*H177,2)</f>
        <v>0</v>
      </c>
      <c r="BL177" s="18" t="s">
        <v>125</v>
      </c>
      <c r="BM177" s="181" t="s">
        <v>249</v>
      </c>
    </row>
    <row r="178" spans="1:47" s="2" customFormat="1" ht="11.25">
      <c r="A178" s="35"/>
      <c r="B178" s="36"/>
      <c r="C178" s="37"/>
      <c r="D178" s="183" t="s">
        <v>127</v>
      </c>
      <c r="E178" s="37"/>
      <c r="F178" s="184" t="s">
        <v>250</v>
      </c>
      <c r="G178" s="37"/>
      <c r="H178" s="37"/>
      <c r="I178" s="185"/>
      <c r="J178" s="37"/>
      <c r="K178" s="37"/>
      <c r="L178" s="40"/>
      <c r="M178" s="186"/>
      <c r="N178" s="187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127</v>
      </c>
      <c r="AU178" s="18" t="s">
        <v>82</v>
      </c>
    </row>
    <row r="179" spans="2:51" s="13" customFormat="1" ht="11.25">
      <c r="B179" s="188"/>
      <c r="C179" s="189"/>
      <c r="D179" s="190" t="s">
        <v>129</v>
      </c>
      <c r="E179" s="191" t="s">
        <v>19</v>
      </c>
      <c r="F179" s="192" t="s">
        <v>251</v>
      </c>
      <c r="G179" s="189"/>
      <c r="H179" s="193">
        <v>1010.617</v>
      </c>
      <c r="I179" s="194"/>
      <c r="J179" s="189"/>
      <c r="K179" s="189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129</v>
      </c>
      <c r="AU179" s="199" t="s">
        <v>82</v>
      </c>
      <c r="AV179" s="13" t="s">
        <v>82</v>
      </c>
      <c r="AW179" s="13" t="s">
        <v>33</v>
      </c>
      <c r="AX179" s="13" t="s">
        <v>80</v>
      </c>
      <c r="AY179" s="199" t="s">
        <v>118</v>
      </c>
    </row>
    <row r="180" spans="1:65" s="2" customFormat="1" ht="24.2" customHeight="1">
      <c r="A180" s="35"/>
      <c r="B180" s="36"/>
      <c r="C180" s="170" t="s">
        <v>7</v>
      </c>
      <c r="D180" s="170" t="s">
        <v>120</v>
      </c>
      <c r="E180" s="171" t="s">
        <v>252</v>
      </c>
      <c r="F180" s="172" t="s">
        <v>253</v>
      </c>
      <c r="G180" s="173" t="s">
        <v>193</v>
      </c>
      <c r="H180" s="174">
        <v>561.454</v>
      </c>
      <c r="I180" s="175"/>
      <c r="J180" s="176">
        <f>ROUND(I180*H180,2)</f>
        <v>0</v>
      </c>
      <c r="K180" s="172" t="s">
        <v>124</v>
      </c>
      <c r="L180" s="40"/>
      <c r="M180" s="177" t="s">
        <v>19</v>
      </c>
      <c r="N180" s="178" t="s">
        <v>43</v>
      </c>
      <c r="O180" s="65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1" t="s">
        <v>125</v>
      </c>
      <c r="AT180" s="181" t="s">
        <v>120</v>
      </c>
      <c r="AU180" s="181" t="s">
        <v>82</v>
      </c>
      <c r="AY180" s="18" t="s">
        <v>118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8" t="s">
        <v>80</v>
      </c>
      <c r="BK180" s="182">
        <f>ROUND(I180*H180,2)</f>
        <v>0</v>
      </c>
      <c r="BL180" s="18" t="s">
        <v>125</v>
      </c>
      <c r="BM180" s="181" t="s">
        <v>254</v>
      </c>
    </row>
    <row r="181" spans="1:47" s="2" customFormat="1" ht="11.25">
      <c r="A181" s="35"/>
      <c r="B181" s="36"/>
      <c r="C181" s="37"/>
      <c r="D181" s="183" t="s">
        <v>127</v>
      </c>
      <c r="E181" s="37"/>
      <c r="F181" s="184" t="s">
        <v>255</v>
      </c>
      <c r="G181" s="37"/>
      <c r="H181" s="37"/>
      <c r="I181" s="185"/>
      <c r="J181" s="37"/>
      <c r="K181" s="37"/>
      <c r="L181" s="40"/>
      <c r="M181" s="186"/>
      <c r="N181" s="187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127</v>
      </c>
      <c r="AU181" s="18" t="s">
        <v>82</v>
      </c>
    </row>
    <row r="182" spans="2:51" s="13" customFormat="1" ht="11.25">
      <c r="B182" s="188"/>
      <c r="C182" s="189"/>
      <c r="D182" s="190" t="s">
        <v>129</v>
      </c>
      <c r="E182" s="191" t="s">
        <v>19</v>
      </c>
      <c r="F182" s="192" t="s">
        <v>225</v>
      </c>
      <c r="G182" s="189"/>
      <c r="H182" s="193">
        <v>561.454</v>
      </c>
      <c r="I182" s="194"/>
      <c r="J182" s="189"/>
      <c r="K182" s="189"/>
      <c r="L182" s="195"/>
      <c r="M182" s="196"/>
      <c r="N182" s="197"/>
      <c r="O182" s="197"/>
      <c r="P182" s="197"/>
      <c r="Q182" s="197"/>
      <c r="R182" s="197"/>
      <c r="S182" s="197"/>
      <c r="T182" s="198"/>
      <c r="AT182" s="199" t="s">
        <v>129</v>
      </c>
      <c r="AU182" s="199" t="s">
        <v>82</v>
      </c>
      <c r="AV182" s="13" t="s">
        <v>82</v>
      </c>
      <c r="AW182" s="13" t="s">
        <v>33</v>
      </c>
      <c r="AX182" s="13" t="s">
        <v>80</v>
      </c>
      <c r="AY182" s="199" t="s">
        <v>118</v>
      </c>
    </row>
    <row r="183" spans="1:65" s="2" customFormat="1" ht="24.2" customHeight="1">
      <c r="A183" s="35"/>
      <c r="B183" s="36"/>
      <c r="C183" s="170" t="s">
        <v>256</v>
      </c>
      <c r="D183" s="170" t="s">
        <v>120</v>
      </c>
      <c r="E183" s="171" t="s">
        <v>257</v>
      </c>
      <c r="F183" s="172" t="s">
        <v>258</v>
      </c>
      <c r="G183" s="173" t="s">
        <v>123</v>
      </c>
      <c r="H183" s="174">
        <v>190</v>
      </c>
      <c r="I183" s="175"/>
      <c r="J183" s="176">
        <f>ROUND(I183*H183,2)</f>
        <v>0</v>
      </c>
      <c r="K183" s="172" t="s">
        <v>124</v>
      </c>
      <c r="L183" s="40"/>
      <c r="M183" s="177" t="s">
        <v>19</v>
      </c>
      <c r="N183" s="178" t="s">
        <v>43</v>
      </c>
      <c r="O183" s="65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1" t="s">
        <v>125</v>
      </c>
      <c r="AT183" s="181" t="s">
        <v>120</v>
      </c>
      <c r="AU183" s="181" t="s">
        <v>82</v>
      </c>
      <c r="AY183" s="18" t="s">
        <v>118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8" t="s">
        <v>80</v>
      </c>
      <c r="BK183" s="182">
        <f>ROUND(I183*H183,2)</f>
        <v>0</v>
      </c>
      <c r="BL183" s="18" t="s">
        <v>125</v>
      </c>
      <c r="BM183" s="181" t="s">
        <v>259</v>
      </c>
    </row>
    <row r="184" spans="1:47" s="2" customFormat="1" ht="11.25">
      <c r="A184" s="35"/>
      <c r="B184" s="36"/>
      <c r="C184" s="37"/>
      <c r="D184" s="183" t="s">
        <v>127</v>
      </c>
      <c r="E184" s="37"/>
      <c r="F184" s="184" t="s">
        <v>260</v>
      </c>
      <c r="G184" s="37"/>
      <c r="H184" s="37"/>
      <c r="I184" s="185"/>
      <c r="J184" s="37"/>
      <c r="K184" s="37"/>
      <c r="L184" s="40"/>
      <c r="M184" s="186"/>
      <c r="N184" s="187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127</v>
      </c>
      <c r="AU184" s="18" t="s">
        <v>82</v>
      </c>
    </row>
    <row r="185" spans="2:51" s="13" customFormat="1" ht="11.25">
      <c r="B185" s="188"/>
      <c r="C185" s="189"/>
      <c r="D185" s="190" t="s">
        <v>129</v>
      </c>
      <c r="E185" s="191" t="s">
        <v>19</v>
      </c>
      <c r="F185" s="192" t="s">
        <v>261</v>
      </c>
      <c r="G185" s="189"/>
      <c r="H185" s="193">
        <v>190</v>
      </c>
      <c r="I185" s="194"/>
      <c r="J185" s="189"/>
      <c r="K185" s="189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129</v>
      </c>
      <c r="AU185" s="199" t="s">
        <v>82</v>
      </c>
      <c r="AV185" s="13" t="s">
        <v>82</v>
      </c>
      <c r="AW185" s="13" t="s">
        <v>33</v>
      </c>
      <c r="AX185" s="13" t="s">
        <v>80</v>
      </c>
      <c r="AY185" s="199" t="s">
        <v>118</v>
      </c>
    </row>
    <row r="186" spans="1:65" s="2" customFormat="1" ht="16.5" customHeight="1">
      <c r="A186" s="35"/>
      <c r="B186" s="36"/>
      <c r="C186" s="221" t="s">
        <v>262</v>
      </c>
      <c r="D186" s="221" t="s">
        <v>232</v>
      </c>
      <c r="E186" s="222" t="s">
        <v>263</v>
      </c>
      <c r="F186" s="223" t="s">
        <v>264</v>
      </c>
      <c r="G186" s="224" t="s">
        <v>265</v>
      </c>
      <c r="H186" s="225">
        <v>3.8</v>
      </c>
      <c r="I186" s="226"/>
      <c r="J186" s="227">
        <f>ROUND(I186*H186,2)</f>
        <v>0</v>
      </c>
      <c r="K186" s="223" t="s">
        <v>124</v>
      </c>
      <c r="L186" s="228"/>
      <c r="M186" s="229" t="s">
        <v>19</v>
      </c>
      <c r="N186" s="230" t="s">
        <v>43</v>
      </c>
      <c r="O186" s="65"/>
      <c r="P186" s="179">
        <f>O186*H186</f>
        <v>0</v>
      </c>
      <c r="Q186" s="179">
        <v>0.001</v>
      </c>
      <c r="R186" s="179">
        <f>Q186*H186</f>
        <v>0.0038</v>
      </c>
      <c r="S186" s="179">
        <v>0</v>
      </c>
      <c r="T186" s="18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1" t="s">
        <v>164</v>
      </c>
      <c r="AT186" s="181" t="s">
        <v>232</v>
      </c>
      <c r="AU186" s="181" t="s">
        <v>82</v>
      </c>
      <c r="AY186" s="18" t="s">
        <v>118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80</v>
      </c>
      <c r="BK186" s="182">
        <f>ROUND(I186*H186,2)</f>
        <v>0</v>
      </c>
      <c r="BL186" s="18" t="s">
        <v>125</v>
      </c>
      <c r="BM186" s="181" t="s">
        <v>266</v>
      </c>
    </row>
    <row r="187" spans="2:51" s="13" customFormat="1" ht="11.25">
      <c r="B187" s="188"/>
      <c r="C187" s="189"/>
      <c r="D187" s="190" t="s">
        <v>129</v>
      </c>
      <c r="E187" s="189"/>
      <c r="F187" s="192" t="s">
        <v>267</v>
      </c>
      <c r="G187" s="189"/>
      <c r="H187" s="193">
        <v>3.8</v>
      </c>
      <c r="I187" s="194"/>
      <c r="J187" s="189"/>
      <c r="K187" s="189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129</v>
      </c>
      <c r="AU187" s="199" t="s">
        <v>82</v>
      </c>
      <c r="AV187" s="13" t="s">
        <v>82</v>
      </c>
      <c r="AW187" s="13" t="s">
        <v>4</v>
      </c>
      <c r="AX187" s="13" t="s">
        <v>80</v>
      </c>
      <c r="AY187" s="199" t="s">
        <v>118</v>
      </c>
    </row>
    <row r="188" spans="1:65" s="2" customFormat="1" ht="21.75" customHeight="1">
      <c r="A188" s="35"/>
      <c r="B188" s="36"/>
      <c r="C188" s="170" t="s">
        <v>268</v>
      </c>
      <c r="D188" s="170" t="s">
        <v>120</v>
      </c>
      <c r="E188" s="171" t="s">
        <v>269</v>
      </c>
      <c r="F188" s="172" t="s">
        <v>270</v>
      </c>
      <c r="G188" s="173" t="s">
        <v>123</v>
      </c>
      <c r="H188" s="174">
        <v>380</v>
      </c>
      <c r="I188" s="175"/>
      <c r="J188" s="176">
        <f>ROUND(I188*H188,2)</f>
        <v>0</v>
      </c>
      <c r="K188" s="172" t="s">
        <v>124</v>
      </c>
      <c r="L188" s="40"/>
      <c r="M188" s="177" t="s">
        <v>19</v>
      </c>
      <c r="N188" s="178" t="s">
        <v>43</v>
      </c>
      <c r="O188" s="65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1" t="s">
        <v>125</v>
      </c>
      <c r="AT188" s="181" t="s">
        <v>120</v>
      </c>
      <c r="AU188" s="181" t="s">
        <v>82</v>
      </c>
      <c r="AY188" s="18" t="s">
        <v>118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8" t="s">
        <v>80</v>
      </c>
      <c r="BK188" s="182">
        <f>ROUND(I188*H188,2)</f>
        <v>0</v>
      </c>
      <c r="BL188" s="18" t="s">
        <v>125</v>
      </c>
      <c r="BM188" s="181" t="s">
        <v>271</v>
      </c>
    </row>
    <row r="189" spans="1:47" s="2" customFormat="1" ht="11.25">
      <c r="A189" s="35"/>
      <c r="B189" s="36"/>
      <c r="C189" s="37"/>
      <c r="D189" s="183" t="s">
        <v>127</v>
      </c>
      <c r="E189" s="37"/>
      <c r="F189" s="184" t="s">
        <v>272</v>
      </c>
      <c r="G189" s="37"/>
      <c r="H189" s="37"/>
      <c r="I189" s="185"/>
      <c r="J189" s="37"/>
      <c r="K189" s="37"/>
      <c r="L189" s="40"/>
      <c r="M189" s="186"/>
      <c r="N189" s="187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127</v>
      </c>
      <c r="AU189" s="18" t="s">
        <v>82</v>
      </c>
    </row>
    <row r="190" spans="2:51" s="14" customFormat="1" ht="11.25">
      <c r="B190" s="200"/>
      <c r="C190" s="201"/>
      <c r="D190" s="190" t="s">
        <v>129</v>
      </c>
      <c r="E190" s="202" t="s">
        <v>19</v>
      </c>
      <c r="F190" s="203" t="s">
        <v>273</v>
      </c>
      <c r="G190" s="201"/>
      <c r="H190" s="202" t="s">
        <v>19</v>
      </c>
      <c r="I190" s="204"/>
      <c r="J190" s="201"/>
      <c r="K190" s="201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129</v>
      </c>
      <c r="AU190" s="209" t="s">
        <v>82</v>
      </c>
      <c r="AV190" s="14" t="s">
        <v>80</v>
      </c>
      <c r="AW190" s="14" t="s">
        <v>33</v>
      </c>
      <c r="AX190" s="14" t="s">
        <v>72</v>
      </c>
      <c r="AY190" s="209" t="s">
        <v>118</v>
      </c>
    </row>
    <row r="191" spans="2:51" s="13" customFormat="1" ht="11.25">
      <c r="B191" s="188"/>
      <c r="C191" s="189"/>
      <c r="D191" s="190" t="s">
        <v>129</v>
      </c>
      <c r="E191" s="191" t="s">
        <v>19</v>
      </c>
      <c r="F191" s="192" t="s">
        <v>274</v>
      </c>
      <c r="G191" s="189"/>
      <c r="H191" s="193">
        <v>380</v>
      </c>
      <c r="I191" s="194"/>
      <c r="J191" s="189"/>
      <c r="K191" s="189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129</v>
      </c>
      <c r="AU191" s="199" t="s">
        <v>82</v>
      </c>
      <c r="AV191" s="13" t="s">
        <v>82</v>
      </c>
      <c r="AW191" s="13" t="s">
        <v>33</v>
      </c>
      <c r="AX191" s="13" t="s">
        <v>80</v>
      </c>
      <c r="AY191" s="199" t="s">
        <v>118</v>
      </c>
    </row>
    <row r="192" spans="1:65" s="2" customFormat="1" ht="16.5" customHeight="1">
      <c r="A192" s="35"/>
      <c r="B192" s="36"/>
      <c r="C192" s="221" t="s">
        <v>275</v>
      </c>
      <c r="D192" s="221" t="s">
        <v>232</v>
      </c>
      <c r="E192" s="222" t="s">
        <v>276</v>
      </c>
      <c r="F192" s="223" t="s">
        <v>277</v>
      </c>
      <c r="G192" s="224" t="s">
        <v>235</v>
      </c>
      <c r="H192" s="225">
        <v>30.4</v>
      </c>
      <c r="I192" s="226"/>
      <c r="J192" s="227">
        <f>ROUND(I192*H192,2)</f>
        <v>0</v>
      </c>
      <c r="K192" s="223" t="s">
        <v>124</v>
      </c>
      <c r="L192" s="228"/>
      <c r="M192" s="229" t="s">
        <v>19</v>
      </c>
      <c r="N192" s="230" t="s">
        <v>43</v>
      </c>
      <c r="O192" s="65"/>
      <c r="P192" s="179">
        <f>O192*H192</f>
        <v>0</v>
      </c>
      <c r="Q192" s="179">
        <v>1</v>
      </c>
      <c r="R192" s="179">
        <f>Q192*H192</f>
        <v>30.4</v>
      </c>
      <c r="S192" s="179">
        <v>0</v>
      </c>
      <c r="T192" s="18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1" t="s">
        <v>164</v>
      </c>
      <c r="AT192" s="181" t="s">
        <v>232</v>
      </c>
      <c r="AU192" s="181" t="s">
        <v>82</v>
      </c>
      <c r="AY192" s="18" t="s">
        <v>118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80</v>
      </c>
      <c r="BK192" s="182">
        <f>ROUND(I192*H192,2)</f>
        <v>0</v>
      </c>
      <c r="BL192" s="18" t="s">
        <v>125</v>
      </c>
      <c r="BM192" s="181" t="s">
        <v>278</v>
      </c>
    </row>
    <row r="193" spans="2:51" s="13" customFormat="1" ht="11.25">
      <c r="B193" s="188"/>
      <c r="C193" s="189"/>
      <c r="D193" s="190" t="s">
        <v>129</v>
      </c>
      <c r="E193" s="191" t="s">
        <v>19</v>
      </c>
      <c r="F193" s="192" t="s">
        <v>279</v>
      </c>
      <c r="G193" s="189"/>
      <c r="H193" s="193">
        <v>30.4</v>
      </c>
      <c r="I193" s="194"/>
      <c r="J193" s="189"/>
      <c r="K193" s="189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129</v>
      </c>
      <c r="AU193" s="199" t="s">
        <v>82</v>
      </c>
      <c r="AV193" s="13" t="s">
        <v>82</v>
      </c>
      <c r="AW193" s="13" t="s">
        <v>33</v>
      </c>
      <c r="AX193" s="13" t="s">
        <v>80</v>
      </c>
      <c r="AY193" s="199" t="s">
        <v>118</v>
      </c>
    </row>
    <row r="194" spans="1:65" s="2" customFormat="1" ht="24.2" customHeight="1">
      <c r="A194" s="35"/>
      <c r="B194" s="36"/>
      <c r="C194" s="170" t="s">
        <v>280</v>
      </c>
      <c r="D194" s="170" t="s">
        <v>120</v>
      </c>
      <c r="E194" s="171" t="s">
        <v>281</v>
      </c>
      <c r="F194" s="172" t="s">
        <v>282</v>
      </c>
      <c r="G194" s="173" t="s">
        <v>283</v>
      </c>
      <c r="H194" s="174">
        <v>100</v>
      </c>
      <c r="I194" s="175"/>
      <c r="J194" s="176">
        <f>ROUND(I194*H194,2)</f>
        <v>0</v>
      </c>
      <c r="K194" s="172" t="s">
        <v>124</v>
      </c>
      <c r="L194" s="40"/>
      <c r="M194" s="177" t="s">
        <v>19</v>
      </c>
      <c r="N194" s="178" t="s">
        <v>43</v>
      </c>
      <c r="O194" s="65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1" t="s">
        <v>125</v>
      </c>
      <c r="AT194" s="181" t="s">
        <v>120</v>
      </c>
      <c r="AU194" s="181" t="s">
        <v>82</v>
      </c>
      <c r="AY194" s="18" t="s">
        <v>118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8" t="s">
        <v>80</v>
      </c>
      <c r="BK194" s="182">
        <f>ROUND(I194*H194,2)</f>
        <v>0</v>
      </c>
      <c r="BL194" s="18" t="s">
        <v>125</v>
      </c>
      <c r="BM194" s="181" t="s">
        <v>284</v>
      </c>
    </row>
    <row r="195" spans="1:47" s="2" customFormat="1" ht="11.25">
      <c r="A195" s="35"/>
      <c r="B195" s="36"/>
      <c r="C195" s="37"/>
      <c r="D195" s="183" t="s">
        <v>127</v>
      </c>
      <c r="E195" s="37"/>
      <c r="F195" s="184" t="s">
        <v>285</v>
      </c>
      <c r="G195" s="37"/>
      <c r="H195" s="37"/>
      <c r="I195" s="185"/>
      <c r="J195" s="37"/>
      <c r="K195" s="37"/>
      <c r="L195" s="40"/>
      <c r="M195" s="186"/>
      <c r="N195" s="187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127</v>
      </c>
      <c r="AU195" s="18" t="s">
        <v>82</v>
      </c>
    </row>
    <row r="196" spans="1:65" s="2" customFormat="1" ht="16.5" customHeight="1">
      <c r="A196" s="35"/>
      <c r="B196" s="36"/>
      <c r="C196" s="221" t="s">
        <v>286</v>
      </c>
      <c r="D196" s="221" t="s">
        <v>232</v>
      </c>
      <c r="E196" s="222" t="s">
        <v>287</v>
      </c>
      <c r="F196" s="223" t="s">
        <v>288</v>
      </c>
      <c r="G196" s="224" t="s">
        <v>283</v>
      </c>
      <c r="H196" s="225">
        <v>100</v>
      </c>
      <c r="I196" s="226"/>
      <c r="J196" s="227">
        <f>ROUND(I196*H196,2)</f>
        <v>0</v>
      </c>
      <c r="K196" s="223" t="s">
        <v>19</v>
      </c>
      <c r="L196" s="228"/>
      <c r="M196" s="229" t="s">
        <v>19</v>
      </c>
      <c r="N196" s="230" t="s">
        <v>43</v>
      </c>
      <c r="O196" s="65"/>
      <c r="P196" s="179">
        <f>O196*H196</f>
        <v>0</v>
      </c>
      <c r="Q196" s="179">
        <v>0.018</v>
      </c>
      <c r="R196" s="179">
        <f>Q196*H196</f>
        <v>1.7999999999999998</v>
      </c>
      <c r="S196" s="179">
        <v>0</v>
      </c>
      <c r="T196" s="18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1" t="s">
        <v>164</v>
      </c>
      <c r="AT196" s="181" t="s">
        <v>232</v>
      </c>
      <c r="AU196" s="181" t="s">
        <v>82</v>
      </c>
      <c r="AY196" s="18" t="s">
        <v>118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8" t="s">
        <v>80</v>
      </c>
      <c r="BK196" s="182">
        <f>ROUND(I196*H196,2)</f>
        <v>0</v>
      </c>
      <c r="BL196" s="18" t="s">
        <v>125</v>
      </c>
      <c r="BM196" s="181" t="s">
        <v>289</v>
      </c>
    </row>
    <row r="197" spans="2:63" s="12" customFormat="1" ht="22.9" customHeight="1">
      <c r="B197" s="154"/>
      <c r="C197" s="155"/>
      <c r="D197" s="156" t="s">
        <v>71</v>
      </c>
      <c r="E197" s="168" t="s">
        <v>147</v>
      </c>
      <c r="F197" s="168" t="s">
        <v>290</v>
      </c>
      <c r="G197" s="155"/>
      <c r="H197" s="155"/>
      <c r="I197" s="158"/>
      <c r="J197" s="169">
        <f>BK197</f>
        <v>0</v>
      </c>
      <c r="K197" s="155"/>
      <c r="L197" s="160"/>
      <c r="M197" s="161"/>
      <c r="N197" s="162"/>
      <c r="O197" s="162"/>
      <c r="P197" s="163">
        <f>SUM(P198:P288)</f>
        <v>0</v>
      </c>
      <c r="Q197" s="162"/>
      <c r="R197" s="163">
        <f>SUM(R198:R288)</f>
        <v>2470.0924900000005</v>
      </c>
      <c r="S197" s="162"/>
      <c r="T197" s="164">
        <f>SUM(T198:T288)</f>
        <v>0</v>
      </c>
      <c r="AR197" s="165" t="s">
        <v>80</v>
      </c>
      <c r="AT197" s="166" t="s">
        <v>71</v>
      </c>
      <c r="AU197" s="166" t="s">
        <v>80</v>
      </c>
      <c r="AY197" s="165" t="s">
        <v>118</v>
      </c>
      <c r="BK197" s="167">
        <f>SUM(BK198:BK288)</f>
        <v>0</v>
      </c>
    </row>
    <row r="198" spans="1:65" s="2" customFormat="1" ht="21.75" customHeight="1">
      <c r="A198" s="35"/>
      <c r="B198" s="36"/>
      <c r="C198" s="170" t="s">
        <v>291</v>
      </c>
      <c r="D198" s="170" t="s">
        <v>120</v>
      </c>
      <c r="E198" s="171" t="s">
        <v>292</v>
      </c>
      <c r="F198" s="172" t="s">
        <v>293</v>
      </c>
      <c r="G198" s="173" t="s">
        <v>123</v>
      </c>
      <c r="H198" s="174">
        <v>1</v>
      </c>
      <c r="I198" s="175"/>
      <c r="J198" s="176">
        <f>ROUND(I198*H198,2)</f>
        <v>0</v>
      </c>
      <c r="K198" s="172" t="s">
        <v>124</v>
      </c>
      <c r="L198" s="40"/>
      <c r="M198" s="177" t="s">
        <v>19</v>
      </c>
      <c r="N198" s="178" t="s">
        <v>43</v>
      </c>
      <c r="O198" s="65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1" t="s">
        <v>125</v>
      </c>
      <c r="AT198" s="181" t="s">
        <v>120</v>
      </c>
      <c r="AU198" s="181" t="s">
        <v>82</v>
      </c>
      <c r="AY198" s="18" t="s">
        <v>118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80</v>
      </c>
      <c r="BK198" s="182">
        <f>ROUND(I198*H198,2)</f>
        <v>0</v>
      </c>
      <c r="BL198" s="18" t="s">
        <v>125</v>
      </c>
      <c r="BM198" s="181" t="s">
        <v>294</v>
      </c>
    </row>
    <row r="199" spans="1:47" s="2" customFormat="1" ht="11.25">
      <c r="A199" s="35"/>
      <c r="B199" s="36"/>
      <c r="C199" s="37"/>
      <c r="D199" s="183" t="s">
        <v>127</v>
      </c>
      <c r="E199" s="37"/>
      <c r="F199" s="184" t="s">
        <v>295</v>
      </c>
      <c r="G199" s="37"/>
      <c r="H199" s="37"/>
      <c r="I199" s="185"/>
      <c r="J199" s="37"/>
      <c r="K199" s="37"/>
      <c r="L199" s="40"/>
      <c r="M199" s="186"/>
      <c r="N199" s="187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127</v>
      </c>
      <c r="AU199" s="18" t="s">
        <v>82</v>
      </c>
    </row>
    <row r="200" spans="2:51" s="14" customFormat="1" ht="11.25">
      <c r="B200" s="200"/>
      <c r="C200" s="201"/>
      <c r="D200" s="190" t="s">
        <v>129</v>
      </c>
      <c r="E200" s="202" t="s">
        <v>19</v>
      </c>
      <c r="F200" s="203" t="s">
        <v>296</v>
      </c>
      <c r="G200" s="201"/>
      <c r="H200" s="202" t="s">
        <v>19</v>
      </c>
      <c r="I200" s="204"/>
      <c r="J200" s="201"/>
      <c r="K200" s="201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129</v>
      </c>
      <c r="AU200" s="209" t="s">
        <v>82</v>
      </c>
      <c r="AV200" s="14" t="s">
        <v>80</v>
      </c>
      <c r="AW200" s="14" t="s">
        <v>33</v>
      </c>
      <c r="AX200" s="14" t="s">
        <v>72</v>
      </c>
      <c r="AY200" s="209" t="s">
        <v>118</v>
      </c>
    </row>
    <row r="201" spans="2:51" s="13" customFormat="1" ht="11.25">
      <c r="B201" s="188"/>
      <c r="C201" s="189"/>
      <c r="D201" s="190" t="s">
        <v>129</v>
      </c>
      <c r="E201" s="191" t="s">
        <v>19</v>
      </c>
      <c r="F201" s="192" t="s">
        <v>80</v>
      </c>
      <c r="G201" s="189"/>
      <c r="H201" s="193">
        <v>1</v>
      </c>
      <c r="I201" s="194"/>
      <c r="J201" s="189"/>
      <c r="K201" s="189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129</v>
      </c>
      <c r="AU201" s="199" t="s">
        <v>82</v>
      </c>
      <c r="AV201" s="13" t="s">
        <v>82</v>
      </c>
      <c r="AW201" s="13" t="s">
        <v>33</v>
      </c>
      <c r="AX201" s="13" t="s">
        <v>80</v>
      </c>
      <c r="AY201" s="199" t="s">
        <v>118</v>
      </c>
    </row>
    <row r="202" spans="1:65" s="2" customFormat="1" ht="21.75" customHeight="1">
      <c r="A202" s="35"/>
      <c r="B202" s="36"/>
      <c r="C202" s="170" t="s">
        <v>297</v>
      </c>
      <c r="D202" s="170" t="s">
        <v>120</v>
      </c>
      <c r="E202" s="171" t="s">
        <v>298</v>
      </c>
      <c r="F202" s="172" t="s">
        <v>299</v>
      </c>
      <c r="G202" s="173" t="s">
        <v>123</v>
      </c>
      <c r="H202" s="174">
        <v>106</v>
      </c>
      <c r="I202" s="175"/>
      <c r="J202" s="176">
        <f>ROUND(I202*H202,2)</f>
        <v>0</v>
      </c>
      <c r="K202" s="172" t="s">
        <v>124</v>
      </c>
      <c r="L202" s="40"/>
      <c r="M202" s="177" t="s">
        <v>19</v>
      </c>
      <c r="N202" s="178" t="s">
        <v>43</v>
      </c>
      <c r="O202" s="65"/>
      <c r="P202" s="179">
        <f>O202*H202</f>
        <v>0</v>
      </c>
      <c r="Q202" s="179">
        <v>0.345</v>
      </c>
      <c r="R202" s="179">
        <f>Q202*H202</f>
        <v>36.57</v>
      </c>
      <c r="S202" s="179">
        <v>0</v>
      </c>
      <c r="T202" s="18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1" t="s">
        <v>125</v>
      </c>
      <c r="AT202" s="181" t="s">
        <v>120</v>
      </c>
      <c r="AU202" s="181" t="s">
        <v>82</v>
      </c>
      <c r="AY202" s="18" t="s">
        <v>118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8" t="s">
        <v>80</v>
      </c>
      <c r="BK202" s="182">
        <f>ROUND(I202*H202,2)</f>
        <v>0</v>
      </c>
      <c r="BL202" s="18" t="s">
        <v>125</v>
      </c>
      <c r="BM202" s="181" t="s">
        <v>300</v>
      </c>
    </row>
    <row r="203" spans="1:47" s="2" customFormat="1" ht="11.25">
      <c r="A203" s="35"/>
      <c r="B203" s="36"/>
      <c r="C203" s="37"/>
      <c r="D203" s="183" t="s">
        <v>127</v>
      </c>
      <c r="E203" s="37"/>
      <c r="F203" s="184" t="s">
        <v>301</v>
      </c>
      <c r="G203" s="37"/>
      <c r="H203" s="37"/>
      <c r="I203" s="185"/>
      <c r="J203" s="37"/>
      <c r="K203" s="37"/>
      <c r="L203" s="40"/>
      <c r="M203" s="186"/>
      <c r="N203" s="187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127</v>
      </c>
      <c r="AU203" s="18" t="s">
        <v>82</v>
      </c>
    </row>
    <row r="204" spans="2:51" s="14" customFormat="1" ht="11.25">
      <c r="B204" s="200"/>
      <c r="C204" s="201"/>
      <c r="D204" s="190" t="s">
        <v>129</v>
      </c>
      <c r="E204" s="202" t="s">
        <v>19</v>
      </c>
      <c r="F204" s="203" t="s">
        <v>302</v>
      </c>
      <c r="G204" s="201"/>
      <c r="H204" s="202" t="s">
        <v>19</v>
      </c>
      <c r="I204" s="204"/>
      <c r="J204" s="201"/>
      <c r="K204" s="201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129</v>
      </c>
      <c r="AU204" s="209" t="s">
        <v>82</v>
      </c>
      <c r="AV204" s="14" t="s">
        <v>80</v>
      </c>
      <c r="AW204" s="14" t="s">
        <v>33</v>
      </c>
      <c r="AX204" s="14" t="s">
        <v>72</v>
      </c>
      <c r="AY204" s="209" t="s">
        <v>118</v>
      </c>
    </row>
    <row r="205" spans="2:51" s="13" customFormat="1" ht="11.25">
      <c r="B205" s="188"/>
      <c r="C205" s="189"/>
      <c r="D205" s="190" t="s">
        <v>129</v>
      </c>
      <c r="E205" s="191" t="s">
        <v>19</v>
      </c>
      <c r="F205" s="192" t="s">
        <v>303</v>
      </c>
      <c r="G205" s="189"/>
      <c r="H205" s="193">
        <v>86</v>
      </c>
      <c r="I205" s="194"/>
      <c r="J205" s="189"/>
      <c r="K205" s="189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129</v>
      </c>
      <c r="AU205" s="199" t="s">
        <v>82</v>
      </c>
      <c r="AV205" s="13" t="s">
        <v>82</v>
      </c>
      <c r="AW205" s="13" t="s">
        <v>33</v>
      </c>
      <c r="AX205" s="13" t="s">
        <v>72</v>
      </c>
      <c r="AY205" s="199" t="s">
        <v>118</v>
      </c>
    </row>
    <row r="206" spans="2:51" s="13" customFormat="1" ht="11.25">
      <c r="B206" s="188"/>
      <c r="C206" s="189"/>
      <c r="D206" s="190" t="s">
        <v>129</v>
      </c>
      <c r="E206" s="191" t="s">
        <v>19</v>
      </c>
      <c r="F206" s="192" t="s">
        <v>304</v>
      </c>
      <c r="G206" s="189"/>
      <c r="H206" s="193">
        <v>20</v>
      </c>
      <c r="I206" s="194"/>
      <c r="J206" s="189"/>
      <c r="K206" s="189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129</v>
      </c>
      <c r="AU206" s="199" t="s">
        <v>82</v>
      </c>
      <c r="AV206" s="13" t="s">
        <v>82</v>
      </c>
      <c r="AW206" s="13" t="s">
        <v>33</v>
      </c>
      <c r="AX206" s="13" t="s">
        <v>72</v>
      </c>
      <c r="AY206" s="199" t="s">
        <v>118</v>
      </c>
    </row>
    <row r="207" spans="2:51" s="15" customFormat="1" ht="11.25">
      <c r="B207" s="210"/>
      <c r="C207" s="211"/>
      <c r="D207" s="190" t="s">
        <v>129</v>
      </c>
      <c r="E207" s="212" t="s">
        <v>19</v>
      </c>
      <c r="F207" s="213" t="s">
        <v>189</v>
      </c>
      <c r="G207" s="211"/>
      <c r="H207" s="214">
        <v>106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129</v>
      </c>
      <c r="AU207" s="220" t="s">
        <v>82</v>
      </c>
      <c r="AV207" s="15" t="s">
        <v>125</v>
      </c>
      <c r="AW207" s="15" t="s">
        <v>33</v>
      </c>
      <c r="AX207" s="15" t="s">
        <v>80</v>
      </c>
      <c r="AY207" s="220" t="s">
        <v>118</v>
      </c>
    </row>
    <row r="208" spans="1:65" s="2" customFormat="1" ht="21.75" customHeight="1">
      <c r="A208" s="35"/>
      <c r="B208" s="36"/>
      <c r="C208" s="170" t="s">
        <v>305</v>
      </c>
      <c r="D208" s="170" t="s">
        <v>120</v>
      </c>
      <c r="E208" s="171" t="s">
        <v>306</v>
      </c>
      <c r="F208" s="172" t="s">
        <v>307</v>
      </c>
      <c r="G208" s="173" t="s">
        <v>123</v>
      </c>
      <c r="H208" s="174">
        <v>2182</v>
      </c>
      <c r="I208" s="175"/>
      <c r="J208" s="176">
        <f>ROUND(I208*H208,2)</f>
        <v>0</v>
      </c>
      <c r="K208" s="172" t="s">
        <v>124</v>
      </c>
      <c r="L208" s="40"/>
      <c r="M208" s="177" t="s">
        <v>19</v>
      </c>
      <c r="N208" s="178" t="s">
        <v>43</v>
      </c>
      <c r="O208" s="65"/>
      <c r="P208" s="179">
        <f>O208*H208</f>
        <v>0</v>
      </c>
      <c r="Q208" s="179">
        <v>0.46</v>
      </c>
      <c r="R208" s="179">
        <f>Q208*H208</f>
        <v>1003.72</v>
      </c>
      <c r="S208" s="179">
        <v>0</v>
      </c>
      <c r="T208" s="18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1" t="s">
        <v>125</v>
      </c>
      <c r="AT208" s="181" t="s">
        <v>120</v>
      </c>
      <c r="AU208" s="181" t="s">
        <v>82</v>
      </c>
      <c r="AY208" s="18" t="s">
        <v>118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80</v>
      </c>
      <c r="BK208" s="182">
        <f>ROUND(I208*H208,2)</f>
        <v>0</v>
      </c>
      <c r="BL208" s="18" t="s">
        <v>125</v>
      </c>
      <c r="BM208" s="181" t="s">
        <v>308</v>
      </c>
    </row>
    <row r="209" spans="1:47" s="2" customFormat="1" ht="11.25">
      <c r="A209" s="35"/>
      <c r="B209" s="36"/>
      <c r="C209" s="37"/>
      <c r="D209" s="183" t="s">
        <v>127</v>
      </c>
      <c r="E209" s="37"/>
      <c r="F209" s="184" t="s">
        <v>309</v>
      </c>
      <c r="G209" s="37"/>
      <c r="H209" s="37"/>
      <c r="I209" s="185"/>
      <c r="J209" s="37"/>
      <c r="K209" s="37"/>
      <c r="L209" s="40"/>
      <c r="M209" s="186"/>
      <c r="N209" s="187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127</v>
      </c>
      <c r="AU209" s="18" t="s">
        <v>82</v>
      </c>
    </row>
    <row r="210" spans="2:51" s="14" customFormat="1" ht="11.25">
      <c r="B210" s="200"/>
      <c r="C210" s="201"/>
      <c r="D210" s="190" t="s">
        <v>129</v>
      </c>
      <c r="E210" s="202" t="s">
        <v>19</v>
      </c>
      <c r="F210" s="203" t="s">
        <v>310</v>
      </c>
      <c r="G210" s="201"/>
      <c r="H210" s="202" t="s">
        <v>19</v>
      </c>
      <c r="I210" s="204"/>
      <c r="J210" s="201"/>
      <c r="K210" s="201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129</v>
      </c>
      <c r="AU210" s="209" t="s">
        <v>82</v>
      </c>
      <c r="AV210" s="14" t="s">
        <v>80</v>
      </c>
      <c r="AW210" s="14" t="s">
        <v>33</v>
      </c>
      <c r="AX210" s="14" t="s">
        <v>72</v>
      </c>
      <c r="AY210" s="209" t="s">
        <v>118</v>
      </c>
    </row>
    <row r="211" spans="2:51" s="13" customFormat="1" ht="11.25">
      <c r="B211" s="188"/>
      <c r="C211" s="189"/>
      <c r="D211" s="190" t="s">
        <v>129</v>
      </c>
      <c r="E211" s="191" t="s">
        <v>19</v>
      </c>
      <c r="F211" s="192" t="s">
        <v>311</v>
      </c>
      <c r="G211" s="189"/>
      <c r="H211" s="193">
        <v>1828</v>
      </c>
      <c r="I211" s="194"/>
      <c r="J211" s="189"/>
      <c r="K211" s="189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129</v>
      </c>
      <c r="AU211" s="199" t="s">
        <v>82</v>
      </c>
      <c r="AV211" s="13" t="s">
        <v>82</v>
      </c>
      <c r="AW211" s="13" t="s">
        <v>33</v>
      </c>
      <c r="AX211" s="13" t="s">
        <v>72</v>
      </c>
      <c r="AY211" s="199" t="s">
        <v>118</v>
      </c>
    </row>
    <row r="212" spans="2:51" s="13" customFormat="1" ht="11.25">
      <c r="B212" s="188"/>
      <c r="C212" s="189"/>
      <c r="D212" s="190" t="s">
        <v>129</v>
      </c>
      <c r="E212" s="191" t="s">
        <v>19</v>
      </c>
      <c r="F212" s="192" t="s">
        <v>312</v>
      </c>
      <c r="G212" s="189"/>
      <c r="H212" s="193">
        <v>147</v>
      </c>
      <c r="I212" s="194"/>
      <c r="J212" s="189"/>
      <c r="K212" s="189"/>
      <c r="L212" s="195"/>
      <c r="M212" s="196"/>
      <c r="N212" s="197"/>
      <c r="O212" s="197"/>
      <c r="P212" s="197"/>
      <c r="Q212" s="197"/>
      <c r="R212" s="197"/>
      <c r="S212" s="197"/>
      <c r="T212" s="198"/>
      <c r="AT212" s="199" t="s">
        <v>129</v>
      </c>
      <c r="AU212" s="199" t="s">
        <v>82</v>
      </c>
      <c r="AV212" s="13" t="s">
        <v>82</v>
      </c>
      <c r="AW212" s="13" t="s">
        <v>33</v>
      </c>
      <c r="AX212" s="13" t="s">
        <v>72</v>
      </c>
      <c r="AY212" s="199" t="s">
        <v>118</v>
      </c>
    </row>
    <row r="213" spans="2:51" s="14" customFormat="1" ht="11.25">
      <c r="B213" s="200"/>
      <c r="C213" s="201"/>
      <c r="D213" s="190" t="s">
        <v>129</v>
      </c>
      <c r="E213" s="202" t="s">
        <v>19</v>
      </c>
      <c r="F213" s="203" t="s">
        <v>313</v>
      </c>
      <c r="G213" s="201"/>
      <c r="H213" s="202" t="s">
        <v>19</v>
      </c>
      <c r="I213" s="204"/>
      <c r="J213" s="201"/>
      <c r="K213" s="201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129</v>
      </c>
      <c r="AU213" s="209" t="s">
        <v>82</v>
      </c>
      <c r="AV213" s="14" t="s">
        <v>80</v>
      </c>
      <c r="AW213" s="14" t="s">
        <v>33</v>
      </c>
      <c r="AX213" s="14" t="s">
        <v>72</v>
      </c>
      <c r="AY213" s="209" t="s">
        <v>118</v>
      </c>
    </row>
    <row r="214" spans="2:51" s="13" customFormat="1" ht="11.25">
      <c r="B214" s="188"/>
      <c r="C214" s="189"/>
      <c r="D214" s="190" t="s">
        <v>129</v>
      </c>
      <c r="E214" s="191" t="s">
        <v>19</v>
      </c>
      <c r="F214" s="192" t="s">
        <v>314</v>
      </c>
      <c r="G214" s="189"/>
      <c r="H214" s="193">
        <v>184</v>
      </c>
      <c r="I214" s="194"/>
      <c r="J214" s="189"/>
      <c r="K214" s="189"/>
      <c r="L214" s="195"/>
      <c r="M214" s="196"/>
      <c r="N214" s="197"/>
      <c r="O214" s="197"/>
      <c r="P214" s="197"/>
      <c r="Q214" s="197"/>
      <c r="R214" s="197"/>
      <c r="S214" s="197"/>
      <c r="T214" s="198"/>
      <c r="AT214" s="199" t="s">
        <v>129</v>
      </c>
      <c r="AU214" s="199" t="s">
        <v>82</v>
      </c>
      <c r="AV214" s="13" t="s">
        <v>82</v>
      </c>
      <c r="AW214" s="13" t="s">
        <v>33</v>
      </c>
      <c r="AX214" s="13" t="s">
        <v>72</v>
      </c>
      <c r="AY214" s="199" t="s">
        <v>118</v>
      </c>
    </row>
    <row r="215" spans="2:51" s="13" customFormat="1" ht="11.25">
      <c r="B215" s="188"/>
      <c r="C215" s="189"/>
      <c r="D215" s="190" t="s">
        <v>129</v>
      </c>
      <c r="E215" s="191" t="s">
        <v>19</v>
      </c>
      <c r="F215" s="192" t="s">
        <v>262</v>
      </c>
      <c r="G215" s="189"/>
      <c r="H215" s="193">
        <v>23</v>
      </c>
      <c r="I215" s="194"/>
      <c r="J215" s="189"/>
      <c r="K215" s="189"/>
      <c r="L215" s="195"/>
      <c r="M215" s="196"/>
      <c r="N215" s="197"/>
      <c r="O215" s="197"/>
      <c r="P215" s="197"/>
      <c r="Q215" s="197"/>
      <c r="R215" s="197"/>
      <c r="S215" s="197"/>
      <c r="T215" s="198"/>
      <c r="AT215" s="199" t="s">
        <v>129</v>
      </c>
      <c r="AU215" s="199" t="s">
        <v>82</v>
      </c>
      <c r="AV215" s="13" t="s">
        <v>82</v>
      </c>
      <c r="AW215" s="13" t="s">
        <v>33</v>
      </c>
      <c r="AX215" s="13" t="s">
        <v>72</v>
      </c>
      <c r="AY215" s="199" t="s">
        <v>118</v>
      </c>
    </row>
    <row r="216" spans="2:51" s="15" customFormat="1" ht="11.25">
      <c r="B216" s="210"/>
      <c r="C216" s="211"/>
      <c r="D216" s="190" t="s">
        <v>129</v>
      </c>
      <c r="E216" s="212" t="s">
        <v>19</v>
      </c>
      <c r="F216" s="213" t="s">
        <v>189</v>
      </c>
      <c r="G216" s="211"/>
      <c r="H216" s="214">
        <v>2182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129</v>
      </c>
      <c r="AU216" s="220" t="s">
        <v>82</v>
      </c>
      <c r="AV216" s="15" t="s">
        <v>125</v>
      </c>
      <c r="AW216" s="15" t="s">
        <v>33</v>
      </c>
      <c r="AX216" s="15" t="s">
        <v>80</v>
      </c>
      <c r="AY216" s="220" t="s">
        <v>118</v>
      </c>
    </row>
    <row r="217" spans="1:65" s="2" customFormat="1" ht="21.75" customHeight="1">
      <c r="A217" s="35"/>
      <c r="B217" s="36"/>
      <c r="C217" s="170" t="s">
        <v>315</v>
      </c>
      <c r="D217" s="170" t="s">
        <v>120</v>
      </c>
      <c r="E217" s="171" t="s">
        <v>316</v>
      </c>
      <c r="F217" s="172" t="s">
        <v>317</v>
      </c>
      <c r="G217" s="173" t="s">
        <v>123</v>
      </c>
      <c r="H217" s="174">
        <v>207</v>
      </c>
      <c r="I217" s="175"/>
      <c r="J217" s="176">
        <f>ROUND(I217*H217,2)</f>
        <v>0</v>
      </c>
      <c r="K217" s="172" t="s">
        <v>124</v>
      </c>
      <c r="L217" s="40"/>
      <c r="M217" s="177" t="s">
        <v>19</v>
      </c>
      <c r="N217" s="178" t="s">
        <v>43</v>
      </c>
      <c r="O217" s="65"/>
      <c r="P217" s="179">
        <f>O217*H217</f>
        <v>0</v>
      </c>
      <c r="Q217" s="179">
        <v>0.12</v>
      </c>
      <c r="R217" s="179">
        <f>Q217*H217</f>
        <v>24.84</v>
      </c>
      <c r="S217" s="179">
        <v>0</v>
      </c>
      <c r="T217" s="18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1" t="s">
        <v>125</v>
      </c>
      <c r="AT217" s="181" t="s">
        <v>120</v>
      </c>
      <c r="AU217" s="181" t="s">
        <v>82</v>
      </c>
      <c r="AY217" s="18" t="s">
        <v>118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8" t="s">
        <v>80</v>
      </c>
      <c r="BK217" s="182">
        <f>ROUND(I217*H217,2)</f>
        <v>0</v>
      </c>
      <c r="BL217" s="18" t="s">
        <v>125</v>
      </c>
      <c r="BM217" s="181" t="s">
        <v>318</v>
      </c>
    </row>
    <row r="218" spans="1:47" s="2" customFormat="1" ht="11.25">
      <c r="A218" s="35"/>
      <c r="B218" s="36"/>
      <c r="C218" s="37"/>
      <c r="D218" s="183" t="s">
        <v>127</v>
      </c>
      <c r="E218" s="37"/>
      <c r="F218" s="184" t="s">
        <v>319</v>
      </c>
      <c r="G218" s="37"/>
      <c r="H218" s="37"/>
      <c r="I218" s="185"/>
      <c r="J218" s="37"/>
      <c r="K218" s="37"/>
      <c r="L218" s="40"/>
      <c r="M218" s="186"/>
      <c r="N218" s="187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127</v>
      </c>
      <c r="AU218" s="18" t="s">
        <v>82</v>
      </c>
    </row>
    <row r="219" spans="2:51" s="14" customFormat="1" ht="11.25">
      <c r="B219" s="200"/>
      <c r="C219" s="201"/>
      <c r="D219" s="190" t="s">
        <v>129</v>
      </c>
      <c r="E219" s="202" t="s">
        <v>19</v>
      </c>
      <c r="F219" s="203" t="s">
        <v>313</v>
      </c>
      <c r="G219" s="201"/>
      <c r="H219" s="202" t="s">
        <v>19</v>
      </c>
      <c r="I219" s="204"/>
      <c r="J219" s="201"/>
      <c r="K219" s="201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129</v>
      </c>
      <c r="AU219" s="209" t="s">
        <v>82</v>
      </c>
      <c r="AV219" s="14" t="s">
        <v>80</v>
      </c>
      <c r="AW219" s="14" t="s">
        <v>33</v>
      </c>
      <c r="AX219" s="14" t="s">
        <v>72</v>
      </c>
      <c r="AY219" s="209" t="s">
        <v>118</v>
      </c>
    </row>
    <row r="220" spans="2:51" s="13" customFormat="1" ht="11.25">
      <c r="B220" s="188"/>
      <c r="C220" s="189"/>
      <c r="D220" s="190" t="s">
        <v>129</v>
      </c>
      <c r="E220" s="191" t="s">
        <v>19</v>
      </c>
      <c r="F220" s="192" t="s">
        <v>314</v>
      </c>
      <c r="G220" s="189"/>
      <c r="H220" s="193">
        <v>184</v>
      </c>
      <c r="I220" s="194"/>
      <c r="J220" s="189"/>
      <c r="K220" s="189"/>
      <c r="L220" s="195"/>
      <c r="M220" s="196"/>
      <c r="N220" s="197"/>
      <c r="O220" s="197"/>
      <c r="P220" s="197"/>
      <c r="Q220" s="197"/>
      <c r="R220" s="197"/>
      <c r="S220" s="197"/>
      <c r="T220" s="198"/>
      <c r="AT220" s="199" t="s">
        <v>129</v>
      </c>
      <c r="AU220" s="199" t="s">
        <v>82</v>
      </c>
      <c r="AV220" s="13" t="s">
        <v>82</v>
      </c>
      <c r="AW220" s="13" t="s">
        <v>33</v>
      </c>
      <c r="AX220" s="13" t="s">
        <v>72</v>
      </c>
      <c r="AY220" s="199" t="s">
        <v>118</v>
      </c>
    </row>
    <row r="221" spans="2:51" s="13" customFormat="1" ht="11.25">
      <c r="B221" s="188"/>
      <c r="C221" s="189"/>
      <c r="D221" s="190" t="s">
        <v>129</v>
      </c>
      <c r="E221" s="191" t="s">
        <v>19</v>
      </c>
      <c r="F221" s="192" t="s">
        <v>262</v>
      </c>
      <c r="G221" s="189"/>
      <c r="H221" s="193">
        <v>23</v>
      </c>
      <c r="I221" s="194"/>
      <c r="J221" s="189"/>
      <c r="K221" s="189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129</v>
      </c>
      <c r="AU221" s="199" t="s">
        <v>82</v>
      </c>
      <c r="AV221" s="13" t="s">
        <v>82</v>
      </c>
      <c r="AW221" s="13" t="s">
        <v>33</v>
      </c>
      <c r="AX221" s="13" t="s">
        <v>72</v>
      </c>
      <c r="AY221" s="199" t="s">
        <v>118</v>
      </c>
    </row>
    <row r="222" spans="2:51" s="15" customFormat="1" ht="11.25">
      <c r="B222" s="210"/>
      <c r="C222" s="211"/>
      <c r="D222" s="190" t="s">
        <v>129</v>
      </c>
      <c r="E222" s="212" t="s">
        <v>19</v>
      </c>
      <c r="F222" s="213" t="s">
        <v>189</v>
      </c>
      <c r="G222" s="211"/>
      <c r="H222" s="214">
        <v>207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129</v>
      </c>
      <c r="AU222" s="220" t="s">
        <v>82</v>
      </c>
      <c r="AV222" s="15" t="s">
        <v>125</v>
      </c>
      <c r="AW222" s="15" t="s">
        <v>33</v>
      </c>
      <c r="AX222" s="15" t="s">
        <v>80</v>
      </c>
      <c r="AY222" s="220" t="s">
        <v>118</v>
      </c>
    </row>
    <row r="223" spans="1:65" s="2" customFormat="1" ht="24.2" customHeight="1">
      <c r="A223" s="35"/>
      <c r="B223" s="36"/>
      <c r="C223" s="170" t="s">
        <v>320</v>
      </c>
      <c r="D223" s="170" t="s">
        <v>120</v>
      </c>
      <c r="E223" s="171" t="s">
        <v>321</v>
      </c>
      <c r="F223" s="172" t="s">
        <v>322</v>
      </c>
      <c r="G223" s="173" t="s">
        <v>123</v>
      </c>
      <c r="H223" s="174">
        <v>1975</v>
      </c>
      <c r="I223" s="175"/>
      <c r="J223" s="176">
        <f>ROUND(I223*H223,2)</f>
        <v>0</v>
      </c>
      <c r="K223" s="172" t="s">
        <v>124</v>
      </c>
      <c r="L223" s="40"/>
      <c r="M223" s="177" t="s">
        <v>19</v>
      </c>
      <c r="N223" s="178" t="s">
        <v>43</v>
      </c>
      <c r="O223" s="65"/>
      <c r="P223" s="179">
        <f>O223*H223</f>
        <v>0</v>
      </c>
      <c r="Q223" s="179">
        <v>0.3719</v>
      </c>
      <c r="R223" s="179">
        <f>Q223*H223</f>
        <v>734.5025</v>
      </c>
      <c r="S223" s="179">
        <v>0</v>
      </c>
      <c r="T223" s="18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1" t="s">
        <v>125</v>
      </c>
      <c r="AT223" s="181" t="s">
        <v>120</v>
      </c>
      <c r="AU223" s="181" t="s">
        <v>82</v>
      </c>
      <c r="AY223" s="18" t="s">
        <v>118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8" t="s">
        <v>80</v>
      </c>
      <c r="BK223" s="182">
        <f>ROUND(I223*H223,2)</f>
        <v>0</v>
      </c>
      <c r="BL223" s="18" t="s">
        <v>125</v>
      </c>
      <c r="BM223" s="181" t="s">
        <v>323</v>
      </c>
    </row>
    <row r="224" spans="1:47" s="2" customFormat="1" ht="11.25">
      <c r="A224" s="35"/>
      <c r="B224" s="36"/>
      <c r="C224" s="37"/>
      <c r="D224" s="183" t="s">
        <v>127</v>
      </c>
      <c r="E224" s="37"/>
      <c r="F224" s="184" t="s">
        <v>324</v>
      </c>
      <c r="G224" s="37"/>
      <c r="H224" s="37"/>
      <c r="I224" s="185"/>
      <c r="J224" s="37"/>
      <c r="K224" s="37"/>
      <c r="L224" s="40"/>
      <c r="M224" s="186"/>
      <c r="N224" s="187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127</v>
      </c>
      <c r="AU224" s="18" t="s">
        <v>82</v>
      </c>
    </row>
    <row r="225" spans="2:51" s="14" customFormat="1" ht="11.25">
      <c r="B225" s="200"/>
      <c r="C225" s="201"/>
      <c r="D225" s="190" t="s">
        <v>129</v>
      </c>
      <c r="E225" s="202" t="s">
        <v>19</v>
      </c>
      <c r="F225" s="203" t="s">
        <v>310</v>
      </c>
      <c r="G225" s="201"/>
      <c r="H225" s="202" t="s">
        <v>19</v>
      </c>
      <c r="I225" s="204"/>
      <c r="J225" s="201"/>
      <c r="K225" s="201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129</v>
      </c>
      <c r="AU225" s="209" t="s">
        <v>82</v>
      </c>
      <c r="AV225" s="14" t="s">
        <v>80</v>
      </c>
      <c r="AW225" s="14" t="s">
        <v>33</v>
      </c>
      <c r="AX225" s="14" t="s">
        <v>72</v>
      </c>
      <c r="AY225" s="209" t="s">
        <v>118</v>
      </c>
    </row>
    <row r="226" spans="2:51" s="13" customFormat="1" ht="11.25">
      <c r="B226" s="188"/>
      <c r="C226" s="189"/>
      <c r="D226" s="190" t="s">
        <v>129</v>
      </c>
      <c r="E226" s="191" t="s">
        <v>19</v>
      </c>
      <c r="F226" s="192" t="s">
        <v>311</v>
      </c>
      <c r="G226" s="189"/>
      <c r="H226" s="193">
        <v>1828</v>
      </c>
      <c r="I226" s="194"/>
      <c r="J226" s="189"/>
      <c r="K226" s="189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129</v>
      </c>
      <c r="AU226" s="199" t="s">
        <v>82</v>
      </c>
      <c r="AV226" s="13" t="s">
        <v>82</v>
      </c>
      <c r="AW226" s="13" t="s">
        <v>33</v>
      </c>
      <c r="AX226" s="13" t="s">
        <v>72</v>
      </c>
      <c r="AY226" s="199" t="s">
        <v>118</v>
      </c>
    </row>
    <row r="227" spans="2:51" s="13" customFormat="1" ht="11.25">
      <c r="B227" s="188"/>
      <c r="C227" s="189"/>
      <c r="D227" s="190" t="s">
        <v>129</v>
      </c>
      <c r="E227" s="191" t="s">
        <v>19</v>
      </c>
      <c r="F227" s="192" t="s">
        <v>312</v>
      </c>
      <c r="G227" s="189"/>
      <c r="H227" s="193">
        <v>147</v>
      </c>
      <c r="I227" s="194"/>
      <c r="J227" s="189"/>
      <c r="K227" s="189"/>
      <c r="L227" s="195"/>
      <c r="M227" s="196"/>
      <c r="N227" s="197"/>
      <c r="O227" s="197"/>
      <c r="P227" s="197"/>
      <c r="Q227" s="197"/>
      <c r="R227" s="197"/>
      <c r="S227" s="197"/>
      <c r="T227" s="198"/>
      <c r="AT227" s="199" t="s">
        <v>129</v>
      </c>
      <c r="AU227" s="199" t="s">
        <v>82</v>
      </c>
      <c r="AV227" s="13" t="s">
        <v>82</v>
      </c>
      <c r="AW227" s="13" t="s">
        <v>33</v>
      </c>
      <c r="AX227" s="13" t="s">
        <v>72</v>
      </c>
      <c r="AY227" s="199" t="s">
        <v>118</v>
      </c>
    </row>
    <row r="228" spans="2:51" s="15" customFormat="1" ht="11.25">
      <c r="B228" s="210"/>
      <c r="C228" s="211"/>
      <c r="D228" s="190" t="s">
        <v>129</v>
      </c>
      <c r="E228" s="212" t="s">
        <v>19</v>
      </c>
      <c r="F228" s="213" t="s">
        <v>189</v>
      </c>
      <c r="G228" s="211"/>
      <c r="H228" s="214">
        <v>1975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129</v>
      </c>
      <c r="AU228" s="220" t="s">
        <v>82</v>
      </c>
      <c r="AV228" s="15" t="s">
        <v>125</v>
      </c>
      <c r="AW228" s="15" t="s">
        <v>33</v>
      </c>
      <c r="AX228" s="15" t="s">
        <v>80</v>
      </c>
      <c r="AY228" s="220" t="s">
        <v>118</v>
      </c>
    </row>
    <row r="229" spans="1:65" s="2" customFormat="1" ht="24.2" customHeight="1">
      <c r="A229" s="35"/>
      <c r="B229" s="36"/>
      <c r="C229" s="170" t="s">
        <v>325</v>
      </c>
      <c r="D229" s="170" t="s">
        <v>120</v>
      </c>
      <c r="E229" s="171" t="s">
        <v>326</v>
      </c>
      <c r="F229" s="172" t="s">
        <v>327</v>
      </c>
      <c r="G229" s="173" t="s">
        <v>123</v>
      </c>
      <c r="H229" s="174">
        <v>43</v>
      </c>
      <c r="I229" s="175"/>
      <c r="J229" s="176">
        <f>ROUND(I229*H229,2)</f>
        <v>0</v>
      </c>
      <c r="K229" s="172" t="s">
        <v>124</v>
      </c>
      <c r="L229" s="40"/>
      <c r="M229" s="177" t="s">
        <v>19</v>
      </c>
      <c r="N229" s="178" t="s">
        <v>43</v>
      </c>
      <c r="O229" s="65"/>
      <c r="P229" s="179">
        <f>O229*H229</f>
        <v>0</v>
      </c>
      <c r="Q229" s="179">
        <v>0.18463</v>
      </c>
      <c r="R229" s="179">
        <f>Q229*H229</f>
        <v>7.939089999999999</v>
      </c>
      <c r="S229" s="179">
        <v>0</v>
      </c>
      <c r="T229" s="18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1" t="s">
        <v>125</v>
      </c>
      <c r="AT229" s="181" t="s">
        <v>120</v>
      </c>
      <c r="AU229" s="181" t="s">
        <v>82</v>
      </c>
      <c r="AY229" s="18" t="s">
        <v>118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8" t="s">
        <v>80</v>
      </c>
      <c r="BK229" s="182">
        <f>ROUND(I229*H229,2)</f>
        <v>0</v>
      </c>
      <c r="BL229" s="18" t="s">
        <v>125</v>
      </c>
      <c r="BM229" s="181" t="s">
        <v>328</v>
      </c>
    </row>
    <row r="230" spans="1:47" s="2" customFormat="1" ht="11.25">
      <c r="A230" s="35"/>
      <c r="B230" s="36"/>
      <c r="C230" s="37"/>
      <c r="D230" s="183" t="s">
        <v>127</v>
      </c>
      <c r="E230" s="37"/>
      <c r="F230" s="184" t="s">
        <v>329</v>
      </c>
      <c r="G230" s="37"/>
      <c r="H230" s="37"/>
      <c r="I230" s="185"/>
      <c r="J230" s="37"/>
      <c r="K230" s="37"/>
      <c r="L230" s="40"/>
      <c r="M230" s="186"/>
      <c r="N230" s="187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127</v>
      </c>
      <c r="AU230" s="18" t="s">
        <v>82</v>
      </c>
    </row>
    <row r="231" spans="2:51" s="14" customFormat="1" ht="11.25">
      <c r="B231" s="200"/>
      <c r="C231" s="201"/>
      <c r="D231" s="190" t="s">
        <v>129</v>
      </c>
      <c r="E231" s="202" t="s">
        <v>19</v>
      </c>
      <c r="F231" s="203" t="s">
        <v>302</v>
      </c>
      <c r="G231" s="201"/>
      <c r="H231" s="202" t="s">
        <v>19</v>
      </c>
      <c r="I231" s="204"/>
      <c r="J231" s="201"/>
      <c r="K231" s="201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129</v>
      </c>
      <c r="AU231" s="209" t="s">
        <v>82</v>
      </c>
      <c r="AV231" s="14" t="s">
        <v>80</v>
      </c>
      <c r="AW231" s="14" t="s">
        <v>33</v>
      </c>
      <c r="AX231" s="14" t="s">
        <v>72</v>
      </c>
      <c r="AY231" s="209" t="s">
        <v>118</v>
      </c>
    </row>
    <row r="232" spans="2:51" s="13" customFormat="1" ht="11.25">
      <c r="B232" s="188"/>
      <c r="C232" s="189"/>
      <c r="D232" s="190" t="s">
        <v>129</v>
      </c>
      <c r="E232" s="191" t="s">
        <v>19</v>
      </c>
      <c r="F232" s="192" t="s">
        <v>330</v>
      </c>
      <c r="G232" s="189"/>
      <c r="H232" s="193">
        <v>43</v>
      </c>
      <c r="I232" s="194"/>
      <c r="J232" s="189"/>
      <c r="K232" s="189"/>
      <c r="L232" s="195"/>
      <c r="M232" s="196"/>
      <c r="N232" s="197"/>
      <c r="O232" s="197"/>
      <c r="P232" s="197"/>
      <c r="Q232" s="197"/>
      <c r="R232" s="197"/>
      <c r="S232" s="197"/>
      <c r="T232" s="198"/>
      <c r="AT232" s="199" t="s">
        <v>129</v>
      </c>
      <c r="AU232" s="199" t="s">
        <v>82</v>
      </c>
      <c r="AV232" s="13" t="s">
        <v>82</v>
      </c>
      <c r="AW232" s="13" t="s">
        <v>33</v>
      </c>
      <c r="AX232" s="13" t="s">
        <v>72</v>
      </c>
      <c r="AY232" s="199" t="s">
        <v>118</v>
      </c>
    </row>
    <row r="233" spans="2:51" s="15" customFormat="1" ht="11.25">
      <c r="B233" s="210"/>
      <c r="C233" s="211"/>
      <c r="D233" s="190" t="s">
        <v>129</v>
      </c>
      <c r="E233" s="212" t="s">
        <v>19</v>
      </c>
      <c r="F233" s="213" t="s">
        <v>189</v>
      </c>
      <c r="G233" s="211"/>
      <c r="H233" s="214">
        <v>43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129</v>
      </c>
      <c r="AU233" s="220" t="s">
        <v>82</v>
      </c>
      <c r="AV233" s="15" t="s">
        <v>125</v>
      </c>
      <c r="AW233" s="15" t="s">
        <v>33</v>
      </c>
      <c r="AX233" s="15" t="s">
        <v>80</v>
      </c>
      <c r="AY233" s="220" t="s">
        <v>118</v>
      </c>
    </row>
    <row r="234" spans="1:65" s="2" customFormat="1" ht="24.2" customHeight="1">
      <c r="A234" s="35"/>
      <c r="B234" s="36"/>
      <c r="C234" s="170" t="s">
        <v>331</v>
      </c>
      <c r="D234" s="170" t="s">
        <v>120</v>
      </c>
      <c r="E234" s="171" t="s">
        <v>332</v>
      </c>
      <c r="F234" s="172" t="s">
        <v>333</v>
      </c>
      <c r="G234" s="173" t="s">
        <v>123</v>
      </c>
      <c r="H234" s="174">
        <v>1975</v>
      </c>
      <c r="I234" s="175"/>
      <c r="J234" s="176">
        <f>ROUND(I234*H234,2)</f>
        <v>0</v>
      </c>
      <c r="K234" s="172" t="s">
        <v>124</v>
      </c>
      <c r="L234" s="40"/>
      <c r="M234" s="177" t="s">
        <v>19</v>
      </c>
      <c r="N234" s="178" t="s">
        <v>43</v>
      </c>
      <c r="O234" s="65"/>
      <c r="P234" s="179">
        <f>O234*H234</f>
        <v>0</v>
      </c>
      <c r="Q234" s="179">
        <v>0.211</v>
      </c>
      <c r="R234" s="179">
        <f>Q234*H234</f>
        <v>416.72499999999997</v>
      </c>
      <c r="S234" s="179">
        <v>0</v>
      </c>
      <c r="T234" s="18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1" t="s">
        <v>125</v>
      </c>
      <c r="AT234" s="181" t="s">
        <v>120</v>
      </c>
      <c r="AU234" s="181" t="s">
        <v>82</v>
      </c>
      <c r="AY234" s="18" t="s">
        <v>118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80</v>
      </c>
      <c r="BK234" s="182">
        <f>ROUND(I234*H234,2)</f>
        <v>0</v>
      </c>
      <c r="BL234" s="18" t="s">
        <v>125</v>
      </c>
      <c r="BM234" s="181" t="s">
        <v>334</v>
      </c>
    </row>
    <row r="235" spans="1:47" s="2" customFormat="1" ht="11.25">
      <c r="A235" s="35"/>
      <c r="B235" s="36"/>
      <c r="C235" s="37"/>
      <c r="D235" s="183" t="s">
        <v>127</v>
      </c>
      <c r="E235" s="37"/>
      <c r="F235" s="184" t="s">
        <v>335</v>
      </c>
      <c r="G235" s="37"/>
      <c r="H235" s="37"/>
      <c r="I235" s="185"/>
      <c r="J235" s="37"/>
      <c r="K235" s="37"/>
      <c r="L235" s="40"/>
      <c r="M235" s="186"/>
      <c r="N235" s="187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127</v>
      </c>
      <c r="AU235" s="18" t="s">
        <v>82</v>
      </c>
    </row>
    <row r="236" spans="2:51" s="14" customFormat="1" ht="11.25">
      <c r="B236" s="200"/>
      <c r="C236" s="201"/>
      <c r="D236" s="190" t="s">
        <v>129</v>
      </c>
      <c r="E236" s="202" t="s">
        <v>19</v>
      </c>
      <c r="F236" s="203" t="s">
        <v>310</v>
      </c>
      <c r="G236" s="201"/>
      <c r="H236" s="202" t="s">
        <v>19</v>
      </c>
      <c r="I236" s="204"/>
      <c r="J236" s="201"/>
      <c r="K236" s="201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129</v>
      </c>
      <c r="AU236" s="209" t="s">
        <v>82</v>
      </c>
      <c r="AV236" s="14" t="s">
        <v>80</v>
      </c>
      <c r="AW236" s="14" t="s">
        <v>33</v>
      </c>
      <c r="AX236" s="14" t="s">
        <v>72</v>
      </c>
      <c r="AY236" s="209" t="s">
        <v>118</v>
      </c>
    </row>
    <row r="237" spans="2:51" s="13" customFormat="1" ht="11.25">
      <c r="B237" s="188"/>
      <c r="C237" s="189"/>
      <c r="D237" s="190" t="s">
        <v>129</v>
      </c>
      <c r="E237" s="191" t="s">
        <v>19</v>
      </c>
      <c r="F237" s="192" t="s">
        <v>311</v>
      </c>
      <c r="G237" s="189"/>
      <c r="H237" s="193">
        <v>1828</v>
      </c>
      <c r="I237" s="194"/>
      <c r="J237" s="189"/>
      <c r="K237" s="189"/>
      <c r="L237" s="195"/>
      <c r="M237" s="196"/>
      <c r="N237" s="197"/>
      <c r="O237" s="197"/>
      <c r="P237" s="197"/>
      <c r="Q237" s="197"/>
      <c r="R237" s="197"/>
      <c r="S237" s="197"/>
      <c r="T237" s="198"/>
      <c r="AT237" s="199" t="s">
        <v>129</v>
      </c>
      <c r="AU237" s="199" t="s">
        <v>82</v>
      </c>
      <c r="AV237" s="13" t="s">
        <v>82</v>
      </c>
      <c r="AW237" s="13" t="s">
        <v>33</v>
      </c>
      <c r="AX237" s="13" t="s">
        <v>72</v>
      </c>
      <c r="AY237" s="199" t="s">
        <v>118</v>
      </c>
    </row>
    <row r="238" spans="2:51" s="13" customFormat="1" ht="11.25">
      <c r="B238" s="188"/>
      <c r="C238" s="189"/>
      <c r="D238" s="190" t="s">
        <v>129</v>
      </c>
      <c r="E238" s="191" t="s">
        <v>19</v>
      </c>
      <c r="F238" s="192" t="s">
        <v>312</v>
      </c>
      <c r="G238" s="189"/>
      <c r="H238" s="193">
        <v>147</v>
      </c>
      <c r="I238" s="194"/>
      <c r="J238" s="189"/>
      <c r="K238" s="189"/>
      <c r="L238" s="195"/>
      <c r="M238" s="196"/>
      <c r="N238" s="197"/>
      <c r="O238" s="197"/>
      <c r="P238" s="197"/>
      <c r="Q238" s="197"/>
      <c r="R238" s="197"/>
      <c r="S238" s="197"/>
      <c r="T238" s="198"/>
      <c r="AT238" s="199" t="s">
        <v>129</v>
      </c>
      <c r="AU238" s="199" t="s">
        <v>82</v>
      </c>
      <c r="AV238" s="13" t="s">
        <v>82</v>
      </c>
      <c r="AW238" s="13" t="s">
        <v>33</v>
      </c>
      <c r="AX238" s="13" t="s">
        <v>72</v>
      </c>
      <c r="AY238" s="199" t="s">
        <v>118</v>
      </c>
    </row>
    <row r="239" spans="2:51" s="15" customFormat="1" ht="11.25">
      <c r="B239" s="210"/>
      <c r="C239" s="211"/>
      <c r="D239" s="190" t="s">
        <v>129</v>
      </c>
      <c r="E239" s="212" t="s">
        <v>19</v>
      </c>
      <c r="F239" s="213" t="s">
        <v>189</v>
      </c>
      <c r="G239" s="211"/>
      <c r="H239" s="214">
        <v>1975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129</v>
      </c>
      <c r="AU239" s="220" t="s">
        <v>82</v>
      </c>
      <c r="AV239" s="15" t="s">
        <v>125</v>
      </c>
      <c r="AW239" s="15" t="s">
        <v>33</v>
      </c>
      <c r="AX239" s="15" t="s">
        <v>80</v>
      </c>
      <c r="AY239" s="220" t="s">
        <v>118</v>
      </c>
    </row>
    <row r="240" spans="1:65" s="2" customFormat="1" ht="24.2" customHeight="1">
      <c r="A240" s="35"/>
      <c r="B240" s="36"/>
      <c r="C240" s="170" t="s">
        <v>336</v>
      </c>
      <c r="D240" s="170" t="s">
        <v>120</v>
      </c>
      <c r="E240" s="171" t="s">
        <v>337</v>
      </c>
      <c r="F240" s="172" t="s">
        <v>338</v>
      </c>
      <c r="G240" s="173" t="s">
        <v>123</v>
      </c>
      <c r="H240" s="174">
        <v>1</v>
      </c>
      <c r="I240" s="175"/>
      <c r="J240" s="176">
        <f>ROUND(I240*H240,2)</f>
        <v>0</v>
      </c>
      <c r="K240" s="172" t="s">
        <v>124</v>
      </c>
      <c r="L240" s="40"/>
      <c r="M240" s="177" t="s">
        <v>19</v>
      </c>
      <c r="N240" s="178" t="s">
        <v>43</v>
      </c>
      <c r="O240" s="65"/>
      <c r="P240" s="179">
        <f>O240*H240</f>
        <v>0</v>
      </c>
      <c r="Q240" s="179">
        <v>0</v>
      </c>
      <c r="R240" s="179">
        <f>Q240*H240</f>
        <v>0</v>
      </c>
      <c r="S240" s="179">
        <v>0</v>
      </c>
      <c r="T240" s="18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1" t="s">
        <v>125</v>
      </c>
      <c r="AT240" s="181" t="s">
        <v>120</v>
      </c>
      <c r="AU240" s="181" t="s">
        <v>82</v>
      </c>
      <c r="AY240" s="18" t="s">
        <v>118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80</v>
      </c>
      <c r="BK240" s="182">
        <f>ROUND(I240*H240,2)</f>
        <v>0</v>
      </c>
      <c r="BL240" s="18" t="s">
        <v>125</v>
      </c>
      <c r="BM240" s="181" t="s">
        <v>339</v>
      </c>
    </row>
    <row r="241" spans="1:47" s="2" customFormat="1" ht="11.25">
      <c r="A241" s="35"/>
      <c r="B241" s="36"/>
      <c r="C241" s="37"/>
      <c r="D241" s="183" t="s">
        <v>127</v>
      </c>
      <c r="E241" s="37"/>
      <c r="F241" s="184" t="s">
        <v>340</v>
      </c>
      <c r="G241" s="37"/>
      <c r="H241" s="37"/>
      <c r="I241" s="185"/>
      <c r="J241" s="37"/>
      <c r="K241" s="37"/>
      <c r="L241" s="40"/>
      <c r="M241" s="186"/>
      <c r="N241" s="187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127</v>
      </c>
      <c r="AU241" s="18" t="s">
        <v>82</v>
      </c>
    </row>
    <row r="242" spans="2:51" s="14" customFormat="1" ht="11.25">
      <c r="B242" s="200"/>
      <c r="C242" s="201"/>
      <c r="D242" s="190" t="s">
        <v>129</v>
      </c>
      <c r="E242" s="202" t="s">
        <v>19</v>
      </c>
      <c r="F242" s="203" t="s">
        <v>296</v>
      </c>
      <c r="G242" s="201"/>
      <c r="H242" s="202" t="s">
        <v>19</v>
      </c>
      <c r="I242" s="204"/>
      <c r="J242" s="201"/>
      <c r="K242" s="201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129</v>
      </c>
      <c r="AU242" s="209" t="s">
        <v>82</v>
      </c>
      <c r="AV242" s="14" t="s">
        <v>80</v>
      </c>
      <c r="AW242" s="14" t="s">
        <v>33</v>
      </c>
      <c r="AX242" s="14" t="s">
        <v>72</v>
      </c>
      <c r="AY242" s="209" t="s">
        <v>118</v>
      </c>
    </row>
    <row r="243" spans="2:51" s="13" customFormat="1" ht="11.25">
      <c r="B243" s="188"/>
      <c r="C243" s="189"/>
      <c r="D243" s="190" t="s">
        <v>129</v>
      </c>
      <c r="E243" s="191" t="s">
        <v>19</v>
      </c>
      <c r="F243" s="192" t="s">
        <v>80</v>
      </c>
      <c r="G243" s="189"/>
      <c r="H243" s="193">
        <v>1</v>
      </c>
      <c r="I243" s="194"/>
      <c r="J243" s="189"/>
      <c r="K243" s="189"/>
      <c r="L243" s="195"/>
      <c r="M243" s="196"/>
      <c r="N243" s="197"/>
      <c r="O243" s="197"/>
      <c r="P243" s="197"/>
      <c r="Q243" s="197"/>
      <c r="R243" s="197"/>
      <c r="S243" s="197"/>
      <c r="T243" s="198"/>
      <c r="AT243" s="199" t="s">
        <v>129</v>
      </c>
      <c r="AU243" s="199" t="s">
        <v>82</v>
      </c>
      <c r="AV243" s="13" t="s">
        <v>82</v>
      </c>
      <c r="AW243" s="13" t="s">
        <v>33</v>
      </c>
      <c r="AX243" s="13" t="s">
        <v>80</v>
      </c>
      <c r="AY243" s="199" t="s">
        <v>118</v>
      </c>
    </row>
    <row r="244" spans="1:65" s="2" customFormat="1" ht="16.5" customHeight="1">
      <c r="A244" s="35"/>
      <c r="B244" s="36"/>
      <c r="C244" s="170" t="s">
        <v>341</v>
      </c>
      <c r="D244" s="170" t="s">
        <v>120</v>
      </c>
      <c r="E244" s="171" t="s">
        <v>342</v>
      </c>
      <c r="F244" s="172" t="s">
        <v>343</v>
      </c>
      <c r="G244" s="173" t="s">
        <v>123</v>
      </c>
      <c r="H244" s="174">
        <v>2211</v>
      </c>
      <c r="I244" s="175"/>
      <c r="J244" s="176">
        <f>ROUND(I244*H244,2)</f>
        <v>0</v>
      </c>
      <c r="K244" s="172" t="s">
        <v>124</v>
      </c>
      <c r="L244" s="40"/>
      <c r="M244" s="177" t="s">
        <v>19</v>
      </c>
      <c r="N244" s="178" t="s">
        <v>43</v>
      </c>
      <c r="O244" s="65"/>
      <c r="P244" s="179">
        <f>O244*H244</f>
        <v>0</v>
      </c>
      <c r="Q244" s="179">
        <v>0.00021</v>
      </c>
      <c r="R244" s="179">
        <f>Q244*H244</f>
        <v>0.46431</v>
      </c>
      <c r="S244" s="179">
        <v>0</v>
      </c>
      <c r="T244" s="18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1" t="s">
        <v>125</v>
      </c>
      <c r="AT244" s="181" t="s">
        <v>120</v>
      </c>
      <c r="AU244" s="181" t="s">
        <v>82</v>
      </c>
      <c r="AY244" s="18" t="s">
        <v>118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18" t="s">
        <v>80</v>
      </c>
      <c r="BK244" s="182">
        <f>ROUND(I244*H244,2)</f>
        <v>0</v>
      </c>
      <c r="BL244" s="18" t="s">
        <v>125</v>
      </c>
      <c r="BM244" s="181" t="s">
        <v>344</v>
      </c>
    </row>
    <row r="245" spans="1:47" s="2" customFormat="1" ht="11.25">
      <c r="A245" s="35"/>
      <c r="B245" s="36"/>
      <c r="C245" s="37"/>
      <c r="D245" s="183" t="s">
        <v>127</v>
      </c>
      <c r="E245" s="37"/>
      <c r="F245" s="184" t="s">
        <v>345</v>
      </c>
      <c r="G245" s="37"/>
      <c r="H245" s="37"/>
      <c r="I245" s="185"/>
      <c r="J245" s="37"/>
      <c r="K245" s="37"/>
      <c r="L245" s="40"/>
      <c r="M245" s="186"/>
      <c r="N245" s="187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127</v>
      </c>
      <c r="AU245" s="18" t="s">
        <v>82</v>
      </c>
    </row>
    <row r="246" spans="2:51" s="14" customFormat="1" ht="11.25">
      <c r="B246" s="200"/>
      <c r="C246" s="201"/>
      <c r="D246" s="190" t="s">
        <v>129</v>
      </c>
      <c r="E246" s="202" t="s">
        <v>19</v>
      </c>
      <c r="F246" s="203" t="s">
        <v>310</v>
      </c>
      <c r="G246" s="201"/>
      <c r="H246" s="202" t="s">
        <v>19</v>
      </c>
      <c r="I246" s="204"/>
      <c r="J246" s="201"/>
      <c r="K246" s="201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129</v>
      </c>
      <c r="AU246" s="209" t="s">
        <v>82</v>
      </c>
      <c r="AV246" s="14" t="s">
        <v>80</v>
      </c>
      <c r="AW246" s="14" t="s">
        <v>33</v>
      </c>
      <c r="AX246" s="14" t="s">
        <v>72</v>
      </c>
      <c r="AY246" s="209" t="s">
        <v>118</v>
      </c>
    </row>
    <row r="247" spans="2:51" s="13" customFormat="1" ht="11.25">
      <c r="B247" s="188"/>
      <c r="C247" s="189"/>
      <c r="D247" s="190" t="s">
        <v>129</v>
      </c>
      <c r="E247" s="191" t="s">
        <v>19</v>
      </c>
      <c r="F247" s="192" t="s">
        <v>311</v>
      </c>
      <c r="G247" s="189"/>
      <c r="H247" s="193">
        <v>1828</v>
      </c>
      <c r="I247" s="194"/>
      <c r="J247" s="189"/>
      <c r="K247" s="189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129</v>
      </c>
      <c r="AU247" s="199" t="s">
        <v>82</v>
      </c>
      <c r="AV247" s="13" t="s">
        <v>82</v>
      </c>
      <c r="AW247" s="13" t="s">
        <v>33</v>
      </c>
      <c r="AX247" s="13" t="s">
        <v>72</v>
      </c>
      <c r="AY247" s="199" t="s">
        <v>118</v>
      </c>
    </row>
    <row r="248" spans="2:51" s="13" customFormat="1" ht="11.25">
      <c r="B248" s="188"/>
      <c r="C248" s="189"/>
      <c r="D248" s="190" t="s">
        <v>129</v>
      </c>
      <c r="E248" s="191" t="s">
        <v>19</v>
      </c>
      <c r="F248" s="192" t="s">
        <v>312</v>
      </c>
      <c r="G248" s="189"/>
      <c r="H248" s="193">
        <v>147</v>
      </c>
      <c r="I248" s="194"/>
      <c r="J248" s="189"/>
      <c r="K248" s="189"/>
      <c r="L248" s="195"/>
      <c r="M248" s="196"/>
      <c r="N248" s="197"/>
      <c r="O248" s="197"/>
      <c r="P248" s="197"/>
      <c r="Q248" s="197"/>
      <c r="R248" s="197"/>
      <c r="S248" s="197"/>
      <c r="T248" s="198"/>
      <c r="AT248" s="199" t="s">
        <v>129</v>
      </c>
      <c r="AU248" s="199" t="s">
        <v>82</v>
      </c>
      <c r="AV248" s="13" t="s">
        <v>82</v>
      </c>
      <c r="AW248" s="13" t="s">
        <v>33</v>
      </c>
      <c r="AX248" s="13" t="s">
        <v>72</v>
      </c>
      <c r="AY248" s="199" t="s">
        <v>118</v>
      </c>
    </row>
    <row r="249" spans="2:51" s="14" customFormat="1" ht="11.25">
      <c r="B249" s="200"/>
      <c r="C249" s="201"/>
      <c r="D249" s="190" t="s">
        <v>129</v>
      </c>
      <c r="E249" s="202" t="s">
        <v>19</v>
      </c>
      <c r="F249" s="203" t="s">
        <v>313</v>
      </c>
      <c r="G249" s="201"/>
      <c r="H249" s="202" t="s">
        <v>19</v>
      </c>
      <c r="I249" s="204"/>
      <c r="J249" s="201"/>
      <c r="K249" s="201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129</v>
      </c>
      <c r="AU249" s="209" t="s">
        <v>82</v>
      </c>
      <c r="AV249" s="14" t="s">
        <v>80</v>
      </c>
      <c r="AW249" s="14" t="s">
        <v>33</v>
      </c>
      <c r="AX249" s="14" t="s">
        <v>72</v>
      </c>
      <c r="AY249" s="209" t="s">
        <v>118</v>
      </c>
    </row>
    <row r="250" spans="2:51" s="13" customFormat="1" ht="11.25">
      <c r="B250" s="188"/>
      <c r="C250" s="189"/>
      <c r="D250" s="190" t="s">
        <v>129</v>
      </c>
      <c r="E250" s="191" t="s">
        <v>19</v>
      </c>
      <c r="F250" s="192" t="s">
        <v>314</v>
      </c>
      <c r="G250" s="189"/>
      <c r="H250" s="193">
        <v>184</v>
      </c>
      <c r="I250" s="194"/>
      <c r="J250" s="189"/>
      <c r="K250" s="189"/>
      <c r="L250" s="195"/>
      <c r="M250" s="196"/>
      <c r="N250" s="197"/>
      <c r="O250" s="197"/>
      <c r="P250" s="197"/>
      <c r="Q250" s="197"/>
      <c r="R250" s="197"/>
      <c r="S250" s="197"/>
      <c r="T250" s="198"/>
      <c r="AT250" s="199" t="s">
        <v>129</v>
      </c>
      <c r="AU250" s="199" t="s">
        <v>82</v>
      </c>
      <c r="AV250" s="13" t="s">
        <v>82</v>
      </c>
      <c r="AW250" s="13" t="s">
        <v>33</v>
      </c>
      <c r="AX250" s="13" t="s">
        <v>72</v>
      </c>
      <c r="AY250" s="199" t="s">
        <v>118</v>
      </c>
    </row>
    <row r="251" spans="2:51" s="14" customFormat="1" ht="11.25">
      <c r="B251" s="200"/>
      <c r="C251" s="201"/>
      <c r="D251" s="190" t="s">
        <v>129</v>
      </c>
      <c r="E251" s="202" t="s">
        <v>19</v>
      </c>
      <c r="F251" s="203" t="s">
        <v>302</v>
      </c>
      <c r="G251" s="201"/>
      <c r="H251" s="202" t="s">
        <v>19</v>
      </c>
      <c r="I251" s="204"/>
      <c r="J251" s="201"/>
      <c r="K251" s="201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129</v>
      </c>
      <c r="AU251" s="209" t="s">
        <v>82</v>
      </c>
      <c r="AV251" s="14" t="s">
        <v>80</v>
      </c>
      <c r="AW251" s="14" t="s">
        <v>33</v>
      </c>
      <c r="AX251" s="14" t="s">
        <v>72</v>
      </c>
      <c r="AY251" s="209" t="s">
        <v>118</v>
      </c>
    </row>
    <row r="252" spans="2:51" s="13" customFormat="1" ht="11.25">
      <c r="B252" s="188"/>
      <c r="C252" s="189"/>
      <c r="D252" s="190" t="s">
        <v>129</v>
      </c>
      <c r="E252" s="191" t="s">
        <v>19</v>
      </c>
      <c r="F252" s="192" t="s">
        <v>330</v>
      </c>
      <c r="G252" s="189"/>
      <c r="H252" s="193">
        <v>43</v>
      </c>
      <c r="I252" s="194"/>
      <c r="J252" s="189"/>
      <c r="K252" s="189"/>
      <c r="L252" s="195"/>
      <c r="M252" s="196"/>
      <c r="N252" s="197"/>
      <c r="O252" s="197"/>
      <c r="P252" s="197"/>
      <c r="Q252" s="197"/>
      <c r="R252" s="197"/>
      <c r="S252" s="197"/>
      <c r="T252" s="198"/>
      <c r="AT252" s="199" t="s">
        <v>129</v>
      </c>
      <c r="AU252" s="199" t="s">
        <v>82</v>
      </c>
      <c r="AV252" s="13" t="s">
        <v>82</v>
      </c>
      <c r="AW252" s="13" t="s">
        <v>33</v>
      </c>
      <c r="AX252" s="13" t="s">
        <v>72</v>
      </c>
      <c r="AY252" s="199" t="s">
        <v>118</v>
      </c>
    </row>
    <row r="253" spans="2:51" s="14" customFormat="1" ht="11.25">
      <c r="B253" s="200"/>
      <c r="C253" s="201"/>
      <c r="D253" s="190" t="s">
        <v>129</v>
      </c>
      <c r="E253" s="202" t="s">
        <v>19</v>
      </c>
      <c r="F253" s="203" t="s">
        <v>346</v>
      </c>
      <c r="G253" s="201"/>
      <c r="H253" s="202" t="s">
        <v>19</v>
      </c>
      <c r="I253" s="204"/>
      <c r="J253" s="201"/>
      <c r="K253" s="201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129</v>
      </c>
      <c r="AU253" s="209" t="s">
        <v>82</v>
      </c>
      <c r="AV253" s="14" t="s">
        <v>80</v>
      </c>
      <c r="AW253" s="14" t="s">
        <v>33</v>
      </c>
      <c r="AX253" s="14" t="s">
        <v>72</v>
      </c>
      <c r="AY253" s="209" t="s">
        <v>118</v>
      </c>
    </row>
    <row r="254" spans="2:51" s="13" customFormat="1" ht="11.25">
      <c r="B254" s="188"/>
      <c r="C254" s="189"/>
      <c r="D254" s="190" t="s">
        <v>129</v>
      </c>
      <c r="E254" s="191" t="s">
        <v>19</v>
      </c>
      <c r="F254" s="192" t="s">
        <v>171</v>
      </c>
      <c r="G254" s="189"/>
      <c r="H254" s="193">
        <v>9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129</v>
      </c>
      <c r="AU254" s="199" t="s">
        <v>82</v>
      </c>
      <c r="AV254" s="13" t="s">
        <v>82</v>
      </c>
      <c r="AW254" s="13" t="s">
        <v>33</v>
      </c>
      <c r="AX254" s="13" t="s">
        <v>72</v>
      </c>
      <c r="AY254" s="199" t="s">
        <v>118</v>
      </c>
    </row>
    <row r="255" spans="2:51" s="15" customFormat="1" ht="11.25">
      <c r="B255" s="210"/>
      <c r="C255" s="211"/>
      <c r="D255" s="190" t="s">
        <v>129</v>
      </c>
      <c r="E255" s="212" t="s">
        <v>19</v>
      </c>
      <c r="F255" s="213" t="s">
        <v>189</v>
      </c>
      <c r="G255" s="211"/>
      <c r="H255" s="214">
        <v>2211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129</v>
      </c>
      <c r="AU255" s="220" t="s">
        <v>82</v>
      </c>
      <c r="AV255" s="15" t="s">
        <v>125</v>
      </c>
      <c r="AW255" s="15" t="s">
        <v>33</v>
      </c>
      <c r="AX255" s="15" t="s">
        <v>80</v>
      </c>
      <c r="AY255" s="220" t="s">
        <v>118</v>
      </c>
    </row>
    <row r="256" spans="1:65" s="2" customFormat="1" ht="24.2" customHeight="1">
      <c r="A256" s="35"/>
      <c r="B256" s="36"/>
      <c r="C256" s="170" t="s">
        <v>347</v>
      </c>
      <c r="D256" s="170" t="s">
        <v>120</v>
      </c>
      <c r="E256" s="171" t="s">
        <v>348</v>
      </c>
      <c r="F256" s="172" t="s">
        <v>349</v>
      </c>
      <c r="G256" s="173" t="s">
        <v>123</v>
      </c>
      <c r="H256" s="174">
        <v>1975</v>
      </c>
      <c r="I256" s="175"/>
      <c r="J256" s="176">
        <f>ROUND(I256*H256,2)</f>
        <v>0</v>
      </c>
      <c r="K256" s="172" t="s">
        <v>124</v>
      </c>
      <c r="L256" s="40"/>
      <c r="M256" s="177" t="s">
        <v>19</v>
      </c>
      <c r="N256" s="178" t="s">
        <v>43</v>
      </c>
      <c r="O256" s="65"/>
      <c r="P256" s="179">
        <f>O256*H256</f>
        <v>0</v>
      </c>
      <c r="Q256" s="179">
        <v>0.10373</v>
      </c>
      <c r="R256" s="179">
        <f>Q256*H256</f>
        <v>204.86675</v>
      </c>
      <c r="S256" s="179">
        <v>0</v>
      </c>
      <c r="T256" s="18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1" t="s">
        <v>125</v>
      </c>
      <c r="AT256" s="181" t="s">
        <v>120</v>
      </c>
      <c r="AU256" s="181" t="s">
        <v>82</v>
      </c>
      <c r="AY256" s="18" t="s">
        <v>118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18" t="s">
        <v>80</v>
      </c>
      <c r="BK256" s="182">
        <f>ROUND(I256*H256,2)</f>
        <v>0</v>
      </c>
      <c r="BL256" s="18" t="s">
        <v>125</v>
      </c>
      <c r="BM256" s="181" t="s">
        <v>350</v>
      </c>
    </row>
    <row r="257" spans="1:47" s="2" customFormat="1" ht="11.25">
      <c r="A257" s="35"/>
      <c r="B257" s="36"/>
      <c r="C257" s="37"/>
      <c r="D257" s="183" t="s">
        <v>127</v>
      </c>
      <c r="E257" s="37"/>
      <c r="F257" s="184" t="s">
        <v>351</v>
      </c>
      <c r="G257" s="37"/>
      <c r="H257" s="37"/>
      <c r="I257" s="185"/>
      <c r="J257" s="37"/>
      <c r="K257" s="37"/>
      <c r="L257" s="40"/>
      <c r="M257" s="186"/>
      <c r="N257" s="187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127</v>
      </c>
      <c r="AU257" s="18" t="s">
        <v>82</v>
      </c>
    </row>
    <row r="258" spans="2:51" s="14" customFormat="1" ht="11.25">
      <c r="B258" s="200"/>
      <c r="C258" s="201"/>
      <c r="D258" s="190" t="s">
        <v>129</v>
      </c>
      <c r="E258" s="202" t="s">
        <v>19</v>
      </c>
      <c r="F258" s="203" t="s">
        <v>310</v>
      </c>
      <c r="G258" s="201"/>
      <c r="H258" s="202" t="s">
        <v>19</v>
      </c>
      <c r="I258" s="204"/>
      <c r="J258" s="201"/>
      <c r="K258" s="201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129</v>
      </c>
      <c r="AU258" s="209" t="s">
        <v>82</v>
      </c>
      <c r="AV258" s="14" t="s">
        <v>80</v>
      </c>
      <c r="AW258" s="14" t="s">
        <v>33</v>
      </c>
      <c r="AX258" s="14" t="s">
        <v>72</v>
      </c>
      <c r="AY258" s="209" t="s">
        <v>118</v>
      </c>
    </row>
    <row r="259" spans="2:51" s="13" customFormat="1" ht="11.25">
      <c r="B259" s="188"/>
      <c r="C259" s="189"/>
      <c r="D259" s="190" t="s">
        <v>129</v>
      </c>
      <c r="E259" s="191" t="s">
        <v>19</v>
      </c>
      <c r="F259" s="192" t="s">
        <v>311</v>
      </c>
      <c r="G259" s="189"/>
      <c r="H259" s="193">
        <v>1828</v>
      </c>
      <c r="I259" s="194"/>
      <c r="J259" s="189"/>
      <c r="K259" s="189"/>
      <c r="L259" s="195"/>
      <c r="M259" s="196"/>
      <c r="N259" s="197"/>
      <c r="O259" s="197"/>
      <c r="P259" s="197"/>
      <c r="Q259" s="197"/>
      <c r="R259" s="197"/>
      <c r="S259" s="197"/>
      <c r="T259" s="198"/>
      <c r="AT259" s="199" t="s">
        <v>129</v>
      </c>
      <c r="AU259" s="199" t="s">
        <v>82</v>
      </c>
      <c r="AV259" s="13" t="s">
        <v>82</v>
      </c>
      <c r="AW259" s="13" t="s">
        <v>33</v>
      </c>
      <c r="AX259" s="13" t="s">
        <v>72</v>
      </c>
      <c r="AY259" s="199" t="s">
        <v>118</v>
      </c>
    </row>
    <row r="260" spans="2:51" s="13" customFormat="1" ht="11.25">
      <c r="B260" s="188"/>
      <c r="C260" s="189"/>
      <c r="D260" s="190" t="s">
        <v>129</v>
      </c>
      <c r="E260" s="191" t="s">
        <v>19</v>
      </c>
      <c r="F260" s="192" t="s">
        <v>312</v>
      </c>
      <c r="G260" s="189"/>
      <c r="H260" s="193">
        <v>147</v>
      </c>
      <c r="I260" s="194"/>
      <c r="J260" s="189"/>
      <c r="K260" s="189"/>
      <c r="L260" s="195"/>
      <c r="M260" s="196"/>
      <c r="N260" s="197"/>
      <c r="O260" s="197"/>
      <c r="P260" s="197"/>
      <c r="Q260" s="197"/>
      <c r="R260" s="197"/>
      <c r="S260" s="197"/>
      <c r="T260" s="198"/>
      <c r="AT260" s="199" t="s">
        <v>129</v>
      </c>
      <c r="AU260" s="199" t="s">
        <v>82</v>
      </c>
      <c r="AV260" s="13" t="s">
        <v>82</v>
      </c>
      <c r="AW260" s="13" t="s">
        <v>33</v>
      </c>
      <c r="AX260" s="13" t="s">
        <v>72</v>
      </c>
      <c r="AY260" s="199" t="s">
        <v>118</v>
      </c>
    </row>
    <row r="261" spans="2:51" s="15" customFormat="1" ht="11.25">
      <c r="B261" s="210"/>
      <c r="C261" s="211"/>
      <c r="D261" s="190" t="s">
        <v>129</v>
      </c>
      <c r="E261" s="212" t="s">
        <v>19</v>
      </c>
      <c r="F261" s="213" t="s">
        <v>189</v>
      </c>
      <c r="G261" s="211"/>
      <c r="H261" s="214">
        <v>1975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129</v>
      </c>
      <c r="AU261" s="220" t="s">
        <v>82</v>
      </c>
      <c r="AV261" s="15" t="s">
        <v>125</v>
      </c>
      <c r="AW261" s="15" t="s">
        <v>33</v>
      </c>
      <c r="AX261" s="15" t="s">
        <v>80</v>
      </c>
      <c r="AY261" s="220" t="s">
        <v>118</v>
      </c>
    </row>
    <row r="262" spans="1:65" s="2" customFormat="1" ht="24.2" customHeight="1">
      <c r="A262" s="35"/>
      <c r="B262" s="36"/>
      <c r="C262" s="170" t="s">
        <v>352</v>
      </c>
      <c r="D262" s="170" t="s">
        <v>120</v>
      </c>
      <c r="E262" s="171" t="s">
        <v>353</v>
      </c>
      <c r="F262" s="172" t="s">
        <v>354</v>
      </c>
      <c r="G262" s="173" t="s">
        <v>123</v>
      </c>
      <c r="H262" s="174">
        <v>184</v>
      </c>
      <c r="I262" s="175"/>
      <c r="J262" s="176">
        <f>ROUND(I262*H262,2)</f>
        <v>0</v>
      </c>
      <c r="K262" s="172" t="s">
        <v>124</v>
      </c>
      <c r="L262" s="40"/>
      <c r="M262" s="177" t="s">
        <v>19</v>
      </c>
      <c r="N262" s="178" t="s">
        <v>43</v>
      </c>
      <c r="O262" s="65"/>
      <c r="P262" s="179">
        <f>O262*H262</f>
        <v>0</v>
      </c>
      <c r="Q262" s="179">
        <v>0.12966</v>
      </c>
      <c r="R262" s="179">
        <f>Q262*H262</f>
        <v>23.85744</v>
      </c>
      <c r="S262" s="179">
        <v>0</v>
      </c>
      <c r="T262" s="18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1" t="s">
        <v>125</v>
      </c>
      <c r="AT262" s="181" t="s">
        <v>120</v>
      </c>
      <c r="AU262" s="181" t="s">
        <v>82</v>
      </c>
      <c r="AY262" s="18" t="s">
        <v>118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8" t="s">
        <v>80</v>
      </c>
      <c r="BK262" s="182">
        <f>ROUND(I262*H262,2)</f>
        <v>0</v>
      </c>
      <c r="BL262" s="18" t="s">
        <v>125</v>
      </c>
      <c r="BM262" s="181" t="s">
        <v>355</v>
      </c>
    </row>
    <row r="263" spans="1:47" s="2" customFormat="1" ht="11.25">
      <c r="A263" s="35"/>
      <c r="B263" s="36"/>
      <c r="C263" s="37"/>
      <c r="D263" s="183" t="s">
        <v>127</v>
      </c>
      <c r="E263" s="37"/>
      <c r="F263" s="184" t="s">
        <v>356</v>
      </c>
      <c r="G263" s="37"/>
      <c r="H263" s="37"/>
      <c r="I263" s="185"/>
      <c r="J263" s="37"/>
      <c r="K263" s="37"/>
      <c r="L263" s="40"/>
      <c r="M263" s="186"/>
      <c r="N263" s="187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127</v>
      </c>
      <c r="AU263" s="18" t="s">
        <v>82</v>
      </c>
    </row>
    <row r="264" spans="2:51" s="14" customFormat="1" ht="11.25">
      <c r="B264" s="200"/>
      <c r="C264" s="201"/>
      <c r="D264" s="190" t="s">
        <v>129</v>
      </c>
      <c r="E264" s="202" t="s">
        <v>19</v>
      </c>
      <c r="F264" s="203" t="s">
        <v>313</v>
      </c>
      <c r="G264" s="201"/>
      <c r="H264" s="202" t="s">
        <v>19</v>
      </c>
      <c r="I264" s="204"/>
      <c r="J264" s="201"/>
      <c r="K264" s="201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129</v>
      </c>
      <c r="AU264" s="209" t="s">
        <v>82</v>
      </c>
      <c r="AV264" s="14" t="s">
        <v>80</v>
      </c>
      <c r="AW264" s="14" t="s">
        <v>33</v>
      </c>
      <c r="AX264" s="14" t="s">
        <v>72</v>
      </c>
      <c r="AY264" s="209" t="s">
        <v>118</v>
      </c>
    </row>
    <row r="265" spans="2:51" s="13" customFormat="1" ht="11.25">
      <c r="B265" s="188"/>
      <c r="C265" s="189"/>
      <c r="D265" s="190" t="s">
        <v>129</v>
      </c>
      <c r="E265" s="191" t="s">
        <v>19</v>
      </c>
      <c r="F265" s="192" t="s">
        <v>314</v>
      </c>
      <c r="G265" s="189"/>
      <c r="H265" s="193">
        <v>184</v>
      </c>
      <c r="I265" s="194"/>
      <c r="J265" s="189"/>
      <c r="K265" s="189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129</v>
      </c>
      <c r="AU265" s="199" t="s">
        <v>82</v>
      </c>
      <c r="AV265" s="13" t="s">
        <v>82</v>
      </c>
      <c r="AW265" s="13" t="s">
        <v>33</v>
      </c>
      <c r="AX265" s="13" t="s">
        <v>72</v>
      </c>
      <c r="AY265" s="199" t="s">
        <v>118</v>
      </c>
    </row>
    <row r="266" spans="2:51" s="15" customFormat="1" ht="11.25">
      <c r="B266" s="210"/>
      <c r="C266" s="211"/>
      <c r="D266" s="190" t="s">
        <v>129</v>
      </c>
      <c r="E266" s="212" t="s">
        <v>19</v>
      </c>
      <c r="F266" s="213" t="s">
        <v>189</v>
      </c>
      <c r="G266" s="211"/>
      <c r="H266" s="214">
        <v>184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129</v>
      </c>
      <c r="AU266" s="220" t="s">
        <v>82</v>
      </c>
      <c r="AV266" s="15" t="s">
        <v>125</v>
      </c>
      <c r="AW266" s="15" t="s">
        <v>33</v>
      </c>
      <c r="AX266" s="15" t="s">
        <v>80</v>
      </c>
      <c r="AY266" s="220" t="s">
        <v>118</v>
      </c>
    </row>
    <row r="267" spans="1:65" s="2" customFormat="1" ht="24.2" customHeight="1">
      <c r="A267" s="35"/>
      <c r="B267" s="36"/>
      <c r="C267" s="170" t="s">
        <v>357</v>
      </c>
      <c r="D267" s="170" t="s">
        <v>120</v>
      </c>
      <c r="E267" s="171" t="s">
        <v>358</v>
      </c>
      <c r="F267" s="172" t="s">
        <v>359</v>
      </c>
      <c r="G267" s="173" t="s">
        <v>123</v>
      </c>
      <c r="H267" s="174">
        <v>1</v>
      </c>
      <c r="I267" s="175"/>
      <c r="J267" s="176">
        <f>ROUND(I267*H267,2)</f>
        <v>0</v>
      </c>
      <c r="K267" s="172" t="s">
        <v>124</v>
      </c>
      <c r="L267" s="40"/>
      <c r="M267" s="177" t="s">
        <v>19</v>
      </c>
      <c r="N267" s="178" t="s">
        <v>43</v>
      </c>
      <c r="O267" s="65"/>
      <c r="P267" s="179">
        <f>O267*H267</f>
        <v>0</v>
      </c>
      <c r="Q267" s="179">
        <v>0</v>
      </c>
      <c r="R267" s="179">
        <f>Q267*H267</f>
        <v>0</v>
      </c>
      <c r="S267" s="179">
        <v>0</v>
      </c>
      <c r="T267" s="18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1" t="s">
        <v>125</v>
      </c>
      <c r="AT267" s="181" t="s">
        <v>120</v>
      </c>
      <c r="AU267" s="181" t="s">
        <v>82</v>
      </c>
      <c r="AY267" s="18" t="s">
        <v>118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8" t="s">
        <v>80</v>
      </c>
      <c r="BK267" s="182">
        <f>ROUND(I267*H267,2)</f>
        <v>0</v>
      </c>
      <c r="BL267" s="18" t="s">
        <v>125</v>
      </c>
      <c r="BM267" s="181" t="s">
        <v>360</v>
      </c>
    </row>
    <row r="268" spans="1:47" s="2" customFormat="1" ht="11.25">
      <c r="A268" s="35"/>
      <c r="B268" s="36"/>
      <c r="C268" s="37"/>
      <c r="D268" s="183" t="s">
        <v>127</v>
      </c>
      <c r="E268" s="37"/>
      <c r="F268" s="184" t="s">
        <v>361</v>
      </c>
      <c r="G268" s="37"/>
      <c r="H268" s="37"/>
      <c r="I268" s="185"/>
      <c r="J268" s="37"/>
      <c r="K268" s="37"/>
      <c r="L268" s="40"/>
      <c r="M268" s="186"/>
      <c r="N268" s="187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127</v>
      </c>
      <c r="AU268" s="18" t="s">
        <v>82</v>
      </c>
    </row>
    <row r="269" spans="2:51" s="14" customFormat="1" ht="11.25">
      <c r="B269" s="200"/>
      <c r="C269" s="201"/>
      <c r="D269" s="190" t="s">
        <v>129</v>
      </c>
      <c r="E269" s="202" t="s">
        <v>19</v>
      </c>
      <c r="F269" s="203" t="s">
        <v>296</v>
      </c>
      <c r="G269" s="201"/>
      <c r="H269" s="202" t="s">
        <v>19</v>
      </c>
      <c r="I269" s="204"/>
      <c r="J269" s="201"/>
      <c r="K269" s="201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129</v>
      </c>
      <c r="AU269" s="209" t="s">
        <v>82</v>
      </c>
      <c r="AV269" s="14" t="s">
        <v>80</v>
      </c>
      <c r="AW269" s="14" t="s">
        <v>33</v>
      </c>
      <c r="AX269" s="14" t="s">
        <v>72</v>
      </c>
      <c r="AY269" s="209" t="s">
        <v>118</v>
      </c>
    </row>
    <row r="270" spans="2:51" s="13" customFormat="1" ht="11.25">
      <c r="B270" s="188"/>
      <c r="C270" s="189"/>
      <c r="D270" s="190" t="s">
        <v>129</v>
      </c>
      <c r="E270" s="191" t="s">
        <v>19</v>
      </c>
      <c r="F270" s="192" t="s">
        <v>80</v>
      </c>
      <c r="G270" s="189"/>
      <c r="H270" s="193">
        <v>1</v>
      </c>
      <c r="I270" s="194"/>
      <c r="J270" s="189"/>
      <c r="K270" s="189"/>
      <c r="L270" s="195"/>
      <c r="M270" s="196"/>
      <c r="N270" s="197"/>
      <c r="O270" s="197"/>
      <c r="P270" s="197"/>
      <c r="Q270" s="197"/>
      <c r="R270" s="197"/>
      <c r="S270" s="197"/>
      <c r="T270" s="198"/>
      <c r="AT270" s="199" t="s">
        <v>129</v>
      </c>
      <c r="AU270" s="199" t="s">
        <v>82</v>
      </c>
      <c r="AV270" s="13" t="s">
        <v>82</v>
      </c>
      <c r="AW270" s="13" t="s">
        <v>33</v>
      </c>
      <c r="AX270" s="13" t="s">
        <v>80</v>
      </c>
      <c r="AY270" s="199" t="s">
        <v>118</v>
      </c>
    </row>
    <row r="271" spans="1:65" s="2" customFormat="1" ht="24.2" customHeight="1">
      <c r="A271" s="35"/>
      <c r="B271" s="36"/>
      <c r="C271" s="170" t="s">
        <v>362</v>
      </c>
      <c r="D271" s="170" t="s">
        <v>120</v>
      </c>
      <c r="E271" s="171" t="s">
        <v>363</v>
      </c>
      <c r="F271" s="172" t="s">
        <v>364</v>
      </c>
      <c r="G271" s="173" t="s">
        <v>123</v>
      </c>
      <c r="H271" s="174">
        <v>43</v>
      </c>
      <c r="I271" s="175"/>
      <c r="J271" s="176">
        <f>ROUND(I271*H271,2)</f>
        <v>0</v>
      </c>
      <c r="K271" s="172" t="s">
        <v>124</v>
      </c>
      <c r="L271" s="40"/>
      <c r="M271" s="177" t="s">
        <v>19</v>
      </c>
      <c r="N271" s="178" t="s">
        <v>43</v>
      </c>
      <c r="O271" s="65"/>
      <c r="P271" s="179">
        <f>O271*H271</f>
        <v>0</v>
      </c>
      <c r="Q271" s="179">
        <v>0.12966</v>
      </c>
      <c r="R271" s="179">
        <f>Q271*H271</f>
        <v>5.57538</v>
      </c>
      <c r="S271" s="179">
        <v>0</v>
      </c>
      <c r="T271" s="18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1" t="s">
        <v>125</v>
      </c>
      <c r="AT271" s="181" t="s">
        <v>120</v>
      </c>
      <c r="AU271" s="181" t="s">
        <v>82</v>
      </c>
      <c r="AY271" s="18" t="s">
        <v>118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8" t="s">
        <v>80</v>
      </c>
      <c r="BK271" s="182">
        <f>ROUND(I271*H271,2)</f>
        <v>0</v>
      </c>
      <c r="BL271" s="18" t="s">
        <v>125</v>
      </c>
      <c r="BM271" s="181" t="s">
        <v>365</v>
      </c>
    </row>
    <row r="272" spans="1:47" s="2" customFormat="1" ht="11.25">
      <c r="A272" s="35"/>
      <c r="B272" s="36"/>
      <c r="C272" s="37"/>
      <c r="D272" s="183" t="s">
        <v>127</v>
      </c>
      <c r="E272" s="37"/>
      <c r="F272" s="184" t="s">
        <v>366</v>
      </c>
      <c r="G272" s="37"/>
      <c r="H272" s="37"/>
      <c r="I272" s="185"/>
      <c r="J272" s="37"/>
      <c r="K272" s="37"/>
      <c r="L272" s="40"/>
      <c r="M272" s="186"/>
      <c r="N272" s="187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127</v>
      </c>
      <c r="AU272" s="18" t="s">
        <v>82</v>
      </c>
    </row>
    <row r="273" spans="2:51" s="14" customFormat="1" ht="11.25">
      <c r="B273" s="200"/>
      <c r="C273" s="201"/>
      <c r="D273" s="190" t="s">
        <v>129</v>
      </c>
      <c r="E273" s="202" t="s">
        <v>19</v>
      </c>
      <c r="F273" s="203" t="s">
        <v>302</v>
      </c>
      <c r="G273" s="201"/>
      <c r="H273" s="202" t="s">
        <v>19</v>
      </c>
      <c r="I273" s="204"/>
      <c r="J273" s="201"/>
      <c r="K273" s="201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129</v>
      </c>
      <c r="AU273" s="209" t="s">
        <v>82</v>
      </c>
      <c r="AV273" s="14" t="s">
        <v>80</v>
      </c>
      <c r="AW273" s="14" t="s">
        <v>33</v>
      </c>
      <c r="AX273" s="14" t="s">
        <v>72</v>
      </c>
      <c r="AY273" s="209" t="s">
        <v>118</v>
      </c>
    </row>
    <row r="274" spans="2:51" s="13" customFormat="1" ht="11.25">
      <c r="B274" s="188"/>
      <c r="C274" s="189"/>
      <c r="D274" s="190" t="s">
        <v>129</v>
      </c>
      <c r="E274" s="191" t="s">
        <v>19</v>
      </c>
      <c r="F274" s="192" t="s">
        <v>330</v>
      </c>
      <c r="G274" s="189"/>
      <c r="H274" s="193">
        <v>43</v>
      </c>
      <c r="I274" s="194"/>
      <c r="J274" s="189"/>
      <c r="K274" s="189"/>
      <c r="L274" s="195"/>
      <c r="M274" s="196"/>
      <c r="N274" s="197"/>
      <c r="O274" s="197"/>
      <c r="P274" s="197"/>
      <c r="Q274" s="197"/>
      <c r="R274" s="197"/>
      <c r="S274" s="197"/>
      <c r="T274" s="198"/>
      <c r="AT274" s="199" t="s">
        <v>129</v>
      </c>
      <c r="AU274" s="199" t="s">
        <v>82</v>
      </c>
      <c r="AV274" s="13" t="s">
        <v>82</v>
      </c>
      <c r="AW274" s="13" t="s">
        <v>33</v>
      </c>
      <c r="AX274" s="13" t="s">
        <v>72</v>
      </c>
      <c r="AY274" s="199" t="s">
        <v>118</v>
      </c>
    </row>
    <row r="275" spans="2:51" s="15" customFormat="1" ht="11.25">
      <c r="B275" s="210"/>
      <c r="C275" s="211"/>
      <c r="D275" s="190" t="s">
        <v>129</v>
      </c>
      <c r="E275" s="212" t="s">
        <v>19</v>
      </c>
      <c r="F275" s="213" t="s">
        <v>189</v>
      </c>
      <c r="G275" s="211"/>
      <c r="H275" s="214">
        <v>43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129</v>
      </c>
      <c r="AU275" s="220" t="s">
        <v>82</v>
      </c>
      <c r="AV275" s="15" t="s">
        <v>125</v>
      </c>
      <c r="AW275" s="15" t="s">
        <v>33</v>
      </c>
      <c r="AX275" s="15" t="s">
        <v>80</v>
      </c>
      <c r="AY275" s="220" t="s">
        <v>118</v>
      </c>
    </row>
    <row r="276" spans="1:65" s="2" customFormat="1" ht="24.2" customHeight="1">
      <c r="A276" s="35"/>
      <c r="B276" s="36"/>
      <c r="C276" s="170" t="s">
        <v>367</v>
      </c>
      <c r="D276" s="170" t="s">
        <v>120</v>
      </c>
      <c r="E276" s="171" t="s">
        <v>368</v>
      </c>
      <c r="F276" s="172" t="s">
        <v>369</v>
      </c>
      <c r="G276" s="173" t="s">
        <v>123</v>
      </c>
      <c r="H276" s="174">
        <v>9</v>
      </c>
      <c r="I276" s="175"/>
      <c r="J276" s="176">
        <f>ROUND(I276*H276,2)</f>
        <v>0</v>
      </c>
      <c r="K276" s="172" t="s">
        <v>124</v>
      </c>
      <c r="L276" s="40"/>
      <c r="M276" s="177" t="s">
        <v>19</v>
      </c>
      <c r="N276" s="178" t="s">
        <v>43</v>
      </c>
      <c r="O276" s="65"/>
      <c r="P276" s="179">
        <f>O276*H276</f>
        <v>0</v>
      </c>
      <c r="Q276" s="179">
        <v>0.15559</v>
      </c>
      <c r="R276" s="179">
        <f>Q276*H276</f>
        <v>1.4003100000000002</v>
      </c>
      <c r="S276" s="179">
        <v>0</v>
      </c>
      <c r="T276" s="18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1" t="s">
        <v>125</v>
      </c>
      <c r="AT276" s="181" t="s">
        <v>120</v>
      </c>
      <c r="AU276" s="181" t="s">
        <v>82</v>
      </c>
      <c r="AY276" s="18" t="s">
        <v>118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8" t="s">
        <v>80</v>
      </c>
      <c r="BK276" s="182">
        <f>ROUND(I276*H276,2)</f>
        <v>0</v>
      </c>
      <c r="BL276" s="18" t="s">
        <v>125</v>
      </c>
      <c r="BM276" s="181" t="s">
        <v>370</v>
      </c>
    </row>
    <row r="277" spans="1:47" s="2" customFormat="1" ht="11.25">
      <c r="A277" s="35"/>
      <c r="B277" s="36"/>
      <c r="C277" s="37"/>
      <c r="D277" s="183" t="s">
        <v>127</v>
      </c>
      <c r="E277" s="37"/>
      <c r="F277" s="184" t="s">
        <v>371</v>
      </c>
      <c r="G277" s="37"/>
      <c r="H277" s="37"/>
      <c r="I277" s="185"/>
      <c r="J277" s="37"/>
      <c r="K277" s="37"/>
      <c r="L277" s="40"/>
      <c r="M277" s="186"/>
      <c r="N277" s="187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127</v>
      </c>
      <c r="AU277" s="18" t="s">
        <v>82</v>
      </c>
    </row>
    <row r="278" spans="2:51" s="14" customFormat="1" ht="11.25">
      <c r="B278" s="200"/>
      <c r="C278" s="201"/>
      <c r="D278" s="190" t="s">
        <v>129</v>
      </c>
      <c r="E278" s="202" t="s">
        <v>19</v>
      </c>
      <c r="F278" s="203" t="s">
        <v>346</v>
      </c>
      <c r="G278" s="201"/>
      <c r="H278" s="202" t="s">
        <v>19</v>
      </c>
      <c r="I278" s="204"/>
      <c r="J278" s="201"/>
      <c r="K278" s="201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129</v>
      </c>
      <c r="AU278" s="209" t="s">
        <v>82</v>
      </c>
      <c r="AV278" s="14" t="s">
        <v>80</v>
      </c>
      <c r="AW278" s="14" t="s">
        <v>33</v>
      </c>
      <c r="AX278" s="14" t="s">
        <v>72</v>
      </c>
      <c r="AY278" s="209" t="s">
        <v>118</v>
      </c>
    </row>
    <row r="279" spans="2:51" s="13" customFormat="1" ht="11.25">
      <c r="B279" s="188"/>
      <c r="C279" s="189"/>
      <c r="D279" s="190" t="s">
        <v>129</v>
      </c>
      <c r="E279" s="191" t="s">
        <v>19</v>
      </c>
      <c r="F279" s="192" t="s">
        <v>171</v>
      </c>
      <c r="G279" s="189"/>
      <c r="H279" s="193">
        <v>9</v>
      </c>
      <c r="I279" s="194"/>
      <c r="J279" s="189"/>
      <c r="K279" s="189"/>
      <c r="L279" s="195"/>
      <c r="M279" s="196"/>
      <c r="N279" s="197"/>
      <c r="O279" s="197"/>
      <c r="P279" s="197"/>
      <c r="Q279" s="197"/>
      <c r="R279" s="197"/>
      <c r="S279" s="197"/>
      <c r="T279" s="198"/>
      <c r="AT279" s="199" t="s">
        <v>129</v>
      </c>
      <c r="AU279" s="199" t="s">
        <v>82</v>
      </c>
      <c r="AV279" s="13" t="s">
        <v>82</v>
      </c>
      <c r="AW279" s="13" t="s">
        <v>33</v>
      </c>
      <c r="AX279" s="13" t="s">
        <v>80</v>
      </c>
      <c r="AY279" s="199" t="s">
        <v>118</v>
      </c>
    </row>
    <row r="280" spans="1:65" s="2" customFormat="1" ht="37.9" customHeight="1">
      <c r="A280" s="35"/>
      <c r="B280" s="36"/>
      <c r="C280" s="170" t="s">
        <v>372</v>
      </c>
      <c r="D280" s="170" t="s">
        <v>120</v>
      </c>
      <c r="E280" s="171" t="s">
        <v>373</v>
      </c>
      <c r="F280" s="172" t="s">
        <v>374</v>
      </c>
      <c r="G280" s="173" t="s">
        <v>123</v>
      </c>
      <c r="H280" s="174">
        <v>33</v>
      </c>
      <c r="I280" s="175"/>
      <c r="J280" s="176">
        <f>ROUND(I280*H280,2)</f>
        <v>0</v>
      </c>
      <c r="K280" s="172" t="s">
        <v>124</v>
      </c>
      <c r="L280" s="40"/>
      <c r="M280" s="177" t="s">
        <v>19</v>
      </c>
      <c r="N280" s="178" t="s">
        <v>43</v>
      </c>
      <c r="O280" s="65"/>
      <c r="P280" s="179">
        <f>O280*H280</f>
        <v>0</v>
      </c>
      <c r="Q280" s="179">
        <v>0.11162</v>
      </c>
      <c r="R280" s="179">
        <f>Q280*H280</f>
        <v>3.6834599999999997</v>
      </c>
      <c r="S280" s="179">
        <v>0</v>
      </c>
      <c r="T280" s="18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1" t="s">
        <v>125</v>
      </c>
      <c r="AT280" s="181" t="s">
        <v>120</v>
      </c>
      <c r="AU280" s="181" t="s">
        <v>82</v>
      </c>
      <c r="AY280" s="18" t="s">
        <v>118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8" t="s">
        <v>80</v>
      </c>
      <c r="BK280" s="182">
        <f>ROUND(I280*H280,2)</f>
        <v>0</v>
      </c>
      <c r="BL280" s="18" t="s">
        <v>125</v>
      </c>
      <c r="BM280" s="181" t="s">
        <v>375</v>
      </c>
    </row>
    <row r="281" spans="1:47" s="2" customFormat="1" ht="11.25">
      <c r="A281" s="35"/>
      <c r="B281" s="36"/>
      <c r="C281" s="37"/>
      <c r="D281" s="183" t="s">
        <v>127</v>
      </c>
      <c r="E281" s="37"/>
      <c r="F281" s="184" t="s">
        <v>376</v>
      </c>
      <c r="G281" s="37"/>
      <c r="H281" s="37"/>
      <c r="I281" s="185"/>
      <c r="J281" s="37"/>
      <c r="K281" s="37"/>
      <c r="L281" s="40"/>
      <c r="M281" s="186"/>
      <c r="N281" s="187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127</v>
      </c>
      <c r="AU281" s="18" t="s">
        <v>82</v>
      </c>
    </row>
    <row r="282" spans="2:51" s="14" customFormat="1" ht="11.25">
      <c r="B282" s="200"/>
      <c r="C282" s="201"/>
      <c r="D282" s="190" t="s">
        <v>129</v>
      </c>
      <c r="E282" s="202" t="s">
        <v>19</v>
      </c>
      <c r="F282" s="203" t="s">
        <v>313</v>
      </c>
      <c r="G282" s="201"/>
      <c r="H282" s="202" t="s">
        <v>19</v>
      </c>
      <c r="I282" s="204"/>
      <c r="J282" s="201"/>
      <c r="K282" s="201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129</v>
      </c>
      <c r="AU282" s="209" t="s">
        <v>82</v>
      </c>
      <c r="AV282" s="14" t="s">
        <v>80</v>
      </c>
      <c r="AW282" s="14" t="s">
        <v>33</v>
      </c>
      <c r="AX282" s="14" t="s">
        <v>72</v>
      </c>
      <c r="AY282" s="209" t="s">
        <v>118</v>
      </c>
    </row>
    <row r="283" spans="2:51" s="13" customFormat="1" ht="11.25">
      <c r="B283" s="188"/>
      <c r="C283" s="189"/>
      <c r="D283" s="190" t="s">
        <v>129</v>
      </c>
      <c r="E283" s="191" t="s">
        <v>19</v>
      </c>
      <c r="F283" s="192" t="s">
        <v>262</v>
      </c>
      <c r="G283" s="189"/>
      <c r="H283" s="193">
        <v>23</v>
      </c>
      <c r="I283" s="194"/>
      <c r="J283" s="189"/>
      <c r="K283" s="189"/>
      <c r="L283" s="195"/>
      <c r="M283" s="196"/>
      <c r="N283" s="197"/>
      <c r="O283" s="197"/>
      <c r="P283" s="197"/>
      <c r="Q283" s="197"/>
      <c r="R283" s="197"/>
      <c r="S283" s="197"/>
      <c r="T283" s="198"/>
      <c r="AT283" s="199" t="s">
        <v>129</v>
      </c>
      <c r="AU283" s="199" t="s">
        <v>82</v>
      </c>
      <c r="AV283" s="13" t="s">
        <v>82</v>
      </c>
      <c r="AW283" s="13" t="s">
        <v>33</v>
      </c>
      <c r="AX283" s="13" t="s">
        <v>72</v>
      </c>
      <c r="AY283" s="199" t="s">
        <v>118</v>
      </c>
    </row>
    <row r="284" spans="2:51" s="14" customFormat="1" ht="11.25">
      <c r="B284" s="200"/>
      <c r="C284" s="201"/>
      <c r="D284" s="190" t="s">
        <v>129</v>
      </c>
      <c r="E284" s="202" t="s">
        <v>19</v>
      </c>
      <c r="F284" s="203" t="s">
        <v>377</v>
      </c>
      <c r="G284" s="201"/>
      <c r="H284" s="202" t="s">
        <v>19</v>
      </c>
      <c r="I284" s="204"/>
      <c r="J284" s="201"/>
      <c r="K284" s="201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129</v>
      </c>
      <c r="AU284" s="209" t="s">
        <v>82</v>
      </c>
      <c r="AV284" s="14" t="s">
        <v>80</v>
      </c>
      <c r="AW284" s="14" t="s">
        <v>33</v>
      </c>
      <c r="AX284" s="14" t="s">
        <v>72</v>
      </c>
      <c r="AY284" s="209" t="s">
        <v>118</v>
      </c>
    </row>
    <row r="285" spans="2:51" s="13" customFormat="1" ht="11.25">
      <c r="B285" s="188"/>
      <c r="C285" s="189"/>
      <c r="D285" s="190" t="s">
        <v>129</v>
      </c>
      <c r="E285" s="191" t="s">
        <v>19</v>
      </c>
      <c r="F285" s="192" t="s">
        <v>176</v>
      </c>
      <c r="G285" s="189"/>
      <c r="H285" s="193">
        <v>10</v>
      </c>
      <c r="I285" s="194"/>
      <c r="J285" s="189"/>
      <c r="K285" s="189"/>
      <c r="L285" s="195"/>
      <c r="M285" s="196"/>
      <c r="N285" s="197"/>
      <c r="O285" s="197"/>
      <c r="P285" s="197"/>
      <c r="Q285" s="197"/>
      <c r="R285" s="197"/>
      <c r="S285" s="197"/>
      <c r="T285" s="198"/>
      <c r="AT285" s="199" t="s">
        <v>129</v>
      </c>
      <c r="AU285" s="199" t="s">
        <v>82</v>
      </c>
      <c r="AV285" s="13" t="s">
        <v>82</v>
      </c>
      <c r="AW285" s="13" t="s">
        <v>33</v>
      </c>
      <c r="AX285" s="13" t="s">
        <v>72</v>
      </c>
      <c r="AY285" s="199" t="s">
        <v>118</v>
      </c>
    </row>
    <row r="286" spans="2:51" s="15" customFormat="1" ht="11.25">
      <c r="B286" s="210"/>
      <c r="C286" s="211"/>
      <c r="D286" s="190" t="s">
        <v>129</v>
      </c>
      <c r="E286" s="212" t="s">
        <v>19</v>
      </c>
      <c r="F286" s="213" t="s">
        <v>189</v>
      </c>
      <c r="G286" s="211"/>
      <c r="H286" s="214">
        <v>33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129</v>
      </c>
      <c r="AU286" s="220" t="s">
        <v>82</v>
      </c>
      <c r="AV286" s="15" t="s">
        <v>125</v>
      </c>
      <c r="AW286" s="15" t="s">
        <v>33</v>
      </c>
      <c r="AX286" s="15" t="s">
        <v>80</v>
      </c>
      <c r="AY286" s="220" t="s">
        <v>118</v>
      </c>
    </row>
    <row r="287" spans="1:65" s="2" customFormat="1" ht="16.5" customHeight="1">
      <c r="A287" s="35"/>
      <c r="B287" s="36"/>
      <c r="C287" s="221" t="s">
        <v>330</v>
      </c>
      <c r="D287" s="221" t="s">
        <v>232</v>
      </c>
      <c r="E287" s="222" t="s">
        <v>378</v>
      </c>
      <c r="F287" s="223" t="s">
        <v>379</v>
      </c>
      <c r="G287" s="224" t="s">
        <v>123</v>
      </c>
      <c r="H287" s="225">
        <v>33.99</v>
      </c>
      <c r="I287" s="226"/>
      <c r="J287" s="227">
        <f>ROUND(I287*H287,2)</f>
        <v>0</v>
      </c>
      <c r="K287" s="223" t="s">
        <v>124</v>
      </c>
      <c r="L287" s="228"/>
      <c r="M287" s="229" t="s">
        <v>19</v>
      </c>
      <c r="N287" s="230" t="s">
        <v>43</v>
      </c>
      <c r="O287" s="65"/>
      <c r="P287" s="179">
        <f>O287*H287</f>
        <v>0</v>
      </c>
      <c r="Q287" s="179">
        <v>0.175</v>
      </c>
      <c r="R287" s="179">
        <f>Q287*H287</f>
        <v>5.94825</v>
      </c>
      <c r="S287" s="179">
        <v>0</v>
      </c>
      <c r="T287" s="180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1" t="s">
        <v>164</v>
      </c>
      <c r="AT287" s="181" t="s">
        <v>232</v>
      </c>
      <c r="AU287" s="181" t="s">
        <v>82</v>
      </c>
      <c r="AY287" s="18" t="s">
        <v>118</v>
      </c>
      <c r="BE287" s="182">
        <f>IF(N287="základní",J287,0)</f>
        <v>0</v>
      </c>
      <c r="BF287" s="182">
        <f>IF(N287="snížená",J287,0)</f>
        <v>0</v>
      </c>
      <c r="BG287" s="182">
        <f>IF(N287="zákl. přenesená",J287,0)</f>
        <v>0</v>
      </c>
      <c r="BH287" s="182">
        <f>IF(N287="sníž. přenesená",J287,0)</f>
        <v>0</v>
      </c>
      <c r="BI287" s="182">
        <f>IF(N287="nulová",J287,0)</f>
        <v>0</v>
      </c>
      <c r="BJ287" s="18" t="s">
        <v>80</v>
      </c>
      <c r="BK287" s="182">
        <f>ROUND(I287*H287,2)</f>
        <v>0</v>
      </c>
      <c r="BL287" s="18" t="s">
        <v>125</v>
      </c>
      <c r="BM287" s="181" t="s">
        <v>380</v>
      </c>
    </row>
    <row r="288" spans="2:51" s="13" customFormat="1" ht="11.25">
      <c r="B288" s="188"/>
      <c r="C288" s="189"/>
      <c r="D288" s="190" t="s">
        <v>129</v>
      </c>
      <c r="E288" s="189"/>
      <c r="F288" s="192" t="s">
        <v>381</v>
      </c>
      <c r="G288" s="189"/>
      <c r="H288" s="193">
        <v>33.99</v>
      </c>
      <c r="I288" s="194"/>
      <c r="J288" s="189"/>
      <c r="K288" s="189"/>
      <c r="L288" s="195"/>
      <c r="M288" s="196"/>
      <c r="N288" s="197"/>
      <c r="O288" s="197"/>
      <c r="P288" s="197"/>
      <c r="Q288" s="197"/>
      <c r="R288" s="197"/>
      <c r="S288" s="197"/>
      <c r="T288" s="198"/>
      <c r="AT288" s="199" t="s">
        <v>129</v>
      </c>
      <c r="AU288" s="199" t="s">
        <v>82</v>
      </c>
      <c r="AV288" s="13" t="s">
        <v>82</v>
      </c>
      <c r="AW288" s="13" t="s">
        <v>4</v>
      </c>
      <c r="AX288" s="13" t="s">
        <v>80</v>
      </c>
      <c r="AY288" s="199" t="s">
        <v>118</v>
      </c>
    </row>
    <row r="289" spans="2:63" s="12" customFormat="1" ht="22.9" customHeight="1">
      <c r="B289" s="154"/>
      <c r="C289" s="155"/>
      <c r="D289" s="156" t="s">
        <v>71</v>
      </c>
      <c r="E289" s="168" t="s">
        <v>154</v>
      </c>
      <c r="F289" s="168" t="s">
        <v>382</v>
      </c>
      <c r="G289" s="155"/>
      <c r="H289" s="155"/>
      <c r="I289" s="158"/>
      <c r="J289" s="169">
        <f>BK289</f>
        <v>0</v>
      </c>
      <c r="K289" s="155"/>
      <c r="L289" s="160"/>
      <c r="M289" s="161"/>
      <c r="N289" s="162"/>
      <c r="O289" s="162"/>
      <c r="P289" s="163">
        <f>SUM(P290:P294)</f>
        <v>0</v>
      </c>
      <c r="Q289" s="162"/>
      <c r="R289" s="163">
        <f>SUM(R290:R294)</f>
        <v>1.68021</v>
      </c>
      <c r="S289" s="162"/>
      <c r="T289" s="164">
        <f>SUM(T290:T294)</f>
        <v>0</v>
      </c>
      <c r="AR289" s="165" t="s">
        <v>80</v>
      </c>
      <c r="AT289" s="166" t="s">
        <v>71</v>
      </c>
      <c r="AU289" s="166" t="s">
        <v>80</v>
      </c>
      <c r="AY289" s="165" t="s">
        <v>118</v>
      </c>
      <c r="BK289" s="167">
        <f>SUM(BK290:BK294)</f>
        <v>0</v>
      </c>
    </row>
    <row r="290" spans="1:65" s="2" customFormat="1" ht="16.5" customHeight="1">
      <c r="A290" s="35"/>
      <c r="B290" s="36"/>
      <c r="C290" s="170" t="s">
        <v>383</v>
      </c>
      <c r="D290" s="170" t="s">
        <v>120</v>
      </c>
      <c r="E290" s="171" t="s">
        <v>384</v>
      </c>
      <c r="F290" s="172" t="s">
        <v>385</v>
      </c>
      <c r="G290" s="173" t="s">
        <v>123</v>
      </c>
      <c r="H290" s="174">
        <v>147</v>
      </c>
      <c r="I290" s="175"/>
      <c r="J290" s="176">
        <f>ROUND(I290*H290,2)</f>
        <v>0</v>
      </c>
      <c r="K290" s="172" t="s">
        <v>124</v>
      </c>
      <c r="L290" s="40"/>
      <c r="M290" s="177" t="s">
        <v>19</v>
      </c>
      <c r="N290" s="178" t="s">
        <v>43</v>
      </c>
      <c r="O290" s="65"/>
      <c r="P290" s="179">
        <f>O290*H290</f>
        <v>0</v>
      </c>
      <c r="Q290" s="179">
        <v>0.01143</v>
      </c>
      <c r="R290" s="179">
        <f>Q290*H290</f>
        <v>1.68021</v>
      </c>
      <c r="S290" s="179">
        <v>0</v>
      </c>
      <c r="T290" s="18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1" t="s">
        <v>125</v>
      </c>
      <c r="AT290" s="181" t="s">
        <v>120</v>
      </c>
      <c r="AU290" s="181" t="s">
        <v>82</v>
      </c>
      <c r="AY290" s="18" t="s">
        <v>118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8" t="s">
        <v>80</v>
      </c>
      <c r="BK290" s="182">
        <f>ROUND(I290*H290,2)</f>
        <v>0</v>
      </c>
      <c r="BL290" s="18" t="s">
        <v>125</v>
      </c>
      <c r="BM290" s="181" t="s">
        <v>386</v>
      </c>
    </row>
    <row r="291" spans="1:47" s="2" customFormat="1" ht="11.25">
      <c r="A291" s="35"/>
      <c r="B291" s="36"/>
      <c r="C291" s="37"/>
      <c r="D291" s="183" t="s">
        <v>127</v>
      </c>
      <c r="E291" s="37"/>
      <c r="F291" s="184" t="s">
        <v>387</v>
      </c>
      <c r="G291" s="37"/>
      <c r="H291" s="37"/>
      <c r="I291" s="185"/>
      <c r="J291" s="37"/>
      <c r="K291" s="37"/>
      <c r="L291" s="40"/>
      <c r="M291" s="186"/>
      <c r="N291" s="187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127</v>
      </c>
      <c r="AU291" s="18" t="s">
        <v>82</v>
      </c>
    </row>
    <row r="292" spans="2:51" s="14" customFormat="1" ht="11.25">
      <c r="B292" s="200"/>
      <c r="C292" s="201"/>
      <c r="D292" s="190" t="s">
        <v>129</v>
      </c>
      <c r="E292" s="202" t="s">
        <v>19</v>
      </c>
      <c r="F292" s="203" t="s">
        <v>310</v>
      </c>
      <c r="G292" s="201"/>
      <c r="H292" s="202" t="s">
        <v>19</v>
      </c>
      <c r="I292" s="204"/>
      <c r="J292" s="201"/>
      <c r="K292" s="201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129</v>
      </c>
      <c r="AU292" s="209" t="s">
        <v>82</v>
      </c>
      <c r="AV292" s="14" t="s">
        <v>80</v>
      </c>
      <c r="AW292" s="14" t="s">
        <v>33</v>
      </c>
      <c r="AX292" s="14" t="s">
        <v>72</v>
      </c>
      <c r="AY292" s="209" t="s">
        <v>118</v>
      </c>
    </row>
    <row r="293" spans="2:51" s="13" customFormat="1" ht="11.25">
      <c r="B293" s="188"/>
      <c r="C293" s="189"/>
      <c r="D293" s="190" t="s">
        <v>129</v>
      </c>
      <c r="E293" s="191" t="s">
        <v>19</v>
      </c>
      <c r="F293" s="192" t="s">
        <v>312</v>
      </c>
      <c r="G293" s="189"/>
      <c r="H293" s="193">
        <v>147</v>
      </c>
      <c r="I293" s="194"/>
      <c r="J293" s="189"/>
      <c r="K293" s="189"/>
      <c r="L293" s="195"/>
      <c r="M293" s="196"/>
      <c r="N293" s="197"/>
      <c r="O293" s="197"/>
      <c r="P293" s="197"/>
      <c r="Q293" s="197"/>
      <c r="R293" s="197"/>
      <c r="S293" s="197"/>
      <c r="T293" s="198"/>
      <c r="AT293" s="199" t="s">
        <v>129</v>
      </c>
      <c r="AU293" s="199" t="s">
        <v>82</v>
      </c>
      <c r="AV293" s="13" t="s">
        <v>82</v>
      </c>
      <c r="AW293" s="13" t="s">
        <v>33</v>
      </c>
      <c r="AX293" s="13" t="s">
        <v>72</v>
      </c>
      <c r="AY293" s="199" t="s">
        <v>118</v>
      </c>
    </row>
    <row r="294" spans="2:51" s="15" customFormat="1" ht="11.25">
      <c r="B294" s="210"/>
      <c r="C294" s="211"/>
      <c r="D294" s="190" t="s">
        <v>129</v>
      </c>
      <c r="E294" s="212" t="s">
        <v>19</v>
      </c>
      <c r="F294" s="213" t="s">
        <v>189</v>
      </c>
      <c r="G294" s="211"/>
      <c r="H294" s="214">
        <v>147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129</v>
      </c>
      <c r="AU294" s="220" t="s">
        <v>82</v>
      </c>
      <c r="AV294" s="15" t="s">
        <v>125</v>
      </c>
      <c r="AW294" s="15" t="s">
        <v>33</v>
      </c>
      <c r="AX294" s="15" t="s">
        <v>80</v>
      </c>
      <c r="AY294" s="220" t="s">
        <v>118</v>
      </c>
    </row>
    <row r="295" spans="2:63" s="12" customFormat="1" ht="22.9" customHeight="1">
      <c r="B295" s="154"/>
      <c r="C295" s="155"/>
      <c r="D295" s="156" t="s">
        <v>71</v>
      </c>
      <c r="E295" s="168" t="s">
        <v>164</v>
      </c>
      <c r="F295" s="168" t="s">
        <v>388</v>
      </c>
      <c r="G295" s="155"/>
      <c r="H295" s="155"/>
      <c r="I295" s="158"/>
      <c r="J295" s="169">
        <f>BK295</f>
        <v>0</v>
      </c>
      <c r="K295" s="155"/>
      <c r="L295" s="160"/>
      <c r="M295" s="161"/>
      <c r="N295" s="162"/>
      <c r="O295" s="162"/>
      <c r="P295" s="163">
        <f>SUM(P296:P317)</f>
        <v>0</v>
      </c>
      <c r="Q295" s="162"/>
      <c r="R295" s="163">
        <f>SUM(R296:R317)</f>
        <v>4.43904</v>
      </c>
      <c r="S295" s="162"/>
      <c r="T295" s="164">
        <f>SUM(T296:T317)</f>
        <v>5.76</v>
      </c>
      <c r="AR295" s="165" t="s">
        <v>80</v>
      </c>
      <c r="AT295" s="166" t="s">
        <v>71</v>
      </c>
      <c r="AU295" s="166" t="s">
        <v>80</v>
      </c>
      <c r="AY295" s="165" t="s">
        <v>118</v>
      </c>
      <c r="BK295" s="167">
        <f>SUM(BK296:BK317)</f>
        <v>0</v>
      </c>
    </row>
    <row r="296" spans="1:65" s="2" customFormat="1" ht="24.2" customHeight="1">
      <c r="A296" s="35"/>
      <c r="B296" s="36"/>
      <c r="C296" s="170" t="s">
        <v>389</v>
      </c>
      <c r="D296" s="170" t="s">
        <v>120</v>
      </c>
      <c r="E296" s="171" t="s">
        <v>390</v>
      </c>
      <c r="F296" s="172" t="s">
        <v>391</v>
      </c>
      <c r="G296" s="173" t="s">
        <v>184</v>
      </c>
      <c r="H296" s="174">
        <v>6</v>
      </c>
      <c r="I296" s="175"/>
      <c r="J296" s="176">
        <f>ROUND(I296*H296,2)</f>
        <v>0</v>
      </c>
      <c r="K296" s="172" t="s">
        <v>124</v>
      </c>
      <c r="L296" s="40"/>
      <c r="M296" s="177" t="s">
        <v>19</v>
      </c>
      <c r="N296" s="178" t="s">
        <v>43</v>
      </c>
      <c r="O296" s="65"/>
      <c r="P296" s="179">
        <f>O296*H296</f>
        <v>0</v>
      </c>
      <c r="Q296" s="179">
        <v>0.00422</v>
      </c>
      <c r="R296" s="179">
        <f>Q296*H296</f>
        <v>0.02532</v>
      </c>
      <c r="S296" s="179">
        <v>0</v>
      </c>
      <c r="T296" s="18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1" t="s">
        <v>125</v>
      </c>
      <c r="AT296" s="181" t="s">
        <v>120</v>
      </c>
      <c r="AU296" s="181" t="s">
        <v>82</v>
      </c>
      <c r="AY296" s="18" t="s">
        <v>118</v>
      </c>
      <c r="BE296" s="182">
        <f>IF(N296="základní",J296,0)</f>
        <v>0</v>
      </c>
      <c r="BF296" s="182">
        <f>IF(N296="snížená",J296,0)</f>
        <v>0</v>
      </c>
      <c r="BG296" s="182">
        <f>IF(N296="zákl. přenesená",J296,0)</f>
        <v>0</v>
      </c>
      <c r="BH296" s="182">
        <f>IF(N296="sníž. přenesená",J296,0)</f>
        <v>0</v>
      </c>
      <c r="BI296" s="182">
        <f>IF(N296="nulová",J296,0)</f>
        <v>0</v>
      </c>
      <c r="BJ296" s="18" t="s">
        <v>80</v>
      </c>
      <c r="BK296" s="182">
        <f>ROUND(I296*H296,2)</f>
        <v>0</v>
      </c>
      <c r="BL296" s="18" t="s">
        <v>125</v>
      </c>
      <c r="BM296" s="181" t="s">
        <v>392</v>
      </c>
    </row>
    <row r="297" spans="1:47" s="2" customFormat="1" ht="11.25">
      <c r="A297" s="35"/>
      <c r="B297" s="36"/>
      <c r="C297" s="37"/>
      <c r="D297" s="183" t="s">
        <v>127</v>
      </c>
      <c r="E297" s="37"/>
      <c r="F297" s="184" t="s">
        <v>393</v>
      </c>
      <c r="G297" s="37"/>
      <c r="H297" s="37"/>
      <c r="I297" s="185"/>
      <c r="J297" s="37"/>
      <c r="K297" s="37"/>
      <c r="L297" s="40"/>
      <c r="M297" s="186"/>
      <c r="N297" s="187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127</v>
      </c>
      <c r="AU297" s="18" t="s">
        <v>82</v>
      </c>
    </row>
    <row r="298" spans="2:51" s="13" customFormat="1" ht="11.25">
      <c r="B298" s="188"/>
      <c r="C298" s="189"/>
      <c r="D298" s="190" t="s">
        <v>129</v>
      </c>
      <c r="E298" s="191" t="s">
        <v>19</v>
      </c>
      <c r="F298" s="192" t="s">
        <v>394</v>
      </c>
      <c r="G298" s="189"/>
      <c r="H298" s="193">
        <v>6</v>
      </c>
      <c r="I298" s="194"/>
      <c r="J298" s="189"/>
      <c r="K298" s="189"/>
      <c r="L298" s="195"/>
      <c r="M298" s="196"/>
      <c r="N298" s="197"/>
      <c r="O298" s="197"/>
      <c r="P298" s="197"/>
      <c r="Q298" s="197"/>
      <c r="R298" s="197"/>
      <c r="S298" s="197"/>
      <c r="T298" s="198"/>
      <c r="AT298" s="199" t="s">
        <v>129</v>
      </c>
      <c r="AU298" s="199" t="s">
        <v>82</v>
      </c>
      <c r="AV298" s="13" t="s">
        <v>82</v>
      </c>
      <c r="AW298" s="13" t="s">
        <v>33</v>
      </c>
      <c r="AX298" s="13" t="s">
        <v>80</v>
      </c>
      <c r="AY298" s="199" t="s">
        <v>118</v>
      </c>
    </row>
    <row r="299" spans="1:65" s="2" customFormat="1" ht="16.5" customHeight="1">
      <c r="A299" s="35"/>
      <c r="B299" s="36"/>
      <c r="C299" s="170" t="s">
        <v>395</v>
      </c>
      <c r="D299" s="170" t="s">
        <v>120</v>
      </c>
      <c r="E299" s="171" t="s">
        <v>396</v>
      </c>
      <c r="F299" s="172" t="s">
        <v>397</v>
      </c>
      <c r="G299" s="173" t="s">
        <v>283</v>
      </c>
      <c r="H299" s="174">
        <v>3</v>
      </c>
      <c r="I299" s="175"/>
      <c r="J299" s="176">
        <f>ROUND(I299*H299,2)</f>
        <v>0</v>
      </c>
      <c r="K299" s="172" t="s">
        <v>19</v>
      </c>
      <c r="L299" s="40"/>
      <c r="M299" s="177" t="s">
        <v>19</v>
      </c>
      <c r="N299" s="178" t="s">
        <v>43</v>
      </c>
      <c r="O299" s="65"/>
      <c r="P299" s="179">
        <f>O299*H299</f>
        <v>0</v>
      </c>
      <c r="Q299" s="179">
        <v>0.3409</v>
      </c>
      <c r="R299" s="179">
        <f>Q299*H299</f>
        <v>1.0227</v>
      </c>
      <c r="S299" s="179">
        <v>0</v>
      </c>
      <c r="T299" s="18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1" t="s">
        <v>125</v>
      </c>
      <c r="AT299" s="181" t="s">
        <v>120</v>
      </c>
      <c r="AU299" s="181" t="s">
        <v>82</v>
      </c>
      <c r="AY299" s="18" t="s">
        <v>118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18" t="s">
        <v>80</v>
      </c>
      <c r="BK299" s="182">
        <f>ROUND(I299*H299,2)</f>
        <v>0</v>
      </c>
      <c r="BL299" s="18" t="s">
        <v>125</v>
      </c>
      <c r="BM299" s="181" t="s">
        <v>398</v>
      </c>
    </row>
    <row r="300" spans="2:51" s="14" customFormat="1" ht="11.25">
      <c r="B300" s="200"/>
      <c r="C300" s="201"/>
      <c r="D300" s="190" t="s">
        <v>129</v>
      </c>
      <c r="E300" s="202" t="s">
        <v>19</v>
      </c>
      <c r="F300" s="203" t="s">
        <v>399</v>
      </c>
      <c r="G300" s="201"/>
      <c r="H300" s="202" t="s">
        <v>19</v>
      </c>
      <c r="I300" s="204"/>
      <c r="J300" s="201"/>
      <c r="K300" s="201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129</v>
      </c>
      <c r="AU300" s="209" t="s">
        <v>82</v>
      </c>
      <c r="AV300" s="14" t="s">
        <v>80</v>
      </c>
      <c r="AW300" s="14" t="s">
        <v>33</v>
      </c>
      <c r="AX300" s="14" t="s">
        <v>72</v>
      </c>
      <c r="AY300" s="209" t="s">
        <v>118</v>
      </c>
    </row>
    <row r="301" spans="2:51" s="13" customFormat="1" ht="11.25">
      <c r="B301" s="188"/>
      <c r="C301" s="189"/>
      <c r="D301" s="190" t="s">
        <v>129</v>
      </c>
      <c r="E301" s="191" t="s">
        <v>19</v>
      </c>
      <c r="F301" s="192" t="s">
        <v>137</v>
      </c>
      <c r="G301" s="189"/>
      <c r="H301" s="193">
        <v>3</v>
      </c>
      <c r="I301" s="194"/>
      <c r="J301" s="189"/>
      <c r="K301" s="189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129</v>
      </c>
      <c r="AU301" s="199" t="s">
        <v>82</v>
      </c>
      <c r="AV301" s="13" t="s">
        <v>82</v>
      </c>
      <c r="AW301" s="13" t="s">
        <v>33</v>
      </c>
      <c r="AX301" s="13" t="s">
        <v>80</v>
      </c>
      <c r="AY301" s="199" t="s">
        <v>118</v>
      </c>
    </row>
    <row r="302" spans="1:65" s="2" customFormat="1" ht="16.5" customHeight="1">
      <c r="A302" s="35"/>
      <c r="B302" s="36"/>
      <c r="C302" s="221" t="s">
        <v>400</v>
      </c>
      <c r="D302" s="221" t="s">
        <v>232</v>
      </c>
      <c r="E302" s="222" t="s">
        <v>401</v>
      </c>
      <c r="F302" s="223" t="s">
        <v>402</v>
      </c>
      <c r="G302" s="224" t="s">
        <v>283</v>
      </c>
      <c r="H302" s="225">
        <v>3</v>
      </c>
      <c r="I302" s="226"/>
      <c r="J302" s="227">
        <f aca="true" t="shared" si="0" ref="J302:J308">ROUND(I302*H302,2)</f>
        <v>0</v>
      </c>
      <c r="K302" s="223" t="s">
        <v>124</v>
      </c>
      <c r="L302" s="228"/>
      <c r="M302" s="229" t="s">
        <v>19</v>
      </c>
      <c r="N302" s="230" t="s">
        <v>43</v>
      </c>
      <c r="O302" s="65"/>
      <c r="P302" s="179">
        <f aca="true" t="shared" si="1" ref="P302:P308">O302*H302</f>
        <v>0</v>
      </c>
      <c r="Q302" s="179">
        <v>0.072</v>
      </c>
      <c r="R302" s="179">
        <f aca="true" t="shared" si="2" ref="R302:R308">Q302*H302</f>
        <v>0.21599999999999997</v>
      </c>
      <c r="S302" s="179">
        <v>0</v>
      </c>
      <c r="T302" s="180">
        <f aca="true" t="shared" si="3" ref="T302:T308"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1" t="s">
        <v>164</v>
      </c>
      <c r="AT302" s="181" t="s">
        <v>232</v>
      </c>
      <c r="AU302" s="181" t="s">
        <v>82</v>
      </c>
      <c r="AY302" s="18" t="s">
        <v>118</v>
      </c>
      <c r="BE302" s="182">
        <f aca="true" t="shared" si="4" ref="BE302:BE308">IF(N302="základní",J302,0)</f>
        <v>0</v>
      </c>
      <c r="BF302" s="182">
        <f aca="true" t="shared" si="5" ref="BF302:BF308">IF(N302="snížená",J302,0)</f>
        <v>0</v>
      </c>
      <c r="BG302" s="182">
        <f aca="true" t="shared" si="6" ref="BG302:BG308">IF(N302="zákl. přenesená",J302,0)</f>
        <v>0</v>
      </c>
      <c r="BH302" s="182">
        <f aca="true" t="shared" si="7" ref="BH302:BH308">IF(N302="sníž. přenesená",J302,0)</f>
        <v>0</v>
      </c>
      <c r="BI302" s="182">
        <f aca="true" t="shared" si="8" ref="BI302:BI308">IF(N302="nulová",J302,0)</f>
        <v>0</v>
      </c>
      <c r="BJ302" s="18" t="s">
        <v>80</v>
      </c>
      <c r="BK302" s="182">
        <f aca="true" t="shared" si="9" ref="BK302:BK308">ROUND(I302*H302,2)</f>
        <v>0</v>
      </c>
      <c r="BL302" s="18" t="s">
        <v>125</v>
      </c>
      <c r="BM302" s="181" t="s">
        <v>403</v>
      </c>
    </row>
    <row r="303" spans="1:65" s="2" customFormat="1" ht="16.5" customHeight="1">
      <c r="A303" s="35"/>
      <c r="B303" s="36"/>
      <c r="C303" s="221" t="s">
        <v>404</v>
      </c>
      <c r="D303" s="221" t="s">
        <v>232</v>
      </c>
      <c r="E303" s="222" t="s">
        <v>405</v>
      </c>
      <c r="F303" s="223" t="s">
        <v>406</v>
      </c>
      <c r="G303" s="224" t="s">
        <v>283</v>
      </c>
      <c r="H303" s="225">
        <v>3</v>
      </c>
      <c r="I303" s="226"/>
      <c r="J303" s="227">
        <f t="shared" si="0"/>
        <v>0</v>
      </c>
      <c r="K303" s="223" t="s">
        <v>124</v>
      </c>
      <c r="L303" s="228"/>
      <c r="M303" s="229" t="s">
        <v>19</v>
      </c>
      <c r="N303" s="230" t="s">
        <v>43</v>
      </c>
      <c r="O303" s="65"/>
      <c r="P303" s="179">
        <f t="shared" si="1"/>
        <v>0</v>
      </c>
      <c r="Q303" s="179">
        <v>0.08</v>
      </c>
      <c r="R303" s="179">
        <f t="shared" si="2"/>
        <v>0.24</v>
      </c>
      <c r="S303" s="179">
        <v>0</v>
      </c>
      <c r="T303" s="180">
        <f t="shared" si="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1" t="s">
        <v>164</v>
      </c>
      <c r="AT303" s="181" t="s">
        <v>232</v>
      </c>
      <c r="AU303" s="181" t="s">
        <v>82</v>
      </c>
      <c r="AY303" s="18" t="s">
        <v>118</v>
      </c>
      <c r="BE303" s="182">
        <f t="shared" si="4"/>
        <v>0</v>
      </c>
      <c r="BF303" s="182">
        <f t="shared" si="5"/>
        <v>0</v>
      </c>
      <c r="BG303" s="182">
        <f t="shared" si="6"/>
        <v>0</v>
      </c>
      <c r="BH303" s="182">
        <f t="shared" si="7"/>
        <v>0</v>
      </c>
      <c r="BI303" s="182">
        <f t="shared" si="8"/>
        <v>0</v>
      </c>
      <c r="BJ303" s="18" t="s">
        <v>80</v>
      </c>
      <c r="BK303" s="182">
        <f t="shared" si="9"/>
        <v>0</v>
      </c>
      <c r="BL303" s="18" t="s">
        <v>125</v>
      </c>
      <c r="BM303" s="181" t="s">
        <v>407</v>
      </c>
    </row>
    <row r="304" spans="1:65" s="2" customFormat="1" ht="16.5" customHeight="1">
      <c r="A304" s="35"/>
      <c r="B304" s="36"/>
      <c r="C304" s="221" t="s">
        <v>408</v>
      </c>
      <c r="D304" s="221" t="s">
        <v>232</v>
      </c>
      <c r="E304" s="222" t="s">
        <v>409</v>
      </c>
      <c r="F304" s="223" t="s">
        <v>410</v>
      </c>
      <c r="G304" s="224" t="s">
        <v>283</v>
      </c>
      <c r="H304" s="225">
        <v>3</v>
      </c>
      <c r="I304" s="226"/>
      <c r="J304" s="227">
        <f t="shared" si="0"/>
        <v>0</v>
      </c>
      <c r="K304" s="223" t="s">
        <v>124</v>
      </c>
      <c r="L304" s="228"/>
      <c r="M304" s="229" t="s">
        <v>19</v>
      </c>
      <c r="N304" s="230" t="s">
        <v>43</v>
      </c>
      <c r="O304" s="65"/>
      <c r="P304" s="179">
        <f t="shared" si="1"/>
        <v>0</v>
      </c>
      <c r="Q304" s="179">
        <v>0.04</v>
      </c>
      <c r="R304" s="179">
        <f t="shared" si="2"/>
        <v>0.12</v>
      </c>
      <c r="S304" s="179">
        <v>0</v>
      </c>
      <c r="T304" s="180">
        <f t="shared" si="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1" t="s">
        <v>164</v>
      </c>
      <c r="AT304" s="181" t="s">
        <v>232</v>
      </c>
      <c r="AU304" s="181" t="s">
        <v>82</v>
      </c>
      <c r="AY304" s="18" t="s">
        <v>118</v>
      </c>
      <c r="BE304" s="182">
        <f t="shared" si="4"/>
        <v>0</v>
      </c>
      <c r="BF304" s="182">
        <f t="shared" si="5"/>
        <v>0</v>
      </c>
      <c r="BG304" s="182">
        <f t="shared" si="6"/>
        <v>0</v>
      </c>
      <c r="BH304" s="182">
        <f t="shared" si="7"/>
        <v>0</v>
      </c>
      <c r="BI304" s="182">
        <f t="shared" si="8"/>
        <v>0</v>
      </c>
      <c r="BJ304" s="18" t="s">
        <v>80</v>
      </c>
      <c r="BK304" s="182">
        <f t="shared" si="9"/>
        <v>0</v>
      </c>
      <c r="BL304" s="18" t="s">
        <v>125</v>
      </c>
      <c r="BM304" s="181" t="s">
        <v>411</v>
      </c>
    </row>
    <row r="305" spans="1:65" s="2" customFormat="1" ht="16.5" customHeight="1">
      <c r="A305" s="35"/>
      <c r="B305" s="36"/>
      <c r="C305" s="221" t="s">
        <v>130</v>
      </c>
      <c r="D305" s="221" t="s">
        <v>232</v>
      </c>
      <c r="E305" s="222" t="s">
        <v>412</v>
      </c>
      <c r="F305" s="223" t="s">
        <v>413</v>
      </c>
      <c r="G305" s="224" t="s">
        <v>283</v>
      </c>
      <c r="H305" s="225">
        <v>3</v>
      </c>
      <c r="I305" s="226"/>
      <c r="J305" s="227">
        <f t="shared" si="0"/>
        <v>0</v>
      </c>
      <c r="K305" s="223" t="s">
        <v>124</v>
      </c>
      <c r="L305" s="228"/>
      <c r="M305" s="229" t="s">
        <v>19</v>
      </c>
      <c r="N305" s="230" t="s">
        <v>43</v>
      </c>
      <c r="O305" s="65"/>
      <c r="P305" s="179">
        <f t="shared" si="1"/>
        <v>0</v>
      </c>
      <c r="Q305" s="179">
        <v>0.04</v>
      </c>
      <c r="R305" s="179">
        <f t="shared" si="2"/>
        <v>0.12</v>
      </c>
      <c r="S305" s="179">
        <v>0</v>
      </c>
      <c r="T305" s="180">
        <f t="shared" si="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1" t="s">
        <v>164</v>
      </c>
      <c r="AT305" s="181" t="s">
        <v>232</v>
      </c>
      <c r="AU305" s="181" t="s">
        <v>82</v>
      </c>
      <c r="AY305" s="18" t="s">
        <v>118</v>
      </c>
      <c r="BE305" s="182">
        <f t="shared" si="4"/>
        <v>0</v>
      </c>
      <c r="BF305" s="182">
        <f t="shared" si="5"/>
        <v>0</v>
      </c>
      <c r="BG305" s="182">
        <f t="shared" si="6"/>
        <v>0</v>
      </c>
      <c r="BH305" s="182">
        <f t="shared" si="7"/>
        <v>0</v>
      </c>
      <c r="BI305" s="182">
        <f t="shared" si="8"/>
        <v>0</v>
      </c>
      <c r="BJ305" s="18" t="s">
        <v>80</v>
      </c>
      <c r="BK305" s="182">
        <f t="shared" si="9"/>
        <v>0</v>
      </c>
      <c r="BL305" s="18" t="s">
        <v>125</v>
      </c>
      <c r="BM305" s="181" t="s">
        <v>414</v>
      </c>
    </row>
    <row r="306" spans="1:65" s="2" customFormat="1" ht="16.5" customHeight="1">
      <c r="A306" s="35"/>
      <c r="B306" s="36"/>
      <c r="C306" s="221" t="s">
        <v>415</v>
      </c>
      <c r="D306" s="221" t="s">
        <v>232</v>
      </c>
      <c r="E306" s="222" t="s">
        <v>416</v>
      </c>
      <c r="F306" s="223" t="s">
        <v>417</v>
      </c>
      <c r="G306" s="224" t="s">
        <v>283</v>
      </c>
      <c r="H306" s="225">
        <v>3</v>
      </c>
      <c r="I306" s="226"/>
      <c r="J306" s="227">
        <f t="shared" si="0"/>
        <v>0</v>
      </c>
      <c r="K306" s="223" t="s">
        <v>124</v>
      </c>
      <c r="L306" s="228"/>
      <c r="M306" s="229" t="s">
        <v>19</v>
      </c>
      <c r="N306" s="230" t="s">
        <v>43</v>
      </c>
      <c r="O306" s="65"/>
      <c r="P306" s="179">
        <f t="shared" si="1"/>
        <v>0</v>
      </c>
      <c r="Q306" s="179">
        <v>0.006</v>
      </c>
      <c r="R306" s="179">
        <f t="shared" si="2"/>
        <v>0.018000000000000002</v>
      </c>
      <c r="S306" s="179">
        <v>0</v>
      </c>
      <c r="T306" s="180">
        <f t="shared" si="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1" t="s">
        <v>164</v>
      </c>
      <c r="AT306" s="181" t="s">
        <v>232</v>
      </c>
      <c r="AU306" s="181" t="s">
        <v>82</v>
      </c>
      <c r="AY306" s="18" t="s">
        <v>118</v>
      </c>
      <c r="BE306" s="182">
        <f t="shared" si="4"/>
        <v>0</v>
      </c>
      <c r="BF306" s="182">
        <f t="shared" si="5"/>
        <v>0</v>
      </c>
      <c r="BG306" s="182">
        <f t="shared" si="6"/>
        <v>0</v>
      </c>
      <c r="BH306" s="182">
        <f t="shared" si="7"/>
        <v>0</v>
      </c>
      <c r="BI306" s="182">
        <f t="shared" si="8"/>
        <v>0</v>
      </c>
      <c r="BJ306" s="18" t="s">
        <v>80</v>
      </c>
      <c r="BK306" s="182">
        <f t="shared" si="9"/>
        <v>0</v>
      </c>
      <c r="BL306" s="18" t="s">
        <v>125</v>
      </c>
      <c r="BM306" s="181" t="s">
        <v>418</v>
      </c>
    </row>
    <row r="307" spans="1:65" s="2" customFormat="1" ht="16.5" customHeight="1">
      <c r="A307" s="35"/>
      <c r="B307" s="36"/>
      <c r="C307" s="221" t="s">
        <v>419</v>
      </c>
      <c r="D307" s="221" t="s">
        <v>232</v>
      </c>
      <c r="E307" s="222" t="s">
        <v>420</v>
      </c>
      <c r="F307" s="223" t="s">
        <v>421</v>
      </c>
      <c r="G307" s="224" t="s">
        <v>283</v>
      </c>
      <c r="H307" s="225">
        <v>3</v>
      </c>
      <c r="I307" s="226"/>
      <c r="J307" s="227">
        <f t="shared" si="0"/>
        <v>0</v>
      </c>
      <c r="K307" s="223" t="s">
        <v>124</v>
      </c>
      <c r="L307" s="228"/>
      <c r="M307" s="229" t="s">
        <v>19</v>
      </c>
      <c r="N307" s="230" t="s">
        <v>43</v>
      </c>
      <c r="O307" s="65"/>
      <c r="P307" s="179">
        <f t="shared" si="1"/>
        <v>0</v>
      </c>
      <c r="Q307" s="179">
        <v>0.0506</v>
      </c>
      <c r="R307" s="179">
        <f t="shared" si="2"/>
        <v>0.1518</v>
      </c>
      <c r="S307" s="179">
        <v>0</v>
      </c>
      <c r="T307" s="180">
        <f t="shared" si="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1" t="s">
        <v>164</v>
      </c>
      <c r="AT307" s="181" t="s">
        <v>232</v>
      </c>
      <c r="AU307" s="181" t="s">
        <v>82</v>
      </c>
      <c r="AY307" s="18" t="s">
        <v>118</v>
      </c>
      <c r="BE307" s="182">
        <f t="shared" si="4"/>
        <v>0</v>
      </c>
      <c r="BF307" s="182">
        <f t="shared" si="5"/>
        <v>0</v>
      </c>
      <c r="BG307" s="182">
        <f t="shared" si="6"/>
        <v>0</v>
      </c>
      <c r="BH307" s="182">
        <f t="shared" si="7"/>
        <v>0</v>
      </c>
      <c r="BI307" s="182">
        <f t="shared" si="8"/>
        <v>0</v>
      </c>
      <c r="BJ307" s="18" t="s">
        <v>80</v>
      </c>
      <c r="BK307" s="182">
        <f t="shared" si="9"/>
        <v>0</v>
      </c>
      <c r="BL307" s="18" t="s">
        <v>125</v>
      </c>
      <c r="BM307" s="181" t="s">
        <v>422</v>
      </c>
    </row>
    <row r="308" spans="1:65" s="2" customFormat="1" ht="16.5" customHeight="1">
      <c r="A308" s="35"/>
      <c r="B308" s="36"/>
      <c r="C308" s="170" t="s">
        <v>243</v>
      </c>
      <c r="D308" s="170" t="s">
        <v>120</v>
      </c>
      <c r="E308" s="171" t="s">
        <v>423</v>
      </c>
      <c r="F308" s="172" t="s">
        <v>424</v>
      </c>
      <c r="G308" s="173" t="s">
        <v>283</v>
      </c>
      <c r="H308" s="174">
        <v>6</v>
      </c>
      <c r="I308" s="175"/>
      <c r="J308" s="176">
        <f t="shared" si="0"/>
        <v>0</v>
      </c>
      <c r="K308" s="172" t="s">
        <v>124</v>
      </c>
      <c r="L308" s="40"/>
      <c r="M308" s="177" t="s">
        <v>19</v>
      </c>
      <c r="N308" s="178" t="s">
        <v>43</v>
      </c>
      <c r="O308" s="65"/>
      <c r="P308" s="179">
        <f t="shared" si="1"/>
        <v>0</v>
      </c>
      <c r="Q308" s="179">
        <v>0.4208</v>
      </c>
      <c r="R308" s="179">
        <f t="shared" si="2"/>
        <v>2.5248</v>
      </c>
      <c r="S308" s="179">
        <v>0</v>
      </c>
      <c r="T308" s="180">
        <f t="shared" si="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1" t="s">
        <v>125</v>
      </c>
      <c r="AT308" s="181" t="s">
        <v>120</v>
      </c>
      <c r="AU308" s="181" t="s">
        <v>82</v>
      </c>
      <c r="AY308" s="18" t="s">
        <v>118</v>
      </c>
      <c r="BE308" s="182">
        <f t="shared" si="4"/>
        <v>0</v>
      </c>
      <c r="BF308" s="182">
        <f t="shared" si="5"/>
        <v>0</v>
      </c>
      <c r="BG308" s="182">
        <f t="shared" si="6"/>
        <v>0</v>
      </c>
      <c r="BH308" s="182">
        <f t="shared" si="7"/>
        <v>0</v>
      </c>
      <c r="BI308" s="182">
        <f t="shared" si="8"/>
        <v>0</v>
      </c>
      <c r="BJ308" s="18" t="s">
        <v>80</v>
      </c>
      <c r="BK308" s="182">
        <f t="shared" si="9"/>
        <v>0</v>
      </c>
      <c r="BL308" s="18" t="s">
        <v>125</v>
      </c>
      <c r="BM308" s="181" t="s">
        <v>425</v>
      </c>
    </row>
    <row r="309" spans="1:47" s="2" customFormat="1" ht="11.25">
      <c r="A309" s="35"/>
      <c r="B309" s="36"/>
      <c r="C309" s="37"/>
      <c r="D309" s="183" t="s">
        <v>127</v>
      </c>
      <c r="E309" s="37"/>
      <c r="F309" s="184" t="s">
        <v>426</v>
      </c>
      <c r="G309" s="37"/>
      <c r="H309" s="37"/>
      <c r="I309" s="185"/>
      <c r="J309" s="37"/>
      <c r="K309" s="37"/>
      <c r="L309" s="40"/>
      <c r="M309" s="186"/>
      <c r="N309" s="187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127</v>
      </c>
      <c r="AU309" s="18" t="s">
        <v>82</v>
      </c>
    </row>
    <row r="310" spans="2:51" s="13" customFormat="1" ht="11.25">
      <c r="B310" s="188"/>
      <c r="C310" s="189"/>
      <c r="D310" s="190" t="s">
        <v>129</v>
      </c>
      <c r="E310" s="191" t="s">
        <v>19</v>
      </c>
      <c r="F310" s="192" t="s">
        <v>154</v>
      </c>
      <c r="G310" s="189"/>
      <c r="H310" s="193">
        <v>6</v>
      </c>
      <c r="I310" s="194"/>
      <c r="J310" s="189"/>
      <c r="K310" s="189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129</v>
      </c>
      <c r="AU310" s="199" t="s">
        <v>82</v>
      </c>
      <c r="AV310" s="13" t="s">
        <v>82</v>
      </c>
      <c r="AW310" s="13" t="s">
        <v>33</v>
      </c>
      <c r="AX310" s="13" t="s">
        <v>80</v>
      </c>
      <c r="AY310" s="199" t="s">
        <v>118</v>
      </c>
    </row>
    <row r="311" spans="1:65" s="2" customFormat="1" ht="16.5" customHeight="1">
      <c r="A311" s="35"/>
      <c r="B311" s="36"/>
      <c r="C311" s="170" t="s">
        <v>427</v>
      </c>
      <c r="D311" s="170" t="s">
        <v>120</v>
      </c>
      <c r="E311" s="171" t="s">
        <v>428</v>
      </c>
      <c r="F311" s="172" t="s">
        <v>429</v>
      </c>
      <c r="G311" s="173" t="s">
        <v>184</v>
      </c>
      <c r="H311" s="174">
        <v>6</v>
      </c>
      <c r="I311" s="175"/>
      <c r="J311" s="176">
        <f>ROUND(I311*H311,2)</f>
        <v>0</v>
      </c>
      <c r="K311" s="172" t="s">
        <v>124</v>
      </c>
      <c r="L311" s="40"/>
      <c r="M311" s="177" t="s">
        <v>19</v>
      </c>
      <c r="N311" s="178" t="s">
        <v>43</v>
      </c>
      <c r="O311" s="65"/>
      <c r="P311" s="179">
        <f>O311*H311</f>
        <v>0</v>
      </c>
      <c r="Q311" s="179">
        <v>7E-05</v>
      </c>
      <c r="R311" s="179">
        <f>Q311*H311</f>
        <v>0.00041999999999999996</v>
      </c>
      <c r="S311" s="179">
        <v>0</v>
      </c>
      <c r="T311" s="18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1" t="s">
        <v>125</v>
      </c>
      <c r="AT311" s="181" t="s">
        <v>120</v>
      </c>
      <c r="AU311" s="181" t="s">
        <v>82</v>
      </c>
      <c r="AY311" s="18" t="s">
        <v>118</v>
      </c>
      <c r="BE311" s="182">
        <f>IF(N311="základní",J311,0)</f>
        <v>0</v>
      </c>
      <c r="BF311" s="182">
        <f>IF(N311="snížená",J311,0)</f>
        <v>0</v>
      </c>
      <c r="BG311" s="182">
        <f>IF(N311="zákl. přenesená",J311,0)</f>
        <v>0</v>
      </c>
      <c r="BH311" s="182">
        <f>IF(N311="sníž. přenesená",J311,0)</f>
        <v>0</v>
      </c>
      <c r="BI311" s="182">
        <f>IF(N311="nulová",J311,0)</f>
        <v>0</v>
      </c>
      <c r="BJ311" s="18" t="s">
        <v>80</v>
      </c>
      <c r="BK311" s="182">
        <f>ROUND(I311*H311,2)</f>
        <v>0</v>
      </c>
      <c r="BL311" s="18" t="s">
        <v>125</v>
      </c>
      <c r="BM311" s="181" t="s">
        <v>430</v>
      </c>
    </row>
    <row r="312" spans="1:47" s="2" customFormat="1" ht="11.25">
      <c r="A312" s="35"/>
      <c r="B312" s="36"/>
      <c r="C312" s="37"/>
      <c r="D312" s="183" t="s">
        <v>127</v>
      </c>
      <c r="E312" s="37"/>
      <c r="F312" s="184" t="s">
        <v>431</v>
      </c>
      <c r="G312" s="37"/>
      <c r="H312" s="37"/>
      <c r="I312" s="185"/>
      <c r="J312" s="37"/>
      <c r="K312" s="37"/>
      <c r="L312" s="40"/>
      <c r="M312" s="186"/>
      <c r="N312" s="187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127</v>
      </c>
      <c r="AU312" s="18" t="s">
        <v>82</v>
      </c>
    </row>
    <row r="313" spans="2:51" s="13" customFormat="1" ht="11.25">
      <c r="B313" s="188"/>
      <c r="C313" s="189"/>
      <c r="D313" s="190" t="s">
        <v>129</v>
      </c>
      <c r="E313" s="191" t="s">
        <v>19</v>
      </c>
      <c r="F313" s="192" t="s">
        <v>394</v>
      </c>
      <c r="G313" s="189"/>
      <c r="H313" s="193">
        <v>6</v>
      </c>
      <c r="I313" s="194"/>
      <c r="J313" s="189"/>
      <c r="K313" s="189"/>
      <c r="L313" s="195"/>
      <c r="M313" s="196"/>
      <c r="N313" s="197"/>
      <c r="O313" s="197"/>
      <c r="P313" s="197"/>
      <c r="Q313" s="197"/>
      <c r="R313" s="197"/>
      <c r="S313" s="197"/>
      <c r="T313" s="198"/>
      <c r="AT313" s="199" t="s">
        <v>129</v>
      </c>
      <c r="AU313" s="199" t="s">
        <v>82</v>
      </c>
      <c r="AV313" s="13" t="s">
        <v>82</v>
      </c>
      <c r="AW313" s="13" t="s">
        <v>33</v>
      </c>
      <c r="AX313" s="13" t="s">
        <v>80</v>
      </c>
      <c r="AY313" s="199" t="s">
        <v>118</v>
      </c>
    </row>
    <row r="314" spans="1:65" s="2" customFormat="1" ht="16.5" customHeight="1">
      <c r="A314" s="35"/>
      <c r="B314" s="36"/>
      <c r="C314" s="170" t="s">
        <v>432</v>
      </c>
      <c r="D314" s="170" t="s">
        <v>120</v>
      </c>
      <c r="E314" s="171" t="s">
        <v>433</v>
      </c>
      <c r="F314" s="172" t="s">
        <v>434</v>
      </c>
      <c r="G314" s="173" t="s">
        <v>283</v>
      </c>
      <c r="H314" s="174">
        <v>3</v>
      </c>
      <c r="I314" s="175"/>
      <c r="J314" s="176">
        <f>ROUND(I314*H314,2)</f>
        <v>0</v>
      </c>
      <c r="K314" s="172" t="s">
        <v>19</v>
      </c>
      <c r="L314" s="40"/>
      <c r="M314" s="177" t="s">
        <v>19</v>
      </c>
      <c r="N314" s="178" t="s">
        <v>43</v>
      </c>
      <c r="O314" s="65"/>
      <c r="P314" s="179">
        <f>O314*H314</f>
        <v>0</v>
      </c>
      <c r="Q314" s="179">
        <v>0</v>
      </c>
      <c r="R314" s="179">
        <f>Q314*H314</f>
        <v>0</v>
      </c>
      <c r="S314" s="179">
        <v>1.92</v>
      </c>
      <c r="T314" s="180">
        <f>S314*H314</f>
        <v>5.76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1" t="s">
        <v>125</v>
      </c>
      <c r="AT314" s="181" t="s">
        <v>120</v>
      </c>
      <c r="AU314" s="181" t="s">
        <v>82</v>
      </c>
      <c r="AY314" s="18" t="s">
        <v>118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18" t="s">
        <v>80</v>
      </c>
      <c r="BK314" s="182">
        <f>ROUND(I314*H314,2)</f>
        <v>0</v>
      </c>
      <c r="BL314" s="18" t="s">
        <v>125</v>
      </c>
      <c r="BM314" s="181" t="s">
        <v>435</v>
      </c>
    </row>
    <row r="315" spans="2:51" s="14" customFormat="1" ht="11.25">
      <c r="B315" s="200"/>
      <c r="C315" s="201"/>
      <c r="D315" s="190" t="s">
        <v>129</v>
      </c>
      <c r="E315" s="202" t="s">
        <v>19</v>
      </c>
      <c r="F315" s="203" t="s">
        <v>436</v>
      </c>
      <c r="G315" s="201"/>
      <c r="H315" s="202" t="s">
        <v>19</v>
      </c>
      <c r="I315" s="204"/>
      <c r="J315" s="201"/>
      <c r="K315" s="201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129</v>
      </c>
      <c r="AU315" s="209" t="s">
        <v>82</v>
      </c>
      <c r="AV315" s="14" t="s">
        <v>80</v>
      </c>
      <c r="AW315" s="14" t="s">
        <v>33</v>
      </c>
      <c r="AX315" s="14" t="s">
        <v>72</v>
      </c>
      <c r="AY315" s="209" t="s">
        <v>118</v>
      </c>
    </row>
    <row r="316" spans="2:51" s="13" customFormat="1" ht="11.25">
      <c r="B316" s="188"/>
      <c r="C316" s="189"/>
      <c r="D316" s="190" t="s">
        <v>129</v>
      </c>
      <c r="E316" s="191" t="s">
        <v>19</v>
      </c>
      <c r="F316" s="192" t="s">
        <v>137</v>
      </c>
      <c r="G316" s="189"/>
      <c r="H316" s="193">
        <v>3</v>
      </c>
      <c r="I316" s="194"/>
      <c r="J316" s="189"/>
      <c r="K316" s="189"/>
      <c r="L316" s="195"/>
      <c r="M316" s="196"/>
      <c r="N316" s="197"/>
      <c r="O316" s="197"/>
      <c r="P316" s="197"/>
      <c r="Q316" s="197"/>
      <c r="R316" s="197"/>
      <c r="S316" s="197"/>
      <c r="T316" s="198"/>
      <c r="AT316" s="199" t="s">
        <v>129</v>
      </c>
      <c r="AU316" s="199" t="s">
        <v>82</v>
      </c>
      <c r="AV316" s="13" t="s">
        <v>82</v>
      </c>
      <c r="AW316" s="13" t="s">
        <v>33</v>
      </c>
      <c r="AX316" s="13" t="s">
        <v>80</v>
      </c>
      <c r="AY316" s="199" t="s">
        <v>118</v>
      </c>
    </row>
    <row r="317" spans="1:65" s="2" customFormat="1" ht="16.5" customHeight="1">
      <c r="A317" s="35"/>
      <c r="B317" s="36"/>
      <c r="C317" s="170" t="s">
        <v>437</v>
      </c>
      <c r="D317" s="170" t="s">
        <v>120</v>
      </c>
      <c r="E317" s="171" t="s">
        <v>438</v>
      </c>
      <c r="F317" s="172" t="s">
        <v>439</v>
      </c>
      <c r="G317" s="173" t="s">
        <v>283</v>
      </c>
      <c r="H317" s="174">
        <v>6</v>
      </c>
      <c r="I317" s="175"/>
      <c r="J317" s="176">
        <f>ROUND(I317*H317,2)</f>
        <v>0</v>
      </c>
      <c r="K317" s="172" t="s">
        <v>19</v>
      </c>
      <c r="L317" s="40"/>
      <c r="M317" s="177" t="s">
        <v>19</v>
      </c>
      <c r="N317" s="178" t="s">
        <v>43</v>
      </c>
      <c r="O317" s="65"/>
      <c r="P317" s="179">
        <f>O317*H317</f>
        <v>0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1" t="s">
        <v>125</v>
      </c>
      <c r="AT317" s="181" t="s">
        <v>120</v>
      </c>
      <c r="AU317" s="181" t="s">
        <v>82</v>
      </c>
      <c r="AY317" s="18" t="s">
        <v>118</v>
      </c>
      <c r="BE317" s="182">
        <f>IF(N317="základní",J317,0)</f>
        <v>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18" t="s">
        <v>80</v>
      </c>
      <c r="BK317" s="182">
        <f>ROUND(I317*H317,2)</f>
        <v>0</v>
      </c>
      <c r="BL317" s="18" t="s">
        <v>125</v>
      </c>
      <c r="BM317" s="181" t="s">
        <v>440</v>
      </c>
    </row>
    <row r="318" spans="2:63" s="12" customFormat="1" ht="22.9" customHeight="1">
      <c r="B318" s="154"/>
      <c r="C318" s="155"/>
      <c r="D318" s="156" t="s">
        <v>71</v>
      </c>
      <c r="E318" s="168" t="s">
        <v>171</v>
      </c>
      <c r="F318" s="168" t="s">
        <v>441</v>
      </c>
      <c r="G318" s="155"/>
      <c r="H318" s="155"/>
      <c r="I318" s="158"/>
      <c r="J318" s="169">
        <f>BK318</f>
        <v>0</v>
      </c>
      <c r="K318" s="155"/>
      <c r="L318" s="160"/>
      <c r="M318" s="161"/>
      <c r="N318" s="162"/>
      <c r="O318" s="162"/>
      <c r="P318" s="163">
        <f>SUM(P319:P391)</f>
        <v>0</v>
      </c>
      <c r="Q318" s="162"/>
      <c r="R318" s="163">
        <f>SUM(R319:R391)</f>
        <v>71.843771</v>
      </c>
      <c r="S318" s="162"/>
      <c r="T318" s="164">
        <f>SUM(T319:T391)</f>
        <v>0.164</v>
      </c>
      <c r="AR318" s="165" t="s">
        <v>80</v>
      </c>
      <c r="AT318" s="166" t="s">
        <v>71</v>
      </c>
      <c r="AU318" s="166" t="s">
        <v>80</v>
      </c>
      <c r="AY318" s="165" t="s">
        <v>118</v>
      </c>
      <c r="BK318" s="167">
        <f>SUM(BK319:BK391)</f>
        <v>0</v>
      </c>
    </row>
    <row r="319" spans="1:65" s="2" customFormat="1" ht="16.5" customHeight="1">
      <c r="A319" s="35"/>
      <c r="B319" s="36"/>
      <c r="C319" s="170" t="s">
        <v>442</v>
      </c>
      <c r="D319" s="170" t="s">
        <v>120</v>
      </c>
      <c r="E319" s="171" t="s">
        <v>443</v>
      </c>
      <c r="F319" s="172" t="s">
        <v>444</v>
      </c>
      <c r="G319" s="173" t="s">
        <v>283</v>
      </c>
      <c r="H319" s="174">
        <v>2</v>
      </c>
      <c r="I319" s="175"/>
      <c r="J319" s="176">
        <f>ROUND(I319*H319,2)</f>
        <v>0</v>
      </c>
      <c r="K319" s="172" t="s">
        <v>124</v>
      </c>
      <c r="L319" s="40"/>
      <c r="M319" s="177" t="s">
        <v>19</v>
      </c>
      <c r="N319" s="178" t="s">
        <v>43</v>
      </c>
      <c r="O319" s="65"/>
      <c r="P319" s="179">
        <f>O319*H319</f>
        <v>0</v>
      </c>
      <c r="Q319" s="179">
        <v>0.0007</v>
      </c>
      <c r="R319" s="179">
        <f>Q319*H319</f>
        <v>0.0014</v>
      </c>
      <c r="S319" s="179">
        <v>0</v>
      </c>
      <c r="T319" s="18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1" t="s">
        <v>125</v>
      </c>
      <c r="AT319" s="181" t="s">
        <v>120</v>
      </c>
      <c r="AU319" s="181" t="s">
        <v>82</v>
      </c>
      <c r="AY319" s="18" t="s">
        <v>118</v>
      </c>
      <c r="BE319" s="182">
        <f>IF(N319="základní",J319,0)</f>
        <v>0</v>
      </c>
      <c r="BF319" s="182">
        <f>IF(N319="snížená",J319,0)</f>
        <v>0</v>
      </c>
      <c r="BG319" s="182">
        <f>IF(N319="zákl. přenesená",J319,0)</f>
        <v>0</v>
      </c>
      <c r="BH319" s="182">
        <f>IF(N319="sníž. přenesená",J319,0)</f>
        <v>0</v>
      </c>
      <c r="BI319" s="182">
        <f>IF(N319="nulová",J319,0)</f>
        <v>0</v>
      </c>
      <c r="BJ319" s="18" t="s">
        <v>80</v>
      </c>
      <c r="BK319" s="182">
        <f>ROUND(I319*H319,2)</f>
        <v>0</v>
      </c>
      <c r="BL319" s="18" t="s">
        <v>125</v>
      </c>
      <c r="BM319" s="181" t="s">
        <v>445</v>
      </c>
    </row>
    <row r="320" spans="1:47" s="2" customFormat="1" ht="11.25">
      <c r="A320" s="35"/>
      <c r="B320" s="36"/>
      <c r="C320" s="37"/>
      <c r="D320" s="183" t="s">
        <v>127</v>
      </c>
      <c r="E320" s="37"/>
      <c r="F320" s="184" t="s">
        <v>446</v>
      </c>
      <c r="G320" s="37"/>
      <c r="H320" s="37"/>
      <c r="I320" s="185"/>
      <c r="J320" s="37"/>
      <c r="K320" s="37"/>
      <c r="L320" s="40"/>
      <c r="M320" s="186"/>
      <c r="N320" s="187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127</v>
      </c>
      <c r="AU320" s="18" t="s">
        <v>82</v>
      </c>
    </row>
    <row r="321" spans="2:51" s="14" customFormat="1" ht="11.25">
      <c r="B321" s="200"/>
      <c r="C321" s="201"/>
      <c r="D321" s="190" t="s">
        <v>129</v>
      </c>
      <c r="E321" s="202" t="s">
        <v>19</v>
      </c>
      <c r="F321" s="203" t="s">
        <v>447</v>
      </c>
      <c r="G321" s="201"/>
      <c r="H321" s="202" t="s">
        <v>19</v>
      </c>
      <c r="I321" s="204"/>
      <c r="J321" s="201"/>
      <c r="K321" s="201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129</v>
      </c>
      <c r="AU321" s="209" t="s">
        <v>82</v>
      </c>
      <c r="AV321" s="14" t="s">
        <v>80</v>
      </c>
      <c r="AW321" s="14" t="s">
        <v>33</v>
      </c>
      <c r="AX321" s="14" t="s">
        <v>72</v>
      </c>
      <c r="AY321" s="209" t="s">
        <v>118</v>
      </c>
    </row>
    <row r="322" spans="2:51" s="14" customFormat="1" ht="11.25">
      <c r="B322" s="200"/>
      <c r="C322" s="201"/>
      <c r="D322" s="190" t="s">
        <v>129</v>
      </c>
      <c r="E322" s="202" t="s">
        <v>19</v>
      </c>
      <c r="F322" s="203" t="s">
        <v>448</v>
      </c>
      <c r="G322" s="201"/>
      <c r="H322" s="202" t="s">
        <v>19</v>
      </c>
      <c r="I322" s="204"/>
      <c r="J322" s="201"/>
      <c r="K322" s="201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129</v>
      </c>
      <c r="AU322" s="209" t="s">
        <v>82</v>
      </c>
      <c r="AV322" s="14" t="s">
        <v>80</v>
      </c>
      <c r="AW322" s="14" t="s">
        <v>33</v>
      </c>
      <c r="AX322" s="14" t="s">
        <v>72</v>
      </c>
      <c r="AY322" s="209" t="s">
        <v>118</v>
      </c>
    </row>
    <row r="323" spans="2:51" s="13" customFormat="1" ht="11.25">
      <c r="B323" s="188"/>
      <c r="C323" s="189"/>
      <c r="D323" s="190" t="s">
        <v>129</v>
      </c>
      <c r="E323" s="191" t="s">
        <v>19</v>
      </c>
      <c r="F323" s="192" t="s">
        <v>80</v>
      </c>
      <c r="G323" s="189"/>
      <c r="H323" s="193">
        <v>1</v>
      </c>
      <c r="I323" s="194"/>
      <c r="J323" s="189"/>
      <c r="K323" s="189"/>
      <c r="L323" s="195"/>
      <c r="M323" s="196"/>
      <c r="N323" s="197"/>
      <c r="O323" s="197"/>
      <c r="P323" s="197"/>
      <c r="Q323" s="197"/>
      <c r="R323" s="197"/>
      <c r="S323" s="197"/>
      <c r="T323" s="198"/>
      <c r="AT323" s="199" t="s">
        <v>129</v>
      </c>
      <c r="AU323" s="199" t="s">
        <v>82</v>
      </c>
      <c r="AV323" s="13" t="s">
        <v>82</v>
      </c>
      <c r="AW323" s="13" t="s">
        <v>33</v>
      </c>
      <c r="AX323" s="13" t="s">
        <v>72</v>
      </c>
      <c r="AY323" s="199" t="s">
        <v>118</v>
      </c>
    </row>
    <row r="324" spans="2:51" s="14" customFormat="1" ht="11.25">
      <c r="B324" s="200"/>
      <c r="C324" s="201"/>
      <c r="D324" s="190" t="s">
        <v>129</v>
      </c>
      <c r="E324" s="202" t="s">
        <v>19</v>
      </c>
      <c r="F324" s="203" t="s">
        <v>449</v>
      </c>
      <c r="G324" s="201"/>
      <c r="H324" s="202" t="s">
        <v>19</v>
      </c>
      <c r="I324" s="204"/>
      <c r="J324" s="201"/>
      <c r="K324" s="201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129</v>
      </c>
      <c r="AU324" s="209" t="s">
        <v>82</v>
      </c>
      <c r="AV324" s="14" t="s">
        <v>80</v>
      </c>
      <c r="AW324" s="14" t="s">
        <v>33</v>
      </c>
      <c r="AX324" s="14" t="s">
        <v>72</v>
      </c>
      <c r="AY324" s="209" t="s">
        <v>118</v>
      </c>
    </row>
    <row r="325" spans="2:51" s="14" customFormat="1" ht="11.25">
      <c r="B325" s="200"/>
      <c r="C325" s="201"/>
      <c r="D325" s="190" t="s">
        <v>129</v>
      </c>
      <c r="E325" s="202" t="s">
        <v>19</v>
      </c>
      <c r="F325" s="203" t="s">
        <v>450</v>
      </c>
      <c r="G325" s="201"/>
      <c r="H325" s="202" t="s">
        <v>19</v>
      </c>
      <c r="I325" s="204"/>
      <c r="J325" s="201"/>
      <c r="K325" s="201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129</v>
      </c>
      <c r="AU325" s="209" t="s">
        <v>82</v>
      </c>
      <c r="AV325" s="14" t="s">
        <v>80</v>
      </c>
      <c r="AW325" s="14" t="s">
        <v>33</v>
      </c>
      <c r="AX325" s="14" t="s">
        <v>72</v>
      </c>
      <c r="AY325" s="209" t="s">
        <v>118</v>
      </c>
    </row>
    <row r="326" spans="2:51" s="13" customFormat="1" ht="11.25">
      <c r="B326" s="188"/>
      <c r="C326" s="189"/>
      <c r="D326" s="190" t="s">
        <v>129</v>
      </c>
      <c r="E326" s="191" t="s">
        <v>19</v>
      </c>
      <c r="F326" s="192" t="s">
        <v>80</v>
      </c>
      <c r="G326" s="189"/>
      <c r="H326" s="193">
        <v>1</v>
      </c>
      <c r="I326" s="194"/>
      <c r="J326" s="189"/>
      <c r="K326" s="189"/>
      <c r="L326" s="195"/>
      <c r="M326" s="196"/>
      <c r="N326" s="197"/>
      <c r="O326" s="197"/>
      <c r="P326" s="197"/>
      <c r="Q326" s="197"/>
      <c r="R326" s="197"/>
      <c r="S326" s="197"/>
      <c r="T326" s="198"/>
      <c r="AT326" s="199" t="s">
        <v>129</v>
      </c>
      <c r="AU326" s="199" t="s">
        <v>82</v>
      </c>
      <c r="AV326" s="13" t="s">
        <v>82</v>
      </c>
      <c r="AW326" s="13" t="s">
        <v>33</v>
      </c>
      <c r="AX326" s="13" t="s">
        <v>72</v>
      </c>
      <c r="AY326" s="199" t="s">
        <v>118</v>
      </c>
    </row>
    <row r="327" spans="2:51" s="15" customFormat="1" ht="11.25">
      <c r="B327" s="210"/>
      <c r="C327" s="211"/>
      <c r="D327" s="190" t="s">
        <v>129</v>
      </c>
      <c r="E327" s="212" t="s">
        <v>19</v>
      </c>
      <c r="F327" s="213" t="s">
        <v>189</v>
      </c>
      <c r="G327" s="211"/>
      <c r="H327" s="214">
        <v>2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129</v>
      </c>
      <c r="AU327" s="220" t="s">
        <v>82</v>
      </c>
      <c r="AV327" s="15" t="s">
        <v>125</v>
      </c>
      <c r="AW327" s="15" t="s">
        <v>33</v>
      </c>
      <c r="AX327" s="15" t="s">
        <v>80</v>
      </c>
      <c r="AY327" s="220" t="s">
        <v>118</v>
      </c>
    </row>
    <row r="328" spans="1:65" s="2" customFormat="1" ht="16.5" customHeight="1">
      <c r="A328" s="35"/>
      <c r="B328" s="36"/>
      <c r="C328" s="221" t="s">
        <v>451</v>
      </c>
      <c r="D328" s="221" t="s">
        <v>232</v>
      </c>
      <c r="E328" s="222" t="s">
        <v>452</v>
      </c>
      <c r="F328" s="223" t="s">
        <v>453</v>
      </c>
      <c r="G328" s="224" t="s">
        <v>283</v>
      </c>
      <c r="H328" s="225">
        <v>1</v>
      </c>
      <c r="I328" s="226"/>
      <c r="J328" s="227">
        <f>ROUND(I328*H328,2)</f>
        <v>0</v>
      </c>
      <c r="K328" s="223" t="s">
        <v>124</v>
      </c>
      <c r="L328" s="228"/>
      <c r="M328" s="229" t="s">
        <v>19</v>
      </c>
      <c r="N328" s="230" t="s">
        <v>43</v>
      </c>
      <c r="O328" s="65"/>
      <c r="P328" s="179">
        <f>O328*H328</f>
        <v>0</v>
      </c>
      <c r="Q328" s="179">
        <v>0.0025</v>
      </c>
      <c r="R328" s="179">
        <f>Q328*H328</f>
        <v>0.0025</v>
      </c>
      <c r="S328" s="179">
        <v>0</v>
      </c>
      <c r="T328" s="18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1" t="s">
        <v>164</v>
      </c>
      <c r="AT328" s="181" t="s">
        <v>232</v>
      </c>
      <c r="AU328" s="181" t="s">
        <v>82</v>
      </c>
      <c r="AY328" s="18" t="s">
        <v>118</v>
      </c>
      <c r="BE328" s="182">
        <f>IF(N328="základní",J328,0)</f>
        <v>0</v>
      </c>
      <c r="BF328" s="182">
        <f>IF(N328="snížená",J328,0)</f>
        <v>0</v>
      </c>
      <c r="BG328" s="182">
        <f>IF(N328="zákl. přenesená",J328,0)</f>
        <v>0</v>
      </c>
      <c r="BH328" s="182">
        <f>IF(N328="sníž. přenesená",J328,0)</f>
        <v>0</v>
      </c>
      <c r="BI328" s="182">
        <f>IF(N328="nulová",J328,0)</f>
        <v>0</v>
      </c>
      <c r="BJ328" s="18" t="s">
        <v>80</v>
      </c>
      <c r="BK328" s="182">
        <f>ROUND(I328*H328,2)</f>
        <v>0</v>
      </c>
      <c r="BL328" s="18" t="s">
        <v>125</v>
      </c>
      <c r="BM328" s="181" t="s">
        <v>454</v>
      </c>
    </row>
    <row r="329" spans="2:51" s="14" customFormat="1" ht="11.25">
      <c r="B329" s="200"/>
      <c r="C329" s="201"/>
      <c r="D329" s="190" t="s">
        <v>129</v>
      </c>
      <c r="E329" s="202" t="s">
        <v>19</v>
      </c>
      <c r="F329" s="203" t="s">
        <v>450</v>
      </c>
      <c r="G329" s="201"/>
      <c r="H329" s="202" t="s">
        <v>19</v>
      </c>
      <c r="I329" s="204"/>
      <c r="J329" s="201"/>
      <c r="K329" s="201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129</v>
      </c>
      <c r="AU329" s="209" t="s">
        <v>82</v>
      </c>
      <c r="AV329" s="14" t="s">
        <v>80</v>
      </c>
      <c r="AW329" s="14" t="s">
        <v>33</v>
      </c>
      <c r="AX329" s="14" t="s">
        <v>72</v>
      </c>
      <c r="AY329" s="209" t="s">
        <v>118</v>
      </c>
    </row>
    <row r="330" spans="2:51" s="13" customFormat="1" ht="11.25">
      <c r="B330" s="188"/>
      <c r="C330" s="189"/>
      <c r="D330" s="190" t="s">
        <v>129</v>
      </c>
      <c r="E330" s="191" t="s">
        <v>19</v>
      </c>
      <c r="F330" s="192" t="s">
        <v>80</v>
      </c>
      <c r="G330" s="189"/>
      <c r="H330" s="193">
        <v>1</v>
      </c>
      <c r="I330" s="194"/>
      <c r="J330" s="189"/>
      <c r="K330" s="189"/>
      <c r="L330" s="195"/>
      <c r="M330" s="196"/>
      <c r="N330" s="197"/>
      <c r="O330" s="197"/>
      <c r="P330" s="197"/>
      <c r="Q330" s="197"/>
      <c r="R330" s="197"/>
      <c r="S330" s="197"/>
      <c r="T330" s="198"/>
      <c r="AT330" s="199" t="s">
        <v>129</v>
      </c>
      <c r="AU330" s="199" t="s">
        <v>82</v>
      </c>
      <c r="AV330" s="13" t="s">
        <v>82</v>
      </c>
      <c r="AW330" s="13" t="s">
        <v>33</v>
      </c>
      <c r="AX330" s="13" t="s">
        <v>80</v>
      </c>
      <c r="AY330" s="199" t="s">
        <v>118</v>
      </c>
    </row>
    <row r="331" spans="1:65" s="2" customFormat="1" ht="16.5" customHeight="1">
      <c r="A331" s="35"/>
      <c r="B331" s="36"/>
      <c r="C331" s="170" t="s">
        <v>455</v>
      </c>
      <c r="D331" s="170" t="s">
        <v>120</v>
      </c>
      <c r="E331" s="171" t="s">
        <v>456</v>
      </c>
      <c r="F331" s="172" t="s">
        <v>457</v>
      </c>
      <c r="G331" s="173" t="s">
        <v>283</v>
      </c>
      <c r="H331" s="174">
        <v>1</v>
      </c>
      <c r="I331" s="175"/>
      <c r="J331" s="176">
        <f>ROUND(I331*H331,2)</f>
        <v>0</v>
      </c>
      <c r="K331" s="172" t="s">
        <v>124</v>
      </c>
      <c r="L331" s="40"/>
      <c r="M331" s="177" t="s">
        <v>19</v>
      </c>
      <c r="N331" s="178" t="s">
        <v>43</v>
      </c>
      <c r="O331" s="65"/>
      <c r="P331" s="179">
        <f>O331*H331</f>
        <v>0</v>
      </c>
      <c r="Q331" s="179">
        <v>0.10941</v>
      </c>
      <c r="R331" s="179">
        <f>Q331*H331</f>
        <v>0.10941</v>
      </c>
      <c r="S331" s="179">
        <v>0</v>
      </c>
      <c r="T331" s="18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1" t="s">
        <v>125</v>
      </c>
      <c r="AT331" s="181" t="s">
        <v>120</v>
      </c>
      <c r="AU331" s="181" t="s">
        <v>82</v>
      </c>
      <c r="AY331" s="18" t="s">
        <v>118</v>
      </c>
      <c r="BE331" s="182">
        <f>IF(N331="základní",J331,0)</f>
        <v>0</v>
      </c>
      <c r="BF331" s="182">
        <f>IF(N331="snížená",J331,0)</f>
        <v>0</v>
      </c>
      <c r="BG331" s="182">
        <f>IF(N331="zákl. přenesená",J331,0)</f>
        <v>0</v>
      </c>
      <c r="BH331" s="182">
        <f>IF(N331="sníž. přenesená",J331,0)</f>
        <v>0</v>
      </c>
      <c r="BI331" s="182">
        <f>IF(N331="nulová",J331,0)</f>
        <v>0</v>
      </c>
      <c r="BJ331" s="18" t="s">
        <v>80</v>
      </c>
      <c r="BK331" s="182">
        <f>ROUND(I331*H331,2)</f>
        <v>0</v>
      </c>
      <c r="BL331" s="18" t="s">
        <v>125</v>
      </c>
      <c r="BM331" s="181" t="s">
        <v>458</v>
      </c>
    </row>
    <row r="332" spans="1:47" s="2" customFormat="1" ht="11.25">
      <c r="A332" s="35"/>
      <c r="B332" s="36"/>
      <c r="C332" s="37"/>
      <c r="D332" s="183" t="s">
        <v>127</v>
      </c>
      <c r="E332" s="37"/>
      <c r="F332" s="184" t="s">
        <v>459</v>
      </c>
      <c r="G332" s="37"/>
      <c r="H332" s="37"/>
      <c r="I332" s="185"/>
      <c r="J332" s="37"/>
      <c r="K332" s="37"/>
      <c r="L332" s="40"/>
      <c r="M332" s="186"/>
      <c r="N332" s="187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127</v>
      </c>
      <c r="AU332" s="18" t="s">
        <v>82</v>
      </c>
    </row>
    <row r="333" spans="2:51" s="14" customFormat="1" ht="11.25">
      <c r="B333" s="200"/>
      <c r="C333" s="201"/>
      <c r="D333" s="190" t="s">
        <v>129</v>
      </c>
      <c r="E333" s="202" t="s">
        <v>19</v>
      </c>
      <c r="F333" s="203" t="s">
        <v>447</v>
      </c>
      <c r="G333" s="201"/>
      <c r="H333" s="202" t="s">
        <v>19</v>
      </c>
      <c r="I333" s="204"/>
      <c r="J333" s="201"/>
      <c r="K333" s="201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129</v>
      </c>
      <c r="AU333" s="209" t="s">
        <v>82</v>
      </c>
      <c r="AV333" s="14" t="s">
        <v>80</v>
      </c>
      <c r="AW333" s="14" t="s">
        <v>33</v>
      </c>
      <c r="AX333" s="14" t="s">
        <v>72</v>
      </c>
      <c r="AY333" s="209" t="s">
        <v>118</v>
      </c>
    </row>
    <row r="334" spans="2:51" s="14" customFormat="1" ht="11.25">
      <c r="B334" s="200"/>
      <c r="C334" s="201"/>
      <c r="D334" s="190" t="s">
        <v>129</v>
      </c>
      <c r="E334" s="202" t="s">
        <v>19</v>
      </c>
      <c r="F334" s="203" t="s">
        <v>448</v>
      </c>
      <c r="G334" s="201"/>
      <c r="H334" s="202" t="s">
        <v>19</v>
      </c>
      <c r="I334" s="204"/>
      <c r="J334" s="201"/>
      <c r="K334" s="201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129</v>
      </c>
      <c r="AU334" s="209" t="s">
        <v>82</v>
      </c>
      <c r="AV334" s="14" t="s">
        <v>80</v>
      </c>
      <c r="AW334" s="14" t="s">
        <v>33</v>
      </c>
      <c r="AX334" s="14" t="s">
        <v>72</v>
      </c>
      <c r="AY334" s="209" t="s">
        <v>118</v>
      </c>
    </row>
    <row r="335" spans="2:51" s="13" customFormat="1" ht="11.25">
      <c r="B335" s="188"/>
      <c r="C335" s="189"/>
      <c r="D335" s="190" t="s">
        <v>129</v>
      </c>
      <c r="E335" s="191" t="s">
        <v>19</v>
      </c>
      <c r="F335" s="192" t="s">
        <v>80</v>
      </c>
      <c r="G335" s="189"/>
      <c r="H335" s="193">
        <v>1</v>
      </c>
      <c r="I335" s="194"/>
      <c r="J335" s="189"/>
      <c r="K335" s="189"/>
      <c r="L335" s="195"/>
      <c r="M335" s="196"/>
      <c r="N335" s="197"/>
      <c r="O335" s="197"/>
      <c r="P335" s="197"/>
      <c r="Q335" s="197"/>
      <c r="R335" s="197"/>
      <c r="S335" s="197"/>
      <c r="T335" s="198"/>
      <c r="AT335" s="199" t="s">
        <v>129</v>
      </c>
      <c r="AU335" s="199" t="s">
        <v>82</v>
      </c>
      <c r="AV335" s="13" t="s">
        <v>82</v>
      </c>
      <c r="AW335" s="13" t="s">
        <v>33</v>
      </c>
      <c r="AX335" s="13" t="s">
        <v>80</v>
      </c>
      <c r="AY335" s="199" t="s">
        <v>118</v>
      </c>
    </row>
    <row r="336" spans="1:65" s="2" customFormat="1" ht="21.75" customHeight="1">
      <c r="A336" s="35"/>
      <c r="B336" s="36"/>
      <c r="C336" s="170" t="s">
        <v>460</v>
      </c>
      <c r="D336" s="170" t="s">
        <v>120</v>
      </c>
      <c r="E336" s="171" t="s">
        <v>461</v>
      </c>
      <c r="F336" s="172" t="s">
        <v>462</v>
      </c>
      <c r="G336" s="173" t="s">
        <v>184</v>
      </c>
      <c r="H336" s="174">
        <v>339.7</v>
      </c>
      <c r="I336" s="175"/>
      <c r="J336" s="176">
        <f>ROUND(I336*H336,2)</f>
        <v>0</v>
      </c>
      <c r="K336" s="172" t="s">
        <v>124</v>
      </c>
      <c r="L336" s="40"/>
      <c r="M336" s="177" t="s">
        <v>19</v>
      </c>
      <c r="N336" s="178" t="s">
        <v>43</v>
      </c>
      <c r="O336" s="65"/>
      <c r="P336" s="179">
        <f>O336*H336</f>
        <v>0</v>
      </c>
      <c r="Q336" s="179">
        <v>0.00033</v>
      </c>
      <c r="R336" s="179">
        <f>Q336*H336</f>
        <v>0.11210099999999999</v>
      </c>
      <c r="S336" s="179">
        <v>0</v>
      </c>
      <c r="T336" s="180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1" t="s">
        <v>125</v>
      </c>
      <c r="AT336" s="181" t="s">
        <v>120</v>
      </c>
      <c r="AU336" s="181" t="s">
        <v>82</v>
      </c>
      <c r="AY336" s="18" t="s">
        <v>118</v>
      </c>
      <c r="BE336" s="182">
        <f>IF(N336="základní",J336,0)</f>
        <v>0</v>
      </c>
      <c r="BF336" s="182">
        <f>IF(N336="snížená",J336,0)</f>
        <v>0</v>
      </c>
      <c r="BG336" s="182">
        <f>IF(N336="zákl. přenesená",J336,0)</f>
        <v>0</v>
      </c>
      <c r="BH336" s="182">
        <f>IF(N336="sníž. přenesená",J336,0)</f>
        <v>0</v>
      </c>
      <c r="BI336" s="182">
        <f>IF(N336="nulová",J336,0)</f>
        <v>0</v>
      </c>
      <c r="BJ336" s="18" t="s">
        <v>80</v>
      </c>
      <c r="BK336" s="182">
        <f>ROUND(I336*H336,2)</f>
        <v>0</v>
      </c>
      <c r="BL336" s="18" t="s">
        <v>125</v>
      </c>
      <c r="BM336" s="181" t="s">
        <v>463</v>
      </c>
    </row>
    <row r="337" spans="1:47" s="2" customFormat="1" ht="11.25">
      <c r="A337" s="35"/>
      <c r="B337" s="36"/>
      <c r="C337" s="37"/>
      <c r="D337" s="183" t="s">
        <v>127</v>
      </c>
      <c r="E337" s="37"/>
      <c r="F337" s="184" t="s">
        <v>464</v>
      </c>
      <c r="G337" s="37"/>
      <c r="H337" s="37"/>
      <c r="I337" s="185"/>
      <c r="J337" s="37"/>
      <c r="K337" s="37"/>
      <c r="L337" s="40"/>
      <c r="M337" s="186"/>
      <c r="N337" s="187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127</v>
      </c>
      <c r="AU337" s="18" t="s">
        <v>82</v>
      </c>
    </row>
    <row r="338" spans="2:51" s="14" customFormat="1" ht="11.25">
      <c r="B338" s="200"/>
      <c r="C338" s="201"/>
      <c r="D338" s="190" t="s">
        <v>129</v>
      </c>
      <c r="E338" s="202" t="s">
        <v>19</v>
      </c>
      <c r="F338" s="203" t="s">
        <v>465</v>
      </c>
      <c r="G338" s="201"/>
      <c r="H338" s="202" t="s">
        <v>19</v>
      </c>
      <c r="I338" s="204"/>
      <c r="J338" s="201"/>
      <c r="K338" s="201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129</v>
      </c>
      <c r="AU338" s="209" t="s">
        <v>82</v>
      </c>
      <c r="AV338" s="14" t="s">
        <v>80</v>
      </c>
      <c r="AW338" s="14" t="s">
        <v>33</v>
      </c>
      <c r="AX338" s="14" t="s">
        <v>72</v>
      </c>
      <c r="AY338" s="209" t="s">
        <v>118</v>
      </c>
    </row>
    <row r="339" spans="2:51" s="13" customFormat="1" ht="11.25">
      <c r="B339" s="188"/>
      <c r="C339" s="189"/>
      <c r="D339" s="190" t="s">
        <v>129</v>
      </c>
      <c r="E339" s="191" t="s">
        <v>19</v>
      </c>
      <c r="F339" s="192" t="s">
        <v>466</v>
      </c>
      <c r="G339" s="189"/>
      <c r="H339" s="193">
        <v>248.7</v>
      </c>
      <c r="I339" s="194"/>
      <c r="J339" s="189"/>
      <c r="K339" s="189"/>
      <c r="L339" s="195"/>
      <c r="M339" s="196"/>
      <c r="N339" s="197"/>
      <c r="O339" s="197"/>
      <c r="P339" s="197"/>
      <c r="Q339" s="197"/>
      <c r="R339" s="197"/>
      <c r="S339" s="197"/>
      <c r="T339" s="198"/>
      <c r="AT339" s="199" t="s">
        <v>129</v>
      </c>
      <c r="AU339" s="199" t="s">
        <v>82</v>
      </c>
      <c r="AV339" s="13" t="s">
        <v>82</v>
      </c>
      <c r="AW339" s="13" t="s">
        <v>33</v>
      </c>
      <c r="AX339" s="13" t="s">
        <v>72</v>
      </c>
      <c r="AY339" s="199" t="s">
        <v>118</v>
      </c>
    </row>
    <row r="340" spans="2:51" s="13" customFormat="1" ht="11.25">
      <c r="B340" s="188"/>
      <c r="C340" s="189"/>
      <c r="D340" s="190" t="s">
        <v>129</v>
      </c>
      <c r="E340" s="191" t="s">
        <v>19</v>
      </c>
      <c r="F340" s="192" t="s">
        <v>467</v>
      </c>
      <c r="G340" s="189"/>
      <c r="H340" s="193">
        <v>76</v>
      </c>
      <c r="I340" s="194"/>
      <c r="J340" s="189"/>
      <c r="K340" s="189"/>
      <c r="L340" s="195"/>
      <c r="M340" s="196"/>
      <c r="N340" s="197"/>
      <c r="O340" s="197"/>
      <c r="P340" s="197"/>
      <c r="Q340" s="197"/>
      <c r="R340" s="197"/>
      <c r="S340" s="197"/>
      <c r="T340" s="198"/>
      <c r="AT340" s="199" t="s">
        <v>129</v>
      </c>
      <c r="AU340" s="199" t="s">
        <v>82</v>
      </c>
      <c r="AV340" s="13" t="s">
        <v>82</v>
      </c>
      <c r="AW340" s="13" t="s">
        <v>33</v>
      </c>
      <c r="AX340" s="13" t="s">
        <v>72</v>
      </c>
      <c r="AY340" s="199" t="s">
        <v>118</v>
      </c>
    </row>
    <row r="341" spans="2:51" s="13" customFormat="1" ht="11.25">
      <c r="B341" s="188"/>
      <c r="C341" s="189"/>
      <c r="D341" s="190" t="s">
        <v>129</v>
      </c>
      <c r="E341" s="191" t="s">
        <v>19</v>
      </c>
      <c r="F341" s="192" t="s">
        <v>8</v>
      </c>
      <c r="G341" s="189"/>
      <c r="H341" s="193">
        <v>15</v>
      </c>
      <c r="I341" s="194"/>
      <c r="J341" s="189"/>
      <c r="K341" s="189"/>
      <c r="L341" s="195"/>
      <c r="M341" s="196"/>
      <c r="N341" s="197"/>
      <c r="O341" s="197"/>
      <c r="P341" s="197"/>
      <c r="Q341" s="197"/>
      <c r="R341" s="197"/>
      <c r="S341" s="197"/>
      <c r="T341" s="198"/>
      <c r="AT341" s="199" t="s">
        <v>129</v>
      </c>
      <c r="AU341" s="199" t="s">
        <v>82</v>
      </c>
      <c r="AV341" s="13" t="s">
        <v>82</v>
      </c>
      <c r="AW341" s="13" t="s">
        <v>33</v>
      </c>
      <c r="AX341" s="13" t="s">
        <v>72</v>
      </c>
      <c r="AY341" s="199" t="s">
        <v>118</v>
      </c>
    </row>
    <row r="342" spans="2:51" s="15" customFormat="1" ht="11.25">
      <c r="B342" s="210"/>
      <c r="C342" s="211"/>
      <c r="D342" s="190" t="s">
        <v>129</v>
      </c>
      <c r="E342" s="212" t="s">
        <v>19</v>
      </c>
      <c r="F342" s="213" t="s">
        <v>189</v>
      </c>
      <c r="G342" s="211"/>
      <c r="H342" s="214">
        <v>339.7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129</v>
      </c>
      <c r="AU342" s="220" t="s">
        <v>82</v>
      </c>
      <c r="AV342" s="15" t="s">
        <v>125</v>
      </c>
      <c r="AW342" s="15" t="s">
        <v>33</v>
      </c>
      <c r="AX342" s="15" t="s">
        <v>80</v>
      </c>
      <c r="AY342" s="220" t="s">
        <v>118</v>
      </c>
    </row>
    <row r="343" spans="1:65" s="2" customFormat="1" ht="21.75" customHeight="1">
      <c r="A343" s="35"/>
      <c r="B343" s="36"/>
      <c r="C343" s="170" t="s">
        <v>468</v>
      </c>
      <c r="D343" s="170" t="s">
        <v>120</v>
      </c>
      <c r="E343" s="171" t="s">
        <v>469</v>
      </c>
      <c r="F343" s="172" t="s">
        <v>470</v>
      </c>
      <c r="G343" s="173" t="s">
        <v>184</v>
      </c>
      <c r="H343" s="174">
        <v>267</v>
      </c>
      <c r="I343" s="175"/>
      <c r="J343" s="176">
        <f>ROUND(I343*H343,2)</f>
        <v>0</v>
      </c>
      <c r="K343" s="172" t="s">
        <v>124</v>
      </c>
      <c r="L343" s="40"/>
      <c r="M343" s="177" t="s">
        <v>19</v>
      </c>
      <c r="N343" s="178" t="s">
        <v>43</v>
      </c>
      <c r="O343" s="65"/>
      <c r="P343" s="179">
        <f>O343*H343</f>
        <v>0</v>
      </c>
      <c r="Q343" s="179">
        <v>0.00011</v>
      </c>
      <c r="R343" s="179">
        <f>Q343*H343</f>
        <v>0.02937</v>
      </c>
      <c r="S343" s="179">
        <v>0</v>
      </c>
      <c r="T343" s="180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1" t="s">
        <v>125</v>
      </c>
      <c r="AT343" s="181" t="s">
        <v>120</v>
      </c>
      <c r="AU343" s="181" t="s">
        <v>82</v>
      </c>
      <c r="AY343" s="18" t="s">
        <v>118</v>
      </c>
      <c r="BE343" s="182">
        <f>IF(N343="základní",J343,0)</f>
        <v>0</v>
      </c>
      <c r="BF343" s="182">
        <f>IF(N343="snížená",J343,0)</f>
        <v>0</v>
      </c>
      <c r="BG343" s="182">
        <f>IF(N343="zákl. přenesená",J343,0)</f>
        <v>0</v>
      </c>
      <c r="BH343" s="182">
        <f>IF(N343="sníž. přenesená",J343,0)</f>
        <v>0</v>
      </c>
      <c r="BI343" s="182">
        <f>IF(N343="nulová",J343,0)</f>
        <v>0</v>
      </c>
      <c r="BJ343" s="18" t="s">
        <v>80</v>
      </c>
      <c r="BK343" s="182">
        <f>ROUND(I343*H343,2)</f>
        <v>0</v>
      </c>
      <c r="BL343" s="18" t="s">
        <v>125</v>
      </c>
      <c r="BM343" s="181" t="s">
        <v>471</v>
      </c>
    </row>
    <row r="344" spans="1:47" s="2" customFormat="1" ht="11.25">
      <c r="A344" s="35"/>
      <c r="B344" s="36"/>
      <c r="C344" s="37"/>
      <c r="D344" s="183" t="s">
        <v>127</v>
      </c>
      <c r="E344" s="37"/>
      <c r="F344" s="184" t="s">
        <v>472</v>
      </c>
      <c r="G344" s="37"/>
      <c r="H344" s="37"/>
      <c r="I344" s="185"/>
      <c r="J344" s="37"/>
      <c r="K344" s="37"/>
      <c r="L344" s="40"/>
      <c r="M344" s="186"/>
      <c r="N344" s="187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127</v>
      </c>
      <c r="AU344" s="18" t="s">
        <v>82</v>
      </c>
    </row>
    <row r="345" spans="2:51" s="14" customFormat="1" ht="11.25">
      <c r="B345" s="200"/>
      <c r="C345" s="201"/>
      <c r="D345" s="190" t="s">
        <v>129</v>
      </c>
      <c r="E345" s="202" t="s">
        <v>19</v>
      </c>
      <c r="F345" s="203" t="s">
        <v>473</v>
      </c>
      <c r="G345" s="201"/>
      <c r="H345" s="202" t="s">
        <v>19</v>
      </c>
      <c r="I345" s="204"/>
      <c r="J345" s="201"/>
      <c r="K345" s="201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129</v>
      </c>
      <c r="AU345" s="209" t="s">
        <v>82</v>
      </c>
      <c r="AV345" s="14" t="s">
        <v>80</v>
      </c>
      <c r="AW345" s="14" t="s">
        <v>33</v>
      </c>
      <c r="AX345" s="14" t="s">
        <v>72</v>
      </c>
      <c r="AY345" s="209" t="s">
        <v>118</v>
      </c>
    </row>
    <row r="346" spans="2:51" s="13" customFormat="1" ht="11.25">
      <c r="B346" s="188"/>
      <c r="C346" s="189"/>
      <c r="D346" s="190" t="s">
        <v>129</v>
      </c>
      <c r="E346" s="191" t="s">
        <v>19</v>
      </c>
      <c r="F346" s="192" t="s">
        <v>474</v>
      </c>
      <c r="G346" s="189"/>
      <c r="H346" s="193">
        <v>267</v>
      </c>
      <c r="I346" s="194"/>
      <c r="J346" s="189"/>
      <c r="K346" s="189"/>
      <c r="L346" s="195"/>
      <c r="M346" s="196"/>
      <c r="N346" s="197"/>
      <c r="O346" s="197"/>
      <c r="P346" s="197"/>
      <c r="Q346" s="197"/>
      <c r="R346" s="197"/>
      <c r="S346" s="197"/>
      <c r="T346" s="198"/>
      <c r="AT346" s="199" t="s">
        <v>129</v>
      </c>
      <c r="AU346" s="199" t="s">
        <v>82</v>
      </c>
      <c r="AV346" s="13" t="s">
        <v>82</v>
      </c>
      <c r="AW346" s="13" t="s">
        <v>33</v>
      </c>
      <c r="AX346" s="13" t="s">
        <v>80</v>
      </c>
      <c r="AY346" s="199" t="s">
        <v>118</v>
      </c>
    </row>
    <row r="347" spans="1:65" s="2" customFormat="1" ht="21.75" customHeight="1">
      <c r="A347" s="35"/>
      <c r="B347" s="36"/>
      <c r="C347" s="170" t="s">
        <v>475</v>
      </c>
      <c r="D347" s="170" t="s">
        <v>120</v>
      </c>
      <c r="E347" s="171" t="s">
        <v>476</v>
      </c>
      <c r="F347" s="172" t="s">
        <v>477</v>
      </c>
      <c r="G347" s="173" t="s">
        <v>184</v>
      </c>
      <c r="H347" s="174">
        <v>13</v>
      </c>
      <c r="I347" s="175"/>
      <c r="J347" s="176">
        <f>ROUND(I347*H347,2)</f>
        <v>0</v>
      </c>
      <c r="K347" s="172" t="s">
        <v>124</v>
      </c>
      <c r="L347" s="40"/>
      <c r="M347" s="177" t="s">
        <v>19</v>
      </c>
      <c r="N347" s="178" t="s">
        <v>43</v>
      </c>
      <c r="O347" s="65"/>
      <c r="P347" s="179">
        <f>O347*H347</f>
        <v>0</v>
      </c>
      <c r="Q347" s="179">
        <v>0.00065</v>
      </c>
      <c r="R347" s="179">
        <f>Q347*H347</f>
        <v>0.00845</v>
      </c>
      <c r="S347" s="179">
        <v>0</v>
      </c>
      <c r="T347" s="180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1" t="s">
        <v>125</v>
      </c>
      <c r="AT347" s="181" t="s">
        <v>120</v>
      </c>
      <c r="AU347" s="181" t="s">
        <v>82</v>
      </c>
      <c r="AY347" s="18" t="s">
        <v>118</v>
      </c>
      <c r="BE347" s="182">
        <f>IF(N347="základní",J347,0)</f>
        <v>0</v>
      </c>
      <c r="BF347" s="182">
        <f>IF(N347="snížená",J347,0)</f>
        <v>0</v>
      </c>
      <c r="BG347" s="182">
        <f>IF(N347="zákl. přenesená",J347,0)</f>
        <v>0</v>
      </c>
      <c r="BH347" s="182">
        <f>IF(N347="sníž. přenesená",J347,0)</f>
        <v>0</v>
      </c>
      <c r="BI347" s="182">
        <f>IF(N347="nulová",J347,0)</f>
        <v>0</v>
      </c>
      <c r="BJ347" s="18" t="s">
        <v>80</v>
      </c>
      <c r="BK347" s="182">
        <f>ROUND(I347*H347,2)</f>
        <v>0</v>
      </c>
      <c r="BL347" s="18" t="s">
        <v>125</v>
      </c>
      <c r="BM347" s="181" t="s">
        <v>478</v>
      </c>
    </row>
    <row r="348" spans="1:47" s="2" customFormat="1" ht="11.25">
      <c r="A348" s="35"/>
      <c r="B348" s="36"/>
      <c r="C348" s="37"/>
      <c r="D348" s="183" t="s">
        <v>127</v>
      </c>
      <c r="E348" s="37"/>
      <c r="F348" s="184" t="s">
        <v>479</v>
      </c>
      <c r="G348" s="37"/>
      <c r="H348" s="37"/>
      <c r="I348" s="185"/>
      <c r="J348" s="37"/>
      <c r="K348" s="37"/>
      <c r="L348" s="40"/>
      <c r="M348" s="186"/>
      <c r="N348" s="187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127</v>
      </c>
      <c r="AU348" s="18" t="s">
        <v>82</v>
      </c>
    </row>
    <row r="349" spans="2:51" s="14" customFormat="1" ht="11.25">
      <c r="B349" s="200"/>
      <c r="C349" s="201"/>
      <c r="D349" s="190" t="s">
        <v>129</v>
      </c>
      <c r="E349" s="202" t="s">
        <v>19</v>
      </c>
      <c r="F349" s="203" t="s">
        <v>480</v>
      </c>
      <c r="G349" s="201"/>
      <c r="H349" s="202" t="s">
        <v>19</v>
      </c>
      <c r="I349" s="204"/>
      <c r="J349" s="201"/>
      <c r="K349" s="201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129</v>
      </c>
      <c r="AU349" s="209" t="s">
        <v>82</v>
      </c>
      <c r="AV349" s="14" t="s">
        <v>80</v>
      </c>
      <c r="AW349" s="14" t="s">
        <v>33</v>
      </c>
      <c r="AX349" s="14" t="s">
        <v>72</v>
      </c>
      <c r="AY349" s="209" t="s">
        <v>118</v>
      </c>
    </row>
    <row r="350" spans="2:51" s="13" customFormat="1" ht="11.25">
      <c r="B350" s="188"/>
      <c r="C350" s="189"/>
      <c r="D350" s="190" t="s">
        <v>129</v>
      </c>
      <c r="E350" s="191" t="s">
        <v>19</v>
      </c>
      <c r="F350" s="192" t="s">
        <v>481</v>
      </c>
      <c r="G350" s="189"/>
      <c r="H350" s="193">
        <v>13</v>
      </c>
      <c r="I350" s="194"/>
      <c r="J350" s="189"/>
      <c r="K350" s="189"/>
      <c r="L350" s="195"/>
      <c r="M350" s="196"/>
      <c r="N350" s="197"/>
      <c r="O350" s="197"/>
      <c r="P350" s="197"/>
      <c r="Q350" s="197"/>
      <c r="R350" s="197"/>
      <c r="S350" s="197"/>
      <c r="T350" s="198"/>
      <c r="AT350" s="199" t="s">
        <v>129</v>
      </c>
      <c r="AU350" s="199" t="s">
        <v>82</v>
      </c>
      <c r="AV350" s="13" t="s">
        <v>82</v>
      </c>
      <c r="AW350" s="13" t="s">
        <v>33</v>
      </c>
      <c r="AX350" s="13" t="s">
        <v>80</v>
      </c>
      <c r="AY350" s="199" t="s">
        <v>118</v>
      </c>
    </row>
    <row r="351" spans="1:65" s="2" customFormat="1" ht="21.75" customHeight="1">
      <c r="A351" s="35"/>
      <c r="B351" s="36"/>
      <c r="C351" s="170" t="s">
        <v>482</v>
      </c>
      <c r="D351" s="170" t="s">
        <v>120</v>
      </c>
      <c r="E351" s="171" t="s">
        <v>483</v>
      </c>
      <c r="F351" s="172" t="s">
        <v>484</v>
      </c>
      <c r="G351" s="173" t="s">
        <v>184</v>
      </c>
      <c r="H351" s="174">
        <v>267.5</v>
      </c>
      <c r="I351" s="175"/>
      <c r="J351" s="176">
        <f>ROUND(I351*H351,2)</f>
        <v>0</v>
      </c>
      <c r="K351" s="172" t="s">
        <v>124</v>
      </c>
      <c r="L351" s="40"/>
      <c r="M351" s="177" t="s">
        <v>19</v>
      </c>
      <c r="N351" s="178" t="s">
        <v>43</v>
      </c>
      <c r="O351" s="65"/>
      <c r="P351" s="179">
        <f>O351*H351</f>
        <v>0</v>
      </c>
      <c r="Q351" s="179">
        <v>0.00038</v>
      </c>
      <c r="R351" s="179">
        <f>Q351*H351</f>
        <v>0.10165</v>
      </c>
      <c r="S351" s="179">
        <v>0</v>
      </c>
      <c r="T351" s="18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1" t="s">
        <v>125</v>
      </c>
      <c r="AT351" s="181" t="s">
        <v>120</v>
      </c>
      <c r="AU351" s="181" t="s">
        <v>82</v>
      </c>
      <c r="AY351" s="18" t="s">
        <v>118</v>
      </c>
      <c r="BE351" s="182">
        <f>IF(N351="základní",J351,0)</f>
        <v>0</v>
      </c>
      <c r="BF351" s="182">
        <f>IF(N351="snížená",J351,0)</f>
        <v>0</v>
      </c>
      <c r="BG351" s="182">
        <f>IF(N351="zákl. přenesená",J351,0)</f>
        <v>0</v>
      </c>
      <c r="BH351" s="182">
        <f>IF(N351="sníž. přenesená",J351,0)</f>
        <v>0</v>
      </c>
      <c r="BI351" s="182">
        <f>IF(N351="nulová",J351,0)</f>
        <v>0</v>
      </c>
      <c r="BJ351" s="18" t="s">
        <v>80</v>
      </c>
      <c r="BK351" s="182">
        <f>ROUND(I351*H351,2)</f>
        <v>0</v>
      </c>
      <c r="BL351" s="18" t="s">
        <v>125</v>
      </c>
      <c r="BM351" s="181" t="s">
        <v>485</v>
      </c>
    </row>
    <row r="352" spans="1:47" s="2" customFormat="1" ht="11.25">
      <c r="A352" s="35"/>
      <c r="B352" s="36"/>
      <c r="C352" s="37"/>
      <c r="D352" s="183" t="s">
        <v>127</v>
      </c>
      <c r="E352" s="37"/>
      <c r="F352" s="184" t="s">
        <v>486</v>
      </c>
      <c r="G352" s="37"/>
      <c r="H352" s="37"/>
      <c r="I352" s="185"/>
      <c r="J352" s="37"/>
      <c r="K352" s="37"/>
      <c r="L352" s="40"/>
      <c r="M352" s="186"/>
      <c r="N352" s="187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127</v>
      </c>
      <c r="AU352" s="18" t="s">
        <v>82</v>
      </c>
    </row>
    <row r="353" spans="2:51" s="14" customFormat="1" ht="11.25">
      <c r="B353" s="200"/>
      <c r="C353" s="201"/>
      <c r="D353" s="190" t="s">
        <v>129</v>
      </c>
      <c r="E353" s="202" t="s">
        <v>19</v>
      </c>
      <c r="F353" s="203" t="s">
        <v>480</v>
      </c>
      <c r="G353" s="201"/>
      <c r="H353" s="202" t="s">
        <v>19</v>
      </c>
      <c r="I353" s="204"/>
      <c r="J353" s="201"/>
      <c r="K353" s="201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129</v>
      </c>
      <c r="AU353" s="209" t="s">
        <v>82</v>
      </c>
      <c r="AV353" s="14" t="s">
        <v>80</v>
      </c>
      <c r="AW353" s="14" t="s">
        <v>33</v>
      </c>
      <c r="AX353" s="14" t="s">
        <v>72</v>
      </c>
      <c r="AY353" s="209" t="s">
        <v>118</v>
      </c>
    </row>
    <row r="354" spans="2:51" s="13" customFormat="1" ht="11.25">
      <c r="B354" s="188"/>
      <c r="C354" s="189"/>
      <c r="D354" s="190" t="s">
        <v>129</v>
      </c>
      <c r="E354" s="191" t="s">
        <v>19</v>
      </c>
      <c r="F354" s="192" t="s">
        <v>487</v>
      </c>
      <c r="G354" s="189"/>
      <c r="H354" s="193">
        <v>52.5</v>
      </c>
      <c r="I354" s="194"/>
      <c r="J354" s="189"/>
      <c r="K354" s="189"/>
      <c r="L354" s="195"/>
      <c r="M354" s="196"/>
      <c r="N354" s="197"/>
      <c r="O354" s="197"/>
      <c r="P354" s="197"/>
      <c r="Q354" s="197"/>
      <c r="R354" s="197"/>
      <c r="S354" s="197"/>
      <c r="T354" s="198"/>
      <c r="AT354" s="199" t="s">
        <v>129</v>
      </c>
      <c r="AU354" s="199" t="s">
        <v>82</v>
      </c>
      <c r="AV354" s="13" t="s">
        <v>82</v>
      </c>
      <c r="AW354" s="13" t="s">
        <v>33</v>
      </c>
      <c r="AX354" s="13" t="s">
        <v>72</v>
      </c>
      <c r="AY354" s="199" t="s">
        <v>118</v>
      </c>
    </row>
    <row r="355" spans="2:51" s="14" customFormat="1" ht="11.25">
      <c r="B355" s="200"/>
      <c r="C355" s="201"/>
      <c r="D355" s="190" t="s">
        <v>129</v>
      </c>
      <c r="E355" s="202" t="s">
        <v>19</v>
      </c>
      <c r="F355" s="203" t="s">
        <v>488</v>
      </c>
      <c r="G355" s="201"/>
      <c r="H355" s="202" t="s">
        <v>19</v>
      </c>
      <c r="I355" s="204"/>
      <c r="J355" s="201"/>
      <c r="K355" s="201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129</v>
      </c>
      <c r="AU355" s="209" t="s">
        <v>82</v>
      </c>
      <c r="AV355" s="14" t="s">
        <v>80</v>
      </c>
      <c r="AW355" s="14" t="s">
        <v>33</v>
      </c>
      <c r="AX355" s="14" t="s">
        <v>72</v>
      </c>
      <c r="AY355" s="209" t="s">
        <v>118</v>
      </c>
    </row>
    <row r="356" spans="2:51" s="13" customFormat="1" ht="11.25">
      <c r="B356" s="188"/>
      <c r="C356" s="189"/>
      <c r="D356" s="190" t="s">
        <v>129</v>
      </c>
      <c r="E356" s="191" t="s">
        <v>19</v>
      </c>
      <c r="F356" s="192" t="s">
        <v>489</v>
      </c>
      <c r="G356" s="189"/>
      <c r="H356" s="193">
        <v>215</v>
      </c>
      <c r="I356" s="194"/>
      <c r="J356" s="189"/>
      <c r="K356" s="189"/>
      <c r="L356" s="195"/>
      <c r="M356" s="196"/>
      <c r="N356" s="197"/>
      <c r="O356" s="197"/>
      <c r="P356" s="197"/>
      <c r="Q356" s="197"/>
      <c r="R356" s="197"/>
      <c r="S356" s="197"/>
      <c r="T356" s="198"/>
      <c r="AT356" s="199" t="s">
        <v>129</v>
      </c>
      <c r="AU356" s="199" t="s">
        <v>82</v>
      </c>
      <c r="AV356" s="13" t="s">
        <v>82</v>
      </c>
      <c r="AW356" s="13" t="s">
        <v>33</v>
      </c>
      <c r="AX356" s="13" t="s">
        <v>72</v>
      </c>
      <c r="AY356" s="199" t="s">
        <v>118</v>
      </c>
    </row>
    <row r="357" spans="2:51" s="15" customFormat="1" ht="11.25">
      <c r="B357" s="210"/>
      <c r="C357" s="211"/>
      <c r="D357" s="190" t="s">
        <v>129</v>
      </c>
      <c r="E357" s="212" t="s">
        <v>19</v>
      </c>
      <c r="F357" s="213" t="s">
        <v>189</v>
      </c>
      <c r="G357" s="211"/>
      <c r="H357" s="214">
        <v>267.5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129</v>
      </c>
      <c r="AU357" s="220" t="s">
        <v>82</v>
      </c>
      <c r="AV357" s="15" t="s">
        <v>125</v>
      </c>
      <c r="AW357" s="15" t="s">
        <v>33</v>
      </c>
      <c r="AX357" s="15" t="s">
        <v>80</v>
      </c>
      <c r="AY357" s="220" t="s">
        <v>118</v>
      </c>
    </row>
    <row r="358" spans="1:65" s="2" customFormat="1" ht="21.75" customHeight="1">
      <c r="A358" s="35"/>
      <c r="B358" s="36"/>
      <c r="C358" s="170" t="s">
        <v>490</v>
      </c>
      <c r="D358" s="170" t="s">
        <v>120</v>
      </c>
      <c r="E358" s="171" t="s">
        <v>491</v>
      </c>
      <c r="F358" s="172" t="s">
        <v>492</v>
      </c>
      <c r="G358" s="173" t="s">
        <v>123</v>
      </c>
      <c r="H358" s="174">
        <v>89.7</v>
      </c>
      <c r="I358" s="175"/>
      <c r="J358" s="176">
        <f>ROUND(I358*H358,2)</f>
        <v>0</v>
      </c>
      <c r="K358" s="172" t="s">
        <v>124</v>
      </c>
      <c r="L358" s="40"/>
      <c r="M358" s="177" t="s">
        <v>19</v>
      </c>
      <c r="N358" s="178" t="s">
        <v>43</v>
      </c>
      <c r="O358" s="65"/>
      <c r="P358" s="179">
        <f>O358*H358</f>
        <v>0</v>
      </c>
      <c r="Q358" s="179">
        <v>0.0026</v>
      </c>
      <c r="R358" s="179">
        <f>Q358*H358</f>
        <v>0.23321999999999998</v>
      </c>
      <c r="S358" s="179">
        <v>0</v>
      </c>
      <c r="T358" s="180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1" t="s">
        <v>125</v>
      </c>
      <c r="AT358" s="181" t="s">
        <v>120</v>
      </c>
      <c r="AU358" s="181" t="s">
        <v>82</v>
      </c>
      <c r="AY358" s="18" t="s">
        <v>118</v>
      </c>
      <c r="BE358" s="182">
        <f>IF(N358="základní",J358,0)</f>
        <v>0</v>
      </c>
      <c r="BF358" s="182">
        <f>IF(N358="snížená",J358,0)</f>
        <v>0</v>
      </c>
      <c r="BG358" s="182">
        <f>IF(N358="zákl. přenesená",J358,0)</f>
        <v>0</v>
      </c>
      <c r="BH358" s="182">
        <f>IF(N358="sníž. přenesená",J358,0)</f>
        <v>0</v>
      </c>
      <c r="BI358" s="182">
        <f>IF(N358="nulová",J358,0)</f>
        <v>0</v>
      </c>
      <c r="BJ358" s="18" t="s">
        <v>80</v>
      </c>
      <c r="BK358" s="182">
        <f>ROUND(I358*H358,2)</f>
        <v>0</v>
      </c>
      <c r="BL358" s="18" t="s">
        <v>125</v>
      </c>
      <c r="BM358" s="181" t="s">
        <v>493</v>
      </c>
    </row>
    <row r="359" spans="1:47" s="2" customFormat="1" ht="11.25">
      <c r="A359" s="35"/>
      <c r="B359" s="36"/>
      <c r="C359" s="37"/>
      <c r="D359" s="183" t="s">
        <v>127</v>
      </c>
      <c r="E359" s="37"/>
      <c r="F359" s="184" t="s">
        <v>494</v>
      </c>
      <c r="G359" s="37"/>
      <c r="H359" s="37"/>
      <c r="I359" s="185"/>
      <c r="J359" s="37"/>
      <c r="K359" s="37"/>
      <c r="L359" s="40"/>
      <c r="M359" s="186"/>
      <c r="N359" s="187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127</v>
      </c>
      <c r="AU359" s="18" t="s">
        <v>82</v>
      </c>
    </row>
    <row r="360" spans="2:51" s="14" customFormat="1" ht="11.25">
      <c r="B360" s="200"/>
      <c r="C360" s="201"/>
      <c r="D360" s="190" t="s">
        <v>129</v>
      </c>
      <c r="E360" s="202" t="s">
        <v>19</v>
      </c>
      <c r="F360" s="203" t="s">
        <v>495</v>
      </c>
      <c r="G360" s="201"/>
      <c r="H360" s="202" t="s">
        <v>19</v>
      </c>
      <c r="I360" s="204"/>
      <c r="J360" s="201"/>
      <c r="K360" s="201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129</v>
      </c>
      <c r="AU360" s="209" t="s">
        <v>82</v>
      </c>
      <c r="AV360" s="14" t="s">
        <v>80</v>
      </c>
      <c r="AW360" s="14" t="s">
        <v>33</v>
      </c>
      <c r="AX360" s="14" t="s">
        <v>72</v>
      </c>
      <c r="AY360" s="209" t="s">
        <v>118</v>
      </c>
    </row>
    <row r="361" spans="2:51" s="13" customFormat="1" ht="11.25">
      <c r="B361" s="188"/>
      <c r="C361" s="189"/>
      <c r="D361" s="190" t="s">
        <v>129</v>
      </c>
      <c r="E361" s="191" t="s">
        <v>19</v>
      </c>
      <c r="F361" s="192" t="s">
        <v>496</v>
      </c>
      <c r="G361" s="189"/>
      <c r="H361" s="193">
        <v>24.4</v>
      </c>
      <c r="I361" s="194"/>
      <c r="J361" s="189"/>
      <c r="K361" s="189"/>
      <c r="L361" s="195"/>
      <c r="M361" s="196"/>
      <c r="N361" s="197"/>
      <c r="O361" s="197"/>
      <c r="P361" s="197"/>
      <c r="Q361" s="197"/>
      <c r="R361" s="197"/>
      <c r="S361" s="197"/>
      <c r="T361" s="198"/>
      <c r="AT361" s="199" t="s">
        <v>129</v>
      </c>
      <c r="AU361" s="199" t="s">
        <v>82</v>
      </c>
      <c r="AV361" s="13" t="s">
        <v>82</v>
      </c>
      <c r="AW361" s="13" t="s">
        <v>33</v>
      </c>
      <c r="AX361" s="13" t="s">
        <v>72</v>
      </c>
      <c r="AY361" s="199" t="s">
        <v>118</v>
      </c>
    </row>
    <row r="362" spans="2:51" s="13" customFormat="1" ht="11.25">
      <c r="B362" s="188"/>
      <c r="C362" s="189"/>
      <c r="D362" s="190" t="s">
        <v>129</v>
      </c>
      <c r="E362" s="191" t="s">
        <v>19</v>
      </c>
      <c r="F362" s="192" t="s">
        <v>497</v>
      </c>
      <c r="G362" s="189"/>
      <c r="H362" s="193">
        <v>21.3</v>
      </c>
      <c r="I362" s="194"/>
      <c r="J362" s="189"/>
      <c r="K362" s="189"/>
      <c r="L362" s="195"/>
      <c r="M362" s="196"/>
      <c r="N362" s="197"/>
      <c r="O362" s="197"/>
      <c r="P362" s="197"/>
      <c r="Q362" s="197"/>
      <c r="R362" s="197"/>
      <c r="S362" s="197"/>
      <c r="T362" s="198"/>
      <c r="AT362" s="199" t="s">
        <v>129</v>
      </c>
      <c r="AU362" s="199" t="s">
        <v>82</v>
      </c>
      <c r="AV362" s="13" t="s">
        <v>82</v>
      </c>
      <c r="AW362" s="13" t="s">
        <v>33</v>
      </c>
      <c r="AX362" s="13" t="s">
        <v>72</v>
      </c>
      <c r="AY362" s="199" t="s">
        <v>118</v>
      </c>
    </row>
    <row r="363" spans="2:51" s="14" customFormat="1" ht="11.25">
      <c r="B363" s="200"/>
      <c r="C363" s="201"/>
      <c r="D363" s="190" t="s">
        <v>129</v>
      </c>
      <c r="E363" s="202" t="s">
        <v>19</v>
      </c>
      <c r="F363" s="203" t="s">
        <v>498</v>
      </c>
      <c r="G363" s="201"/>
      <c r="H363" s="202" t="s">
        <v>19</v>
      </c>
      <c r="I363" s="204"/>
      <c r="J363" s="201"/>
      <c r="K363" s="201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129</v>
      </c>
      <c r="AU363" s="209" t="s">
        <v>82</v>
      </c>
      <c r="AV363" s="14" t="s">
        <v>80</v>
      </c>
      <c r="AW363" s="14" t="s">
        <v>33</v>
      </c>
      <c r="AX363" s="14" t="s">
        <v>72</v>
      </c>
      <c r="AY363" s="209" t="s">
        <v>118</v>
      </c>
    </row>
    <row r="364" spans="2:51" s="13" customFormat="1" ht="11.25">
      <c r="B364" s="188"/>
      <c r="C364" s="189"/>
      <c r="D364" s="190" t="s">
        <v>129</v>
      </c>
      <c r="E364" s="191" t="s">
        <v>19</v>
      </c>
      <c r="F364" s="192" t="s">
        <v>383</v>
      </c>
      <c r="G364" s="189"/>
      <c r="H364" s="193">
        <v>44</v>
      </c>
      <c r="I364" s="194"/>
      <c r="J364" s="189"/>
      <c r="K364" s="189"/>
      <c r="L364" s="195"/>
      <c r="M364" s="196"/>
      <c r="N364" s="197"/>
      <c r="O364" s="197"/>
      <c r="P364" s="197"/>
      <c r="Q364" s="197"/>
      <c r="R364" s="197"/>
      <c r="S364" s="197"/>
      <c r="T364" s="198"/>
      <c r="AT364" s="199" t="s">
        <v>129</v>
      </c>
      <c r="AU364" s="199" t="s">
        <v>82</v>
      </c>
      <c r="AV364" s="13" t="s">
        <v>82</v>
      </c>
      <c r="AW364" s="13" t="s">
        <v>33</v>
      </c>
      <c r="AX364" s="13" t="s">
        <v>72</v>
      </c>
      <c r="AY364" s="199" t="s">
        <v>118</v>
      </c>
    </row>
    <row r="365" spans="2:51" s="15" customFormat="1" ht="11.25">
      <c r="B365" s="210"/>
      <c r="C365" s="211"/>
      <c r="D365" s="190" t="s">
        <v>129</v>
      </c>
      <c r="E365" s="212" t="s">
        <v>19</v>
      </c>
      <c r="F365" s="213" t="s">
        <v>189</v>
      </c>
      <c r="G365" s="211"/>
      <c r="H365" s="214">
        <v>89.7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129</v>
      </c>
      <c r="AU365" s="220" t="s">
        <v>82</v>
      </c>
      <c r="AV365" s="15" t="s">
        <v>125</v>
      </c>
      <c r="AW365" s="15" t="s">
        <v>33</v>
      </c>
      <c r="AX365" s="15" t="s">
        <v>80</v>
      </c>
      <c r="AY365" s="220" t="s">
        <v>118</v>
      </c>
    </row>
    <row r="366" spans="1:65" s="2" customFormat="1" ht="24.2" customHeight="1">
      <c r="A366" s="35"/>
      <c r="B366" s="36"/>
      <c r="C366" s="170" t="s">
        <v>499</v>
      </c>
      <c r="D366" s="170" t="s">
        <v>120</v>
      </c>
      <c r="E366" s="171" t="s">
        <v>500</v>
      </c>
      <c r="F366" s="172" t="s">
        <v>501</v>
      </c>
      <c r="G366" s="173" t="s">
        <v>184</v>
      </c>
      <c r="H366" s="174">
        <v>181</v>
      </c>
      <c r="I366" s="175"/>
      <c r="J366" s="176">
        <f>ROUND(I366*H366,2)</f>
        <v>0</v>
      </c>
      <c r="K366" s="172" t="s">
        <v>124</v>
      </c>
      <c r="L366" s="40"/>
      <c r="M366" s="177" t="s">
        <v>19</v>
      </c>
      <c r="N366" s="178" t="s">
        <v>43</v>
      </c>
      <c r="O366" s="65"/>
      <c r="P366" s="179">
        <f>O366*H366</f>
        <v>0</v>
      </c>
      <c r="Q366" s="179">
        <v>0.1554</v>
      </c>
      <c r="R366" s="179">
        <f>Q366*H366</f>
        <v>28.1274</v>
      </c>
      <c r="S366" s="179">
        <v>0</v>
      </c>
      <c r="T366" s="180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1" t="s">
        <v>125</v>
      </c>
      <c r="AT366" s="181" t="s">
        <v>120</v>
      </c>
      <c r="AU366" s="181" t="s">
        <v>82</v>
      </c>
      <c r="AY366" s="18" t="s">
        <v>118</v>
      </c>
      <c r="BE366" s="182">
        <f>IF(N366="základní",J366,0)</f>
        <v>0</v>
      </c>
      <c r="BF366" s="182">
        <f>IF(N366="snížená",J366,0)</f>
        <v>0</v>
      </c>
      <c r="BG366" s="182">
        <f>IF(N366="zákl. přenesená",J366,0)</f>
        <v>0</v>
      </c>
      <c r="BH366" s="182">
        <f>IF(N366="sníž. přenesená",J366,0)</f>
        <v>0</v>
      </c>
      <c r="BI366" s="182">
        <f>IF(N366="nulová",J366,0)</f>
        <v>0</v>
      </c>
      <c r="BJ366" s="18" t="s">
        <v>80</v>
      </c>
      <c r="BK366" s="182">
        <f>ROUND(I366*H366,2)</f>
        <v>0</v>
      </c>
      <c r="BL366" s="18" t="s">
        <v>125</v>
      </c>
      <c r="BM366" s="181" t="s">
        <v>502</v>
      </c>
    </row>
    <row r="367" spans="1:47" s="2" customFormat="1" ht="11.25">
      <c r="A367" s="35"/>
      <c r="B367" s="36"/>
      <c r="C367" s="37"/>
      <c r="D367" s="183" t="s">
        <v>127</v>
      </c>
      <c r="E367" s="37"/>
      <c r="F367" s="184" t="s">
        <v>503</v>
      </c>
      <c r="G367" s="37"/>
      <c r="H367" s="37"/>
      <c r="I367" s="185"/>
      <c r="J367" s="37"/>
      <c r="K367" s="37"/>
      <c r="L367" s="40"/>
      <c r="M367" s="186"/>
      <c r="N367" s="187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127</v>
      </c>
      <c r="AU367" s="18" t="s">
        <v>82</v>
      </c>
    </row>
    <row r="368" spans="2:51" s="14" customFormat="1" ht="11.25">
      <c r="B368" s="200"/>
      <c r="C368" s="201"/>
      <c r="D368" s="190" t="s">
        <v>129</v>
      </c>
      <c r="E368" s="202" t="s">
        <v>19</v>
      </c>
      <c r="F368" s="203" t="s">
        <v>504</v>
      </c>
      <c r="G368" s="201"/>
      <c r="H368" s="202" t="s">
        <v>19</v>
      </c>
      <c r="I368" s="204"/>
      <c r="J368" s="201"/>
      <c r="K368" s="201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129</v>
      </c>
      <c r="AU368" s="209" t="s">
        <v>82</v>
      </c>
      <c r="AV368" s="14" t="s">
        <v>80</v>
      </c>
      <c r="AW368" s="14" t="s">
        <v>33</v>
      </c>
      <c r="AX368" s="14" t="s">
        <v>72</v>
      </c>
      <c r="AY368" s="209" t="s">
        <v>118</v>
      </c>
    </row>
    <row r="369" spans="2:51" s="13" customFormat="1" ht="11.25">
      <c r="B369" s="188"/>
      <c r="C369" s="189"/>
      <c r="D369" s="190" t="s">
        <v>129</v>
      </c>
      <c r="E369" s="191" t="s">
        <v>19</v>
      </c>
      <c r="F369" s="192" t="s">
        <v>505</v>
      </c>
      <c r="G369" s="189"/>
      <c r="H369" s="193">
        <v>181</v>
      </c>
      <c r="I369" s="194"/>
      <c r="J369" s="189"/>
      <c r="K369" s="189"/>
      <c r="L369" s="195"/>
      <c r="M369" s="196"/>
      <c r="N369" s="197"/>
      <c r="O369" s="197"/>
      <c r="P369" s="197"/>
      <c r="Q369" s="197"/>
      <c r="R369" s="197"/>
      <c r="S369" s="197"/>
      <c r="T369" s="198"/>
      <c r="AT369" s="199" t="s">
        <v>129</v>
      </c>
      <c r="AU369" s="199" t="s">
        <v>82</v>
      </c>
      <c r="AV369" s="13" t="s">
        <v>82</v>
      </c>
      <c r="AW369" s="13" t="s">
        <v>33</v>
      </c>
      <c r="AX369" s="13" t="s">
        <v>80</v>
      </c>
      <c r="AY369" s="199" t="s">
        <v>118</v>
      </c>
    </row>
    <row r="370" spans="1:65" s="2" customFormat="1" ht="16.5" customHeight="1">
      <c r="A370" s="35"/>
      <c r="B370" s="36"/>
      <c r="C370" s="221" t="s">
        <v>506</v>
      </c>
      <c r="D370" s="221" t="s">
        <v>232</v>
      </c>
      <c r="E370" s="222" t="s">
        <v>507</v>
      </c>
      <c r="F370" s="223" t="s">
        <v>508</v>
      </c>
      <c r="G370" s="224" t="s">
        <v>184</v>
      </c>
      <c r="H370" s="225">
        <v>188.24</v>
      </c>
      <c r="I370" s="226"/>
      <c r="J370" s="227">
        <f>ROUND(I370*H370,2)</f>
        <v>0</v>
      </c>
      <c r="K370" s="223" t="s">
        <v>124</v>
      </c>
      <c r="L370" s="228"/>
      <c r="M370" s="229" t="s">
        <v>19</v>
      </c>
      <c r="N370" s="230" t="s">
        <v>43</v>
      </c>
      <c r="O370" s="65"/>
      <c r="P370" s="179">
        <f>O370*H370</f>
        <v>0</v>
      </c>
      <c r="Q370" s="179">
        <v>0.08</v>
      </c>
      <c r="R370" s="179">
        <f>Q370*H370</f>
        <v>15.0592</v>
      </c>
      <c r="S370" s="179">
        <v>0</v>
      </c>
      <c r="T370" s="180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1" t="s">
        <v>164</v>
      </c>
      <c r="AT370" s="181" t="s">
        <v>232</v>
      </c>
      <c r="AU370" s="181" t="s">
        <v>82</v>
      </c>
      <c r="AY370" s="18" t="s">
        <v>118</v>
      </c>
      <c r="BE370" s="182">
        <f>IF(N370="základní",J370,0)</f>
        <v>0</v>
      </c>
      <c r="BF370" s="182">
        <f>IF(N370="snížená",J370,0)</f>
        <v>0</v>
      </c>
      <c r="BG370" s="182">
        <f>IF(N370="zákl. přenesená",J370,0)</f>
        <v>0</v>
      </c>
      <c r="BH370" s="182">
        <f>IF(N370="sníž. přenesená",J370,0)</f>
        <v>0</v>
      </c>
      <c r="BI370" s="182">
        <f>IF(N370="nulová",J370,0)</f>
        <v>0</v>
      </c>
      <c r="BJ370" s="18" t="s">
        <v>80</v>
      </c>
      <c r="BK370" s="182">
        <f>ROUND(I370*H370,2)</f>
        <v>0</v>
      </c>
      <c r="BL370" s="18" t="s">
        <v>125</v>
      </c>
      <c r="BM370" s="181" t="s">
        <v>509</v>
      </c>
    </row>
    <row r="371" spans="2:51" s="13" customFormat="1" ht="11.25">
      <c r="B371" s="188"/>
      <c r="C371" s="189"/>
      <c r="D371" s="190" t="s">
        <v>129</v>
      </c>
      <c r="E371" s="189"/>
      <c r="F371" s="192" t="s">
        <v>510</v>
      </c>
      <c r="G371" s="189"/>
      <c r="H371" s="193">
        <v>188.24</v>
      </c>
      <c r="I371" s="194"/>
      <c r="J371" s="189"/>
      <c r="K371" s="189"/>
      <c r="L371" s="195"/>
      <c r="M371" s="196"/>
      <c r="N371" s="197"/>
      <c r="O371" s="197"/>
      <c r="P371" s="197"/>
      <c r="Q371" s="197"/>
      <c r="R371" s="197"/>
      <c r="S371" s="197"/>
      <c r="T371" s="198"/>
      <c r="AT371" s="199" t="s">
        <v>129</v>
      </c>
      <c r="AU371" s="199" t="s">
        <v>82</v>
      </c>
      <c r="AV371" s="13" t="s">
        <v>82</v>
      </c>
      <c r="AW371" s="13" t="s">
        <v>4</v>
      </c>
      <c r="AX371" s="13" t="s">
        <v>80</v>
      </c>
      <c r="AY371" s="199" t="s">
        <v>118</v>
      </c>
    </row>
    <row r="372" spans="1:65" s="2" customFormat="1" ht="24.2" customHeight="1">
      <c r="A372" s="35"/>
      <c r="B372" s="36"/>
      <c r="C372" s="170" t="s">
        <v>511</v>
      </c>
      <c r="D372" s="170" t="s">
        <v>120</v>
      </c>
      <c r="E372" s="171" t="s">
        <v>512</v>
      </c>
      <c r="F372" s="172" t="s">
        <v>513</v>
      </c>
      <c r="G372" s="173" t="s">
        <v>184</v>
      </c>
      <c r="H372" s="174">
        <v>158.9</v>
      </c>
      <c r="I372" s="175"/>
      <c r="J372" s="176">
        <f>ROUND(I372*H372,2)</f>
        <v>0</v>
      </c>
      <c r="K372" s="172" t="s">
        <v>124</v>
      </c>
      <c r="L372" s="40"/>
      <c r="M372" s="177" t="s">
        <v>19</v>
      </c>
      <c r="N372" s="178" t="s">
        <v>43</v>
      </c>
      <c r="O372" s="65"/>
      <c r="P372" s="179">
        <f>O372*H372</f>
        <v>0</v>
      </c>
      <c r="Q372" s="179">
        <v>0.1295</v>
      </c>
      <c r="R372" s="179">
        <f>Q372*H372</f>
        <v>20.577550000000002</v>
      </c>
      <c r="S372" s="179">
        <v>0</v>
      </c>
      <c r="T372" s="180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1" t="s">
        <v>125</v>
      </c>
      <c r="AT372" s="181" t="s">
        <v>120</v>
      </c>
      <c r="AU372" s="181" t="s">
        <v>82</v>
      </c>
      <c r="AY372" s="18" t="s">
        <v>118</v>
      </c>
      <c r="BE372" s="182">
        <f>IF(N372="základní",J372,0)</f>
        <v>0</v>
      </c>
      <c r="BF372" s="182">
        <f>IF(N372="snížená",J372,0)</f>
        <v>0</v>
      </c>
      <c r="BG372" s="182">
        <f>IF(N372="zákl. přenesená",J372,0)</f>
        <v>0</v>
      </c>
      <c r="BH372" s="182">
        <f>IF(N372="sníž. přenesená",J372,0)</f>
        <v>0</v>
      </c>
      <c r="BI372" s="182">
        <f>IF(N372="nulová",J372,0)</f>
        <v>0</v>
      </c>
      <c r="BJ372" s="18" t="s">
        <v>80</v>
      </c>
      <c r="BK372" s="182">
        <f>ROUND(I372*H372,2)</f>
        <v>0</v>
      </c>
      <c r="BL372" s="18" t="s">
        <v>125</v>
      </c>
      <c r="BM372" s="181" t="s">
        <v>514</v>
      </c>
    </row>
    <row r="373" spans="1:47" s="2" customFormat="1" ht="11.25">
      <c r="A373" s="35"/>
      <c r="B373" s="36"/>
      <c r="C373" s="37"/>
      <c r="D373" s="183" t="s">
        <v>127</v>
      </c>
      <c r="E373" s="37"/>
      <c r="F373" s="184" t="s">
        <v>515</v>
      </c>
      <c r="G373" s="37"/>
      <c r="H373" s="37"/>
      <c r="I373" s="185"/>
      <c r="J373" s="37"/>
      <c r="K373" s="37"/>
      <c r="L373" s="40"/>
      <c r="M373" s="186"/>
      <c r="N373" s="187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127</v>
      </c>
      <c r="AU373" s="18" t="s">
        <v>82</v>
      </c>
    </row>
    <row r="374" spans="2:51" s="14" customFormat="1" ht="11.25">
      <c r="B374" s="200"/>
      <c r="C374" s="201"/>
      <c r="D374" s="190" t="s">
        <v>129</v>
      </c>
      <c r="E374" s="202" t="s">
        <v>19</v>
      </c>
      <c r="F374" s="203" t="s">
        <v>516</v>
      </c>
      <c r="G374" s="201"/>
      <c r="H374" s="202" t="s">
        <v>19</v>
      </c>
      <c r="I374" s="204"/>
      <c r="J374" s="201"/>
      <c r="K374" s="201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129</v>
      </c>
      <c r="AU374" s="209" t="s">
        <v>82</v>
      </c>
      <c r="AV374" s="14" t="s">
        <v>80</v>
      </c>
      <c r="AW374" s="14" t="s">
        <v>33</v>
      </c>
      <c r="AX374" s="14" t="s">
        <v>72</v>
      </c>
      <c r="AY374" s="209" t="s">
        <v>118</v>
      </c>
    </row>
    <row r="375" spans="2:51" s="13" customFormat="1" ht="11.25">
      <c r="B375" s="188"/>
      <c r="C375" s="189"/>
      <c r="D375" s="190" t="s">
        <v>129</v>
      </c>
      <c r="E375" s="191" t="s">
        <v>19</v>
      </c>
      <c r="F375" s="192" t="s">
        <v>517</v>
      </c>
      <c r="G375" s="189"/>
      <c r="H375" s="193">
        <v>158.9</v>
      </c>
      <c r="I375" s="194"/>
      <c r="J375" s="189"/>
      <c r="K375" s="189"/>
      <c r="L375" s="195"/>
      <c r="M375" s="196"/>
      <c r="N375" s="197"/>
      <c r="O375" s="197"/>
      <c r="P375" s="197"/>
      <c r="Q375" s="197"/>
      <c r="R375" s="197"/>
      <c r="S375" s="197"/>
      <c r="T375" s="198"/>
      <c r="AT375" s="199" t="s">
        <v>129</v>
      </c>
      <c r="AU375" s="199" t="s">
        <v>82</v>
      </c>
      <c r="AV375" s="13" t="s">
        <v>82</v>
      </c>
      <c r="AW375" s="13" t="s">
        <v>33</v>
      </c>
      <c r="AX375" s="13" t="s">
        <v>72</v>
      </c>
      <c r="AY375" s="199" t="s">
        <v>118</v>
      </c>
    </row>
    <row r="376" spans="2:51" s="15" customFormat="1" ht="11.25">
      <c r="B376" s="210"/>
      <c r="C376" s="211"/>
      <c r="D376" s="190" t="s">
        <v>129</v>
      </c>
      <c r="E376" s="212" t="s">
        <v>19</v>
      </c>
      <c r="F376" s="213" t="s">
        <v>189</v>
      </c>
      <c r="G376" s="211"/>
      <c r="H376" s="214">
        <v>158.9</v>
      </c>
      <c r="I376" s="215"/>
      <c r="J376" s="211"/>
      <c r="K376" s="211"/>
      <c r="L376" s="216"/>
      <c r="M376" s="217"/>
      <c r="N376" s="218"/>
      <c r="O376" s="218"/>
      <c r="P376" s="218"/>
      <c r="Q376" s="218"/>
      <c r="R376" s="218"/>
      <c r="S376" s="218"/>
      <c r="T376" s="219"/>
      <c r="AT376" s="220" t="s">
        <v>129</v>
      </c>
      <c r="AU376" s="220" t="s">
        <v>82</v>
      </c>
      <c r="AV376" s="15" t="s">
        <v>125</v>
      </c>
      <c r="AW376" s="15" t="s">
        <v>33</v>
      </c>
      <c r="AX376" s="15" t="s">
        <v>80</v>
      </c>
      <c r="AY376" s="220" t="s">
        <v>118</v>
      </c>
    </row>
    <row r="377" spans="1:65" s="2" customFormat="1" ht="16.5" customHeight="1">
      <c r="A377" s="35"/>
      <c r="B377" s="36"/>
      <c r="C377" s="221" t="s">
        <v>518</v>
      </c>
      <c r="D377" s="221" t="s">
        <v>232</v>
      </c>
      <c r="E377" s="222" t="s">
        <v>519</v>
      </c>
      <c r="F377" s="223" t="s">
        <v>520</v>
      </c>
      <c r="G377" s="224" t="s">
        <v>184</v>
      </c>
      <c r="H377" s="225">
        <v>165.256</v>
      </c>
      <c r="I377" s="226"/>
      <c r="J377" s="227">
        <f>ROUND(I377*H377,2)</f>
        <v>0</v>
      </c>
      <c r="K377" s="223" t="s">
        <v>124</v>
      </c>
      <c r="L377" s="228"/>
      <c r="M377" s="229" t="s">
        <v>19</v>
      </c>
      <c r="N377" s="230" t="s">
        <v>43</v>
      </c>
      <c r="O377" s="65"/>
      <c r="P377" s="179">
        <f>O377*H377</f>
        <v>0</v>
      </c>
      <c r="Q377" s="179">
        <v>0.045</v>
      </c>
      <c r="R377" s="179">
        <f>Q377*H377</f>
        <v>7.43652</v>
      </c>
      <c r="S377" s="179">
        <v>0</v>
      </c>
      <c r="T377" s="180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1" t="s">
        <v>164</v>
      </c>
      <c r="AT377" s="181" t="s">
        <v>232</v>
      </c>
      <c r="AU377" s="181" t="s">
        <v>82</v>
      </c>
      <c r="AY377" s="18" t="s">
        <v>118</v>
      </c>
      <c r="BE377" s="182">
        <f>IF(N377="základní",J377,0)</f>
        <v>0</v>
      </c>
      <c r="BF377" s="182">
        <f>IF(N377="snížená",J377,0)</f>
        <v>0</v>
      </c>
      <c r="BG377" s="182">
        <f>IF(N377="zákl. přenesená",J377,0)</f>
        <v>0</v>
      </c>
      <c r="BH377" s="182">
        <f>IF(N377="sníž. přenesená",J377,0)</f>
        <v>0</v>
      </c>
      <c r="BI377" s="182">
        <f>IF(N377="nulová",J377,0)</f>
        <v>0</v>
      </c>
      <c r="BJ377" s="18" t="s">
        <v>80</v>
      </c>
      <c r="BK377" s="182">
        <f>ROUND(I377*H377,2)</f>
        <v>0</v>
      </c>
      <c r="BL377" s="18" t="s">
        <v>125</v>
      </c>
      <c r="BM377" s="181" t="s">
        <v>521</v>
      </c>
    </row>
    <row r="378" spans="2:51" s="13" customFormat="1" ht="11.25">
      <c r="B378" s="188"/>
      <c r="C378" s="189"/>
      <c r="D378" s="190" t="s">
        <v>129</v>
      </c>
      <c r="E378" s="189"/>
      <c r="F378" s="192" t="s">
        <v>522</v>
      </c>
      <c r="G378" s="189"/>
      <c r="H378" s="193">
        <v>165.256</v>
      </c>
      <c r="I378" s="194"/>
      <c r="J378" s="189"/>
      <c r="K378" s="189"/>
      <c r="L378" s="195"/>
      <c r="M378" s="196"/>
      <c r="N378" s="197"/>
      <c r="O378" s="197"/>
      <c r="P378" s="197"/>
      <c r="Q378" s="197"/>
      <c r="R378" s="197"/>
      <c r="S378" s="197"/>
      <c r="T378" s="198"/>
      <c r="AT378" s="199" t="s">
        <v>129</v>
      </c>
      <c r="AU378" s="199" t="s">
        <v>82</v>
      </c>
      <c r="AV378" s="13" t="s">
        <v>82</v>
      </c>
      <c r="AW378" s="13" t="s">
        <v>4</v>
      </c>
      <c r="AX378" s="13" t="s">
        <v>80</v>
      </c>
      <c r="AY378" s="199" t="s">
        <v>118</v>
      </c>
    </row>
    <row r="379" spans="1:65" s="2" customFormat="1" ht="24.2" customHeight="1">
      <c r="A379" s="35"/>
      <c r="B379" s="36"/>
      <c r="C379" s="170" t="s">
        <v>523</v>
      </c>
      <c r="D379" s="170" t="s">
        <v>120</v>
      </c>
      <c r="E379" s="171" t="s">
        <v>524</v>
      </c>
      <c r="F379" s="172" t="s">
        <v>525</v>
      </c>
      <c r="G379" s="173" t="s">
        <v>184</v>
      </c>
      <c r="H379" s="174">
        <v>250</v>
      </c>
      <c r="I379" s="175"/>
      <c r="J379" s="176">
        <f>ROUND(I379*H379,2)</f>
        <v>0</v>
      </c>
      <c r="K379" s="172" t="s">
        <v>124</v>
      </c>
      <c r="L379" s="40"/>
      <c r="M379" s="177" t="s">
        <v>19</v>
      </c>
      <c r="N379" s="178" t="s">
        <v>43</v>
      </c>
      <c r="O379" s="65"/>
      <c r="P379" s="179">
        <f>O379*H379</f>
        <v>0</v>
      </c>
      <c r="Q379" s="179">
        <v>0.00018</v>
      </c>
      <c r="R379" s="179">
        <f>Q379*H379</f>
        <v>0.045000000000000005</v>
      </c>
      <c r="S379" s="179">
        <v>0</v>
      </c>
      <c r="T379" s="180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1" t="s">
        <v>125</v>
      </c>
      <c r="AT379" s="181" t="s">
        <v>120</v>
      </c>
      <c r="AU379" s="181" t="s">
        <v>82</v>
      </c>
      <c r="AY379" s="18" t="s">
        <v>118</v>
      </c>
      <c r="BE379" s="182">
        <f>IF(N379="základní",J379,0)</f>
        <v>0</v>
      </c>
      <c r="BF379" s="182">
        <f>IF(N379="snížená",J379,0)</f>
        <v>0</v>
      </c>
      <c r="BG379" s="182">
        <f>IF(N379="zákl. přenesená",J379,0)</f>
        <v>0</v>
      </c>
      <c r="BH379" s="182">
        <f>IF(N379="sníž. přenesená",J379,0)</f>
        <v>0</v>
      </c>
      <c r="BI379" s="182">
        <f>IF(N379="nulová",J379,0)</f>
        <v>0</v>
      </c>
      <c r="BJ379" s="18" t="s">
        <v>80</v>
      </c>
      <c r="BK379" s="182">
        <f>ROUND(I379*H379,2)</f>
        <v>0</v>
      </c>
      <c r="BL379" s="18" t="s">
        <v>125</v>
      </c>
      <c r="BM379" s="181" t="s">
        <v>526</v>
      </c>
    </row>
    <row r="380" spans="1:47" s="2" customFormat="1" ht="11.25">
      <c r="A380" s="35"/>
      <c r="B380" s="36"/>
      <c r="C380" s="37"/>
      <c r="D380" s="183" t="s">
        <v>127</v>
      </c>
      <c r="E380" s="37"/>
      <c r="F380" s="184" t="s">
        <v>527</v>
      </c>
      <c r="G380" s="37"/>
      <c r="H380" s="37"/>
      <c r="I380" s="185"/>
      <c r="J380" s="37"/>
      <c r="K380" s="37"/>
      <c r="L380" s="40"/>
      <c r="M380" s="186"/>
      <c r="N380" s="187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127</v>
      </c>
      <c r="AU380" s="18" t="s">
        <v>82</v>
      </c>
    </row>
    <row r="381" spans="2:51" s="13" customFormat="1" ht="11.25">
      <c r="B381" s="188"/>
      <c r="C381" s="189"/>
      <c r="D381" s="190" t="s">
        <v>129</v>
      </c>
      <c r="E381" s="191" t="s">
        <v>19</v>
      </c>
      <c r="F381" s="192" t="s">
        <v>528</v>
      </c>
      <c r="G381" s="189"/>
      <c r="H381" s="193">
        <v>250</v>
      </c>
      <c r="I381" s="194"/>
      <c r="J381" s="189"/>
      <c r="K381" s="189"/>
      <c r="L381" s="195"/>
      <c r="M381" s="196"/>
      <c r="N381" s="197"/>
      <c r="O381" s="197"/>
      <c r="P381" s="197"/>
      <c r="Q381" s="197"/>
      <c r="R381" s="197"/>
      <c r="S381" s="197"/>
      <c r="T381" s="198"/>
      <c r="AT381" s="199" t="s">
        <v>129</v>
      </c>
      <c r="AU381" s="199" t="s">
        <v>82</v>
      </c>
      <c r="AV381" s="13" t="s">
        <v>82</v>
      </c>
      <c r="AW381" s="13" t="s">
        <v>33</v>
      </c>
      <c r="AX381" s="13" t="s">
        <v>80</v>
      </c>
      <c r="AY381" s="199" t="s">
        <v>118</v>
      </c>
    </row>
    <row r="382" spans="1:65" s="2" customFormat="1" ht="16.5" customHeight="1">
      <c r="A382" s="35"/>
      <c r="B382" s="36"/>
      <c r="C382" s="170" t="s">
        <v>529</v>
      </c>
      <c r="D382" s="170" t="s">
        <v>120</v>
      </c>
      <c r="E382" s="171" t="s">
        <v>530</v>
      </c>
      <c r="F382" s="172" t="s">
        <v>531</v>
      </c>
      <c r="G382" s="173" t="s">
        <v>184</v>
      </c>
      <c r="H382" s="174">
        <v>250</v>
      </c>
      <c r="I382" s="175"/>
      <c r="J382" s="176">
        <f>ROUND(I382*H382,2)</f>
        <v>0</v>
      </c>
      <c r="K382" s="172" t="s">
        <v>124</v>
      </c>
      <c r="L382" s="40"/>
      <c r="M382" s="177" t="s">
        <v>19</v>
      </c>
      <c r="N382" s="178" t="s">
        <v>43</v>
      </c>
      <c r="O382" s="65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1" t="s">
        <v>125</v>
      </c>
      <c r="AT382" s="181" t="s">
        <v>120</v>
      </c>
      <c r="AU382" s="181" t="s">
        <v>82</v>
      </c>
      <c r="AY382" s="18" t="s">
        <v>118</v>
      </c>
      <c r="BE382" s="182">
        <f>IF(N382="základní",J382,0)</f>
        <v>0</v>
      </c>
      <c r="BF382" s="182">
        <f>IF(N382="snížená",J382,0)</f>
        <v>0</v>
      </c>
      <c r="BG382" s="182">
        <f>IF(N382="zákl. přenesená",J382,0)</f>
        <v>0</v>
      </c>
      <c r="BH382" s="182">
        <f>IF(N382="sníž. přenesená",J382,0)</f>
        <v>0</v>
      </c>
      <c r="BI382" s="182">
        <f>IF(N382="nulová",J382,0)</f>
        <v>0</v>
      </c>
      <c r="BJ382" s="18" t="s">
        <v>80</v>
      </c>
      <c r="BK382" s="182">
        <f>ROUND(I382*H382,2)</f>
        <v>0</v>
      </c>
      <c r="BL382" s="18" t="s">
        <v>125</v>
      </c>
      <c r="BM382" s="181" t="s">
        <v>532</v>
      </c>
    </row>
    <row r="383" spans="1:47" s="2" customFormat="1" ht="11.25">
      <c r="A383" s="35"/>
      <c r="B383" s="36"/>
      <c r="C383" s="37"/>
      <c r="D383" s="183" t="s">
        <v>127</v>
      </c>
      <c r="E383" s="37"/>
      <c r="F383" s="184" t="s">
        <v>533</v>
      </c>
      <c r="G383" s="37"/>
      <c r="H383" s="37"/>
      <c r="I383" s="185"/>
      <c r="J383" s="37"/>
      <c r="K383" s="37"/>
      <c r="L383" s="40"/>
      <c r="M383" s="186"/>
      <c r="N383" s="187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127</v>
      </c>
      <c r="AU383" s="18" t="s">
        <v>82</v>
      </c>
    </row>
    <row r="384" spans="2:51" s="13" customFormat="1" ht="11.25">
      <c r="B384" s="188"/>
      <c r="C384" s="189"/>
      <c r="D384" s="190" t="s">
        <v>129</v>
      </c>
      <c r="E384" s="191" t="s">
        <v>19</v>
      </c>
      <c r="F384" s="192" t="s">
        <v>528</v>
      </c>
      <c r="G384" s="189"/>
      <c r="H384" s="193">
        <v>250</v>
      </c>
      <c r="I384" s="194"/>
      <c r="J384" s="189"/>
      <c r="K384" s="189"/>
      <c r="L384" s="195"/>
      <c r="M384" s="196"/>
      <c r="N384" s="197"/>
      <c r="O384" s="197"/>
      <c r="P384" s="197"/>
      <c r="Q384" s="197"/>
      <c r="R384" s="197"/>
      <c r="S384" s="197"/>
      <c r="T384" s="198"/>
      <c r="AT384" s="199" t="s">
        <v>129</v>
      </c>
      <c r="AU384" s="199" t="s">
        <v>82</v>
      </c>
      <c r="AV384" s="13" t="s">
        <v>82</v>
      </c>
      <c r="AW384" s="13" t="s">
        <v>33</v>
      </c>
      <c r="AX384" s="13" t="s">
        <v>80</v>
      </c>
      <c r="AY384" s="199" t="s">
        <v>118</v>
      </c>
    </row>
    <row r="385" spans="1:65" s="2" customFormat="1" ht="33" customHeight="1">
      <c r="A385" s="35"/>
      <c r="B385" s="36"/>
      <c r="C385" s="170" t="s">
        <v>534</v>
      </c>
      <c r="D385" s="170" t="s">
        <v>120</v>
      </c>
      <c r="E385" s="171" t="s">
        <v>535</v>
      </c>
      <c r="F385" s="172" t="s">
        <v>536</v>
      </c>
      <c r="G385" s="173" t="s">
        <v>283</v>
      </c>
      <c r="H385" s="174">
        <v>2</v>
      </c>
      <c r="I385" s="175"/>
      <c r="J385" s="176">
        <f>ROUND(I385*H385,2)</f>
        <v>0</v>
      </c>
      <c r="K385" s="172" t="s">
        <v>124</v>
      </c>
      <c r="L385" s="40"/>
      <c r="M385" s="177" t="s">
        <v>19</v>
      </c>
      <c r="N385" s="178" t="s">
        <v>43</v>
      </c>
      <c r="O385" s="65"/>
      <c r="P385" s="179">
        <f>O385*H385</f>
        <v>0</v>
      </c>
      <c r="Q385" s="179">
        <v>0</v>
      </c>
      <c r="R385" s="179">
        <f>Q385*H385</f>
        <v>0</v>
      </c>
      <c r="S385" s="179">
        <v>0.082</v>
      </c>
      <c r="T385" s="180">
        <f>S385*H385</f>
        <v>0.164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1" t="s">
        <v>125</v>
      </c>
      <c r="AT385" s="181" t="s">
        <v>120</v>
      </c>
      <c r="AU385" s="181" t="s">
        <v>82</v>
      </c>
      <c r="AY385" s="18" t="s">
        <v>118</v>
      </c>
      <c r="BE385" s="182">
        <f>IF(N385="základní",J385,0)</f>
        <v>0</v>
      </c>
      <c r="BF385" s="182">
        <f>IF(N385="snížená",J385,0)</f>
        <v>0</v>
      </c>
      <c r="BG385" s="182">
        <f>IF(N385="zákl. přenesená",J385,0)</f>
        <v>0</v>
      </c>
      <c r="BH385" s="182">
        <f>IF(N385="sníž. přenesená",J385,0)</f>
        <v>0</v>
      </c>
      <c r="BI385" s="182">
        <f>IF(N385="nulová",J385,0)</f>
        <v>0</v>
      </c>
      <c r="BJ385" s="18" t="s">
        <v>80</v>
      </c>
      <c r="BK385" s="182">
        <f>ROUND(I385*H385,2)</f>
        <v>0</v>
      </c>
      <c r="BL385" s="18" t="s">
        <v>125</v>
      </c>
      <c r="BM385" s="181" t="s">
        <v>537</v>
      </c>
    </row>
    <row r="386" spans="1:47" s="2" customFormat="1" ht="11.25">
      <c r="A386" s="35"/>
      <c r="B386" s="36"/>
      <c r="C386" s="37"/>
      <c r="D386" s="183" t="s">
        <v>127</v>
      </c>
      <c r="E386" s="37"/>
      <c r="F386" s="184" t="s">
        <v>538</v>
      </c>
      <c r="G386" s="37"/>
      <c r="H386" s="37"/>
      <c r="I386" s="185"/>
      <c r="J386" s="37"/>
      <c r="K386" s="37"/>
      <c r="L386" s="40"/>
      <c r="M386" s="186"/>
      <c r="N386" s="187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127</v>
      </c>
      <c r="AU386" s="18" t="s">
        <v>82</v>
      </c>
    </row>
    <row r="387" spans="2:51" s="14" customFormat="1" ht="11.25">
      <c r="B387" s="200"/>
      <c r="C387" s="201"/>
      <c r="D387" s="190" t="s">
        <v>129</v>
      </c>
      <c r="E387" s="202" t="s">
        <v>19</v>
      </c>
      <c r="F387" s="203" t="s">
        <v>539</v>
      </c>
      <c r="G387" s="201"/>
      <c r="H387" s="202" t="s">
        <v>19</v>
      </c>
      <c r="I387" s="204"/>
      <c r="J387" s="201"/>
      <c r="K387" s="201"/>
      <c r="L387" s="205"/>
      <c r="M387" s="206"/>
      <c r="N387" s="207"/>
      <c r="O387" s="207"/>
      <c r="P387" s="207"/>
      <c r="Q387" s="207"/>
      <c r="R387" s="207"/>
      <c r="S387" s="207"/>
      <c r="T387" s="208"/>
      <c r="AT387" s="209" t="s">
        <v>129</v>
      </c>
      <c r="AU387" s="209" t="s">
        <v>82</v>
      </c>
      <c r="AV387" s="14" t="s">
        <v>80</v>
      </c>
      <c r="AW387" s="14" t="s">
        <v>33</v>
      </c>
      <c r="AX387" s="14" t="s">
        <v>72</v>
      </c>
      <c r="AY387" s="209" t="s">
        <v>118</v>
      </c>
    </row>
    <row r="388" spans="2:51" s="13" customFormat="1" ht="11.25">
      <c r="B388" s="188"/>
      <c r="C388" s="189"/>
      <c r="D388" s="190" t="s">
        <v>129</v>
      </c>
      <c r="E388" s="191" t="s">
        <v>19</v>
      </c>
      <c r="F388" s="192" t="s">
        <v>80</v>
      </c>
      <c r="G388" s="189"/>
      <c r="H388" s="193">
        <v>1</v>
      </c>
      <c r="I388" s="194"/>
      <c r="J388" s="189"/>
      <c r="K388" s="189"/>
      <c r="L388" s="195"/>
      <c r="M388" s="196"/>
      <c r="N388" s="197"/>
      <c r="O388" s="197"/>
      <c r="P388" s="197"/>
      <c r="Q388" s="197"/>
      <c r="R388" s="197"/>
      <c r="S388" s="197"/>
      <c r="T388" s="198"/>
      <c r="AT388" s="199" t="s">
        <v>129</v>
      </c>
      <c r="AU388" s="199" t="s">
        <v>82</v>
      </c>
      <c r="AV388" s="13" t="s">
        <v>82</v>
      </c>
      <c r="AW388" s="13" t="s">
        <v>33</v>
      </c>
      <c r="AX388" s="13" t="s">
        <v>72</v>
      </c>
      <c r="AY388" s="199" t="s">
        <v>118</v>
      </c>
    </row>
    <row r="389" spans="2:51" s="14" customFormat="1" ht="11.25">
      <c r="B389" s="200"/>
      <c r="C389" s="201"/>
      <c r="D389" s="190" t="s">
        <v>129</v>
      </c>
      <c r="E389" s="202" t="s">
        <v>19</v>
      </c>
      <c r="F389" s="203" t="s">
        <v>540</v>
      </c>
      <c r="G389" s="201"/>
      <c r="H389" s="202" t="s">
        <v>19</v>
      </c>
      <c r="I389" s="204"/>
      <c r="J389" s="201"/>
      <c r="K389" s="201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129</v>
      </c>
      <c r="AU389" s="209" t="s">
        <v>82</v>
      </c>
      <c r="AV389" s="14" t="s">
        <v>80</v>
      </c>
      <c r="AW389" s="14" t="s">
        <v>33</v>
      </c>
      <c r="AX389" s="14" t="s">
        <v>72</v>
      </c>
      <c r="AY389" s="209" t="s">
        <v>118</v>
      </c>
    </row>
    <row r="390" spans="2:51" s="13" customFormat="1" ht="11.25">
      <c r="B390" s="188"/>
      <c r="C390" s="189"/>
      <c r="D390" s="190" t="s">
        <v>129</v>
      </c>
      <c r="E390" s="191" t="s">
        <v>19</v>
      </c>
      <c r="F390" s="192" t="s">
        <v>80</v>
      </c>
      <c r="G390" s="189"/>
      <c r="H390" s="193">
        <v>1</v>
      </c>
      <c r="I390" s="194"/>
      <c r="J390" s="189"/>
      <c r="K390" s="189"/>
      <c r="L390" s="195"/>
      <c r="M390" s="196"/>
      <c r="N390" s="197"/>
      <c r="O390" s="197"/>
      <c r="P390" s="197"/>
      <c r="Q390" s="197"/>
      <c r="R390" s="197"/>
      <c r="S390" s="197"/>
      <c r="T390" s="198"/>
      <c r="AT390" s="199" t="s">
        <v>129</v>
      </c>
      <c r="AU390" s="199" t="s">
        <v>82</v>
      </c>
      <c r="AV390" s="13" t="s">
        <v>82</v>
      </c>
      <c r="AW390" s="13" t="s">
        <v>33</v>
      </c>
      <c r="AX390" s="13" t="s">
        <v>72</v>
      </c>
      <c r="AY390" s="199" t="s">
        <v>118</v>
      </c>
    </row>
    <row r="391" spans="2:51" s="15" customFormat="1" ht="11.25">
      <c r="B391" s="210"/>
      <c r="C391" s="211"/>
      <c r="D391" s="190" t="s">
        <v>129</v>
      </c>
      <c r="E391" s="212" t="s">
        <v>19</v>
      </c>
      <c r="F391" s="213" t="s">
        <v>189</v>
      </c>
      <c r="G391" s="211"/>
      <c r="H391" s="214">
        <v>2</v>
      </c>
      <c r="I391" s="215"/>
      <c r="J391" s="211"/>
      <c r="K391" s="211"/>
      <c r="L391" s="216"/>
      <c r="M391" s="217"/>
      <c r="N391" s="218"/>
      <c r="O391" s="218"/>
      <c r="P391" s="218"/>
      <c r="Q391" s="218"/>
      <c r="R391" s="218"/>
      <c r="S391" s="218"/>
      <c r="T391" s="219"/>
      <c r="AT391" s="220" t="s">
        <v>129</v>
      </c>
      <c r="AU391" s="220" t="s">
        <v>82</v>
      </c>
      <c r="AV391" s="15" t="s">
        <v>125</v>
      </c>
      <c r="AW391" s="15" t="s">
        <v>33</v>
      </c>
      <c r="AX391" s="15" t="s">
        <v>80</v>
      </c>
      <c r="AY391" s="220" t="s">
        <v>118</v>
      </c>
    </row>
    <row r="392" spans="2:63" s="12" customFormat="1" ht="22.9" customHeight="1">
      <c r="B392" s="154"/>
      <c r="C392" s="155"/>
      <c r="D392" s="156" t="s">
        <v>71</v>
      </c>
      <c r="E392" s="168" t="s">
        <v>541</v>
      </c>
      <c r="F392" s="168" t="s">
        <v>542</v>
      </c>
      <c r="G392" s="155"/>
      <c r="H392" s="155"/>
      <c r="I392" s="158"/>
      <c r="J392" s="169">
        <f>BK392</f>
        <v>0</v>
      </c>
      <c r="K392" s="155"/>
      <c r="L392" s="160"/>
      <c r="M392" s="161"/>
      <c r="N392" s="162"/>
      <c r="O392" s="162"/>
      <c r="P392" s="163">
        <f>SUM(P393:P421)</f>
        <v>0</v>
      </c>
      <c r="Q392" s="162"/>
      <c r="R392" s="163">
        <f>SUM(R393:R421)</f>
        <v>0</v>
      </c>
      <c r="S392" s="162"/>
      <c r="T392" s="164">
        <f>SUM(T393:T421)</f>
        <v>0</v>
      </c>
      <c r="AR392" s="165" t="s">
        <v>80</v>
      </c>
      <c r="AT392" s="166" t="s">
        <v>71</v>
      </c>
      <c r="AU392" s="166" t="s">
        <v>80</v>
      </c>
      <c r="AY392" s="165" t="s">
        <v>118</v>
      </c>
      <c r="BK392" s="167">
        <f>SUM(BK393:BK421)</f>
        <v>0</v>
      </c>
    </row>
    <row r="393" spans="1:65" s="2" customFormat="1" ht="24.2" customHeight="1">
      <c r="A393" s="35"/>
      <c r="B393" s="36"/>
      <c r="C393" s="170" t="s">
        <v>543</v>
      </c>
      <c r="D393" s="170" t="s">
        <v>120</v>
      </c>
      <c r="E393" s="171" t="s">
        <v>544</v>
      </c>
      <c r="F393" s="172" t="s">
        <v>545</v>
      </c>
      <c r="G393" s="173" t="s">
        <v>235</v>
      </c>
      <c r="H393" s="174">
        <v>1992.2</v>
      </c>
      <c r="I393" s="175"/>
      <c r="J393" s="176">
        <f>ROUND(I393*H393,2)</f>
        <v>0</v>
      </c>
      <c r="K393" s="172" t="s">
        <v>124</v>
      </c>
      <c r="L393" s="40"/>
      <c r="M393" s="177" t="s">
        <v>19</v>
      </c>
      <c r="N393" s="178" t="s">
        <v>43</v>
      </c>
      <c r="O393" s="65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1" t="s">
        <v>125</v>
      </c>
      <c r="AT393" s="181" t="s">
        <v>120</v>
      </c>
      <c r="AU393" s="181" t="s">
        <v>82</v>
      </c>
      <c r="AY393" s="18" t="s">
        <v>118</v>
      </c>
      <c r="BE393" s="182">
        <f>IF(N393="základní",J393,0)</f>
        <v>0</v>
      </c>
      <c r="BF393" s="182">
        <f>IF(N393="snížená",J393,0)</f>
        <v>0</v>
      </c>
      <c r="BG393" s="182">
        <f>IF(N393="zákl. přenesená",J393,0)</f>
        <v>0</v>
      </c>
      <c r="BH393" s="182">
        <f>IF(N393="sníž. přenesená",J393,0)</f>
        <v>0</v>
      </c>
      <c r="BI393" s="182">
        <f>IF(N393="nulová",J393,0)</f>
        <v>0</v>
      </c>
      <c r="BJ393" s="18" t="s">
        <v>80</v>
      </c>
      <c r="BK393" s="182">
        <f>ROUND(I393*H393,2)</f>
        <v>0</v>
      </c>
      <c r="BL393" s="18" t="s">
        <v>125</v>
      </c>
      <c r="BM393" s="181" t="s">
        <v>546</v>
      </c>
    </row>
    <row r="394" spans="1:47" s="2" customFormat="1" ht="11.25">
      <c r="A394" s="35"/>
      <c r="B394" s="36"/>
      <c r="C394" s="37"/>
      <c r="D394" s="183" t="s">
        <v>127</v>
      </c>
      <c r="E394" s="37"/>
      <c r="F394" s="184" t="s">
        <v>547</v>
      </c>
      <c r="G394" s="37"/>
      <c r="H394" s="37"/>
      <c r="I394" s="185"/>
      <c r="J394" s="37"/>
      <c r="K394" s="37"/>
      <c r="L394" s="40"/>
      <c r="M394" s="186"/>
      <c r="N394" s="187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127</v>
      </c>
      <c r="AU394" s="18" t="s">
        <v>82</v>
      </c>
    </row>
    <row r="395" spans="1:65" s="2" customFormat="1" ht="24.2" customHeight="1">
      <c r="A395" s="35"/>
      <c r="B395" s="36"/>
      <c r="C395" s="170" t="s">
        <v>548</v>
      </c>
      <c r="D395" s="170" t="s">
        <v>120</v>
      </c>
      <c r="E395" s="171" t="s">
        <v>549</v>
      </c>
      <c r="F395" s="172" t="s">
        <v>550</v>
      </c>
      <c r="G395" s="173" t="s">
        <v>235</v>
      </c>
      <c r="H395" s="174">
        <v>37916.4</v>
      </c>
      <c r="I395" s="175"/>
      <c r="J395" s="176">
        <f>ROUND(I395*H395,2)</f>
        <v>0</v>
      </c>
      <c r="K395" s="172" t="s">
        <v>124</v>
      </c>
      <c r="L395" s="40"/>
      <c r="M395" s="177" t="s">
        <v>19</v>
      </c>
      <c r="N395" s="178" t="s">
        <v>43</v>
      </c>
      <c r="O395" s="65"/>
      <c r="P395" s="179">
        <f>O395*H395</f>
        <v>0</v>
      </c>
      <c r="Q395" s="179">
        <v>0</v>
      </c>
      <c r="R395" s="179">
        <f>Q395*H395</f>
        <v>0</v>
      </c>
      <c r="S395" s="179">
        <v>0</v>
      </c>
      <c r="T395" s="180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1" t="s">
        <v>125</v>
      </c>
      <c r="AT395" s="181" t="s">
        <v>120</v>
      </c>
      <c r="AU395" s="181" t="s">
        <v>82</v>
      </c>
      <c r="AY395" s="18" t="s">
        <v>118</v>
      </c>
      <c r="BE395" s="182">
        <f>IF(N395="základní",J395,0)</f>
        <v>0</v>
      </c>
      <c r="BF395" s="182">
        <f>IF(N395="snížená",J395,0)</f>
        <v>0</v>
      </c>
      <c r="BG395" s="182">
        <f>IF(N395="zákl. přenesená",J395,0)</f>
        <v>0</v>
      </c>
      <c r="BH395" s="182">
        <f>IF(N395="sníž. přenesená",J395,0)</f>
        <v>0</v>
      </c>
      <c r="BI395" s="182">
        <f>IF(N395="nulová",J395,0)</f>
        <v>0</v>
      </c>
      <c r="BJ395" s="18" t="s">
        <v>80</v>
      </c>
      <c r="BK395" s="182">
        <f>ROUND(I395*H395,2)</f>
        <v>0</v>
      </c>
      <c r="BL395" s="18" t="s">
        <v>125</v>
      </c>
      <c r="BM395" s="181" t="s">
        <v>551</v>
      </c>
    </row>
    <row r="396" spans="1:47" s="2" customFormat="1" ht="11.25">
      <c r="A396" s="35"/>
      <c r="B396" s="36"/>
      <c r="C396" s="37"/>
      <c r="D396" s="183" t="s">
        <v>127</v>
      </c>
      <c r="E396" s="37"/>
      <c r="F396" s="184" t="s">
        <v>552</v>
      </c>
      <c r="G396" s="37"/>
      <c r="H396" s="37"/>
      <c r="I396" s="185"/>
      <c r="J396" s="37"/>
      <c r="K396" s="37"/>
      <c r="L396" s="40"/>
      <c r="M396" s="186"/>
      <c r="N396" s="187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127</v>
      </c>
      <c r="AU396" s="18" t="s">
        <v>82</v>
      </c>
    </row>
    <row r="397" spans="2:51" s="13" customFormat="1" ht="11.25">
      <c r="B397" s="188"/>
      <c r="C397" s="189"/>
      <c r="D397" s="190" t="s">
        <v>129</v>
      </c>
      <c r="E397" s="191" t="s">
        <v>19</v>
      </c>
      <c r="F397" s="192" t="s">
        <v>553</v>
      </c>
      <c r="G397" s="189"/>
      <c r="H397" s="193">
        <v>37916.4</v>
      </c>
      <c r="I397" s="194"/>
      <c r="J397" s="189"/>
      <c r="K397" s="189"/>
      <c r="L397" s="195"/>
      <c r="M397" s="196"/>
      <c r="N397" s="197"/>
      <c r="O397" s="197"/>
      <c r="P397" s="197"/>
      <c r="Q397" s="197"/>
      <c r="R397" s="197"/>
      <c r="S397" s="197"/>
      <c r="T397" s="198"/>
      <c r="AT397" s="199" t="s">
        <v>129</v>
      </c>
      <c r="AU397" s="199" t="s">
        <v>82</v>
      </c>
      <c r="AV397" s="13" t="s">
        <v>82</v>
      </c>
      <c r="AW397" s="13" t="s">
        <v>33</v>
      </c>
      <c r="AX397" s="13" t="s">
        <v>80</v>
      </c>
      <c r="AY397" s="199" t="s">
        <v>118</v>
      </c>
    </row>
    <row r="398" spans="1:65" s="2" customFormat="1" ht="16.5" customHeight="1">
      <c r="A398" s="35"/>
      <c r="B398" s="36"/>
      <c r="C398" s="170" t="s">
        <v>554</v>
      </c>
      <c r="D398" s="170" t="s">
        <v>120</v>
      </c>
      <c r="E398" s="171" t="s">
        <v>555</v>
      </c>
      <c r="F398" s="172" t="s">
        <v>556</v>
      </c>
      <c r="G398" s="173" t="s">
        <v>235</v>
      </c>
      <c r="H398" s="174">
        <v>1995.6</v>
      </c>
      <c r="I398" s="175"/>
      <c r="J398" s="176">
        <f>ROUND(I398*H398,2)</f>
        <v>0</v>
      </c>
      <c r="K398" s="172" t="s">
        <v>124</v>
      </c>
      <c r="L398" s="40"/>
      <c r="M398" s="177" t="s">
        <v>19</v>
      </c>
      <c r="N398" s="178" t="s">
        <v>43</v>
      </c>
      <c r="O398" s="65"/>
      <c r="P398" s="179">
        <f>O398*H398</f>
        <v>0</v>
      </c>
      <c r="Q398" s="179">
        <v>0</v>
      </c>
      <c r="R398" s="179">
        <f>Q398*H398</f>
        <v>0</v>
      </c>
      <c r="S398" s="179">
        <v>0</v>
      </c>
      <c r="T398" s="180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1" t="s">
        <v>125</v>
      </c>
      <c r="AT398" s="181" t="s">
        <v>120</v>
      </c>
      <c r="AU398" s="181" t="s">
        <v>82</v>
      </c>
      <c r="AY398" s="18" t="s">
        <v>118</v>
      </c>
      <c r="BE398" s="182">
        <f>IF(N398="základní",J398,0)</f>
        <v>0</v>
      </c>
      <c r="BF398" s="182">
        <f>IF(N398="snížená",J398,0)</f>
        <v>0</v>
      </c>
      <c r="BG398" s="182">
        <f>IF(N398="zákl. přenesená",J398,0)</f>
        <v>0</v>
      </c>
      <c r="BH398" s="182">
        <f>IF(N398="sníž. přenesená",J398,0)</f>
        <v>0</v>
      </c>
      <c r="BI398" s="182">
        <f>IF(N398="nulová",J398,0)</f>
        <v>0</v>
      </c>
      <c r="BJ398" s="18" t="s">
        <v>80</v>
      </c>
      <c r="BK398" s="182">
        <f>ROUND(I398*H398,2)</f>
        <v>0</v>
      </c>
      <c r="BL398" s="18" t="s">
        <v>125</v>
      </c>
      <c r="BM398" s="181" t="s">
        <v>557</v>
      </c>
    </row>
    <row r="399" spans="1:47" s="2" customFormat="1" ht="11.25">
      <c r="A399" s="35"/>
      <c r="B399" s="36"/>
      <c r="C399" s="37"/>
      <c r="D399" s="183" t="s">
        <v>127</v>
      </c>
      <c r="E399" s="37"/>
      <c r="F399" s="184" t="s">
        <v>558</v>
      </c>
      <c r="G399" s="37"/>
      <c r="H399" s="37"/>
      <c r="I399" s="185"/>
      <c r="J399" s="37"/>
      <c r="K399" s="37"/>
      <c r="L399" s="40"/>
      <c r="M399" s="186"/>
      <c r="N399" s="187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127</v>
      </c>
      <c r="AU399" s="18" t="s">
        <v>82</v>
      </c>
    </row>
    <row r="400" spans="2:51" s="13" customFormat="1" ht="11.25">
      <c r="B400" s="188"/>
      <c r="C400" s="189"/>
      <c r="D400" s="190" t="s">
        <v>129</v>
      </c>
      <c r="E400" s="191" t="s">
        <v>19</v>
      </c>
      <c r="F400" s="192" t="s">
        <v>559</v>
      </c>
      <c r="G400" s="189"/>
      <c r="H400" s="193">
        <v>1995.6</v>
      </c>
      <c r="I400" s="194"/>
      <c r="J400" s="189"/>
      <c r="K400" s="189"/>
      <c r="L400" s="195"/>
      <c r="M400" s="196"/>
      <c r="N400" s="197"/>
      <c r="O400" s="197"/>
      <c r="P400" s="197"/>
      <c r="Q400" s="197"/>
      <c r="R400" s="197"/>
      <c r="S400" s="197"/>
      <c r="T400" s="198"/>
      <c r="AT400" s="199" t="s">
        <v>129</v>
      </c>
      <c r="AU400" s="199" t="s">
        <v>82</v>
      </c>
      <c r="AV400" s="13" t="s">
        <v>82</v>
      </c>
      <c r="AW400" s="13" t="s">
        <v>33</v>
      </c>
      <c r="AX400" s="13" t="s">
        <v>80</v>
      </c>
      <c r="AY400" s="199" t="s">
        <v>118</v>
      </c>
    </row>
    <row r="401" spans="1:65" s="2" customFormat="1" ht="24.2" customHeight="1">
      <c r="A401" s="35"/>
      <c r="B401" s="36"/>
      <c r="C401" s="170" t="s">
        <v>560</v>
      </c>
      <c r="D401" s="170" t="s">
        <v>120</v>
      </c>
      <c r="E401" s="171" t="s">
        <v>561</v>
      </c>
      <c r="F401" s="172" t="s">
        <v>562</v>
      </c>
      <c r="G401" s="173" t="s">
        <v>235</v>
      </c>
      <c r="H401" s="174">
        <v>1348.638</v>
      </c>
      <c r="I401" s="175"/>
      <c r="J401" s="176">
        <f>ROUND(I401*H401,2)</f>
        <v>0</v>
      </c>
      <c r="K401" s="172" t="s">
        <v>124</v>
      </c>
      <c r="L401" s="40"/>
      <c r="M401" s="177" t="s">
        <v>19</v>
      </c>
      <c r="N401" s="178" t="s">
        <v>43</v>
      </c>
      <c r="O401" s="65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1" t="s">
        <v>125</v>
      </c>
      <c r="AT401" s="181" t="s">
        <v>120</v>
      </c>
      <c r="AU401" s="181" t="s">
        <v>82</v>
      </c>
      <c r="AY401" s="18" t="s">
        <v>118</v>
      </c>
      <c r="BE401" s="182">
        <f>IF(N401="základní",J401,0)</f>
        <v>0</v>
      </c>
      <c r="BF401" s="182">
        <f>IF(N401="snížená",J401,0)</f>
        <v>0</v>
      </c>
      <c r="BG401" s="182">
        <f>IF(N401="zákl. přenesená",J401,0)</f>
        <v>0</v>
      </c>
      <c r="BH401" s="182">
        <f>IF(N401="sníž. přenesená",J401,0)</f>
        <v>0</v>
      </c>
      <c r="BI401" s="182">
        <f>IF(N401="nulová",J401,0)</f>
        <v>0</v>
      </c>
      <c r="BJ401" s="18" t="s">
        <v>80</v>
      </c>
      <c r="BK401" s="182">
        <f>ROUND(I401*H401,2)</f>
        <v>0</v>
      </c>
      <c r="BL401" s="18" t="s">
        <v>125</v>
      </c>
      <c r="BM401" s="181" t="s">
        <v>563</v>
      </c>
    </row>
    <row r="402" spans="1:47" s="2" customFormat="1" ht="11.25">
      <c r="A402" s="35"/>
      <c r="B402" s="36"/>
      <c r="C402" s="37"/>
      <c r="D402" s="183" t="s">
        <v>127</v>
      </c>
      <c r="E402" s="37"/>
      <c r="F402" s="184" t="s">
        <v>564</v>
      </c>
      <c r="G402" s="37"/>
      <c r="H402" s="37"/>
      <c r="I402" s="185"/>
      <c r="J402" s="37"/>
      <c r="K402" s="37"/>
      <c r="L402" s="40"/>
      <c r="M402" s="186"/>
      <c r="N402" s="187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127</v>
      </c>
      <c r="AU402" s="18" t="s">
        <v>82</v>
      </c>
    </row>
    <row r="403" spans="2:51" s="13" customFormat="1" ht="11.25">
      <c r="B403" s="188"/>
      <c r="C403" s="189"/>
      <c r="D403" s="190" t="s">
        <v>129</v>
      </c>
      <c r="E403" s="191" t="s">
        <v>19</v>
      </c>
      <c r="F403" s="192" t="s">
        <v>565</v>
      </c>
      <c r="G403" s="189"/>
      <c r="H403" s="193">
        <v>0.164</v>
      </c>
      <c r="I403" s="194"/>
      <c r="J403" s="189"/>
      <c r="K403" s="189"/>
      <c r="L403" s="195"/>
      <c r="M403" s="196"/>
      <c r="N403" s="197"/>
      <c r="O403" s="197"/>
      <c r="P403" s="197"/>
      <c r="Q403" s="197"/>
      <c r="R403" s="197"/>
      <c r="S403" s="197"/>
      <c r="T403" s="198"/>
      <c r="AT403" s="199" t="s">
        <v>129</v>
      </c>
      <c r="AU403" s="199" t="s">
        <v>82</v>
      </c>
      <c r="AV403" s="13" t="s">
        <v>82</v>
      </c>
      <c r="AW403" s="13" t="s">
        <v>33</v>
      </c>
      <c r="AX403" s="13" t="s">
        <v>72</v>
      </c>
      <c r="AY403" s="199" t="s">
        <v>118</v>
      </c>
    </row>
    <row r="404" spans="2:51" s="13" customFormat="1" ht="11.25">
      <c r="B404" s="188"/>
      <c r="C404" s="189"/>
      <c r="D404" s="190" t="s">
        <v>129</v>
      </c>
      <c r="E404" s="191" t="s">
        <v>19</v>
      </c>
      <c r="F404" s="192" t="s">
        <v>566</v>
      </c>
      <c r="G404" s="189"/>
      <c r="H404" s="193">
        <v>5.76</v>
      </c>
      <c r="I404" s="194"/>
      <c r="J404" s="189"/>
      <c r="K404" s="189"/>
      <c r="L404" s="195"/>
      <c r="M404" s="196"/>
      <c r="N404" s="197"/>
      <c r="O404" s="197"/>
      <c r="P404" s="197"/>
      <c r="Q404" s="197"/>
      <c r="R404" s="197"/>
      <c r="S404" s="197"/>
      <c r="T404" s="198"/>
      <c r="AT404" s="199" t="s">
        <v>129</v>
      </c>
      <c r="AU404" s="199" t="s">
        <v>82</v>
      </c>
      <c r="AV404" s="13" t="s">
        <v>82</v>
      </c>
      <c r="AW404" s="13" t="s">
        <v>33</v>
      </c>
      <c r="AX404" s="13" t="s">
        <v>72</v>
      </c>
      <c r="AY404" s="199" t="s">
        <v>118</v>
      </c>
    </row>
    <row r="405" spans="2:51" s="13" customFormat="1" ht="11.25">
      <c r="B405" s="188"/>
      <c r="C405" s="189"/>
      <c r="D405" s="190" t="s">
        <v>129</v>
      </c>
      <c r="E405" s="191" t="s">
        <v>19</v>
      </c>
      <c r="F405" s="192" t="s">
        <v>567</v>
      </c>
      <c r="G405" s="189"/>
      <c r="H405" s="193">
        <v>62.234</v>
      </c>
      <c r="I405" s="194"/>
      <c r="J405" s="189"/>
      <c r="K405" s="189"/>
      <c r="L405" s="195"/>
      <c r="M405" s="196"/>
      <c r="N405" s="197"/>
      <c r="O405" s="197"/>
      <c r="P405" s="197"/>
      <c r="Q405" s="197"/>
      <c r="R405" s="197"/>
      <c r="S405" s="197"/>
      <c r="T405" s="198"/>
      <c r="AT405" s="199" t="s">
        <v>129</v>
      </c>
      <c r="AU405" s="199" t="s">
        <v>82</v>
      </c>
      <c r="AV405" s="13" t="s">
        <v>82</v>
      </c>
      <c r="AW405" s="13" t="s">
        <v>33</v>
      </c>
      <c r="AX405" s="13" t="s">
        <v>72</v>
      </c>
      <c r="AY405" s="199" t="s">
        <v>118</v>
      </c>
    </row>
    <row r="406" spans="2:51" s="13" customFormat="1" ht="11.25">
      <c r="B406" s="188"/>
      <c r="C406" s="189"/>
      <c r="D406" s="190" t="s">
        <v>129</v>
      </c>
      <c r="E406" s="191" t="s">
        <v>19</v>
      </c>
      <c r="F406" s="192" t="s">
        <v>568</v>
      </c>
      <c r="G406" s="189"/>
      <c r="H406" s="193">
        <v>1125</v>
      </c>
      <c r="I406" s="194"/>
      <c r="J406" s="189"/>
      <c r="K406" s="189"/>
      <c r="L406" s="195"/>
      <c r="M406" s="196"/>
      <c r="N406" s="197"/>
      <c r="O406" s="197"/>
      <c r="P406" s="197"/>
      <c r="Q406" s="197"/>
      <c r="R406" s="197"/>
      <c r="S406" s="197"/>
      <c r="T406" s="198"/>
      <c r="AT406" s="199" t="s">
        <v>129</v>
      </c>
      <c r="AU406" s="199" t="s">
        <v>82</v>
      </c>
      <c r="AV406" s="13" t="s">
        <v>82</v>
      </c>
      <c r="AW406" s="13" t="s">
        <v>33</v>
      </c>
      <c r="AX406" s="13" t="s">
        <v>72</v>
      </c>
      <c r="AY406" s="199" t="s">
        <v>118</v>
      </c>
    </row>
    <row r="407" spans="2:51" s="13" customFormat="1" ht="11.25">
      <c r="B407" s="188"/>
      <c r="C407" s="189"/>
      <c r="D407" s="190" t="s">
        <v>129</v>
      </c>
      <c r="E407" s="191" t="s">
        <v>19</v>
      </c>
      <c r="F407" s="192" t="s">
        <v>569</v>
      </c>
      <c r="G407" s="189"/>
      <c r="H407" s="193">
        <v>30.48</v>
      </c>
      <c r="I407" s="194"/>
      <c r="J407" s="189"/>
      <c r="K407" s="189"/>
      <c r="L407" s="195"/>
      <c r="M407" s="196"/>
      <c r="N407" s="197"/>
      <c r="O407" s="197"/>
      <c r="P407" s="197"/>
      <c r="Q407" s="197"/>
      <c r="R407" s="197"/>
      <c r="S407" s="197"/>
      <c r="T407" s="198"/>
      <c r="AT407" s="199" t="s">
        <v>129</v>
      </c>
      <c r="AU407" s="199" t="s">
        <v>82</v>
      </c>
      <c r="AV407" s="13" t="s">
        <v>82</v>
      </c>
      <c r="AW407" s="13" t="s">
        <v>33</v>
      </c>
      <c r="AX407" s="13" t="s">
        <v>72</v>
      </c>
      <c r="AY407" s="199" t="s">
        <v>118</v>
      </c>
    </row>
    <row r="408" spans="2:51" s="13" customFormat="1" ht="11.25">
      <c r="B408" s="188"/>
      <c r="C408" s="189"/>
      <c r="D408" s="190" t="s">
        <v>129</v>
      </c>
      <c r="E408" s="191" t="s">
        <v>19</v>
      </c>
      <c r="F408" s="192" t="s">
        <v>570</v>
      </c>
      <c r="G408" s="189"/>
      <c r="H408" s="193">
        <v>125</v>
      </c>
      <c r="I408" s="194"/>
      <c r="J408" s="189"/>
      <c r="K408" s="189"/>
      <c r="L408" s="195"/>
      <c r="M408" s="196"/>
      <c r="N408" s="197"/>
      <c r="O408" s="197"/>
      <c r="P408" s="197"/>
      <c r="Q408" s="197"/>
      <c r="R408" s="197"/>
      <c r="S408" s="197"/>
      <c r="T408" s="198"/>
      <c r="AT408" s="199" t="s">
        <v>129</v>
      </c>
      <c r="AU408" s="199" t="s">
        <v>82</v>
      </c>
      <c r="AV408" s="13" t="s">
        <v>82</v>
      </c>
      <c r="AW408" s="13" t="s">
        <v>33</v>
      </c>
      <c r="AX408" s="13" t="s">
        <v>72</v>
      </c>
      <c r="AY408" s="199" t="s">
        <v>118</v>
      </c>
    </row>
    <row r="409" spans="2:51" s="15" customFormat="1" ht="11.25">
      <c r="B409" s="210"/>
      <c r="C409" s="211"/>
      <c r="D409" s="190" t="s">
        <v>129</v>
      </c>
      <c r="E409" s="212" t="s">
        <v>19</v>
      </c>
      <c r="F409" s="213" t="s">
        <v>189</v>
      </c>
      <c r="G409" s="211"/>
      <c r="H409" s="214">
        <v>1348.638</v>
      </c>
      <c r="I409" s="215"/>
      <c r="J409" s="211"/>
      <c r="K409" s="211"/>
      <c r="L409" s="216"/>
      <c r="M409" s="217"/>
      <c r="N409" s="218"/>
      <c r="O409" s="218"/>
      <c r="P409" s="218"/>
      <c r="Q409" s="218"/>
      <c r="R409" s="218"/>
      <c r="S409" s="218"/>
      <c r="T409" s="219"/>
      <c r="AT409" s="220" t="s">
        <v>129</v>
      </c>
      <c r="AU409" s="220" t="s">
        <v>82</v>
      </c>
      <c r="AV409" s="15" t="s">
        <v>125</v>
      </c>
      <c r="AW409" s="15" t="s">
        <v>33</v>
      </c>
      <c r="AX409" s="15" t="s">
        <v>80</v>
      </c>
      <c r="AY409" s="220" t="s">
        <v>118</v>
      </c>
    </row>
    <row r="410" spans="1:65" s="2" customFormat="1" ht="24.2" customHeight="1">
      <c r="A410" s="35"/>
      <c r="B410" s="36"/>
      <c r="C410" s="170" t="s">
        <v>571</v>
      </c>
      <c r="D410" s="170" t="s">
        <v>120</v>
      </c>
      <c r="E410" s="171" t="s">
        <v>572</v>
      </c>
      <c r="F410" s="172" t="s">
        <v>248</v>
      </c>
      <c r="G410" s="173" t="s">
        <v>235</v>
      </c>
      <c r="H410" s="174">
        <v>376.83</v>
      </c>
      <c r="I410" s="175"/>
      <c r="J410" s="176">
        <f>ROUND(I410*H410,2)</f>
        <v>0</v>
      </c>
      <c r="K410" s="172" t="s">
        <v>124</v>
      </c>
      <c r="L410" s="40"/>
      <c r="M410" s="177" t="s">
        <v>19</v>
      </c>
      <c r="N410" s="178" t="s">
        <v>43</v>
      </c>
      <c r="O410" s="65"/>
      <c r="P410" s="179">
        <f>O410*H410</f>
        <v>0</v>
      </c>
      <c r="Q410" s="179">
        <v>0</v>
      </c>
      <c r="R410" s="179">
        <f>Q410*H410</f>
        <v>0</v>
      </c>
      <c r="S410" s="179">
        <v>0</v>
      </c>
      <c r="T410" s="180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1" t="s">
        <v>125</v>
      </c>
      <c r="AT410" s="181" t="s">
        <v>120</v>
      </c>
      <c r="AU410" s="181" t="s">
        <v>82</v>
      </c>
      <c r="AY410" s="18" t="s">
        <v>118</v>
      </c>
      <c r="BE410" s="182">
        <f>IF(N410="základní",J410,0)</f>
        <v>0</v>
      </c>
      <c r="BF410" s="182">
        <f>IF(N410="snížená",J410,0)</f>
        <v>0</v>
      </c>
      <c r="BG410" s="182">
        <f>IF(N410="zákl. přenesená",J410,0)</f>
        <v>0</v>
      </c>
      <c r="BH410" s="182">
        <f>IF(N410="sníž. přenesená",J410,0)</f>
        <v>0</v>
      </c>
      <c r="BI410" s="182">
        <f>IF(N410="nulová",J410,0)</f>
        <v>0</v>
      </c>
      <c r="BJ410" s="18" t="s">
        <v>80</v>
      </c>
      <c r="BK410" s="182">
        <f>ROUND(I410*H410,2)</f>
        <v>0</v>
      </c>
      <c r="BL410" s="18" t="s">
        <v>125</v>
      </c>
      <c r="BM410" s="181" t="s">
        <v>573</v>
      </c>
    </row>
    <row r="411" spans="1:47" s="2" customFormat="1" ht="11.25">
      <c r="A411" s="35"/>
      <c r="B411" s="36"/>
      <c r="C411" s="37"/>
      <c r="D411" s="183" t="s">
        <v>127</v>
      </c>
      <c r="E411" s="37"/>
      <c r="F411" s="184" t="s">
        <v>574</v>
      </c>
      <c r="G411" s="37"/>
      <c r="H411" s="37"/>
      <c r="I411" s="185"/>
      <c r="J411" s="37"/>
      <c r="K411" s="37"/>
      <c r="L411" s="40"/>
      <c r="M411" s="186"/>
      <c r="N411" s="187"/>
      <c r="O411" s="65"/>
      <c r="P411" s="65"/>
      <c r="Q411" s="65"/>
      <c r="R411" s="65"/>
      <c r="S411" s="65"/>
      <c r="T411" s="66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127</v>
      </c>
      <c r="AU411" s="18" t="s">
        <v>82</v>
      </c>
    </row>
    <row r="412" spans="2:51" s="13" customFormat="1" ht="11.25">
      <c r="B412" s="188"/>
      <c r="C412" s="189"/>
      <c r="D412" s="190" t="s">
        <v>129</v>
      </c>
      <c r="E412" s="191" t="s">
        <v>19</v>
      </c>
      <c r="F412" s="192" t="s">
        <v>331</v>
      </c>
      <c r="G412" s="189"/>
      <c r="H412" s="193">
        <v>34</v>
      </c>
      <c r="I412" s="194"/>
      <c r="J412" s="189"/>
      <c r="K412" s="189"/>
      <c r="L412" s="195"/>
      <c r="M412" s="196"/>
      <c r="N412" s="197"/>
      <c r="O412" s="197"/>
      <c r="P412" s="197"/>
      <c r="Q412" s="197"/>
      <c r="R412" s="197"/>
      <c r="S412" s="197"/>
      <c r="T412" s="198"/>
      <c r="AT412" s="199" t="s">
        <v>129</v>
      </c>
      <c r="AU412" s="199" t="s">
        <v>82</v>
      </c>
      <c r="AV412" s="13" t="s">
        <v>82</v>
      </c>
      <c r="AW412" s="13" t="s">
        <v>33</v>
      </c>
      <c r="AX412" s="13" t="s">
        <v>72</v>
      </c>
      <c r="AY412" s="199" t="s">
        <v>118</v>
      </c>
    </row>
    <row r="413" spans="2:51" s="13" customFormat="1" ht="11.25">
      <c r="B413" s="188"/>
      <c r="C413" s="189"/>
      <c r="D413" s="190" t="s">
        <v>129</v>
      </c>
      <c r="E413" s="191" t="s">
        <v>19</v>
      </c>
      <c r="F413" s="192" t="s">
        <v>575</v>
      </c>
      <c r="G413" s="189"/>
      <c r="H413" s="193">
        <v>36.83</v>
      </c>
      <c r="I413" s="194"/>
      <c r="J413" s="189"/>
      <c r="K413" s="189"/>
      <c r="L413" s="195"/>
      <c r="M413" s="196"/>
      <c r="N413" s="197"/>
      <c r="O413" s="197"/>
      <c r="P413" s="197"/>
      <c r="Q413" s="197"/>
      <c r="R413" s="197"/>
      <c r="S413" s="197"/>
      <c r="T413" s="198"/>
      <c r="AT413" s="199" t="s">
        <v>129</v>
      </c>
      <c r="AU413" s="199" t="s">
        <v>82</v>
      </c>
      <c r="AV413" s="13" t="s">
        <v>82</v>
      </c>
      <c r="AW413" s="13" t="s">
        <v>33</v>
      </c>
      <c r="AX413" s="13" t="s">
        <v>72</v>
      </c>
      <c r="AY413" s="199" t="s">
        <v>118</v>
      </c>
    </row>
    <row r="414" spans="2:51" s="13" customFormat="1" ht="11.25">
      <c r="B414" s="188"/>
      <c r="C414" s="189"/>
      <c r="D414" s="190" t="s">
        <v>129</v>
      </c>
      <c r="E414" s="191" t="s">
        <v>19</v>
      </c>
      <c r="F414" s="192" t="s">
        <v>576</v>
      </c>
      <c r="G414" s="189"/>
      <c r="H414" s="193">
        <v>306</v>
      </c>
      <c r="I414" s="194"/>
      <c r="J414" s="189"/>
      <c r="K414" s="189"/>
      <c r="L414" s="195"/>
      <c r="M414" s="196"/>
      <c r="N414" s="197"/>
      <c r="O414" s="197"/>
      <c r="P414" s="197"/>
      <c r="Q414" s="197"/>
      <c r="R414" s="197"/>
      <c r="S414" s="197"/>
      <c r="T414" s="198"/>
      <c r="AT414" s="199" t="s">
        <v>129</v>
      </c>
      <c r="AU414" s="199" t="s">
        <v>82</v>
      </c>
      <c r="AV414" s="13" t="s">
        <v>82</v>
      </c>
      <c r="AW414" s="13" t="s">
        <v>33</v>
      </c>
      <c r="AX414" s="13" t="s">
        <v>72</v>
      </c>
      <c r="AY414" s="199" t="s">
        <v>118</v>
      </c>
    </row>
    <row r="415" spans="2:51" s="15" customFormat="1" ht="11.25">
      <c r="B415" s="210"/>
      <c r="C415" s="211"/>
      <c r="D415" s="190" t="s">
        <v>129</v>
      </c>
      <c r="E415" s="212" t="s">
        <v>19</v>
      </c>
      <c r="F415" s="213" t="s">
        <v>189</v>
      </c>
      <c r="G415" s="211"/>
      <c r="H415" s="214">
        <v>376.83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129</v>
      </c>
      <c r="AU415" s="220" t="s">
        <v>82</v>
      </c>
      <c r="AV415" s="15" t="s">
        <v>125</v>
      </c>
      <c r="AW415" s="15" t="s">
        <v>33</v>
      </c>
      <c r="AX415" s="15" t="s">
        <v>80</v>
      </c>
      <c r="AY415" s="220" t="s">
        <v>118</v>
      </c>
    </row>
    <row r="416" spans="1:65" s="2" customFormat="1" ht="24.2" customHeight="1">
      <c r="A416" s="35"/>
      <c r="B416" s="36"/>
      <c r="C416" s="170" t="s">
        <v>577</v>
      </c>
      <c r="D416" s="170" t="s">
        <v>120</v>
      </c>
      <c r="E416" s="171" t="s">
        <v>578</v>
      </c>
      <c r="F416" s="172" t="s">
        <v>579</v>
      </c>
      <c r="G416" s="173" t="s">
        <v>235</v>
      </c>
      <c r="H416" s="174">
        <v>266.732</v>
      </c>
      <c r="I416" s="175"/>
      <c r="J416" s="176">
        <f>ROUND(I416*H416,2)</f>
        <v>0</v>
      </c>
      <c r="K416" s="172" t="s">
        <v>124</v>
      </c>
      <c r="L416" s="40"/>
      <c r="M416" s="177" t="s">
        <v>19</v>
      </c>
      <c r="N416" s="178" t="s">
        <v>43</v>
      </c>
      <c r="O416" s="65"/>
      <c r="P416" s="179">
        <f>O416*H416</f>
        <v>0</v>
      </c>
      <c r="Q416" s="179">
        <v>0</v>
      </c>
      <c r="R416" s="179">
        <f>Q416*H416</f>
        <v>0</v>
      </c>
      <c r="S416" s="179">
        <v>0</v>
      </c>
      <c r="T416" s="180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1" t="s">
        <v>125</v>
      </c>
      <c r="AT416" s="181" t="s">
        <v>120</v>
      </c>
      <c r="AU416" s="181" t="s">
        <v>82</v>
      </c>
      <c r="AY416" s="18" t="s">
        <v>118</v>
      </c>
      <c r="BE416" s="182">
        <f>IF(N416="základní",J416,0)</f>
        <v>0</v>
      </c>
      <c r="BF416" s="182">
        <f>IF(N416="snížená",J416,0)</f>
        <v>0</v>
      </c>
      <c r="BG416" s="182">
        <f>IF(N416="zákl. přenesená",J416,0)</f>
        <v>0</v>
      </c>
      <c r="BH416" s="182">
        <f>IF(N416="sníž. přenesená",J416,0)</f>
        <v>0</v>
      </c>
      <c r="BI416" s="182">
        <f>IF(N416="nulová",J416,0)</f>
        <v>0</v>
      </c>
      <c r="BJ416" s="18" t="s">
        <v>80</v>
      </c>
      <c r="BK416" s="182">
        <f>ROUND(I416*H416,2)</f>
        <v>0</v>
      </c>
      <c r="BL416" s="18" t="s">
        <v>125</v>
      </c>
      <c r="BM416" s="181" t="s">
        <v>580</v>
      </c>
    </row>
    <row r="417" spans="1:47" s="2" customFormat="1" ht="11.25">
      <c r="A417" s="35"/>
      <c r="B417" s="36"/>
      <c r="C417" s="37"/>
      <c r="D417" s="183" t="s">
        <v>127</v>
      </c>
      <c r="E417" s="37"/>
      <c r="F417" s="184" t="s">
        <v>581</v>
      </c>
      <c r="G417" s="37"/>
      <c r="H417" s="37"/>
      <c r="I417" s="185"/>
      <c r="J417" s="37"/>
      <c r="K417" s="37"/>
      <c r="L417" s="40"/>
      <c r="M417" s="186"/>
      <c r="N417" s="187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127</v>
      </c>
      <c r="AU417" s="18" t="s">
        <v>82</v>
      </c>
    </row>
    <row r="418" spans="2:51" s="13" customFormat="1" ht="11.25">
      <c r="B418" s="188"/>
      <c r="C418" s="189"/>
      <c r="D418" s="190" t="s">
        <v>129</v>
      </c>
      <c r="E418" s="191" t="s">
        <v>19</v>
      </c>
      <c r="F418" s="192" t="s">
        <v>244</v>
      </c>
      <c r="G418" s="189"/>
      <c r="H418" s="193">
        <v>207</v>
      </c>
      <c r="I418" s="194"/>
      <c r="J418" s="189"/>
      <c r="K418" s="189"/>
      <c r="L418" s="195"/>
      <c r="M418" s="196"/>
      <c r="N418" s="197"/>
      <c r="O418" s="197"/>
      <c r="P418" s="197"/>
      <c r="Q418" s="197"/>
      <c r="R418" s="197"/>
      <c r="S418" s="197"/>
      <c r="T418" s="198"/>
      <c r="AT418" s="199" t="s">
        <v>129</v>
      </c>
      <c r="AU418" s="199" t="s">
        <v>82</v>
      </c>
      <c r="AV418" s="13" t="s">
        <v>82</v>
      </c>
      <c r="AW418" s="13" t="s">
        <v>33</v>
      </c>
      <c r="AX418" s="13" t="s">
        <v>72</v>
      </c>
      <c r="AY418" s="199" t="s">
        <v>118</v>
      </c>
    </row>
    <row r="419" spans="2:51" s="13" customFormat="1" ht="11.25">
      <c r="B419" s="188"/>
      <c r="C419" s="189"/>
      <c r="D419" s="190" t="s">
        <v>129</v>
      </c>
      <c r="E419" s="191" t="s">
        <v>19</v>
      </c>
      <c r="F419" s="192" t="s">
        <v>582</v>
      </c>
      <c r="G419" s="189"/>
      <c r="H419" s="193">
        <v>19.6</v>
      </c>
      <c r="I419" s="194"/>
      <c r="J419" s="189"/>
      <c r="K419" s="189"/>
      <c r="L419" s="195"/>
      <c r="M419" s="196"/>
      <c r="N419" s="197"/>
      <c r="O419" s="197"/>
      <c r="P419" s="197"/>
      <c r="Q419" s="197"/>
      <c r="R419" s="197"/>
      <c r="S419" s="197"/>
      <c r="T419" s="198"/>
      <c r="AT419" s="199" t="s">
        <v>129</v>
      </c>
      <c r="AU419" s="199" t="s">
        <v>82</v>
      </c>
      <c r="AV419" s="13" t="s">
        <v>82</v>
      </c>
      <c r="AW419" s="13" t="s">
        <v>33</v>
      </c>
      <c r="AX419" s="13" t="s">
        <v>72</v>
      </c>
      <c r="AY419" s="199" t="s">
        <v>118</v>
      </c>
    </row>
    <row r="420" spans="2:51" s="13" customFormat="1" ht="11.25">
      <c r="B420" s="188"/>
      <c r="C420" s="189"/>
      <c r="D420" s="190" t="s">
        <v>129</v>
      </c>
      <c r="E420" s="191" t="s">
        <v>19</v>
      </c>
      <c r="F420" s="192" t="s">
        <v>583</v>
      </c>
      <c r="G420" s="189"/>
      <c r="H420" s="193">
        <v>40.132</v>
      </c>
      <c r="I420" s="194"/>
      <c r="J420" s="189"/>
      <c r="K420" s="189"/>
      <c r="L420" s="195"/>
      <c r="M420" s="196"/>
      <c r="N420" s="197"/>
      <c r="O420" s="197"/>
      <c r="P420" s="197"/>
      <c r="Q420" s="197"/>
      <c r="R420" s="197"/>
      <c r="S420" s="197"/>
      <c r="T420" s="198"/>
      <c r="AT420" s="199" t="s">
        <v>129</v>
      </c>
      <c r="AU420" s="199" t="s">
        <v>82</v>
      </c>
      <c r="AV420" s="13" t="s">
        <v>82</v>
      </c>
      <c r="AW420" s="13" t="s">
        <v>33</v>
      </c>
      <c r="AX420" s="13" t="s">
        <v>72</v>
      </c>
      <c r="AY420" s="199" t="s">
        <v>118</v>
      </c>
    </row>
    <row r="421" spans="2:51" s="15" customFormat="1" ht="11.25">
      <c r="B421" s="210"/>
      <c r="C421" s="211"/>
      <c r="D421" s="190" t="s">
        <v>129</v>
      </c>
      <c r="E421" s="212" t="s">
        <v>19</v>
      </c>
      <c r="F421" s="213" t="s">
        <v>189</v>
      </c>
      <c r="G421" s="211"/>
      <c r="H421" s="214">
        <v>266.732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129</v>
      </c>
      <c r="AU421" s="220" t="s">
        <v>82</v>
      </c>
      <c r="AV421" s="15" t="s">
        <v>125</v>
      </c>
      <c r="AW421" s="15" t="s">
        <v>33</v>
      </c>
      <c r="AX421" s="15" t="s">
        <v>80</v>
      </c>
      <c r="AY421" s="220" t="s">
        <v>118</v>
      </c>
    </row>
    <row r="422" spans="2:63" s="12" customFormat="1" ht="22.9" customHeight="1">
      <c r="B422" s="154"/>
      <c r="C422" s="155"/>
      <c r="D422" s="156" t="s">
        <v>71</v>
      </c>
      <c r="E422" s="168" t="s">
        <v>584</v>
      </c>
      <c r="F422" s="168" t="s">
        <v>585</v>
      </c>
      <c r="G422" s="155"/>
      <c r="H422" s="155"/>
      <c r="I422" s="158"/>
      <c r="J422" s="169">
        <f>BK422</f>
        <v>0</v>
      </c>
      <c r="K422" s="155"/>
      <c r="L422" s="160"/>
      <c r="M422" s="161"/>
      <c r="N422" s="162"/>
      <c r="O422" s="162"/>
      <c r="P422" s="163">
        <f>SUM(P423:P424)</f>
        <v>0</v>
      </c>
      <c r="Q422" s="162"/>
      <c r="R422" s="163">
        <f>SUM(R423:R424)</f>
        <v>0</v>
      </c>
      <c r="S422" s="162"/>
      <c r="T422" s="164">
        <f>SUM(T423:T424)</f>
        <v>0</v>
      </c>
      <c r="AR422" s="165" t="s">
        <v>80</v>
      </c>
      <c r="AT422" s="166" t="s">
        <v>71</v>
      </c>
      <c r="AU422" s="166" t="s">
        <v>80</v>
      </c>
      <c r="AY422" s="165" t="s">
        <v>118</v>
      </c>
      <c r="BK422" s="167">
        <f>SUM(BK423:BK424)</f>
        <v>0</v>
      </c>
    </row>
    <row r="423" spans="1:65" s="2" customFormat="1" ht="24.2" customHeight="1">
      <c r="A423" s="35"/>
      <c r="B423" s="36"/>
      <c r="C423" s="170" t="s">
        <v>586</v>
      </c>
      <c r="D423" s="170" t="s">
        <v>120</v>
      </c>
      <c r="E423" s="171" t="s">
        <v>587</v>
      </c>
      <c r="F423" s="172" t="s">
        <v>588</v>
      </c>
      <c r="G423" s="173" t="s">
        <v>235</v>
      </c>
      <c r="H423" s="174">
        <v>3697.921</v>
      </c>
      <c r="I423" s="175"/>
      <c r="J423" s="176">
        <f>ROUND(I423*H423,2)</f>
        <v>0</v>
      </c>
      <c r="K423" s="172" t="s">
        <v>124</v>
      </c>
      <c r="L423" s="40"/>
      <c r="M423" s="177" t="s">
        <v>19</v>
      </c>
      <c r="N423" s="178" t="s">
        <v>43</v>
      </c>
      <c r="O423" s="65"/>
      <c r="P423" s="179">
        <f>O423*H423</f>
        <v>0</v>
      </c>
      <c r="Q423" s="179">
        <v>0</v>
      </c>
      <c r="R423" s="179">
        <f>Q423*H423</f>
        <v>0</v>
      </c>
      <c r="S423" s="179">
        <v>0</v>
      </c>
      <c r="T423" s="180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1" t="s">
        <v>125</v>
      </c>
      <c r="AT423" s="181" t="s">
        <v>120</v>
      </c>
      <c r="AU423" s="181" t="s">
        <v>82</v>
      </c>
      <c r="AY423" s="18" t="s">
        <v>118</v>
      </c>
      <c r="BE423" s="182">
        <f>IF(N423="základní",J423,0)</f>
        <v>0</v>
      </c>
      <c r="BF423" s="182">
        <f>IF(N423="snížená",J423,0)</f>
        <v>0</v>
      </c>
      <c r="BG423" s="182">
        <f>IF(N423="zákl. přenesená",J423,0)</f>
        <v>0</v>
      </c>
      <c r="BH423" s="182">
        <f>IF(N423="sníž. přenesená",J423,0)</f>
        <v>0</v>
      </c>
      <c r="BI423" s="182">
        <f>IF(N423="nulová",J423,0)</f>
        <v>0</v>
      </c>
      <c r="BJ423" s="18" t="s">
        <v>80</v>
      </c>
      <c r="BK423" s="182">
        <f>ROUND(I423*H423,2)</f>
        <v>0</v>
      </c>
      <c r="BL423" s="18" t="s">
        <v>125</v>
      </c>
      <c r="BM423" s="181" t="s">
        <v>589</v>
      </c>
    </row>
    <row r="424" spans="1:47" s="2" customFormat="1" ht="11.25">
      <c r="A424" s="35"/>
      <c r="B424" s="36"/>
      <c r="C424" s="37"/>
      <c r="D424" s="183" t="s">
        <v>127</v>
      </c>
      <c r="E424" s="37"/>
      <c r="F424" s="184" t="s">
        <v>590</v>
      </c>
      <c r="G424" s="37"/>
      <c r="H424" s="37"/>
      <c r="I424" s="185"/>
      <c r="J424" s="37"/>
      <c r="K424" s="37"/>
      <c r="L424" s="40"/>
      <c r="M424" s="186"/>
      <c r="N424" s="187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127</v>
      </c>
      <c r="AU424" s="18" t="s">
        <v>82</v>
      </c>
    </row>
    <row r="425" spans="2:63" s="12" customFormat="1" ht="25.9" customHeight="1">
      <c r="B425" s="154"/>
      <c r="C425" s="155"/>
      <c r="D425" s="156" t="s">
        <v>71</v>
      </c>
      <c r="E425" s="157" t="s">
        <v>591</v>
      </c>
      <c r="F425" s="157" t="s">
        <v>592</v>
      </c>
      <c r="G425" s="155"/>
      <c r="H425" s="155"/>
      <c r="I425" s="158"/>
      <c r="J425" s="159">
        <f>BK425</f>
        <v>0</v>
      </c>
      <c r="K425" s="155"/>
      <c r="L425" s="160"/>
      <c r="M425" s="161"/>
      <c r="N425" s="162"/>
      <c r="O425" s="162"/>
      <c r="P425" s="163">
        <f>SUM(P426:P427)</f>
        <v>0</v>
      </c>
      <c r="Q425" s="162"/>
      <c r="R425" s="163">
        <f>SUM(R426:R427)</f>
        <v>0</v>
      </c>
      <c r="S425" s="162"/>
      <c r="T425" s="164">
        <f>SUM(T426:T427)</f>
        <v>0</v>
      </c>
      <c r="AR425" s="165" t="s">
        <v>125</v>
      </c>
      <c r="AT425" s="166" t="s">
        <v>71</v>
      </c>
      <c r="AU425" s="166" t="s">
        <v>72</v>
      </c>
      <c r="AY425" s="165" t="s">
        <v>118</v>
      </c>
      <c r="BK425" s="167">
        <f>SUM(BK426:BK427)</f>
        <v>0</v>
      </c>
    </row>
    <row r="426" spans="1:65" s="2" customFormat="1" ht="16.5" customHeight="1">
      <c r="A426" s="35"/>
      <c r="B426" s="36"/>
      <c r="C426" s="170" t="s">
        <v>593</v>
      </c>
      <c r="D426" s="170" t="s">
        <v>120</v>
      </c>
      <c r="E426" s="171" t="s">
        <v>594</v>
      </c>
      <c r="F426" s="172" t="s">
        <v>595</v>
      </c>
      <c r="G426" s="173" t="s">
        <v>596</v>
      </c>
      <c r="H426" s="174">
        <v>20</v>
      </c>
      <c r="I426" s="175"/>
      <c r="J426" s="176">
        <f>ROUND(I426*H426,2)</f>
        <v>0</v>
      </c>
      <c r="K426" s="172" t="s">
        <v>124</v>
      </c>
      <c r="L426" s="40"/>
      <c r="M426" s="177" t="s">
        <v>19</v>
      </c>
      <c r="N426" s="178" t="s">
        <v>43</v>
      </c>
      <c r="O426" s="65"/>
      <c r="P426" s="179">
        <f>O426*H426</f>
        <v>0</v>
      </c>
      <c r="Q426" s="179">
        <v>0</v>
      </c>
      <c r="R426" s="179">
        <f>Q426*H426</f>
        <v>0</v>
      </c>
      <c r="S426" s="179">
        <v>0</v>
      </c>
      <c r="T426" s="180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1" t="s">
        <v>597</v>
      </c>
      <c r="AT426" s="181" t="s">
        <v>120</v>
      </c>
      <c r="AU426" s="181" t="s">
        <v>80</v>
      </c>
      <c r="AY426" s="18" t="s">
        <v>118</v>
      </c>
      <c r="BE426" s="182">
        <f>IF(N426="základní",J426,0)</f>
        <v>0</v>
      </c>
      <c r="BF426" s="182">
        <f>IF(N426="snížená",J426,0)</f>
        <v>0</v>
      </c>
      <c r="BG426" s="182">
        <f>IF(N426="zákl. přenesená",J426,0)</f>
        <v>0</v>
      </c>
      <c r="BH426" s="182">
        <f>IF(N426="sníž. přenesená",J426,0)</f>
        <v>0</v>
      </c>
      <c r="BI426" s="182">
        <f>IF(N426="nulová",J426,0)</f>
        <v>0</v>
      </c>
      <c r="BJ426" s="18" t="s">
        <v>80</v>
      </c>
      <c r="BK426" s="182">
        <f>ROUND(I426*H426,2)</f>
        <v>0</v>
      </c>
      <c r="BL426" s="18" t="s">
        <v>597</v>
      </c>
      <c r="BM426" s="181" t="s">
        <v>598</v>
      </c>
    </row>
    <row r="427" spans="1:47" s="2" customFormat="1" ht="11.25">
      <c r="A427" s="35"/>
      <c r="B427" s="36"/>
      <c r="C427" s="37"/>
      <c r="D427" s="183" t="s">
        <v>127</v>
      </c>
      <c r="E427" s="37"/>
      <c r="F427" s="184" t="s">
        <v>599</v>
      </c>
      <c r="G427" s="37"/>
      <c r="H427" s="37"/>
      <c r="I427" s="185"/>
      <c r="J427" s="37"/>
      <c r="K427" s="37"/>
      <c r="L427" s="40"/>
      <c r="M427" s="186"/>
      <c r="N427" s="187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127</v>
      </c>
      <c r="AU427" s="18" t="s">
        <v>80</v>
      </c>
    </row>
    <row r="428" spans="2:63" s="12" customFormat="1" ht="25.9" customHeight="1">
      <c r="B428" s="154"/>
      <c r="C428" s="155"/>
      <c r="D428" s="156" t="s">
        <v>71</v>
      </c>
      <c r="E428" s="157" t="s">
        <v>600</v>
      </c>
      <c r="F428" s="157" t="s">
        <v>601</v>
      </c>
      <c r="G428" s="155"/>
      <c r="H428" s="155"/>
      <c r="I428" s="158"/>
      <c r="J428" s="159">
        <f>BK428</f>
        <v>0</v>
      </c>
      <c r="K428" s="155"/>
      <c r="L428" s="160"/>
      <c r="M428" s="161"/>
      <c r="N428" s="162"/>
      <c r="O428" s="162"/>
      <c r="P428" s="163">
        <f>P429+P442+P450</f>
        <v>0</v>
      </c>
      <c r="Q428" s="162"/>
      <c r="R428" s="163">
        <f>R429+R442+R450</f>
        <v>0</v>
      </c>
      <c r="S428" s="162"/>
      <c r="T428" s="164">
        <f>T429+T442+T450</f>
        <v>0</v>
      </c>
      <c r="AR428" s="165" t="s">
        <v>147</v>
      </c>
      <c r="AT428" s="166" t="s">
        <v>71</v>
      </c>
      <c r="AU428" s="166" t="s">
        <v>72</v>
      </c>
      <c r="AY428" s="165" t="s">
        <v>118</v>
      </c>
      <c r="BK428" s="167">
        <f>BK429+BK442+BK450</f>
        <v>0</v>
      </c>
    </row>
    <row r="429" spans="2:63" s="12" customFormat="1" ht="22.9" customHeight="1">
      <c r="B429" s="154"/>
      <c r="C429" s="155"/>
      <c r="D429" s="156" t="s">
        <v>71</v>
      </c>
      <c r="E429" s="168" t="s">
        <v>602</v>
      </c>
      <c r="F429" s="168" t="s">
        <v>603</v>
      </c>
      <c r="G429" s="155"/>
      <c r="H429" s="155"/>
      <c r="I429" s="158"/>
      <c r="J429" s="169">
        <f>BK429</f>
        <v>0</v>
      </c>
      <c r="K429" s="155"/>
      <c r="L429" s="160"/>
      <c r="M429" s="161"/>
      <c r="N429" s="162"/>
      <c r="O429" s="162"/>
      <c r="P429" s="163">
        <f>SUM(P430:P441)</f>
        <v>0</v>
      </c>
      <c r="Q429" s="162"/>
      <c r="R429" s="163">
        <f>SUM(R430:R441)</f>
        <v>0</v>
      </c>
      <c r="S429" s="162"/>
      <c r="T429" s="164">
        <f>SUM(T430:T441)</f>
        <v>0</v>
      </c>
      <c r="AR429" s="165" t="s">
        <v>147</v>
      </c>
      <c r="AT429" s="166" t="s">
        <v>71</v>
      </c>
      <c r="AU429" s="166" t="s">
        <v>80</v>
      </c>
      <c r="AY429" s="165" t="s">
        <v>118</v>
      </c>
      <c r="BK429" s="167">
        <f>SUM(BK430:BK441)</f>
        <v>0</v>
      </c>
    </row>
    <row r="430" spans="1:65" s="2" customFormat="1" ht="16.5" customHeight="1">
      <c r="A430" s="35"/>
      <c r="B430" s="36"/>
      <c r="C430" s="170" t="s">
        <v>604</v>
      </c>
      <c r="D430" s="170" t="s">
        <v>120</v>
      </c>
      <c r="E430" s="171" t="s">
        <v>605</v>
      </c>
      <c r="F430" s="172" t="s">
        <v>606</v>
      </c>
      <c r="G430" s="173" t="s">
        <v>607</v>
      </c>
      <c r="H430" s="174">
        <v>10</v>
      </c>
      <c r="I430" s="175"/>
      <c r="J430" s="176">
        <f>ROUND(I430*H430,2)</f>
        <v>0</v>
      </c>
      <c r="K430" s="172" t="s">
        <v>19</v>
      </c>
      <c r="L430" s="40"/>
      <c r="M430" s="177" t="s">
        <v>19</v>
      </c>
      <c r="N430" s="178" t="s">
        <v>43</v>
      </c>
      <c r="O430" s="65"/>
      <c r="P430" s="179">
        <f>O430*H430</f>
        <v>0</v>
      </c>
      <c r="Q430" s="179">
        <v>0</v>
      </c>
      <c r="R430" s="179">
        <f>Q430*H430</f>
        <v>0</v>
      </c>
      <c r="S430" s="179">
        <v>0</v>
      </c>
      <c r="T430" s="180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1" t="s">
        <v>608</v>
      </c>
      <c r="AT430" s="181" t="s">
        <v>120</v>
      </c>
      <c r="AU430" s="181" t="s">
        <v>82</v>
      </c>
      <c r="AY430" s="18" t="s">
        <v>118</v>
      </c>
      <c r="BE430" s="182">
        <f>IF(N430="základní",J430,0)</f>
        <v>0</v>
      </c>
      <c r="BF430" s="182">
        <f>IF(N430="snížená",J430,0)</f>
        <v>0</v>
      </c>
      <c r="BG430" s="182">
        <f>IF(N430="zákl. přenesená",J430,0)</f>
        <v>0</v>
      </c>
      <c r="BH430" s="182">
        <f>IF(N430="sníž. přenesená",J430,0)</f>
        <v>0</v>
      </c>
      <c r="BI430" s="182">
        <f>IF(N430="nulová",J430,0)</f>
        <v>0</v>
      </c>
      <c r="BJ430" s="18" t="s">
        <v>80</v>
      </c>
      <c r="BK430" s="182">
        <f>ROUND(I430*H430,2)</f>
        <v>0</v>
      </c>
      <c r="BL430" s="18" t="s">
        <v>608</v>
      </c>
      <c r="BM430" s="181" t="s">
        <v>609</v>
      </c>
    </row>
    <row r="431" spans="2:51" s="14" customFormat="1" ht="11.25">
      <c r="B431" s="200"/>
      <c r="C431" s="201"/>
      <c r="D431" s="190" t="s">
        <v>129</v>
      </c>
      <c r="E431" s="202" t="s">
        <v>19</v>
      </c>
      <c r="F431" s="203" t="s">
        <v>610</v>
      </c>
      <c r="G431" s="201"/>
      <c r="H431" s="202" t="s">
        <v>19</v>
      </c>
      <c r="I431" s="204"/>
      <c r="J431" s="201"/>
      <c r="K431" s="201"/>
      <c r="L431" s="205"/>
      <c r="M431" s="206"/>
      <c r="N431" s="207"/>
      <c r="O431" s="207"/>
      <c r="P431" s="207"/>
      <c r="Q431" s="207"/>
      <c r="R431" s="207"/>
      <c r="S431" s="207"/>
      <c r="T431" s="208"/>
      <c r="AT431" s="209" t="s">
        <v>129</v>
      </c>
      <c r="AU431" s="209" t="s">
        <v>82</v>
      </c>
      <c r="AV431" s="14" t="s">
        <v>80</v>
      </c>
      <c r="AW431" s="14" t="s">
        <v>33</v>
      </c>
      <c r="AX431" s="14" t="s">
        <v>72</v>
      </c>
      <c r="AY431" s="209" t="s">
        <v>118</v>
      </c>
    </row>
    <row r="432" spans="2:51" s="13" customFormat="1" ht="11.25">
      <c r="B432" s="188"/>
      <c r="C432" s="189"/>
      <c r="D432" s="190" t="s">
        <v>129</v>
      </c>
      <c r="E432" s="191" t="s">
        <v>19</v>
      </c>
      <c r="F432" s="192" t="s">
        <v>176</v>
      </c>
      <c r="G432" s="189"/>
      <c r="H432" s="193">
        <v>10</v>
      </c>
      <c r="I432" s="194"/>
      <c r="J432" s="189"/>
      <c r="K432" s="189"/>
      <c r="L432" s="195"/>
      <c r="M432" s="196"/>
      <c r="N432" s="197"/>
      <c r="O432" s="197"/>
      <c r="P432" s="197"/>
      <c r="Q432" s="197"/>
      <c r="R432" s="197"/>
      <c r="S432" s="197"/>
      <c r="T432" s="198"/>
      <c r="AT432" s="199" t="s">
        <v>129</v>
      </c>
      <c r="AU432" s="199" t="s">
        <v>82</v>
      </c>
      <c r="AV432" s="13" t="s">
        <v>82</v>
      </c>
      <c r="AW432" s="13" t="s">
        <v>33</v>
      </c>
      <c r="AX432" s="13" t="s">
        <v>80</v>
      </c>
      <c r="AY432" s="199" t="s">
        <v>118</v>
      </c>
    </row>
    <row r="433" spans="1:65" s="2" customFormat="1" ht="16.5" customHeight="1">
      <c r="A433" s="35"/>
      <c r="B433" s="36"/>
      <c r="C433" s="170" t="s">
        <v>611</v>
      </c>
      <c r="D433" s="170" t="s">
        <v>120</v>
      </c>
      <c r="E433" s="171" t="s">
        <v>612</v>
      </c>
      <c r="F433" s="172" t="s">
        <v>613</v>
      </c>
      <c r="G433" s="173" t="s">
        <v>607</v>
      </c>
      <c r="H433" s="174">
        <v>10</v>
      </c>
      <c r="I433" s="175"/>
      <c r="J433" s="176">
        <f>ROUND(I433*H433,2)</f>
        <v>0</v>
      </c>
      <c r="K433" s="172" t="s">
        <v>19</v>
      </c>
      <c r="L433" s="40"/>
      <c r="M433" s="177" t="s">
        <v>19</v>
      </c>
      <c r="N433" s="178" t="s">
        <v>43</v>
      </c>
      <c r="O433" s="65"/>
      <c r="P433" s="179">
        <f>O433*H433</f>
        <v>0</v>
      </c>
      <c r="Q433" s="179">
        <v>0</v>
      </c>
      <c r="R433" s="179">
        <f>Q433*H433</f>
        <v>0</v>
      </c>
      <c r="S433" s="179">
        <v>0</v>
      </c>
      <c r="T433" s="180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1" t="s">
        <v>608</v>
      </c>
      <c r="AT433" s="181" t="s">
        <v>120</v>
      </c>
      <c r="AU433" s="181" t="s">
        <v>82</v>
      </c>
      <c r="AY433" s="18" t="s">
        <v>118</v>
      </c>
      <c r="BE433" s="182">
        <f>IF(N433="základní",J433,0)</f>
        <v>0</v>
      </c>
      <c r="BF433" s="182">
        <f>IF(N433="snížená",J433,0)</f>
        <v>0</v>
      </c>
      <c r="BG433" s="182">
        <f>IF(N433="zákl. přenesená",J433,0)</f>
        <v>0</v>
      </c>
      <c r="BH433" s="182">
        <f>IF(N433="sníž. přenesená",J433,0)</f>
        <v>0</v>
      </c>
      <c r="BI433" s="182">
        <f>IF(N433="nulová",J433,0)</f>
        <v>0</v>
      </c>
      <c r="BJ433" s="18" t="s">
        <v>80</v>
      </c>
      <c r="BK433" s="182">
        <f>ROUND(I433*H433,2)</f>
        <v>0</v>
      </c>
      <c r="BL433" s="18" t="s">
        <v>608</v>
      </c>
      <c r="BM433" s="181" t="s">
        <v>614</v>
      </c>
    </row>
    <row r="434" spans="2:51" s="14" customFormat="1" ht="11.25">
      <c r="B434" s="200"/>
      <c r="C434" s="201"/>
      <c r="D434" s="190" t="s">
        <v>129</v>
      </c>
      <c r="E434" s="202" t="s">
        <v>19</v>
      </c>
      <c r="F434" s="203" t="s">
        <v>610</v>
      </c>
      <c r="G434" s="201"/>
      <c r="H434" s="202" t="s">
        <v>19</v>
      </c>
      <c r="I434" s="204"/>
      <c r="J434" s="201"/>
      <c r="K434" s="201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129</v>
      </c>
      <c r="AU434" s="209" t="s">
        <v>82</v>
      </c>
      <c r="AV434" s="14" t="s">
        <v>80</v>
      </c>
      <c r="AW434" s="14" t="s">
        <v>33</v>
      </c>
      <c r="AX434" s="14" t="s">
        <v>72</v>
      </c>
      <c r="AY434" s="209" t="s">
        <v>118</v>
      </c>
    </row>
    <row r="435" spans="2:51" s="13" customFormat="1" ht="11.25">
      <c r="B435" s="188"/>
      <c r="C435" s="189"/>
      <c r="D435" s="190" t="s">
        <v>129</v>
      </c>
      <c r="E435" s="191" t="s">
        <v>19</v>
      </c>
      <c r="F435" s="192" t="s">
        <v>176</v>
      </c>
      <c r="G435" s="189"/>
      <c r="H435" s="193">
        <v>10</v>
      </c>
      <c r="I435" s="194"/>
      <c r="J435" s="189"/>
      <c r="K435" s="189"/>
      <c r="L435" s="195"/>
      <c r="M435" s="196"/>
      <c r="N435" s="197"/>
      <c r="O435" s="197"/>
      <c r="P435" s="197"/>
      <c r="Q435" s="197"/>
      <c r="R435" s="197"/>
      <c r="S435" s="197"/>
      <c r="T435" s="198"/>
      <c r="AT435" s="199" t="s">
        <v>129</v>
      </c>
      <c r="AU435" s="199" t="s">
        <v>82</v>
      </c>
      <c r="AV435" s="13" t="s">
        <v>82</v>
      </c>
      <c r="AW435" s="13" t="s">
        <v>33</v>
      </c>
      <c r="AX435" s="13" t="s">
        <v>80</v>
      </c>
      <c r="AY435" s="199" t="s">
        <v>118</v>
      </c>
    </row>
    <row r="436" spans="1:65" s="2" customFormat="1" ht="16.5" customHeight="1">
      <c r="A436" s="35"/>
      <c r="B436" s="36"/>
      <c r="C436" s="170" t="s">
        <v>615</v>
      </c>
      <c r="D436" s="170" t="s">
        <v>120</v>
      </c>
      <c r="E436" s="171" t="s">
        <v>616</v>
      </c>
      <c r="F436" s="172" t="s">
        <v>617</v>
      </c>
      <c r="G436" s="173" t="s">
        <v>607</v>
      </c>
      <c r="H436" s="174">
        <v>10</v>
      </c>
      <c r="I436" s="175"/>
      <c r="J436" s="176">
        <f>ROUND(I436*H436,2)</f>
        <v>0</v>
      </c>
      <c r="K436" s="172" t="s">
        <v>19</v>
      </c>
      <c r="L436" s="40"/>
      <c r="M436" s="177" t="s">
        <v>19</v>
      </c>
      <c r="N436" s="178" t="s">
        <v>43</v>
      </c>
      <c r="O436" s="65"/>
      <c r="P436" s="179">
        <f>O436*H436</f>
        <v>0</v>
      </c>
      <c r="Q436" s="179">
        <v>0</v>
      </c>
      <c r="R436" s="179">
        <f>Q436*H436</f>
        <v>0</v>
      </c>
      <c r="S436" s="179">
        <v>0</v>
      </c>
      <c r="T436" s="180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1" t="s">
        <v>608</v>
      </c>
      <c r="AT436" s="181" t="s">
        <v>120</v>
      </c>
      <c r="AU436" s="181" t="s">
        <v>82</v>
      </c>
      <c r="AY436" s="18" t="s">
        <v>118</v>
      </c>
      <c r="BE436" s="182">
        <f>IF(N436="základní",J436,0)</f>
        <v>0</v>
      </c>
      <c r="BF436" s="182">
        <f>IF(N436="snížená",J436,0)</f>
        <v>0</v>
      </c>
      <c r="BG436" s="182">
        <f>IF(N436="zákl. přenesená",J436,0)</f>
        <v>0</v>
      </c>
      <c r="BH436" s="182">
        <f>IF(N436="sníž. přenesená",J436,0)</f>
        <v>0</v>
      </c>
      <c r="BI436" s="182">
        <f>IF(N436="nulová",J436,0)</f>
        <v>0</v>
      </c>
      <c r="BJ436" s="18" t="s">
        <v>80</v>
      </c>
      <c r="BK436" s="182">
        <f>ROUND(I436*H436,2)</f>
        <v>0</v>
      </c>
      <c r="BL436" s="18" t="s">
        <v>608</v>
      </c>
      <c r="BM436" s="181" t="s">
        <v>618</v>
      </c>
    </row>
    <row r="437" spans="2:51" s="14" customFormat="1" ht="11.25">
      <c r="B437" s="200"/>
      <c r="C437" s="201"/>
      <c r="D437" s="190" t="s">
        <v>129</v>
      </c>
      <c r="E437" s="202" t="s">
        <v>19</v>
      </c>
      <c r="F437" s="203" t="s">
        <v>610</v>
      </c>
      <c r="G437" s="201"/>
      <c r="H437" s="202" t="s">
        <v>19</v>
      </c>
      <c r="I437" s="204"/>
      <c r="J437" s="201"/>
      <c r="K437" s="201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129</v>
      </c>
      <c r="AU437" s="209" t="s">
        <v>82</v>
      </c>
      <c r="AV437" s="14" t="s">
        <v>80</v>
      </c>
      <c r="AW437" s="14" t="s">
        <v>33</v>
      </c>
      <c r="AX437" s="14" t="s">
        <v>72</v>
      </c>
      <c r="AY437" s="209" t="s">
        <v>118</v>
      </c>
    </row>
    <row r="438" spans="2:51" s="13" customFormat="1" ht="11.25">
      <c r="B438" s="188"/>
      <c r="C438" s="189"/>
      <c r="D438" s="190" t="s">
        <v>129</v>
      </c>
      <c r="E438" s="191" t="s">
        <v>19</v>
      </c>
      <c r="F438" s="192" t="s">
        <v>176</v>
      </c>
      <c r="G438" s="189"/>
      <c r="H438" s="193">
        <v>10</v>
      </c>
      <c r="I438" s="194"/>
      <c r="J438" s="189"/>
      <c r="K438" s="189"/>
      <c r="L438" s="195"/>
      <c r="M438" s="196"/>
      <c r="N438" s="197"/>
      <c r="O438" s="197"/>
      <c r="P438" s="197"/>
      <c r="Q438" s="197"/>
      <c r="R438" s="197"/>
      <c r="S438" s="197"/>
      <c r="T438" s="198"/>
      <c r="AT438" s="199" t="s">
        <v>129</v>
      </c>
      <c r="AU438" s="199" t="s">
        <v>82</v>
      </c>
      <c r="AV438" s="13" t="s">
        <v>82</v>
      </c>
      <c r="AW438" s="13" t="s">
        <v>33</v>
      </c>
      <c r="AX438" s="13" t="s">
        <v>80</v>
      </c>
      <c r="AY438" s="199" t="s">
        <v>118</v>
      </c>
    </row>
    <row r="439" spans="1:65" s="2" customFormat="1" ht="16.5" customHeight="1">
      <c r="A439" s="35"/>
      <c r="B439" s="36"/>
      <c r="C439" s="170" t="s">
        <v>619</v>
      </c>
      <c r="D439" s="170" t="s">
        <v>120</v>
      </c>
      <c r="E439" s="171" t="s">
        <v>620</v>
      </c>
      <c r="F439" s="172" t="s">
        <v>621</v>
      </c>
      <c r="G439" s="173" t="s">
        <v>607</v>
      </c>
      <c r="H439" s="174">
        <v>10</v>
      </c>
      <c r="I439" s="175"/>
      <c r="J439" s="176">
        <f>ROUND(I439*H439,2)</f>
        <v>0</v>
      </c>
      <c r="K439" s="172" t="s">
        <v>19</v>
      </c>
      <c r="L439" s="40"/>
      <c r="M439" s="177" t="s">
        <v>19</v>
      </c>
      <c r="N439" s="178" t="s">
        <v>43</v>
      </c>
      <c r="O439" s="65"/>
      <c r="P439" s="179">
        <f>O439*H439</f>
        <v>0</v>
      </c>
      <c r="Q439" s="179">
        <v>0</v>
      </c>
      <c r="R439" s="179">
        <f>Q439*H439</f>
        <v>0</v>
      </c>
      <c r="S439" s="179">
        <v>0</v>
      </c>
      <c r="T439" s="180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1" t="s">
        <v>608</v>
      </c>
      <c r="AT439" s="181" t="s">
        <v>120</v>
      </c>
      <c r="AU439" s="181" t="s">
        <v>82</v>
      </c>
      <c r="AY439" s="18" t="s">
        <v>118</v>
      </c>
      <c r="BE439" s="182">
        <f>IF(N439="základní",J439,0)</f>
        <v>0</v>
      </c>
      <c r="BF439" s="182">
        <f>IF(N439="snížená",J439,0)</f>
        <v>0</v>
      </c>
      <c r="BG439" s="182">
        <f>IF(N439="zákl. přenesená",J439,0)</f>
        <v>0</v>
      </c>
      <c r="BH439" s="182">
        <f>IF(N439="sníž. přenesená",J439,0)</f>
        <v>0</v>
      </c>
      <c r="BI439" s="182">
        <f>IF(N439="nulová",J439,0)</f>
        <v>0</v>
      </c>
      <c r="BJ439" s="18" t="s">
        <v>80</v>
      </c>
      <c r="BK439" s="182">
        <f>ROUND(I439*H439,2)</f>
        <v>0</v>
      </c>
      <c r="BL439" s="18" t="s">
        <v>608</v>
      </c>
      <c r="BM439" s="181" t="s">
        <v>622</v>
      </c>
    </row>
    <row r="440" spans="2:51" s="14" customFormat="1" ht="11.25">
      <c r="B440" s="200"/>
      <c r="C440" s="201"/>
      <c r="D440" s="190" t="s">
        <v>129</v>
      </c>
      <c r="E440" s="202" t="s">
        <v>19</v>
      </c>
      <c r="F440" s="203" t="s">
        <v>623</v>
      </c>
      <c r="G440" s="201"/>
      <c r="H440" s="202" t="s">
        <v>19</v>
      </c>
      <c r="I440" s="204"/>
      <c r="J440" s="201"/>
      <c r="K440" s="201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129</v>
      </c>
      <c r="AU440" s="209" t="s">
        <v>82</v>
      </c>
      <c r="AV440" s="14" t="s">
        <v>80</v>
      </c>
      <c r="AW440" s="14" t="s">
        <v>33</v>
      </c>
      <c r="AX440" s="14" t="s">
        <v>72</v>
      </c>
      <c r="AY440" s="209" t="s">
        <v>118</v>
      </c>
    </row>
    <row r="441" spans="2:51" s="13" customFormat="1" ht="11.25">
      <c r="B441" s="188"/>
      <c r="C441" s="189"/>
      <c r="D441" s="190" t="s">
        <v>129</v>
      </c>
      <c r="E441" s="191" t="s">
        <v>19</v>
      </c>
      <c r="F441" s="192" t="s">
        <v>176</v>
      </c>
      <c r="G441" s="189"/>
      <c r="H441" s="193">
        <v>10</v>
      </c>
      <c r="I441" s="194"/>
      <c r="J441" s="189"/>
      <c r="K441" s="189"/>
      <c r="L441" s="195"/>
      <c r="M441" s="196"/>
      <c r="N441" s="197"/>
      <c r="O441" s="197"/>
      <c r="P441" s="197"/>
      <c r="Q441" s="197"/>
      <c r="R441" s="197"/>
      <c r="S441" s="197"/>
      <c r="T441" s="198"/>
      <c r="AT441" s="199" t="s">
        <v>129</v>
      </c>
      <c r="AU441" s="199" t="s">
        <v>82</v>
      </c>
      <c r="AV441" s="13" t="s">
        <v>82</v>
      </c>
      <c r="AW441" s="13" t="s">
        <v>33</v>
      </c>
      <c r="AX441" s="13" t="s">
        <v>80</v>
      </c>
      <c r="AY441" s="199" t="s">
        <v>118</v>
      </c>
    </row>
    <row r="442" spans="2:63" s="12" customFormat="1" ht="22.9" customHeight="1">
      <c r="B442" s="154"/>
      <c r="C442" s="155"/>
      <c r="D442" s="156" t="s">
        <v>71</v>
      </c>
      <c r="E442" s="168" t="s">
        <v>624</v>
      </c>
      <c r="F442" s="168" t="s">
        <v>625</v>
      </c>
      <c r="G442" s="155"/>
      <c r="H442" s="155"/>
      <c r="I442" s="158"/>
      <c r="J442" s="169">
        <f>BK442</f>
        <v>0</v>
      </c>
      <c r="K442" s="155"/>
      <c r="L442" s="160"/>
      <c r="M442" s="161"/>
      <c r="N442" s="162"/>
      <c r="O442" s="162"/>
      <c r="P442" s="163">
        <f>SUM(P443:P449)</f>
        <v>0</v>
      </c>
      <c r="Q442" s="162"/>
      <c r="R442" s="163">
        <f>SUM(R443:R449)</f>
        <v>0</v>
      </c>
      <c r="S442" s="162"/>
      <c r="T442" s="164">
        <f>SUM(T443:T449)</f>
        <v>0</v>
      </c>
      <c r="AR442" s="165" t="s">
        <v>147</v>
      </c>
      <c r="AT442" s="166" t="s">
        <v>71</v>
      </c>
      <c r="AU442" s="166" t="s">
        <v>80</v>
      </c>
      <c r="AY442" s="165" t="s">
        <v>118</v>
      </c>
      <c r="BK442" s="167">
        <f>SUM(BK443:BK449)</f>
        <v>0</v>
      </c>
    </row>
    <row r="443" spans="1:65" s="2" customFormat="1" ht="16.5" customHeight="1">
      <c r="A443" s="35"/>
      <c r="B443" s="36"/>
      <c r="C443" s="170" t="s">
        <v>626</v>
      </c>
      <c r="D443" s="170" t="s">
        <v>120</v>
      </c>
      <c r="E443" s="171" t="s">
        <v>627</v>
      </c>
      <c r="F443" s="172" t="s">
        <v>628</v>
      </c>
      <c r="G443" s="173" t="s">
        <v>629</v>
      </c>
      <c r="H443" s="174">
        <v>1</v>
      </c>
      <c r="I443" s="175"/>
      <c r="J443" s="176">
        <f>ROUND(I443*H443,2)</f>
        <v>0</v>
      </c>
      <c r="K443" s="172" t="s">
        <v>19</v>
      </c>
      <c r="L443" s="40"/>
      <c r="M443" s="177" t="s">
        <v>19</v>
      </c>
      <c r="N443" s="178" t="s">
        <v>43</v>
      </c>
      <c r="O443" s="65"/>
      <c r="P443" s="179">
        <f>O443*H443</f>
        <v>0</v>
      </c>
      <c r="Q443" s="179">
        <v>0</v>
      </c>
      <c r="R443" s="179">
        <f>Q443*H443</f>
        <v>0</v>
      </c>
      <c r="S443" s="179">
        <v>0</v>
      </c>
      <c r="T443" s="180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1" t="s">
        <v>608</v>
      </c>
      <c r="AT443" s="181" t="s">
        <v>120</v>
      </c>
      <c r="AU443" s="181" t="s">
        <v>82</v>
      </c>
      <c r="AY443" s="18" t="s">
        <v>118</v>
      </c>
      <c r="BE443" s="182">
        <f>IF(N443="základní",J443,0)</f>
        <v>0</v>
      </c>
      <c r="BF443" s="182">
        <f>IF(N443="snížená",J443,0)</f>
        <v>0</v>
      </c>
      <c r="BG443" s="182">
        <f>IF(N443="zákl. přenesená",J443,0)</f>
        <v>0</v>
      </c>
      <c r="BH443" s="182">
        <f>IF(N443="sníž. přenesená",J443,0)</f>
        <v>0</v>
      </c>
      <c r="BI443" s="182">
        <f>IF(N443="nulová",J443,0)</f>
        <v>0</v>
      </c>
      <c r="BJ443" s="18" t="s">
        <v>80</v>
      </c>
      <c r="BK443" s="182">
        <f>ROUND(I443*H443,2)</f>
        <v>0</v>
      </c>
      <c r="BL443" s="18" t="s">
        <v>608</v>
      </c>
      <c r="BM443" s="181" t="s">
        <v>630</v>
      </c>
    </row>
    <row r="444" spans="1:65" s="2" customFormat="1" ht="16.5" customHeight="1">
      <c r="A444" s="35"/>
      <c r="B444" s="36"/>
      <c r="C444" s="170" t="s">
        <v>631</v>
      </c>
      <c r="D444" s="170" t="s">
        <v>120</v>
      </c>
      <c r="E444" s="171" t="s">
        <v>632</v>
      </c>
      <c r="F444" s="172" t="s">
        <v>633</v>
      </c>
      <c r="G444" s="173" t="s">
        <v>634</v>
      </c>
      <c r="H444" s="174">
        <v>1</v>
      </c>
      <c r="I444" s="175"/>
      <c r="J444" s="176">
        <f>ROUND(I444*H444,2)</f>
        <v>0</v>
      </c>
      <c r="K444" s="172" t="s">
        <v>19</v>
      </c>
      <c r="L444" s="40"/>
      <c r="M444" s="177" t="s">
        <v>19</v>
      </c>
      <c r="N444" s="178" t="s">
        <v>43</v>
      </c>
      <c r="O444" s="65"/>
      <c r="P444" s="179">
        <f>O444*H444</f>
        <v>0</v>
      </c>
      <c r="Q444" s="179">
        <v>0</v>
      </c>
      <c r="R444" s="179">
        <f>Q444*H444</f>
        <v>0</v>
      </c>
      <c r="S444" s="179">
        <v>0</v>
      </c>
      <c r="T444" s="180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1" t="s">
        <v>608</v>
      </c>
      <c r="AT444" s="181" t="s">
        <v>120</v>
      </c>
      <c r="AU444" s="181" t="s">
        <v>82</v>
      </c>
      <c r="AY444" s="18" t="s">
        <v>118</v>
      </c>
      <c r="BE444" s="182">
        <f>IF(N444="základní",J444,0)</f>
        <v>0</v>
      </c>
      <c r="BF444" s="182">
        <f>IF(N444="snížená",J444,0)</f>
        <v>0</v>
      </c>
      <c r="BG444" s="182">
        <f>IF(N444="zákl. přenesená",J444,0)</f>
        <v>0</v>
      </c>
      <c r="BH444" s="182">
        <f>IF(N444="sníž. přenesená",J444,0)</f>
        <v>0</v>
      </c>
      <c r="BI444" s="182">
        <f>IF(N444="nulová",J444,0)</f>
        <v>0</v>
      </c>
      <c r="BJ444" s="18" t="s">
        <v>80</v>
      </c>
      <c r="BK444" s="182">
        <f>ROUND(I444*H444,2)</f>
        <v>0</v>
      </c>
      <c r="BL444" s="18" t="s">
        <v>608</v>
      </c>
      <c r="BM444" s="181" t="s">
        <v>635</v>
      </c>
    </row>
    <row r="445" spans="2:51" s="13" customFormat="1" ht="11.25">
      <c r="B445" s="188"/>
      <c r="C445" s="189"/>
      <c r="D445" s="190" t="s">
        <v>129</v>
      </c>
      <c r="E445" s="191" t="s">
        <v>19</v>
      </c>
      <c r="F445" s="192" t="s">
        <v>80</v>
      </c>
      <c r="G445" s="189"/>
      <c r="H445" s="193">
        <v>1</v>
      </c>
      <c r="I445" s="194"/>
      <c r="J445" s="189"/>
      <c r="K445" s="189"/>
      <c r="L445" s="195"/>
      <c r="M445" s="196"/>
      <c r="N445" s="197"/>
      <c r="O445" s="197"/>
      <c r="P445" s="197"/>
      <c r="Q445" s="197"/>
      <c r="R445" s="197"/>
      <c r="S445" s="197"/>
      <c r="T445" s="198"/>
      <c r="AT445" s="199" t="s">
        <v>129</v>
      </c>
      <c r="AU445" s="199" t="s">
        <v>82</v>
      </c>
      <c r="AV445" s="13" t="s">
        <v>82</v>
      </c>
      <c r="AW445" s="13" t="s">
        <v>33</v>
      </c>
      <c r="AX445" s="13" t="s">
        <v>80</v>
      </c>
      <c r="AY445" s="199" t="s">
        <v>118</v>
      </c>
    </row>
    <row r="446" spans="1:65" s="2" customFormat="1" ht="16.5" customHeight="1">
      <c r="A446" s="35"/>
      <c r="B446" s="36"/>
      <c r="C446" s="170" t="s">
        <v>636</v>
      </c>
      <c r="D446" s="170" t="s">
        <v>120</v>
      </c>
      <c r="E446" s="171" t="s">
        <v>637</v>
      </c>
      <c r="F446" s="172" t="s">
        <v>638</v>
      </c>
      <c r="G446" s="173" t="s">
        <v>634</v>
      </c>
      <c r="H446" s="174">
        <v>1</v>
      </c>
      <c r="I446" s="175"/>
      <c r="J446" s="176">
        <f>ROUND(I446*H446,2)</f>
        <v>0</v>
      </c>
      <c r="K446" s="172" t="s">
        <v>19</v>
      </c>
      <c r="L446" s="40"/>
      <c r="M446" s="177" t="s">
        <v>19</v>
      </c>
      <c r="N446" s="178" t="s">
        <v>43</v>
      </c>
      <c r="O446" s="65"/>
      <c r="P446" s="179">
        <f>O446*H446</f>
        <v>0</v>
      </c>
      <c r="Q446" s="179">
        <v>0</v>
      </c>
      <c r="R446" s="179">
        <f>Q446*H446</f>
        <v>0</v>
      </c>
      <c r="S446" s="179">
        <v>0</v>
      </c>
      <c r="T446" s="180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1" t="s">
        <v>608</v>
      </c>
      <c r="AT446" s="181" t="s">
        <v>120</v>
      </c>
      <c r="AU446" s="181" t="s">
        <v>82</v>
      </c>
      <c r="AY446" s="18" t="s">
        <v>118</v>
      </c>
      <c r="BE446" s="182">
        <f>IF(N446="základní",J446,0)</f>
        <v>0</v>
      </c>
      <c r="BF446" s="182">
        <f>IF(N446="snížená",J446,0)</f>
        <v>0</v>
      </c>
      <c r="BG446" s="182">
        <f>IF(N446="zákl. přenesená",J446,0)</f>
        <v>0</v>
      </c>
      <c r="BH446" s="182">
        <f>IF(N446="sníž. přenesená",J446,0)</f>
        <v>0</v>
      </c>
      <c r="BI446" s="182">
        <f>IF(N446="nulová",J446,0)</f>
        <v>0</v>
      </c>
      <c r="BJ446" s="18" t="s">
        <v>80</v>
      </c>
      <c r="BK446" s="182">
        <f>ROUND(I446*H446,2)</f>
        <v>0</v>
      </c>
      <c r="BL446" s="18" t="s">
        <v>608</v>
      </c>
      <c r="BM446" s="181" t="s">
        <v>639</v>
      </c>
    </row>
    <row r="447" spans="2:51" s="14" customFormat="1" ht="11.25">
      <c r="B447" s="200"/>
      <c r="C447" s="201"/>
      <c r="D447" s="190" t="s">
        <v>129</v>
      </c>
      <c r="E447" s="202" t="s">
        <v>19</v>
      </c>
      <c r="F447" s="203" t="s">
        <v>640</v>
      </c>
      <c r="G447" s="201"/>
      <c r="H447" s="202" t="s">
        <v>19</v>
      </c>
      <c r="I447" s="204"/>
      <c r="J447" s="201"/>
      <c r="K447" s="201"/>
      <c r="L447" s="205"/>
      <c r="M447" s="206"/>
      <c r="N447" s="207"/>
      <c r="O447" s="207"/>
      <c r="P447" s="207"/>
      <c r="Q447" s="207"/>
      <c r="R447" s="207"/>
      <c r="S447" s="207"/>
      <c r="T447" s="208"/>
      <c r="AT447" s="209" t="s">
        <v>129</v>
      </c>
      <c r="AU447" s="209" t="s">
        <v>82</v>
      </c>
      <c r="AV447" s="14" t="s">
        <v>80</v>
      </c>
      <c r="AW447" s="14" t="s">
        <v>33</v>
      </c>
      <c r="AX447" s="14" t="s">
        <v>72</v>
      </c>
      <c r="AY447" s="209" t="s">
        <v>118</v>
      </c>
    </row>
    <row r="448" spans="2:51" s="13" customFormat="1" ht="11.25">
      <c r="B448" s="188"/>
      <c r="C448" s="189"/>
      <c r="D448" s="190" t="s">
        <v>129</v>
      </c>
      <c r="E448" s="191" t="s">
        <v>19</v>
      </c>
      <c r="F448" s="192" t="s">
        <v>80</v>
      </c>
      <c r="G448" s="189"/>
      <c r="H448" s="193">
        <v>1</v>
      </c>
      <c r="I448" s="194"/>
      <c r="J448" s="189"/>
      <c r="K448" s="189"/>
      <c r="L448" s="195"/>
      <c r="M448" s="196"/>
      <c r="N448" s="197"/>
      <c r="O448" s="197"/>
      <c r="P448" s="197"/>
      <c r="Q448" s="197"/>
      <c r="R448" s="197"/>
      <c r="S448" s="197"/>
      <c r="T448" s="198"/>
      <c r="AT448" s="199" t="s">
        <v>129</v>
      </c>
      <c r="AU448" s="199" t="s">
        <v>82</v>
      </c>
      <c r="AV448" s="13" t="s">
        <v>82</v>
      </c>
      <c r="AW448" s="13" t="s">
        <v>33</v>
      </c>
      <c r="AX448" s="13" t="s">
        <v>80</v>
      </c>
      <c r="AY448" s="199" t="s">
        <v>118</v>
      </c>
    </row>
    <row r="449" spans="1:65" s="2" customFormat="1" ht="16.5" customHeight="1">
      <c r="A449" s="35"/>
      <c r="B449" s="36"/>
      <c r="C449" s="170" t="s">
        <v>641</v>
      </c>
      <c r="D449" s="170" t="s">
        <v>120</v>
      </c>
      <c r="E449" s="171" t="s">
        <v>642</v>
      </c>
      <c r="F449" s="172" t="s">
        <v>643</v>
      </c>
      <c r="G449" s="173" t="s">
        <v>283</v>
      </c>
      <c r="H449" s="174">
        <v>1</v>
      </c>
      <c r="I449" s="175"/>
      <c r="J449" s="176">
        <f>ROUND(I449*H449,2)</f>
        <v>0</v>
      </c>
      <c r="K449" s="172" t="s">
        <v>19</v>
      </c>
      <c r="L449" s="40"/>
      <c r="M449" s="177" t="s">
        <v>19</v>
      </c>
      <c r="N449" s="178" t="s">
        <v>43</v>
      </c>
      <c r="O449" s="65"/>
      <c r="P449" s="179">
        <f>O449*H449</f>
        <v>0</v>
      </c>
      <c r="Q449" s="179">
        <v>0</v>
      </c>
      <c r="R449" s="179">
        <f>Q449*H449</f>
        <v>0</v>
      </c>
      <c r="S449" s="179">
        <v>0</v>
      </c>
      <c r="T449" s="180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1" t="s">
        <v>608</v>
      </c>
      <c r="AT449" s="181" t="s">
        <v>120</v>
      </c>
      <c r="AU449" s="181" t="s">
        <v>82</v>
      </c>
      <c r="AY449" s="18" t="s">
        <v>118</v>
      </c>
      <c r="BE449" s="182">
        <f>IF(N449="základní",J449,0)</f>
        <v>0</v>
      </c>
      <c r="BF449" s="182">
        <f>IF(N449="snížená",J449,0)</f>
        <v>0</v>
      </c>
      <c r="BG449" s="182">
        <f>IF(N449="zákl. přenesená",J449,0)</f>
        <v>0</v>
      </c>
      <c r="BH449" s="182">
        <f>IF(N449="sníž. přenesená",J449,0)</f>
        <v>0</v>
      </c>
      <c r="BI449" s="182">
        <f>IF(N449="nulová",J449,0)</f>
        <v>0</v>
      </c>
      <c r="BJ449" s="18" t="s">
        <v>80</v>
      </c>
      <c r="BK449" s="182">
        <f>ROUND(I449*H449,2)</f>
        <v>0</v>
      </c>
      <c r="BL449" s="18" t="s">
        <v>608</v>
      </c>
      <c r="BM449" s="181" t="s">
        <v>644</v>
      </c>
    </row>
    <row r="450" spans="2:63" s="12" customFormat="1" ht="22.9" customHeight="1">
      <c r="B450" s="154"/>
      <c r="C450" s="155"/>
      <c r="D450" s="156" t="s">
        <v>71</v>
      </c>
      <c r="E450" s="168" t="s">
        <v>645</v>
      </c>
      <c r="F450" s="168" t="s">
        <v>646</v>
      </c>
      <c r="G450" s="155"/>
      <c r="H450" s="155"/>
      <c r="I450" s="158"/>
      <c r="J450" s="169">
        <f>BK450</f>
        <v>0</v>
      </c>
      <c r="K450" s="155"/>
      <c r="L450" s="160"/>
      <c r="M450" s="161"/>
      <c r="N450" s="162"/>
      <c r="O450" s="162"/>
      <c r="P450" s="163">
        <f>P451</f>
        <v>0</v>
      </c>
      <c r="Q450" s="162"/>
      <c r="R450" s="163">
        <f>R451</f>
        <v>0</v>
      </c>
      <c r="S450" s="162"/>
      <c r="T450" s="164">
        <f>T451</f>
        <v>0</v>
      </c>
      <c r="AR450" s="165" t="s">
        <v>147</v>
      </c>
      <c r="AT450" s="166" t="s">
        <v>71</v>
      </c>
      <c r="AU450" s="166" t="s">
        <v>80</v>
      </c>
      <c r="AY450" s="165" t="s">
        <v>118</v>
      </c>
      <c r="BK450" s="167">
        <f>BK451</f>
        <v>0</v>
      </c>
    </row>
    <row r="451" spans="1:65" s="2" customFormat="1" ht="16.5" customHeight="1">
      <c r="A451" s="35"/>
      <c r="B451" s="36"/>
      <c r="C451" s="170" t="s">
        <v>647</v>
      </c>
      <c r="D451" s="170" t="s">
        <v>120</v>
      </c>
      <c r="E451" s="171" t="s">
        <v>648</v>
      </c>
      <c r="F451" s="172" t="s">
        <v>649</v>
      </c>
      <c r="G451" s="173" t="s">
        <v>629</v>
      </c>
      <c r="H451" s="174">
        <v>9</v>
      </c>
      <c r="I451" s="175"/>
      <c r="J451" s="176">
        <f>ROUND(I451*H451,2)</f>
        <v>0</v>
      </c>
      <c r="K451" s="172" t="s">
        <v>19</v>
      </c>
      <c r="L451" s="40"/>
      <c r="M451" s="231" t="s">
        <v>19</v>
      </c>
      <c r="N451" s="232" t="s">
        <v>43</v>
      </c>
      <c r="O451" s="233"/>
      <c r="P451" s="234">
        <f>O451*H451</f>
        <v>0</v>
      </c>
      <c r="Q451" s="234">
        <v>0</v>
      </c>
      <c r="R451" s="234">
        <f>Q451*H451</f>
        <v>0</v>
      </c>
      <c r="S451" s="234">
        <v>0</v>
      </c>
      <c r="T451" s="235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1" t="s">
        <v>608</v>
      </c>
      <c r="AT451" s="181" t="s">
        <v>120</v>
      </c>
      <c r="AU451" s="181" t="s">
        <v>82</v>
      </c>
      <c r="AY451" s="18" t="s">
        <v>118</v>
      </c>
      <c r="BE451" s="182">
        <f>IF(N451="základní",J451,0)</f>
        <v>0</v>
      </c>
      <c r="BF451" s="182">
        <f>IF(N451="snížená",J451,0)</f>
        <v>0</v>
      </c>
      <c r="BG451" s="182">
        <f>IF(N451="zákl. přenesená",J451,0)</f>
        <v>0</v>
      </c>
      <c r="BH451" s="182">
        <f>IF(N451="sníž. přenesená",J451,0)</f>
        <v>0</v>
      </c>
      <c r="BI451" s="182">
        <f>IF(N451="nulová",J451,0)</f>
        <v>0</v>
      </c>
      <c r="BJ451" s="18" t="s">
        <v>80</v>
      </c>
      <c r="BK451" s="182">
        <f>ROUND(I451*H451,2)</f>
        <v>0</v>
      </c>
      <c r="BL451" s="18" t="s">
        <v>608</v>
      </c>
      <c r="BM451" s="181" t="s">
        <v>650</v>
      </c>
    </row>
    <row r="452" spans="1:31" s="2" customFormat="1" ht="6.95" customHeight="1">
      <c r="A452" s="35"/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40"/>
      <c r="M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</row>
  </sheetData>
  <sheetProtection algorithmName="SHA-512" hashValue="tuN4O5NVOGWpWyclWvg8xLLY48yhrS/3i5XobZv8FOOZ9tXB/e1F9fya2dJZrTxfM5cij/+SeifouCWW1LJIvw==" saltValue="6NplxwYvIf4n24Vf0jpGitqbEUw2WYuSiy/rmVpvVihwJvlacof8nrbvfryvEpmbkD/8iOwPbgM59+qkOBC15A==" spinCount="100000" sheet="1" objects="1" scenarios="1" formatColumns="0" formatRows="0" autoFilter="0"/>
  <autoFilter ref="C91:K451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2/111211101"/>
    <hyperlink ref="F99" r:id="rId2" display="https://podminky.urs.cz/item/CS_URS_2022_02/113107121"/>
    <hyperlink ref="F103" r:id="rId3" display="https://podminky.urs.cz/item/CS_URS_2022_02/113107132"/>
    <hyperlink ref="F107" r:id="rId4" display="https://podminky.urs.cz/item/CS_URS_2022_02/113107141"/>
    <hyperlink ref="F111" r:id="rId5" display="https://podminky.urs.cz/item/CS_URS_2022_02/113107162"/>
    <hyperlink ref="F115" r:id="rId6" display="https://podminky.urs.cz/item/CS_URS_2022_02/113107170"/>
    <hyperlink ref="F119" r:id="rId7" display="https://podminky.urs.cz/item/CS_URS_2022_02/113107183"/>
    <hyperlink ref="F123" r:id="rId8" display="https://podminky.urs.cz/item/CS_URS_2022_02/113107221"/>
    <hyperlink ref="F127" r:id="rId9" display="https://podminky.urs.cz/item/CS_URS_2022_02/113107232"/>
    <hyperlink ref="F131" r:id="rId10" display="https://podminky.urs.cz/item/CS_URS_2022_02/113154363"/>
    <hyperlink ref="F135" r:id="rId11" display="https://podminky.urs.cz/item/CS_URS_2022_02/113201112"/>
    <hyperlink ref="F140" r:id="rId12" display="https://podminky.urs.cz/item/CS_URS_2022_02/122251105"/>
    <hyperlink ref="F147" r:id="rId13" display="https://podminky.urs.cz/item/CS_URS_2022_02/131213701"/>
    <hyperlink ref="F154" r:id="rId14" display="https://podminky.urs.cz/item/CS_URS_2022_02/162751117"/>
    <hyperlink ref="F157" r:id="rId15" display="https://podminky.urs.cz/item/CS_URS_2022_02/162751119"/>
    <hyperlink ref="F160" r:id="rId16" display="https://podminky.urs.cz/item/CS_URS_2022_02/167151111"/>
    <hyperlink ref="F163" r:id="rId17" display="https://podminky.urs.cz/item/CS_URS_2022_02/171151112"/>
    <hyperlink ref="F172" r:id="rId18" display="https://podminky.urs.cz/item/CS_URS_2022_02/171152501"/>
    <hyperlink ref="F178" r:id="rId19" display="https://podminky.urs.cz/item/CS_URS_2022_02/171201231"/>
    <hyperlink ref="F181" r:id="rId20" display="https://podminky.urs.cz/item/CS_URS_2022_02/171251201"/>
    <hyperlink ref="F184" r:id="rId21" display="https://podminky.urs.cz/item/CS_URS_2022_02/181411131"/>
    <hyperlink ref="F189" r:id="rId22" display="https://podminky.urs.cz/item/CS_URS_2022_02/182303111"/>
    <hyperlink ref="F195" r:id="rId23" display="https://podminky.urs.cz/item/CS_URS_2022_02/184102211"/>
    <hyperlink ref="F199" r:id="rId24" display="https://podminky.urs.cz/item/CS_URS_2022_02/564831011"/>
    <hyperlink ref="F203" r:id="rId25" display="https://podminky.urs.cz/item/CS_URS_2022_02/564851011"/>
    <hyperlink ref="F209" r:id="rId26" display="https://podminky.urs.cz/item/CS_URS_2022_02/564861111"/>
    <hyperlink ref="F218" r:id="rId27" display="https://podminky.urs.cz/item/CS_URS_2022_02/564911511"/>
    <hyperlink ref="F224" r:id="rId28" display="https://podminky.urs.cz/item/CS_URS_2022_02/564952111"/>
    <hyperlink ref="F230" r:id="rId29" display="https://podminky.urs.cz/item/CS_URS_2022_02/565155111"/>
    <hyperlink ref="F235" r:id="rId30" display="https://podminky.urs.cz/item/CS_URS_2022_02/565165101"/>
    <hyperlink ref="F241" r:id="rId31" display="https://podminky.urs.cz/item/CS_URS_2022_02/567132115"/>
    <hyperlink ref="F245" r:id="rId32" display="https://podminky.urs.cz/item/CS_URS_2022_02/573211106"/>
    <hyperlink ref="F257" r:id="rId33" display="https://podminky.urs.cz/item/CS_URS_2022_02/577134031"/>
    <hyperlink ref="F263" r:id="rId34" display="https://podminky.urs.cz/item/CS_URS_2022_02/577143111"/>
    <hyperlink ref="F268" r:id="rId35" display="https://podminky.urs.cz/item/CS_URS_2022_02/577144031"/>
    <hyperlink ref="F272" r:id="rId36" display="https://podminky.urs.cz/item/CS_URS_2022_02/577144131"/>
    <hyperlink ref="F277" r:id="rId37" display="https://podminky.urs.cz/item/CS_URS_2022_02/577154131"/>
    <hyperlink ref="F281" r:id="rId38" display="https://podminky.urs.cz/item/CS_URS_2022_02/596212210"/>
    <hyperlink ref="F291" r:id="rId39" display="https://podminky.urs.cz/item/CS_URS_2022_02/915241111"/>
    <hyperlink ref="F297" r:id="rId40" display="https://podminky.urs.cz/item/CS_URS_2022_02/871315241"/>
    <hyperlink ref="F309" r:id="rId41" display="https://podminky.urs.cz/item/CS_URS_2022_02/899331111"/>
    <hyperlink ref="F312" r:id="rId42" display="https://podminky.urs.cz/item/CS_URS_2022_02/899722112"/>
    <hyperlink ref="F320" r:id="rId43" display="https://podminky.urs.cz/item/CS_URS_2022_02/914111111"/>
    <hyperlink ref="F332" r:id="rId44" display="https://podminky.urs.cz/item/CS_URS_2022_02/914511111"/>
    <hyperlink ref="F337" r:id="rId45" display="https://podminky.urs.cz/item/CS_URS_2022_02/915211112"/>
    <hyperlink ref="F344" r:id="rId46" display="https://podminky.urs.cz/item/CS_URS_2022_02/915211122"/>
    <hyperlink ref="F348" r:id="rId47" display="https://podminky.urs.cz/item/CS_URS_2022_02/915221112"/>
    <hyperlink ref="F352" r:id="rId48" display="https://podminky.urs.cz/item/CS_URS_2022_02/915221122"/>
    <hyperlink ref="F359" r:id="rId49" display="https://podminky.urs.cz/item/CS_URS_2022_02/915231112"/>
    <hyperlink ref="F367" r:id="rId50" display="https://podminky.urs.cz/item/CS_URS_2022_02/916131213"/>
    <hyperlink ref="F373" r:id="rId51" display="https://podminky.urs.cz/item/CS_URS_2022_02/916231213"/>
    <hyperlink ref="F380" r:id="rId52" display="https://podminky.urs.cz/item/CS_URS_2022_02/919121122"/>
    <hyperlink ref="F383" r:id="rId53" display="https://podminky.urs.cz/item/CS_URS_2022_02/919735113"/>
    <hyperlink ref="F386" r:id="rId54" display="https://podminky.urs.cz/item/CS_URS_2022_02/966006132"/>
    <hyperlink ref="F394" r:id="rId55" display="https://podminky.urs.cz/item/CS_URS_2022_02/997221571"/>
    <hyperlink ref="F396" r:id="rId56" display="https://podminky.urs.cz/item/CS_URS_2022_02/997221579"/>
    <hyperlink ref="F399" r:id="rId57" display="https://podminky.urs.cz/item/CS_URS_2022_02/997221612"/>
    <hyperlink ref="F402" r:id="rId58" display="https://podminky.urs.cz/item/CS_URS_2022_02/997221861"/>
    <hyperlink ref="F411" r:id="rId59" display="https://podminky.urs.cz/item/CS_URS_2022_02/997221873"/>
    <hyperlink ref="F417" r:id="rId60" display="https://podminky.urs.cz/item/CS_URS_2022_02/997221875"/>
    <hyperlink ref="F424" r:id="rId61" display="https://podminky.urs.cz/item/CS_URS_2022_02/998223011"/>
    <hyperlink ref="F427" r:id="rId62" display="https://podminky.urs.cz/item/CS_URS_2022_02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6" customFormat="1" ht="45" customHeight="1">
      <c r="B3" s="240"/>
      <c r="C3" s="368" t="s">
        <v>651</v>
      </c>
      <c r="D3" s="368"/>
      <c r="E3" s="368"/>
      <c r="F3" s="368"/>
      <c r="G3" s="368"/>
      <c r="H3" s="368"/>
      <c r="I3" s="368"/>
      <c r="J3" s="368"/>
      <c r="K3" s="241"/>
    </row>
    <row r="4" spans="2:11" s="1" customFormat="1" ht="25.5" customHeight="1">
      <c r="B4" s="242"/>
      <c r="C4" s="373" t="s">
        <v>652</v>
      </c>
      <c r="D4" s="373"/>
      <c r="E4" s="373"/>
      <c r="F4" s="373"/>
      <c r="G4" s="373"/>
      <c r="H4" s="373"/>
      <c r="I4" s="373"/>
      <c r="J4" s="373"/>
      <c r="K4" s="243"/>
    </row>
    <row r="5" spans="2:11" s="1" customFormat="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s="1" customFormat="1" ht="15" customHeight="1">
      <c r="B6" s="242"/>
      <c r="C6" s="372" t="s">
        <v>653</v>
      </c>
      <c r="D6" s="372"/>
      <c r="E6" s="372"/>
      <c r="F6" s="372"/>
      <c r="G6" s="372"/>
      <c r="H6" s="372"/>
      <c r="I6" s="372"/>
      <c r="J6" s="372"/>
      <c r="K6" s="243"/>
    </row>
    <row r="7" spans="2:11" s="1" customFormat="1" ht="15" customHeight="1">
      <c r="B7" s="246"/>
      <c r="C7" s="372" t="s">
        <v>654</v>
      </c>
      <c r="D7" s="372"/>
      <c r="E7" s="372"/>
      <c r="F7" s="372"/>
      <c r="G7" s="372"/>
      <c r="H7" s="372"/>
      <c r="I7" s="372"/>
      <c r="J7" s="372"/>
      <c r="K7" s="243"/>
    </row>
    <row r="8" spans="2:11" s="1" customFormat="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s="1" customFormat="1" ht="15" customHeight="1">
      <c r="B9" s="246"/>
      <c r="C9" s="372" t="s">
        <v>655</v>
      </c>
      <c r="D9" s="372"/>
      <c r="E9" s="372"/>
      <c r="F9" s="372"/>
      <c r="G9" s="372"/>
      <c r="H9" s="372"/>
      <c r="I9" s="372"/>
      <c r="J9" s="372"/>
      <c r="K9" s="243"/>
    </row>
    <row r="10" spans="2:11" s="1" customFormat="1" ht="15" customHeight="1">
      <c r="B10" s="246"/>
      <c r="C10" s="245"/>
      <c r="D10" s="372" t="s">
        <v>656</v>
      </c>
      <c r="E10" s="372"/>
      <c r="F10" s="372"/>
      <c r="G10" s="372"/>
      <c r="H10" s="372"/>
      <c r="I10" s="372"/>
      <c r="J10" s="372"/>
      <c r="K10" s="243"/>
    </row>
    <row r="11" spans="2:11" s="1" customFormat="1" ht="15" customHeight="1">
      <c r="B11" s="246"/>
      <c r="C11" s="247"/>
      <c r="D11" s="372" t="s">
        <v>657</v>
      </c>
      <c r="E11" s="372"/>
      <c r="F11" s="372"/>
      <c r="G11" s="372"/>
      <c r="H11" s="372"/>
      <c r="I11" s="372"/>
      <c r="J11" s="372"/>
      <c r="K11" s="243"/>
    </row>
    <row r="12" spans="2:11" s="1" customFormat="1" ht="15" customHeight="1">
      <c r="B12" s="246"/>
      <c r="C12" s="247"/>
      <c r="D12" s="245"/>
      <c r="E12" s="245"/>
      <c r="F12" s="245"/>
      <c r="G12" s="245"/>
      <c r="H12" s="245"/>
      <c r="I12" s="245"/>
      <c r="J12" s="245"/>
      <c r="K12" s="243"/>
    </row>
    <row r="13" spans="2:11" s="1" customFormat="1" ht="15" customHeight="1">
      <c r="B13" s="246"/>
      <c r="C13" s="247"/>
      <c r="D13" s="248" t="s">
        <v>658</v>
      </c>
      <c r="E13" s="245"/>
      <c r="F13" s="245"/>
      <c r="G13" s="245"/>
      <c r="H13" s="245"/>
      <c r="I13" s="245"/>
      <c r="J13" s="245"/>
      <c r="K13" s="243"/>
    </row>
    <row r="14" spans="2:11" s="1" customFormat="1" ht="12.75" customHeight="1">
      <c r="B14" s="246"/>
      <c r="C14" s="247"/>
      <c r="D14" s="247"/>
      <c r="E14" s="247"/>
      <c r="F14" s="247"/>
      <c r="G14" s="247"/>
      <c r="H14" s="247"/>
      <c r="I14" s="247"/>
      <c r="J14" s="247"/>
      <c r="K14" s="243"/>
    </row>
    <row r="15" spans="2:11" s="1" customFormat="1" ht="15" customHeight="1">
      <c r="B15" s="246"/>
      <c r="C15" s="247"/>
      <c r="D15" s="372" t="s">
        <v>659</v>
      </c>
      <c r="E15" s="372"/>
      <c r="F15" s="372"/>
      <c r="G15" s="372"/>
      <c r="H15" s="372"/>
      <c r="I15" s="372"/>
      <c r="J15" s="372"/>
      <c r="K15" s="243"/>
    </row>
    <row r="16" spans="2:11" s="1" customFormat="1" ht="15" customHeight="1">
      <c r="B16" s="246"/>
      <c r="C16" s="247"/>
      <c r="D16" s="372" t="s">
        <v>660</v>
      </c>
      <c r="E16" s="372"/>
      <c r="F16" s="372"/>
      <c r="G16" s="372"/>
      <c r="H16" s="372"/>
      <c r="I16" s="372"/>
      <c r="J16" s="372"/>
      <c r="K16" s="243"/>
    </row>
    <row r="17" spans="2:11" s="1" customFormat="1" ht="15" customHeight="1">
      <c r="B17" s="246"/>
      <c r="C17" s="247"/>
      <c r="D17" s="372" t="s">
        <v>661</v>
      </c>
      <c r="E17" s="372"/>
      <c r="F17" s="372"/>
      <c r="G17" s="372"/>
      <c r="H17" s="372"/>
      <c r="I17" s="372"/>
      <c r="J17" s="372"/>
      <c r="K17" s="243"/>
    </row>
    <row r="18" spans="2:11" s="1" customFormat="1" ht="15" customHeight="1">
      <c r="B18" s="246"/>
      <c r="C18" s="247"/>
      <c r="D18" s="247"/>
      <c r="E18" s="249" t="s">
        <v>79</v>
      </c>
      <c r="F18" s="372" t="s">
        <v>662</v>
      </c>
      <c r="G18" s="372"/>
      <c r="H18" s="372"/>
      <c r="I18" s="372"/>
      <c r="J18" s="372"/>
      <c r="K18" s="243"/>
    </row>
    <row r="19" spans="2:11" s="1" customFormat="1" ht="15" customHeight="1">
      <c r="B19" s="246"/>
      <c r="C19" s="247"/>
      <c r="D19" s="247"/>
      <c r="E19" s="249" t="s">
        <v>663</v>
      </c>
      <c r="F19" s="372" t="s">
        <v>664</v>
      </c>
      <c r="G19" s="372"/>
      <c r="H19" s="372"/>
      <c r="I19" s="372"/>
      <c r="J19" s="372"/>
      <c r="K19" s="243"/>
    </row>
    <row r="20" spans="2:11" s="1" customFormat="1" ht="15" customHeight="1">
      <c r="B20" s="246"/>
      <c r="C20" s="247"/>
      <c r="D20" s="247"/>
      <c r="E20" s="249" t="s">
        <v>665</v>
      </c>
      <c r="F20" s="372" t="s">
        <v>666</v>
      </c>
      <c r="G20" s="372"/>
      <c r="H20" s="372"/>
      <c r="I20" s="372"/>
      <c r="J20" s="372"/>
      <c r="K20" s="243"/>
    </row>
    <row r="21" spans="2:11" s="1" customFormat="1" ht="15" customHeight="1">
      <c r="B21" s="246"/>
      <c r="C21" s="247"/>
      <c r="D21" s="247"/>
      <c r="E21" s="249" t="s">
        <v>667</v>
      </c>
      <c r="F21" s="372" t="s">
        <v>668</v>
      </c>
      <c r="G21" s="372"/>
      <c r="H21" s="372"/>
      <c r="I21" s="372"/>
      <c r="J21" s="372"/>
      <c r="K21" s="243"/>
    </row>
    <row r="22" spans="2:11" s="1" customFormat="1" ht="15" customHeight="1">
      <c r="B22" s="246"/>
      <c r="C22" s="247"/>
      <c r="D22" s="247"/>
      <c r="E22" s="249" t="s">
        <v>669</v>
      </c>
      <c r="F22" s="372" t="s">
        <v>670</v>
      </c>
      <c r="G22" s="372"/>
      <c r="H22" s="372"/>
      <c r="I22" s="372"/>
      <c r="J22" s="372"/>
      <c r="K22" s="243"/>
    </row>
    <row r="23" spans="2:11" s="1" customFormat="1" ht="15" customHeight="1">
      <c r="B23" s="246"/>
      <c r="C23" s="247"/>
      <c r="D23" s="247"/>
      <c r="E23" s="249" t="s">
        <v>671</v>
      </c>
      <c r="F23" s="372" t="s">
        <v>672</v>
      </c>
      <c r="G23" s="372"/>
      <c r="H23" s="372"/>
      <c r="I23" s="372"/>
      <c r="J23" s="372"/>
      <c r="K23" s="243"/>
    </row>
    <row r="24" spans="2:11" s="1" customFormat="1" ht="12.75" customHeight="1">
      <c r="B24" s="246"/>
      <c r="C24" s="247"/>
      <c r="D24" s="247"/>
      <c r="E24" s="247"/>
      <c r="F24" s="247"/>
      <c r="G24" s="247"/>
      <c r="H24" s="247"/>
      <c r="I24" s="247"/>
      <c r="J24" s="247"/>
      <c r="K24" s="243"/>
    </row>
    <row r="25" spans="2:11" s="1" customFormat="1" ht="15" customHeight="1">
      <c r="B25" s="246"/>
      <c r="C25" s="372" t="s">
        <v>673</v>
      </c>
      <c r="D25" s="372"/>
      <c r="E25" s="372"/>
      <c r="F25" s="372"/>
      <c r="G25" s="372"/>
      <c r="H25" s="372"/>
      <c r="I25" s="372"/>
      <c r="J25" s="372"/>
      <c r="K25" s="243"/>
    </row>
    <row r="26" spans="2:11" s="1" customFormat="1" ht="15" customHeight="1">
      <c r="B26" s="246"/>
      <c r="C26" s="372" t="s">
        <v>674</v>
      </c>
      <c r="D26" s="372"/>
      <c r="E26" s="372"/>
      <c r="F26" s="372"/>
      <c r="G26" s="372"/>
      <c r="H26" s="372"/>
      <c r="I26" s="372"/>
      <c r="J26" s="372"/>
      <c r="K26" s="243"/>
    </row>
    <row r="27" spans="2:11" s="1" customFormat="1" ht="15" customHeight="1">
      <c r="B27" s="246"/>
      <c r="C27" s="245"/>
      <c r="D27" s="372" t="s">
        <v>675</v>
      </c>
      <c r="E27" s="372"/>
      <c r="F27" s="372"/>
      <c r="G27" s="372"/>
      <c r="H27" s="372"/>
      <c r="I27" s="372"/>
      <c r="J27" s="372"/>
      <c r="K27" s="243"/>
    </row>
    <row r="28" spans="2:11" s="1" customFormat="1" ht="15" customHeight="1">
      <c r="B28" s="246"/>
      <c r="C28" s="247"/>
      <c r="D28" s="372" t="s">
        <v>676</v>
      </c>
      <c r="E28" s="372"/>
      <c r="F28" s="372"/>
      <c r="G28" s="372"/>
      <c r="H28" s="372"/>
      <c r="I28" s="372"/>
      <c r="J28" s="372"/>
      <c r="K28" s="243"/>
    </row>
    <row r="29" spans="2:11" s="1" customFormat="1" ht="12.75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243"/>
    </row>
    <row r="30" spans="2:11" s="1" customFormat="1" ht="15" customHeight="1">
      <c r="B30" s="246"/>
      <c r="C30" s="247"/>
      <c r="D30" s="372" t="s">
        <v>677</v>
      </c>
      <c r="E30" s="372"/>
      <c r="F30" s="372"/>
      <c r="G30" s="372"/>
      <c r="H30" s="372"/>
      <c r="I30" s="372"/>
      <c r="J30" s="372"/>
      <c r="K30" s="243"/>
    </row>
    <row r="31" spans="2:11" s="1" customFormat="1" ht="15" customHeight="1">
      <c r="B31" s="246"/>
      <c r="C31" s="247"/>
      <c r="D31" s="372" t="s">
        <v>678</v>
      </c>
      <c r="E31" s="372"/>
      <c r="F31" s="372"/>
      <c r="G31" s="372"/>
      <c r="H31" s="372"/>
      <c r="I31" s="372"/>
      <c r="J31" s="372"/>
      <c r="K31" s="243"/>
    </row>
    <row r="32" spans="2:11" s="1" customFormat="1" ht="12.75" customHeight="1">
      <c r="B32" s="246"/>
      <c r="C32" s="247"/>
      <c r="D32" s="247"/>
      <c r="E32" s="247"/>
      <c r="F32" s="247"/>
      <c r="G32" s="247"/>
      <c r="H32" s="247"/>
      <c r="I32" s="247"/>
      <c r="J32" s="247"/>
      <c r="K32" s="243"/>
    </row>
    <row r="33" spans="2:11" s="1" customFormat="1" ht="15" customHeight="1">
      <c r="B33" s="246"/>
      <c r="C33" s="247"/>
      <c r="D33" s="372" t="s">
        <v>679</v>
      </c>
      <c r="E33" s="372"/>
      <c r="F33" s="372"/>
      <c r="G33" s="372"/>
      <c r="H33" s="372"/>
      <c r="I33" s="372"/>
      <c r="J33" s="372"/>
      <c r="K33" s="243"/>
    </row>
    <row r="34" spans="2:11" s="1" customFormat="1" ht="15" customHeight="1">
      <c r="B34" s="246"/>
      <c r="C34" s="247"/>
      <c r="D34" s="372" t="s">
        <v>680</v>
      </c>
      <c r="E34" s="372"/>
      <c r="F34" s="372"/>
      <c r="G34" s="372"/>
      <c r="H34" s="372"/>
      <c r="I34" s="372"/>
      <c r="J34" s="372"/>
      <c r="K34" s="243"/>
    </row>
    <row r="35" spans="2:11" s="1" customFormat="1" ht="15" customHeight="1">
      <c r="B35" s="246"/>
      <c r="C35" s="247"/>
      <c r="D35" s="372" t="s">
        <v>681</v>
      </c>
      <c r="E35" s="372"/>
      <c r="F35" s="372"/>
      <c r="G35" s="372"/>
      <c r="H35" s="372"/>
      <c r="I35" s="372"/>
      <c r="J35" s="372"/>
      <c r="K35" s="243"/>
    </row>
    <row r="36" spans="2:11" s="1" customFormat="1" ht="15" customHeight="1">
      <c r="B36" s="246"/>
      <c r="C36" s="247"/>
      <c r="D36" s="245"/>
      <c r="E36" s="248" t="s">
        <v>104</v>
      </c>
      <c r="F36" s="245"/>
      <c r="G36" s="372" t="s">
        <v>682</v>
      </c>
      <c r="H36" s="372"/>
      <c r="I36" s="372"/>
      <c r="J36" s="372"/>
      <c r="K36" s="243"/>
    </row>
    <row r="37" spans="2:11" s="1" customFormat="1" ht="30.75" customHeight="1">
      <c r="B37" s="246"/>
      <c r="C37" s="247"/>
      <c r="D37" s="245"/>
      <c r="E37" s="248" t="s">
        <v>683</v>
      </c>
      <c r="F37" s="245"/>
      <c r="G37" s="372" t="s">
        <v>684</v>
      </c>
      <c r="H37" s="372"/>
      <c r="I37" s="372"/>
      <c r="J37" s="372"/>
      <c r="K37" s="243"/>
    </row>
    <row r="38" spans="2:11" s="1" customFormat="1" ht="15" customHeight="1">
      <c r="B38" s="246"/>
      <c r="C38" s="247"/>
      <c r="D38" s="245"/>
      <c r="E38" s="248" t="s">
        <v>53</v>
      </c>
      <c r="F38" s="245"/>
      <c r="G38" s="372" t="s">
        <v>685</v>
      </c>
      <c r="H38" s="372"/>
      <c r="I38" s="372"/>
      <c r="J38" s="372"/>
      <c r="K38" s="243"/>
    </row>
    <row r="39" spans="2:11" s="1" customFormat="1" ht="15" customHeight="1">
      <c r="B39" s="246"/>
      <c r="C39" s="247"/>
      <c r="D39" s="245"/>
      <c r="E39" s="248" t="s">
        <v>54</v>
      </c>
      <c r="F39" s="245"/>
      <c r="G39" s="372" t="s">
        <v>686</v>
      </c>
      <c r="H39" s="372"/>
      <c r="I39" s="372"/>
      <c r="J39" s="372"/>
      <c r="K39" s="243"/>
    </row>
    <row r="40" spans="2:11" s="1" customFormat="1" ht="15" customHeight="1">
      <c r="B40" s="246"/>
      <c r="C40" s="247"/>
      <c r="D40" s="245"/>
      <c r="E40" s="248" t="s">
        <v>105</v>
      </c>
      <c r="F40" s="245"/>
      <c r="G40" s="372" t="s">
        <v>687</v>
      </c>
      <c r="H40" s="372"/>
      <c r="I40" s="372"/>
      <c r="J40" s="372"/>
      <c r="K40" s="243"/>
    </row>
    <row r="41" spans="2:11" s="1" customFormat="1" ht="15" customHeight="1">
      <c r="B41" s="246"/>
      <c r="C41" s="247"/>
      <c r="D41" s="245"/>
      <c r="E41" s="248" t="s">
        <v>106</v>
      </c>
      <c r="F41" s="245"/>
      <c r="G41" s="372" t="s">
        <v>688</v>
      </c>
      <c r="H41" s="372"/>
      <c r="I41" s="372"/>
      <c r="J41" s="372"/>
      <c r="K41" s="243"/>
    </row>
    <row r="42" spans="2:11" s="1" customFormat="1" ht="15" customHeight="1">
      <c r="B42" s="246"/>
      <c r="C42" s="247"/>
      <c r="D42" s="245"/>
      <c r="E42" s="248" t="s">
        <v>689</v>
      </c>
      <c r="F42" s="245"/>
      <c r="G42" s="372" t="s">
        <v>690</v>
      </c>
      <c r="H42" s="372"/>
      <c r="I42" s="372"/>
      <c r="J42" s="372"/>
      <c r="K42" s="243"/>
    </row>
    <row r="43" spans="2:11" s="1" customFormat="1" ht="15" customHeight="1">
      <c r="B43" s="246"/>
      <c r="C43" s="247"/>
      <c r="D43" s="245"/>
      <c r="E43" s="248"/>
      <c r="F43" s="245"/>
      <c r="G43" s="372" t="s">
        <v>691</v>
      </c>
      <c r="H43" s="372"/>
      <c r="I43" s="372"/>
      <c r="J43" s="372"/>
      <c r="K43" s="243"/>
    </row>
    <row r="44" spans="2:11" s="1" customFormat="1" ht="15" customHeight="1">
      <c r="B44" s="246"/>
      <c r="C44" s="247"/>
      <c r="D44" s="245"/>
      <c r="E44" s="248" t="s">
        <v>692</v>
      </c>
      <c r="F44" s="245"/>
      <c r="G44" s="372" t="s">
        <v>693</v>
      </c>
      <c r="H44" s="372"/>
      <c r="I44" s="372"/>
      <c r="J44" s="372"/>
      <c r="K44" s="243"/>
    </row>
    <row r="45" spans="2:11" s="1" customFormat="1" ht="15" customHeight="1">
      <c r="B45" s="246"/>
      <c r="C45" s="247"/>
      <c r="D45" s="245"/>
      <c r="E45" s="248" t="s">
        <v>108</v>
      </c>
      <c r="F45" s="245"/>
      <c r="G45" s="372" t="s">
        <v>694</v>
      </c>
      <c r="H45" s="372"/>
      <c r="I45" s="372"/>
      <c r="J45" s="372"/>
      <c r="K45" s="243"/>
    </row>
    <row r="46" spans="2:11" s="1" customFormat="1" ht="12.75" customHeight="1">
      <c r="B46" s="246"/>
      <c r="C46" s="247"/>
      <c r="D46" s="245"/>
      <c r="E46" s="245"/>
      <c r="F46" s="245"/>
      <c r="G46" s="245"/>
      <c r="H46" s="245"/>
      <c r="I46" s="245"/>
      <c r="J46" s="245"/>
      <c r="K46" s="243"/>
    </row>
    <row r="47" spans="2:11" s="1" customFormat="1" ht="15" customHeight="1">
      <c r="B47" s="246"/>
      <c r="C47" s="247"/>
      <c r="D47" s="372" t="s">
        <v>695</v>
      </c>
      <c r="E47" s="372"/>
      <c r="F47" s="372"/>
      <c r="G47" s="372"/>
      <c r="H47" s="372"/>
      <c r="I47" s="372"/>
      <c r="J47" s="372"/>
      <c r="K47" s="243"/>
    </row>
    <row r="48" spans="2:11" s="1" customFormat="1" ht="15" customHeight="1">
      <c r="B48" s="246"/>
      <c r="C48" s="247"/>
      <c r="D48" s="247"/>
      <c r="E48" s="372" t="s">
        <v>696</v>
      </c>
      <c r="F48" s="372"/>
      <c r="G48" s="372"/>
      <c r="H48" s="372"/>
      <c r="I48" s="372"/>
      <c r="J48" s="372"/>
      <c r="K48" s="243"/>
    </row>
    <row r="49" spans="2:11" s="1" customFormat="1" ht="15" customHeight="1">
      <c r="B49" s="246"/>
      <c r="C49" s="247"/>
      <c r="D49" s="247"/>
      <c r="E49" s="372" t="s">
        <v>697</v>
      </c>
      <c r="F49" s="372"/>
      <c r="G49" s="372"/>
      <c r="H49" s="372"/>
      <c r="I49" s="372"/>
      <c r="J49" s="372"/>
      <c r="K49" s="243"/>
    </row>
    <row r="50" spans="2:11" s="1" customFormat="1" ht="15" customHeight="1">
      <c r="B50" s="246"/>
      <c r="C50" s="247"/>
      <c r="D50" s="247"/>
      <c r="E50" s="372" t="s">
        <v>698</v>
      </c>
      <c r="F50" s="372"/>
      <c r="G50" s="372"/>
      <c r="H50" s="372"/>
      <c r="I50" s="372"/>
      <c r="J50" s="372"/>
      <c r="K50" s="243"/>
    </row>
    <row r="51" spans="2:11" s="1" customFormat="1" ht="15" customHeight="1">
      <c r="B51" s="246"/>
      <c r="C51" s="247"/>
      <c r="D51" s="372" t="s">
        <v>699</v>
      </c>
      <c r="E51" s="372"/>
      <c r="F51" s="372"/>
      <c r="G51" s="372"/>
      <c r="H51" s="372"/>
      <c r="I51" s="372"/>
      <c r="J51" s="372"/>
      <c r="K51" s="243"/>
    </row>
    <row r="52" spans="2:11" s="1" customFormat="1" ht="25.5" customHeight="1">
      <c r="B52" s="242"/>
      <c r="C52" s="373" t="s">
        <v>700</v>
      </c>
      <c r="D52" s="373"/>
      <c r="E52" s="373"/>
      <c r="F52" s="373"/>
      <c r="G52" s="373"/>
      <c r="H52" s="373"/>
      <c r="I52" s="373"/>
      <c r="J52" s="373"/>
      <c r="K52" s="243"/>
    </row>
    <row r="53" spans="2:11" s="1" customFormat="1" ht="5.25" customHeight="1">
      <c r="B53" s="242"/>
      <c r="C53" s="244"/>
      <c r="D53" s="244"/>
      <c r="E53" s="244"/>
      <c r="F53" s="244"/>
      <c r="G53" s="244"/>
      <c r="H53" s="244"/>
      <c r="I53" s="244"/>
      <c r="J53" s="244"/>
      <c r="K53" s="243"/>
    </row>
    <row r="54" spans="2:11" s="1" customFormat="1" ht="15" customHeight="1">
      <c r="B54" s="242"/>
      <c r="C54" s="372" t="s">
        <v>701</v>
      </c>
      <c r="D54" s="372"/>
      <c r="E54" s="372"/>
      <c r="F54" s="372"/>
      <c r="G54" s="372"/>
      <c r="H54" s="372"/>
      <c r="I54" s="372"/>
      <c r="J54" s="372"/>
      <c r="K54" s="243"/>
    </row>
    <row r="55" spans="2:11" s="1" customFormat="1" ht="15" customHeight="1">
      <c r="B55" s="242"/>
      <c r="C55" s="372" t="s">
        <v>702</v>
      </c>
      <c r="D55" s="372"/>
      <c r="E55" s="372"/>
      <c r="F55" s="372"/>
      <c r="G55" s="372"/>
      <c r="H55" s="372"/>
      <c r="I55" s="372"/>
      <c r="J55" s="372"/>
      <c r="K55" s="243"/>
    </row>
    <row r="56" spans="2:11" s="1" customFormat="1" ht="12.75" customHeight="1">
      <c r="B56" s="242"/>
      <c r="C56" s="245"/>
      <c r="D56" s="245"/>
      <c r="E56" s="245"/>
      <c r="F56" s="245"/>
      <c r="G56" s="245"/>
      <c r="H56" s="245"/>
      <c r="I56" s="245"/>
      <c r="J56" s="245"/>
      <c r="K56" s="243"/>
    </row>
    <row r="57" spans="2:11" s="1" customFormat="1" ht="15" customHeight="1">
      <c r="B57" s="242"/>
      <c r="C57" s="372" t="s">
        <v>703</v>
      </c>
      <c r="D57" s="372"/>
      <c r="E57" s="372"/>
      <c r="F57" s="372"/>
      <c r="G57" s="372"/>
      <c r="H57" s="372"/>
      <c r="I57" s="372"/>
      <c r="J57" s="372"/>
      <c r="K57" s="243"/>
    </row>
    <row r="58" spans="2:11" s="1" customFormat="1" ht="15" customHeight="1">
      <c r="B58" s="242"/>
      <c r="C58" s="247"/>
      <c r="D58" s="372" t="s">
        <v>704</v>
      </c>
      <c r="E58" s="372"/>
      <c r="F58" s="372"/>
      <c r="G58" s="372"/>
      <c r="H58" s="372"/>
      <c r="I58" s="372"/>
      <c r="J58" s="372"/>
      <c r="K58" s="243"/>
    </row>
    <row r="59" spans="2:11" s="1" customFormat="1" ht="15" customHeight="1">
      <c r="B59" s="242"/>
      <c r="C59" s="247"/>
      <c r="D59" s="372" t="s">
        <v>705</v>
      </c>
      <c r="E59" s="372"/>
      <c r="F59" s="372"/>
      <c r="G59" s="372"/>
      <c r="H59" s="372"/>
      <c r="I59" s="372"/>
      <c r="J59" s="372"/>
      <c r="K59" s="243"/>
    </row>
    <row r="60" spans="2:11" s="1" customFormat="1" ht="15" customHeight="1">
      <c r="B60" s="242"/>
      <c r="C60" s="247"/>
      <c r="D60" s="372" t="s">
        <v>706</v>
      </c>
      <c r="E60" s="372"/>
      <c r="F60" s="372"/>
      <c r="G60" s="372"/>
      <c r="H60" s="372"/>
      <c r="I60" s="372"/>
      <c r="J60" s="372"/>
      <c r="K60" s="243"/>
    </row>
    <row r="61" spans="2:11" s="1" customFormat="1" ht="15" customHeight="1">
      <c r="B61" s="242"/>
      <c r="C61" s="247"/>
      <c r="D61" s="372" t="s">
        <v>707</v>
      </c>
      <c r="E61" s="372"/>
      <c r="F61" s="372"/>
      <c r="G61" s="372"/>
      <c r="H61" s="372"/>
      <c r="I61" s="372"/>
      <c r="J61" s="372"/>
      <c r="K61" s="243"/>
    </row>
    <row r="62" spans="2:11" s="1" customFormat="1" ht="15" customHeight="1">
      <c r="B62" s="242"/>
      <c r="C62" s="247"/>
      <c r="D62" s="374" t="s">
        <v>708</v>
      </c>
      <c r="E62" s="374"/>
      <c r="F62" s="374"/>
      <c r="G62" s="374"/>
      <c r="H62" s="374"/>
      <c r="I62" s="374"/>
      <c r="J62" s="374"/>
      <c r="K62" s="243"/>
    </row>
    <row r="63" spans="2:11" s="1" customFormat="1" ht="15" customHeight="1">
      <c r="B63" s="242"/>
      <c r="C63" s="247"/>
      <c r="D63" s="372" t="s">
        <v>709</v>
      </c>
      <c r="E63" s="372"/>
      <c r="F63" s="372"/>
      <c r="G63" s="372"/>
      <c r="H63" s="372"/>
      <c r="I63" s="372"/>
      <c r="J63" s="372"/>
      <c r="K63" s="243"/>
    </row>
    <row r="64" spans="2:11" s="1" customFormat="1" ht="12.75" customHeight="1">
      <c r="B64" s="242"/>
      <c r="C64" s="247"/>
      <c r="D64" s="247"/>
      <c r="E64" s="250"/>
      <c r="F64" s="247"/>
      <c r="G64" s="247"/>
      <c r="H64" s="247"/>
      <c r="I64" s="247"/>
      <c r="J64" s="247"/>
      <c r="K64" s="243"/>
    </row>
    <row r="65" spans="2:11" s="1" customFormat="1" ht="15" customHeight="1">
      <c r="B65" s="242"/>
      <c r="C65" s="247"/>
      <c r="D65" s="372" t="s">
        <v>710</v>
      </c>
      <c r="E65" s="372"/>
      <c r="F65" s="372"/>
      <c r="G65" s="372"/>
      <c r="H65" s="372"/>
      <c r="I65" s="372"/>
      <c r="J65" s="372"/>
      <c r="K65" s="243"/>
    </row>
    <row r="66" spans="2:11" s="1" customFormat="1" ht="15" customHeight="1">
      <c r="B66" s="242"/>
      <c r="C66" s="247"/>
      <c r="D66" s="374" t="s">
        <v>711</v>
      </c>
      <c r="E66" s="374"/>
      <c r="F66" s="374"/>
      <c r="G66" s="374"/>
      <c r="H66" s="374"/>
      <c r="I66" s="374"/>
      <c r="J66" s="374"/>
      <c r="K66" s="243"/>
    </row>
    <row r="67" spans="2:11" s="1" customFormat="1" ht="15" customHeight="1">
      <c r="B67" s="242"/>
      <c r="C67" s="247"/>
      <c r="D67" s="372" t="s">
        <v>712</v>
      </c>
      <c r="E67" s="372"/>
      <c r="F67" s="372"/>
      <c r="G67" s="372"/>
      <c r="H67" s="372"/>
      <c r="I67" s="372"/>
      <c r="J67" s="372"/>
      <c r="K67" s="243"/>
    </row>
    <row r="68" spans="2:11" s="1" customFormat="1" ht="15" customHeight="1">
      <c r="B68" s="242"/>
      <c r="C68" s="247"/>
      <c r="D68" s="372" t="s">
        <v>713</v>
      </c>
      <c r="E68" s="372"/>
      <c r="F68" s="372"/>
      <c r="G68" s="372"/>
      <c r="H68" s="372"/>
      <c r="I68" s="372"/>
      <c r="J68" s="372"/>
      <c r="K68" s="243"/>
    </row>
    <row r="69" spans="2:11" s="1" customFormat="1" ht="15" customHeight="1">
      <c r="B69" s="242"/>
      <c r="C69" s="247"/>
      <c r="D69" s="372" t="s">
        <v>714</v>
      </c>
      <c r="E69" s="372"/>
      <c r="F69" s="372"/>
      <c r="G69" s="372"/>
      <c r="H69" s="372"/>
      <c r="I69" s="372"/>
      <c r="J69" s="372"/>
      <c r="K69" s="243"/>
    </row>
    <row r="70" spans="2:11" s="1" customFormat="1" ht="15" customHeight="1">
      <c r="B70" s="242"/>
      <c r="C70" s="247"/>
      <c r="D70" s="372" t="s">
        <v>715</v>
      </c>
      <c r="E70" s="372"/>
      <c r="F70" s="372"/>
      <c r="G70" s="372"/>
      <c r="H70" s="372"/>
      <c r="I70" s="372"/>
      <c r="J70" s="372"/>
      <c r="K70" s="243"/>
    </row>
    <row r="71" spans="2:1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2:11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s="1" customFormat="1" ht="45" customHeight="1">
      <c r="B75" s="259"/>
      <c r="C75" s="367" t="s">
        <v>716</v>
      </c>
      <c r="D75" s="367"/>
      <c r="E75" s="367"/>
      <c r="F75" s="367"/>
      <c r="G75" s="367"/>
      <c r="H75" s="367"/>
      <c r="I75" s="367"/>
      <c r="J75" s="367"/>
      <c r="K75" s="260"/>
    </row>
    <row r="76" spans="2:11" s="1" customFormat="1" ht="17.25" customHeight="1">
      <c r="B76" s="259"/>
      <c r="C76" s="261" t="s">
        <v>717</v>
      </c>
      <c r="D76" s="261"/>
      <c r="E76" s="261"/>
      <c r="F76" s="261" t="s">
        <v>718</v>
      </c>
      <c r="G76" s="262"/>
      <c r="H76" s="261" t="s">
        <v>54</v>
      </c>
      <c r="I76" s="261" t="s">
        <v>57</v>
      </c>
      <c r="J76" s="261" t="s">
        <v>719</v>
      </c>
      <c r="K76" s="260"/>
    </row>
    <row r="77" spans="2:11" s="1" customFormat="1" ht="17.25" customHeight="1">
      <c r="B77" s="259"/>
      <c r="C77" s="263" t="s">
        <v>720</v>
      </c>
      <c r="D77" s="263"/>
      <c r="E77" s="263"/>
      <c r="F77" s="264" t="s">
        <v>721</v>
      </c>
      <c r="G77" s="265"/>
      <c r="H77" s="263"/>
      <c r="I77" s="263"/>
      <c r="J77" s="263" t="s">
        <v>722</v>
      </c>
      <c r="K77" s="260"/>
    </row>
    <row r="78" spans="2:11" s="1" customFormat="1" ht="5.25" customHeight="1">
      <c r="B78" s="259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9"/>
      <c r="C79" s="248" t="s">
        <v>53</v>
      </c>
      <c r="D79" s="268"/>
      <c r="E79" s="268"/>
      <c r="F79" s="269" t="s">
        <v>723</v>
      </c>
      <c r="G79" s="270"/>
      <c r="H79" s="248" t="s">
        <v>724</v>
      </c>
      <c r="I79" s="248" t="s">
        <v>725</v>
      </c>
      <c r="J79" s="248">
        <v>20</v>
      </c>
      <c r="K79" s="260"/>
    </row>
    <row r="80" spans="2:11" s="1" customFormat="1" ht="15" customHeight="1">
      <c r="B80" s="259"/>
      <c r="C80" s="248" t="s">
        <v>726</v>
      </c>
      <c r="D80" s="248"/>
      <c r="E80" s="248"/>
      <c r="F80" s="269" t="s">
        <v>723</v>
      </c>
      <c r="G80" s="270"/>
      <c r="H80" s="248" t="s">
        <v>727</v>
      </c>
      <c r="I80" s="248" t="s">
        <v>725</v>
      </c>
      <c r="J80" s="248">
        <v>120</v>
      </c>
      <c r="K80" s="260"/>
    </row>
    <row r="81" spans="2:11" s="1" customFormat="1" ht="15" customHeight="1">
      <c r="B81" s="271"/>
      <c r="C81" s="248" t="s">
        <v>728</v>
      </c>
      <c r="D81" s="248"/>
      <c r="E81" s="248"/>
      <c r="F81" s="269" t="s">
        <v>729</v>
      </c>
      <c r="G81" s="270"/>
      <c r="H81" s="248" t="s">
        <v>730</v>
      </c>
      <c r="I81" s="248" t="s">
        <v>725</v>
      </c>
      <c r="J81" s="248">
        <v>50</v>
      </c>
      <c r="K81" s="260"/>
    </row>
    <row r="82" spans="2:11" s="1" customFormat="1" ht="15" customHeight="1">
      <c r="B82" s="271"/>
      <c r="C82" s="248" t="s">
        <v>731</v>
      </c>
      <c r="D82" s="248"/>
      <c r="E82" s="248"/>
      <c r="F82" s="269" t="s">
        <v>723</v>
      </c>
      <c r="G82" s="270"/>
      <c r="H82" s="248" t="s">
        <v>732</v>
      </c>
      <c r="I82" s="248" t="s">
        <v>733</v>
      </c>
      <c r="J82" s="248"/>
      <c r="K82" s="260"/>
    </row>
    <row r="83" spans="2:11" s="1" customFormat="1" ht="15" customHeight="1">
      <c r="B83" s="271"/>
      <c r="C83" s="272" t="s">
        <v>734</v>
      </c>
      <c r="D83" s="272"/>
      <c r="E83" s="272"/>
      <c r="F83" s="273" t="s">
        <v>729</v>
      </c>
      <c r="G83" s="272"/>
      <c r="H83" s="272" t="s">
        <v>735</v>
      </c>
      <c r="I83" s="272" t="s">
        <v>725</v>
      </c>
      <c r="J83" s="272">
        <v>15</v>
      </c>
      <c r="K83" s="260"/>
    </row>
    <row r="84" spans="2:11" s="1" customFormat="1" ht="15" customHeight="1">
      <c r="B84" s="271"/>
      <c r="C84" s="272" t="s">
        <v>736</v>
      </c>
      <c r="D84" s="272"/>
      <c r="E84" s="272"/>
      <c r="F84" s="273" t="s">
        <v>729</v>
      </c>
      <c r="G84" s="272"/>
      <c r="H84" s="272" t="s">
        <v>737</v>
      </c>
      <c r="I84" s="272" t="s">
        <v>725</v>
      </c>
      <c r="J84" s="272">
        <v>15</v>
      </c>
      <c r="K84" s="260"/>
    </row>
    <row r="85" spans="2:11" s="1" customFormat="1" ht="15" customHeight="1">
      <c r="B85" s="271"/>
      <c r="C85" s="272" t="s">
        <v>738</v>
      </c>
      <c r="D85" s="272"/>
      <c r="E85" s="272"/>
      <c r="F85" s="273" t="s">
        <v>729</v>
      </c>
      <c r="G85" s="272"/>
      <c r="H85" s="272" t="s">
        <v>739</v>
      </c>
      <c r="I85" s="272" t="s">
        <v>725</v>
      </c>
      <c r="J85" s="272">
        <v>20</v>
      </c>
      <c r="K85" s="260"/>
    </row>
    <row r="86" spans="2:11" s="1" customFormat="1" ht="15" customHeight="1">
      <c r="B86" s="271"/>
      <c r="C86" s="272" t="s">
        <v>740</v>
      </c>
      <c r="D86" s="272"/>
      <c r="E86" s="272"/>
      <c r="F86" s="273" t="s">
        <v>729</v>
      </c>
      <c r="G86" s="272"/>
      <c r="H86" s="272" t="s">
        <v>741</v>
      </c>
      <c r="I86" s="272" t="s">
        <v>725</v>
      </c>
      <c r="J86" s="272">
        <v>20</v>
      </c>
      <c r="K86" s="260"/>
    </row>
    <row r="87" spans="2:11" s="1" customFormat="1" ht="15" customHeight="1">
      <c r="B87" s="271"/>
      <c r="C87" s="248" t="s">
        <v>742</v>
      </c>
      <c r="D87" s="248"/>
      <c r="E87" s="248"/>
      <c r="F87" s="269" t="s">
        <v>729</v>
      </c>
      <c r="G87" s="270"/>
      <c r="H87" s="248" t="s">
        <v>743</v>
      </c>
      <c r="I87" s="248" t="s">
        <v>725</v>
      </c>
      <c r="J87" s="248">
        <v>50</v>
      </c>
      <c r="K87" s="260"/>
    </row>
    <row r="88" spans="2:11" s="1" customFormat="1" ht="15" customHeight="1">
      <c r="B88" s="271"/>
      <c r="C88" s="248" t="s">
        <v>744</v>
      </c>
      <c r="D88" s="248"/>
      <c r="E88" s="248"/>
      <c r="F88" s="269" t="s">
        <v>729</v>
      </c>
      <c r="G88" s="270"/>
      <c r="H88" s="248" t="s">
        <v>745</v>
      </c>
      <c r="I88" s="248" t="s">
        <v>725</v>
      </c>
      <c r="J88" s="248">
        <v>20</v>
      </c>
      <c r="K88" s="260"/>
    </row>
    <row r="89" spans="2:11" s="1" customFormat="1" ht="15" customHeight="1">
      <c r="B89" s="271"/>
      <c r="C89" s="248" t="s">
        <v>746</v>
      </c>
      <c r="D89" s="248"/>
      <c r="E89" s="248"/>
      <c r="F89" s="269" t="s">
        <v>729</v>
      </c>
      <c r="G89" s="270"/>
      <c r="H89" s="248" t="s">
        <v>747</v>
      </c>
      <c r="I89" s="248" t="s">
        <v>725</v>
      </c>
      <c r="J89" s="248">
        <v>20</v>
      </c>
      <c r="K89" s="260"/>
    </row>
    <row r="90" spans="2:11" s="1" customFormat="1" ht="15" customHeight="1">
      <c r="B90" s="271"/>
      <c r="C90" s="248" t="s">
        <v>748</v>
      </c>
      <c r="D90" s="248"/>
      <c r="E90" s="248"/>
      <c r="F90" s="269" t="s">
        <v>729</v>
      </c>
      <c r="G90" s="270"/>
      <c r="H90" s="248" t="s">
        <v>749</v>
      </c>
      <c r="I90" s="248" t="s">
        <v>725</v>
      </c>
      <c r="J90" s="248">
        <v>50</v>
      </c>
      <c r="K90" s="260"/>
    </row>
    <row r="91" spans="2:11" s="1" customFormat="1" ht="15" customHeight="1">
      <c r="B91" s="271"/>
      <c r="C91" s="248" t="s">
        <v>750</v>
      </c>
      <c r="D91" s="248"/>
      <c r="E91" s="248"/>
      <c r="F91" s="269" t="s">
        <v>729</v>
      </c>
      <c r="G91" s="270"/>
      <c r="H91" s="248" t="s">
        <v>750</v>
      </c>
      <c r="I91" s="248" t="s">
        <v>725</v>
      </c>
      <c r="J91" s="248">
        <v>50</v>
      </c>
      <c r="K91" s="260"/>
    </row>
    <row r="92" spans="2:11" s="1" customFormat="1" ht="15" customHeight="1">
      <c r="B92" s="271"/>
      <c r="C92" s="248" t="s">
        <v>751</v>
      </c>
      <c r="D92" s="248"/>
      <c r="E92" s="248"/>
      <c r="F92" s="269" t="s">
        <v>729</v>
      </c>
      <c r="G92" s="270"/>
      <c r="H92" s="248" t="s">
        <v>752</v>
      </c>
      <c r="I92" s="248" t="s">
        <v>725</v>
      </c>
      <c r="J92" s="248">
        <v>255</v>
      </c>
      <c r="K92" s="260"/>
    </row>
    <row r="93" spans="2:11" s="1" customFormat="1" ht="15" customHeight="1">
      <c r="B93" s="271"/>
      <c r="C93" s="248" t="s">
        <v>753</v>
      </c>
      <c r="D93" s="248"/>
      <c r="E93" s="248"/>
      <c r="F93" s="269" t="s">
        <v>723</v>
      </c>
      <c r="G93" s="270"/>
      <c r="H93" s="248" t="s">
        <v>754</v>
      </c>
      <c r="I93" s="248" t="s">
        <v>755</v>
      </c>
      <c r="J93" s="248"/>
      <c r="K93" s="260"/>
    </row>
    <row r="94" spans="2:11" s="1" customFormat="1" ht="15" customHeight="1">
      <c r="B94" s="271"/>
      <c r="C94" s="248" t="s">
        <v>756</v>
      </c>
      <c r="D94" s="248"/>
      <c r="E94" s="248"/>
      <c r="F94" s="269" t="s">
        <v>723</v>
      </c>
      <c r="G94" s="270"/>
      <c r="H94" s="248" t="s">
        <v>757</v>
      </c>
      <c r="I94" s="248" t="s">
        <v>758</v>
      </c>
      <c r="J94" s="248"/>
      <c r="K94" s="260"/>
    </row>
    <row r="95" spans="2:11" s="1" customFormat="1" ht="15" customHeight="1">
      <c r="B95" s="271"/>
      <c r="C95" s="248" t="s">
        <v>759</v>
      </c>
      <c r="D95" s="248"/>
      <c r="E95" s="248"/>
      <c r="F95" s="269" t="s">
        <v>723</v>
      </c>
      <c r="G95" s="270"/>
      <c r="H95" s="248" t="s">
        <v>759</v>
      </c>
      <c r="I95" s="248" t="s">
        <v>758</v>
      </c>
      <c r="J95" s="248"/>
      <c r="K95" s="260"/>
    </row>
    <row r="96" spans="2:11" s="1" customFormat="1" ht="15" customHeight="1">
      <c r="B96" s="271"/>
      <c r="C96" s="248" t="s">
        <v>38</v>
      </c>
      <c r="D96" s="248"/>
      <c r="E96" s="248"/>
      <c r="F96" s="269" t="s">
        <v>723</v>
      </c>
      <c r="G96" s="270"/>
      <c r="H96" s="248" t="s">
        <v>760</v>
      </c>
      <c r="I96" s="248" t="s">
        <v>758</v>
      </c>
      <c r="J96" s="248"/>
      <c r="K96" s="260"/>
    </row>
    <row r="97" spans="2:11" s="1" customFormat="1" ht="15" customHeight="1">
      <c r="B97" s="271"/>
      <c r="C97" s="248" t="s">
        <v>48</v>
      </c>
      <c r="D97" s="248"/>
      <c r="E97" s="248"/>
      <c r="F97" s="269" t="s">
        <v>723</v>
      </c>
      <c r="G97" s="270"/>
      <c r="H97" s="248" t="s">
        <v>761</v>
      </c>
      <c r="I97" s="248" t="s">
        <v>758</v>
      </c>
      <c r="J97" s="248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s="1" customFormat="1" ht="45" customHeight="1">
      <c r="B102" s="259"/>
      <c r="C102" s="367" t="s">
        <v>762</v>
      </c>
      <c r="D102" s="367"/>
      <c r="E102" s="367"/>
      <c r="F102" s="367"/>
      <c r="G102" s="367"/>
      <c r="H102" s="367"/>
      <c r="I102" s="367"/>
      <c r="J102" s="367"/>
      <c r="K102" s="260"/>
    </row>
    <row r="103" spans="2:11" s="1" customFormat="1" ht="17.25" customHeight="1">
      <c r="B103" s="259"/>
      <c r="C103" s="261" t="s">
        <v>717</v>
      </c>
      <c r="D103" s="261"/>
      <c r="E103" s="261"/>
      <c r="F103" s="261" t="s">
        <v>718</v>
      </c>
      <c r="G103" s="262"/>
      <c r="H103" s="261" t="s">
        <v>54</v>
      </c>
      <c r="I103" s="261" t="s">
        <v>57</v>
      </c>
      <c r="J103" s="261" t="s">
        <v>719</v>
      </c>
      <c r="K103" s="260"/>
    </row>
    <row r="104" spans="2:11" s="1" customFormat="1" ht="17.25" customHeight="1">
      <c r="B104" s="259"/>
      <c r="C104" s="263" t="s">
        <v>720</v>
      </c>
      <c r="D104" s="263"/>
      <c r="E104" s="263"/>
      <c r="F104" s="264" t="s">
        <v>721</v>
      </c>
      <c r="G104" s="265"/>
      <c r="H104" s="263"/>
      <c r="I104" s="263"/>
      <c r="J104" s="263" t="s">
        <v>722</v>
      </c>
      <c r="K104" s="260"/>
    </row>
    <row r="105" spans="2:11" s="1" customFormat="1" ht="5.25" customHeight="1">
      <c r="B105" s="259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9"/>
      <c r="C106" s="248" t="s">
        <v>53</v>
      </c>
      <c r="D106" s="268"/>
      <c r="E106" s="268"/>
      <c r="F106" s="269" t="s">
        <v>723</v>
      </c>
      <c r="G106" s="248"/>
      <c r="H106" s="248" t="s">
        <v>763</v>
      </c>
      <c r="I106" s="248" t="s">
        <v>725</v>
      </c>
      <c r="J106" s="248">
        <v>20</v>
      </c>
      <c r="K106" s="260"/>
    </row>
    <row r="107" spans="2:11" s="1" customFormat="1" ht="15" customHeight="1">
      <c r="B107" s="259"/>
      <c r="C107" s="248" t="s">
        <v>726</v>
      </c>
      <c r="D107" s="248"/>
      <c r="E107" s="248"/>
      <c r="F107" s="269" t="s">
        <v>723</v>
      </c>
      <c r="G107" s="248"/>
      <c r="H107" s="248" t="s">
        <v>763</v>
      </c>
      <c r="I107" s="248" t="s">
        <v>725</v>
      </c>
      <c r="J107" s="248">
        <v>120</v>
      </c>
      <c r="K107" s="260"/>
    </row>
    <row r="108" spans="2:11" s="1" customFormat="1" ht="15" customHeight="1">
      <c r="B108" s="271"/>
      <c r="C108" s="248" t="s">
        <v>728</v>
      </c>
      <c r="D108" s="248"/>
      <c r="E108" s="248"/>
      <c r="F108" s="269" t="s">
        <v>729</v>
      </c>
      <c r="G108" s="248"/>
      <c r="H108" s="248" t="s">
        <v>763</v>
      </c>
      <c r="I108" s="248" t="s">
        <v>725</v>
      </c>
      <c r="J108" s="248">
        <v>50</v>
      </c>
      <c r="K108" s="260"/>
    </row>
    <row r="109" spans="2:11" s="1" customFormat="1" ht="15" customHeight="1">
      <c r="B109" s="271"/>
      <c r="C109" s="248" t="s">
        <v>731</v>
      </c>
      <c r="D109" s="248"/>
      <c r="E109" s="248"/>
      <c r="F109" s="269" t="s">
        <v>723</v>
      </c>
      <c r="G109" s="248"/>
      <c r="H109" s="248" t="s">
        <v>763</v>
      </c>
      <c r="I109" s="248" t="s">
        <v>733</v>
      </c>
      <c r="J109" s="248"/>
      <c r="K109" s="260"/>
    </row>
    <row r="110" spans="2:11" s="1" customFormat="1" ht="15" customHeight="1">
      <c r="B110" s="271"/>
      <c r="C110" s="248" t="s">
        <v>742</v>
      </c>
      <c r="D110" s="248"/>
      <c r="E110" s="248"/>
      <c r="F110" s="269" t="s">
        <v>729</v>
      </c>
      <c r="G110" s="248"/>
      <c r="H110" s="248" t="s">
        <v>763</v>
      </c>
      <c r="I110" s="248" t="s">
        <v>725</v>
      </c>
      <c r="J110" s="248">
        <v>50</v>
      </c>
      <c r="K110" s="260"/>
    </row>
    <row r="111" spans="2:11" s="1" customFormat="1" ht="15" customHeight="1">
      <c r="B111" s="271"/>
      <c r="C111" s="248" t="s">
        <v>750</v>
      </c>
      <c r="D111" s="248"/>
      <c r="E111" s="248"/>
      <c r="F111" s="269" t="s">
        <v>729</v>
      </c>
      <c r="G111" s="248"/>
      <c r="H111" s="248" t="s">
        <v>763</v>
      </c>
      <c r="I111" s="248" t="s">
        <v>725</v>
      </c>
      <c r="J111" s="248">
        <v>50</v>
      </c>
      <c r="K111" s="260"/>
    </row>
    <row r="112" spans="2:11" s="1" customFormat="1" ht="15" customHeight="1">
      <c r="B112" s="271"/>
      <c r="C112" s="248" t="s">
        <v>748</v>
      </c>
      <c r="D112" s="248"/>
      <c r="E112" s="248"/>
      <c r="F112" s="269" t="s">
        <v>729</v>
      </c>
      <c r="G112" s="248"/>
      <c r="H112" s="248" t="s">
        <v>763</v>
      </c>
      <c r="I112" s="248" t="s">
        <v>725</v>
      </c>
      <c r="J112" s="248">
        <v>50</v>
      </c>
      <c r="K112" s="260"/>
    </row>
    <row r="113" spans="2:11" s="1" customFormat="1" ht="15" customHeight="1">
      <c r="B113" s="271"/>
      <c r="C113" s="248" t="s">
        <v>53</v>
      </c>
      <c r="D113" s="248"/>
      <c r="E113" s="248"/>
      <c r="F113" s="269" t="s">
        <v>723</v>
      </c>
      <c r="G113" s="248"/>
      <c r="H113" s="248" t="s">
        <v>764</v>
      </c>
      <c r="I113" s="248" t="s">
        <v>725</v>
      </c>
      <c r="J113" s="248">
        <v>20</v>
      </c>
      <c r="K113" s="260"/>
    </row>
    <row r="114" spans="2:11" s="1" customFormat="1" ht="15" customHeight="1">
      <c r="B114" s="271"/>
      <c r="C114" s="248" t="s">
        <v>765</v>
      </c>
      <c r="D114" s="248"/>
      <c r="E114" s="248"/>
      <c r="F114" s="269" t="s">
        <v>723</v>
      </c>
      <c r="G114" s="248"/>
      <c r="H114" s="248" t="s">
        <v>766</v>
      </c>
      <c r="I114" s="248" t="s">
        <v>725</v>
      </c>
      <c r="J114" s="248">
        <v>120</v>
      </c>
      <c r="K114" s="260"/>
    </row>
    <row r="115" spans="2:11" s="1" customFormat="1" ht="15" customHeight="1">
      <c r="B115" s="271"/>
      <c r="C115" s="248" t="s">
        <v>38</v>
      </c>
      <c r="D115" s="248"/>
      <c r="E115" s="248"/>
      <c r="F115" s="269" t="s">
        <v>723</v>
      </c>
      <c r="G115" s="248"/>
      <c r="H115" s="248" t="s">
        <v>767</v>
      </c>
      <c r="I115" s="248" t="s">
        <v>758</v>
      </c>
      <c r="J115" s="248"/>
      <c r="K115" s="260"/>
    </row>
    <row r="116" spans="2:11" s="1" customFormat="1" ht="15" customHeight="1">
      <c r="B116" s="271"/>
      <c r="C116" s="248" t="s">
        <v>48</v>
      </c>
      <c r="D116" s="248"/>
      <c r="E116" s="248"/>
      <c r="F116" s="269" t="s">
        <v>723</v>
      </c>
      <c r="G116" s="248"/>
      <c r="H116" s="248" t="s">
        <v>768</v>
      </c>
      <c r="I116" s="248" t="s">
        <v>758</v>
      </c>
      <c r="J116" s="248"/>
      <c r="K116" s="260"/>
    </row>
    <row r="117" spans="2:11" s="1" customFormat="1" ht="15" customHeight="1">
      <c r="B117" s="271"/>
      <c r="C117" s="248" t="s">
        <v>57</v>
      </c>
      <c r="D117" s="248"/>
      <c r="E117" s="248"/>
      <c r="F117" s="269" t="s">
        <v>723</v>
      </c>
      <c r="G117" s="248"/>
      <c r="H117" s="248" t="s">
        <v>769</v>
      </c>
      <c r="I117" s="248" t="s">
        <v>770</v>
      </c>
      <c r="J117" s="248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368" t="s">
        <v>771</v>
      </c>
      <c r="D122" s="368"/>
      <c r="E122" s="368"/>
      <c r="F122" s="368"/>
      <c r="G122" s="368"/>
      <c r="H122" s="368"/>
      <c r="I122" s="368"/>
      <c r="J122" s="368"/>
      <c r="K122" s="288"/>
    </row>
    <row r="123" spans="2:11" s="1" customFormat="1" ht="17.25" customHeight="1">
      <c r="B123" s="289"/>
      <c r="C123" s="261" t="s">
        <v>717</v>
      </c>
      <c r="D123" s="261"/>
      <c r="E123" s="261"/>
      <c r="F123" s="261" t="s">
        <v>718</v>
      </c>
      <c r="G123" s="262"/>
      <c r="H123" s="261" t="s">
        <v>54</v>
      </c>
      <c r="I123" s="261" t="s">
        <v>57</v>
      </c>
      <c r="J123" s="261" t="s">
        <v>719</v>
      </c>
      <c r="K123" s="290"/>
    </row>
    <row r="124" spans="2:11" s="1" customFormat="1" ht="17.25" customHeight="1">
      <c r="B124" s="289"/>
      <c r="C124" s="263" t="s">
        <v>720</v>
      </c>
      <c r="D124" s="263"/>
      <c r="E124" s="263"/>
      <c r="F124" s="264" t="s">
        <v>721</v>
      </c>
      <c r="G124" s="265"/>
      <c r="H124" s="263"/>
      <c r="I124" s="263"/>
      <c r="J124" s="263" t="s">
        <v>722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8" t="s">
        <v>726</v>
      </c>
      <c r="D126" s="268"/>
      <c r="E126" s="268"/>
      <c r="F126" s="269" t="s">
        <v>723</v>
      </c>
      <c r="G126" s="248"/>
      <c r="H126" s="248" t="s">
        <v>763</v>
      </c>
      <c r="I126" s="248" t="s">
        <v>725</v>
      </c>
      <c r="J126" s="248">
        <v>120</v>
      </c>
      <c r="K126" s="294"/>
    </row>
    <row r="127" spans="2:11" s="1" customFormat="1" ht="15" customHeight="1">
      <c r="B127" s="291"/>
      <c r="C127" s="248" t="s">
        <v>772</v>
      </c>
      <c r="D127" s="248"/>
      <c r="E127" s="248"/>
      <c r="F127" s="269" t="s">
        <v>723</v>
      </c>
      <c r="G127" s="248"/>
      <c r="H127" s="248" t="s">
        <v>773</v>
      </c>
      <c r="I127" s="248" t="s">
        <v>725</v>
      </c>
      <c r="J127" s="248" t="s">
        <v>774</v>
      </c>
      <c r="K127" s="294"/>
    </row>
    <row r="128" spans="2:11" s="1" customFormat="1" ht="15" customHeight="1">
      <c r="B128" s="291"/>
      <c r="C128" s="248" t="s">
        <v>671</v>
      </c>
      <c r="D128" s="248"/>
      <c r="E128" s="248"/>
      <c r="F128" s="269" t="s">
        <v>723</v>
      </c>
      <c r="G128" s="248"/>
      <c r="H128" s="248" t="s">
        <v>775</v>
      </c>
      <c r="I128" s="248" t="s">
        <v>725</v>
      </c>
      <c r="J128" s="248" t="s">
        <v>774</v>
      </c>
      <c r="K128" s="294"/>
    </row>
    <row r="129" spans="2:11" s="1" customFormat="1" ht="15" customHeight="1">
      <c r="B129" s="291"/>
      <c r="C129" s="248" t="s">
        <v>734</v>
      </c>
      <c r="D129" s="248"/>
      <c r="E129" s="248"/>
      <c r="F129" s="269" t="s">
        <v>729</v>
      </c>
      <c r="G129" s="248"/>
      <c r="H129" s="248" t="s">
        <v>735</v>
      </c>
      <c r="I129" s="248" t="s">
        <v>725</v>
      </c>
      <c r="J129" s="248">
        <v>15</v>
      </c>
      <c r="K129" s="294"/>
    </row>
    <row r="130" spans="2:11" s="1" customFormat="1" ht="15" customHeight="1">
      <c r="B130" s="291"/>
      <c r="C130" s="272" t="s">
        <v>736</v>
      </c>
      <c r="D130" s="272"/>
      <c r="E130" s="272"/>
      <c r="F130" s="273" t="s">
        <v>729</v>
      </c>
      <c r="G130" s="272"/>
      <c r="H130" s="272" t="s">
        <v>737</v>
      </c>
      <c r="I130" s="272" t="s">
        <v>725</v>
      </c>
      <c r="J130" s="272">
        <v>15</v>
      </c>
      <c r="K130" s="294"/>
    </row>
    <row r="131" spans="2:11" s="1" customFormat="1" ht="15" customHeight="1">
      <c r="B131" s="291"/>
      <c r="C131" s="272" t="s">
        <v>738</v>
      </c>
      <c r="D131" s="272"/>
      <c r="E131" s="272"/>
      <c r="F131" s="273" t="s">
        <v>729</v>
      </c>
      <c r="G131" s="272"/>
      <c r="H131" s="272" t="s">
        <v>739</v>
      </c>
      <c r="I131" s="272" t="s">
        <v>725</v>
      </c>
      <c r="J131" s="272">
        <v>20</v>
      </c>
      <c r="K131" s="294"/>
    </row>
    <row r="132" spans="2:11" s="1" customFormat="1" ht="15" customHeight="1">
      <c r="B132" s="291"/>
      <c r="C132" s="272" t="s">
        <v>740</v>
      </c>
      <c r="D132" s="272"/>
      <c r="E132" s="272"/>
      <c r="F132" s="273" t="s">
        <v>729</v>
      </c>
      <c r="G132" s="272"/>
      <c r="H132" s="272" t="s">
        <v>741</v>
      </c>
      <c r="I132" s="272" t="s">
        <v>725</v>
      </c>
      <c r="J132" s="272">
        <v>20</v>
      </c>
      <c r="K132" s="294"/>
    </row>
    <row r="133" spans="2:11" s="1" customFormat="1" ht="15" customHeight="1">
      <c r="B133" s="291"/>
      <c r="C133" s="248" t="s">
        <v>728</v>
      </c>
      <c r="D133" s="248"/>
      <c r="E133" s="248"/>
      <c r="F133" s="269" t="s">
        <v>729</v>
      </c>
      <c r="G133" s="248"/>
      <c r="H133" s="248" t="s">
        <v>763</v>
      </c>
      <c r="I133" s="248" t="s">
        <v>725</v>
      </c>
      <c r="J133" s="248">
        <v>50</v>
      </c>
      <c r="K133" s="294"/>
    </row>
    <row r="134" spans="2:11" s="1" customFormat="1" ht="15" customHeight="1">
      <c r="B134" s="291"/>
      <c r="C134" s="248" t="s">
        <v>742</v>
      </c>
      <c r="D134" s="248"/>
      <c r="E134" s="248"/>
      <c r="F134" s="269" t="s">
        <v>729</v>
      </c>
      <c r="G134" s="248"/>
      <c r="H134" s="248" t="s">
        <v>763</v>
      </c>
      <c r="I134" s="248" t="s">
        <v>725</v>
      </c>
      <c r="J134" s="248">
        <v>50</v>
      </c>
      <c r="K134" s="294"/>
    </row>
    <row r="135" spans="2:11" s="1" customFormat="1" ht="15" customHeight="1">
      <c r="B135" s="291"/>
      <c r="C135" s="248" t="s">
        <v>748</v>
      </c>
      <c r="D135" s="248"/>
      <c r="E135" s="248"/>
      <c r="F135" s="269" t="s">
        <v>729</v>
      </c>
      <c r="G135" s="248"/>
      <c r="H135" s="248" t="s">
        <v>763</v>
      </c>
      <c r="I135" s="248" t="s">
        <v>725</v>
      </c>
      <c r="J135" s="248">
        <v>50</v>
      </c>
      <c r="K135" s="294"/>
    </row>
    <row r="136" spans="2:11" s="1" customFormat="1" ht="15" customHeight="1">
      <c r="B136" s="291"/>
      <c r="C136" s="248" t="s">
        <v>750</v>
      </c>
      <c r="D136" s="248"/>
      <c r="E136" s="248"/>
      <c r="F136" s="269" t="s">
        <v>729</v>
      </c>
      <c r="G136" s="248"/>
      <c r="H136" s="248" t="s">
        <v>763</v>
      </c>
      <c r="I136" s="248" t="s">
        <v>725</v>
      </c>
      <c r="J136" s="248">
        <v>50</v>
      </c>
      <c r="K136" s="294"/>
    </row>
    <row r="137" spans="2:11" s="1" customFormat="1" ht="15" customHeight="1">
      <c r="B137" s="291"/>
      <c r="C137" s="248" t="s">
        <v>751</v>
      </c>
      <c r="D137" s="248"/>
      <c r="E137" s="248"/>
      <c r="F137" s="269" t="s">
        <v>729</v>
      </c>
      <c r="G137" s="248"/>
      <c r="H137" s="248" t="s">
        <v>776</v>
      </c>
      <c r="I137" s="248" t="s">
        <v>725</v>
      </c>
      <c r="J137" s="248">
        <v>255</v>
      </c>
      <c r="K137" s="294"/>
    </row>
    <row r="138" spans="2:11" s="1" customFormat="1" ht="15" customHeight="1">
      <c r="B138" s="291"/>
      <c r="C138" s="248" t="s">
        <v>753</v>
      </c>
      <c r="D138" s="248"/>
      <c r="E138" s="248"/>
      <c r="F138" s="269" t="s">
        <v>723</v>
      </c>
      <c r="G138" s="248"/>
      <c r="H138" s="248" t="s">
        <v>777</v>
      </c>
      <c r="I138" s="248" t="s">
        <v>755</v>
      </c>
      <c r="J138" s="248"/>
      <c r="K138" s="294"/>
    </row>
    <row r="139" spans="2:11" s="1" customFormat="1" ht="15" customHeight="1">
      <c r="B139" s="291"/>
      <c r="C139" s="248" t="s">
        <v>756</v>
      </c>
      <c r="D139" s="248"/>
      <c r="E139" s="248"/>
      <c r="F139" s="269" t="s">
        <v>723</v>
      </c>
      <c r="G139" s="248"/>
      <c r="H139" s="248" t="s">
        <v>778</v>
      </c>
      <c r="I139" s="248" t="s">
        <v>758</v>
      </c>
      <c r="J139" s="248"/>
      <c r="K139" s="294"/>
    </row>
    <row r="140" spans="2:11" s="1" customFormat="1" ht="15" customHeight="1">
      <c r="B140" s="291"/>
      <c r="C140" s="248" t="s">
        <v>759</v>
      </c>
      <c r="D140" s="248"/>
      <c r="E140" s="248"/>
      <c r="F140" s="269" t="s">
        <v>723</v>
      </c>
      <c r="G140" s="248"/>
      <c r="H140" s="248" t="s">
        <v>759</v>
      </c>
      <c r="I140" s="248" t="s">
        <v>758</v>
      </c>
      <c r="J140" s="248"/>
      <c r="K140" s="294"/>
    </row>
    <row r="141" spans="2:11" s="1" customFormat="1" ht="15" customHeight="1">
      <c r="B141" s="291"/>
      <c r="C141" s="248" t="s">
        <v>38</v>
      </c>
      <c r="D141" s="248"/>
      <c r="E141" s="248"/>
      <c r="F141" s="269" t="s">
        <v>723</v>
      </c>
      <c r="G141" s="248"/>
      <c r="H141" s="248" t="s">
        <v>779</v>
      </c>
      <c r="I141" s="248" t="s">
        <v>758</v>
      </c>
      <c r="J141" s="248"/>
      <c r="K141" s="294"/>
    </row>
    <row r="142" spans="2:11" s="1" customFormat="1" ht="15" customHeight="1">
      <c r="B142" s="291"/>
      <c r="C142" s="248" t="s">
        <v>780</v>
      </c>
      <c r="D142" s="248"/>
      <c r="E142" s="248"/>
      <c r="F142" s="269" t="s">
        <v>723</v>
      </c>
      <c r="G142" s="248"/>
      <c r="H142" s="248" t="s">
        <v>781</v>
      </c>
      <c r="I142" s="248" t="s">
        <v>758</v>
      </c>
      <c r="J142" s="248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s="1" customFormat="1" ht="45" customHeight="1">
      <c r="B147" s="259"/>
      <c r="C147" s="367" t="s">
        <v>782</v>
      </c>
      <c r="D147" s="367"/>
      <c r="E147" s="367"/>
      <c r="F147" s="367"/>
      <c r="G147" s="367"/>
      <c r="H147" s="367"/>
      <c r="I147" s="367"/>
      <c r="J147" s="367"/>
      <c r="K147" s="260"/>
    </row>
    <row r="148" spans="2:11" s="1" customFormat="1" ht="17.25" customHeight="1">
      <c r="B148" s="259"/>
      <c r="C148" s="261" t="s">
        <v>717</v>
      </c>
      <c r="D148" s="261"/>
      <c r="E148" s="261"/>
      <c r="F148" s="261" t="s">
        <v>718</v>
      </c>
      <c r="G148" s="262"/>
      <c r="H148" s="261" t="s">
        <v>54</v>
      </c>
      <c r="I148" s="261" t="s">
        <v>57</v>
      </c>
      <c r="J148" s="261" t="s">
        <v>719</v>
      </c>
      <c r="K148" s="260"/>
    </row>
    <row r="149" spans="2:11" s="1" customFormat="1" ht="17.25" customHeight="1">
      <c r="B149" s="259"/>
      <c r="C149" s="263" t="s">
        <v>720</v>
      </c>
      <c r="D149" s="263"/>
      <c r="E149" s="263"/>
      <c r="F149" s="264" t="s">
        <v>721</v>
      </c>
      <c r="G149" s="265"/>
      <c r="H149" s="263"/>
      <c r="I149" s="263"/>
      <c r="J149" s="263" t="s">
        <v>722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726</v>
      </c>
      <c r="D151" s="248"/>
      <c r="E151" s="248"/>
      <c r="F151" s="299" t="s">
        <v>723</v>
      </c>
      <c r="G151" s="248"/>
      <c r="H151" s="298" t="s">
        <v>763</v>
      </c>
      <c r="I151" s="298" t="s">
        <v>725</v>
      </c>
      <c r="J151" s="298">
        <v>120</v>
      </c>
      <c r="K151" s="294"/>
    </row>
    <row r="152" spans="2:11" s="1" customFormat="1" ht="15" customHeight="1">
      <c r="B152" s="271"/>
      <c r="C152" s="298" t="s">
        <v>772</v>
      </c>
      <c r="D152" s="248"/>
      <c r="E152" s="248"/>
      <c r="F152" s="299" t="s">
        <v>723</v>
      </c>
      <c r="G152" s="248"/>
      <c r="H152" s="298" t="s">
        <v>783</v>
      </c>
      <c r="I152" s="298" t="s">
        <v>725</v>
      </c>
      <c r="J152" s="298" t="s">
        <v>774</v>
      </c>
      <c r="K152" s="294"/>
    </row>
    <row r="153" spans="2:11" s="1" customFormat="1" ht="15" customHeight="1">
      <c r="B153" s="271"/>
      <c r="C153" s="298" t="s">
        <v>671</v>
      </c>
      <c r="D153" s="248"/>
      <c r="E153" s="248"/>
      <c r="F153" s="299" t="s">
        <v>723</v>
      </c>
      <c r="G153" s="248"/>
      <c r="H153" s="298" t="s">
        <v>784</v>
      </c>
      <c r="I153" s="298" t="s">
        <v>725</v>
      </c>
      <c r="J153" s="298" t="s">
        <v>774</v>
      </c>
      <c r="K153" s="294"/>
    </row>
    <row r="154" spans="2:11" s="1" customFormat="1" ht="15" customHeight="1">
      <c r="B154" s="271"/>
      <c r="C154" s="298" t="s">
        <v>728</v>
      </c>
      <c r="D154" s="248"/>
      <c r="E154" s="248"/>
      <c r="F154" s="299" t="s">
        <v>729</v>
      </c>
      <c r="G154" s="248"/>
      <c r="H154" s="298" t="s">
        <v>763</v>
      </c>
      <c r="I154" s="298" t="s">
        <v>725</v>
      </c>
      <c r="J154" s="298">
        <v>50</v>
      </c>
      <c r="K154" s="294"/>
    </row>
    <row r="155" spans="2:11" s="1" customFormat="1" ht="15" customHeight="1">
      <c r="B155" s="271"/>
      <c r="C155" s="298" t="s">
        <v>731</v>
      </c>
      <c r="D155" s="248"/>
      <c r="E155" s="248"/>
      <c r="F155" s="299" t="s">
        <v>723</v>
      </c>
      <c r="G155" s="248"/>
      <c r="H155" s="298" t="s">
        <v>763</v>
      </c>
      <c r="I155" s="298" t="s">
        <v>733</v>
      </c>
      <c r="J155" s="298"/>
      <c r="K155" s="294"/>
    </row>
    <row r="156" spans="2:11" s="1" customFormat="1" ht="15" customHeight="1">
      <c r="B156" s="271"/>
      <c r="C156" s="298" t="s">
        <v>742</v>
      </c>
      <c r="D156" s="248"/>
      <c r="E156" s="248"/>
      <c r="F156" s="299" t="s">
        <v>729</v>
      </c>
      <c r="G156" s="248"/>
      <c r="H156" s="298" t="s">
        <v>763</v>
      </c>
      <c r="I156" s="298" t="s">
        <v>725</v>
      </c>
      <c r="J156" s="298">
        <v>50</v>
      </c>
      <c r="K156" s="294"/>
    </row>
    <row r="157" spans="2:11" s="1" customFormat="1" ht="15" customHeight="1">
      <c r="B157" s="271"/>
      <c r="C157" s="298" t="s">
        <v>750</v>
      </c>
      <c r="D157" s="248"/>
      <c r="E157" s="248"/>
      <c r="F157" s="299" t="s">
        <v>729</v>
      </c>
      <c r="G157" s="248"/>
      <c r="H157" s="298" t="s">
        <v>763</v>
      </c>
      <c r="I157" s="298" t="s">
        <v>725</v>
      </c>
      <c r="J157" s="298">
        <v>50</v>
      </c>
      <c r="K157" s="294"/>
    </row>
    <row r="158" spans="2:11" s="1" customFormat="1" ht="15" customHeight="1">
      <c r="B158" s="271"/>
      <c r="C158" s="298" t="s">
        <v>748</v>
      </c>
      <c r="D158" s="248"/>
      <c r="E158" s="248"/>
      <c r="F158" s="299" t="s">
        <v>729</v>
      </c>
      <c r="G158" s="248"/>
      <c r="H158" s="298" t="s">
        <v>763</v>
      </c>
      <c r="I158" s="298" t="s">
        <v>725</v>
      </c>
      <c r="J158" s="298">
        <v>50</v>
      </c>
      <c r="K158" s="294"/>
    </row>
    <row r="159" spans="2:11" s="1" customFormat="1" ht="15" customHeight="1">
      <c r="B159" s="271"/>
      <c r="C159" s="298" t="s">
        <v>87</v>
      </c>
      <c r="D159" s="248"/>
      <c r="E159" s="248"/>
      <c r="F159" s="299" t="s">
        <v>723</v>
      </c>
      <c r="G159" s="248"/>
      <c r="H159" s="298" t="s">
        <v>785</v>
      </c>
      <c r="I159" s="298" t="s">
        <v>725</v>
      </c>
      <c r="J159" s="298" t="s">
        <v>786</v>
      </c>
      <c r="K159" s="294"/>
    </row>
    <row r="160" spans="2:11" s="1" customFormat="1" ht="15" customHeight="1">
      <c r="B160" s="271"/>
      <c r="C160" s="298" t="s">
        <v>787</v>
      </c>
      <c r="D160" s="248"/>
      <c r="E160" s="248"/>
      <c r="F160" s="299" t="s">
        <v>723</v>
      </c>
      <c r="G160" s="248"/>
      <c r="H160" s="298" t="s">
        <v>788</v>
      </c>
      <c r="I160" s="298" t="s">
        <v>758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368" t="s">
        <v>789</v>
      </c>
      <c r="D165" s="368"/>
      <c r="E165" s="368"/>
      <c r="F165" s="368"/>
      <c r="G165" s="368"/>
      <c r="H165" s="368"/>
      <c r="I165" s="368"/>
      <c r="J165" s="368"/>
      <c r="K165" s="241"/>
    </row>
    <row r="166" spans="2:11" s="1" customFormat="1" ht="17.25" customHeight="1">
      <c r="B166" s="240"/>
      <c r="C166" s="261" t="s">
        <v>717</v>
      </c>
      <c r="D166" s="261"/>
      <c r="E166" s="261"/>
      <c r="F166" s="261" t="s">
        <v>718</v>
      </c>
      <c r="G166" s="303"/>
      <c r="H166" s="304" t="s">
        <v>54</v>
      </c>
      <c r="I166" s="304" t="s">
        <v>57</v>
      </c>
      <c r="J166" s="261" t="s">
        <v>719</v>
      </c>
      <c r="K166" s="241"/>
    </row>
    <row r="167" spans="2:11" s="1" customFormat="1" ht="17.25" customHeight="1">
      <c r="B167" s="242"/>
      <c r="C167" s="263" t="s">
        <v>720</v>
      </c>
      <c r="D167" s="263"/>
      <c r="E167" s="263"/>
      <c r="F167" s="264" t="s">
        <v>721</v>
      </c>
      <c r="G167" s="305"/>
      <c r="H167" s="306"/>
      <c r="I167" s="306"/>
      <c r="J167" s="263" t="s">
        <v>722</v>
      </c>
      <c r="K167" s="243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8" t="s">
        <v>726</v>
      </c>
      <c r="D169" s="248"/>
      <c r="E169" s="248"/>
      <c r="F169" s="269" t="s">
        <v>723</v>
      </c>
      <c r="G169" s="248"/>
      <c r="H169" s="248" t="s">
        <v>763</v>
      </c>
      <c r="I169" s="248" t="s">
        <v>725</v>
      </c>
      <c r="J169" s="248">
        <v>120</v>
      </c>
      <c r="K169" s="294"/>
    </row>
    <row r="170" spans="2:11" s="1" customFormat="1" ht="15" customHeight="1">
      <c r="B170" s="271"/>
      <c r="C170" s="248" t="s">
        <v>772</v>
      </c>
      <c r="D170" s="248"/>
      <c r="E170" s="248"/>
      <c r="F170" s="269" t="s">
        <v>723</v>
      </c>
      <c r="G170" s="248"/>
      <c r="H170" s="248" t="s">
        <v>773</v>
      </c>
      <c r="I170" s="248" t="s">
        <v>725</v>
      </c>
      <c r="J170" s="248" t="s">
        <v>774</v>
      </c>
      <c r="K170" s="294"/>
    </row>
    <row r="171" spans="2:11" s="1" customFormat="1" ht="15" customHeight="1">
      <c r="B171" s="271"/>
      <c r="C171" s="248" t="s">
        <v>671</v>
      </c>
      <c r="D171" s="248"/>
      <c r="E171" s="248"/>
      <c r="F171" s="269" t="s">
        <v>723</v>
      </c>
      <c r="G171" s="248"/>
      <c r="H171" s="248" t="s">
        <v>790</v>
      </c>
      <c r="I171" s="248" t="s">
        <v>725</v>
      </c>
      <c r="J171" s="248" t="s">
        <v>774</v>
      </c>
      <c r="K171" s="294"/>
    </row>
    <row r="172" spans="2:11" s="1" customFormat="1" ht="15" customHeight="1">
      <c r="B172" s="271"/>
      <c r="C172" s="248" t="s">
        <v>728</v>
      </c>
      <c r="D172" s="248"/>
      <c r="E172" s="248"/>
      <c r="F172" s="269" t="s">
        <v>729</v>
      </c>
      <c r="G172" s="248"/>
      <c r="H172" s="248" t="s">
        <v>790</v>
      </c>
      <c r="I172" s="248" t="s">
        <v>725</v>
      </c>
      <c r="J172" s="248">
        <v>50</v>
      </c>
      <c r="K172" s="294"/>
    </row>
    <row r="173" spans="2:11" s="1" customFormat="1" ht="15" customHeight="1">
      <c r="B173" s="271"/>
      <c r="C173" s="248" t="s">
        <v>731</v>
      </c>
      <c r="D173" s="248"/>
      <c r="E173" s="248"/>
      <c r="F173" s="269" t="s">
        <v>723</v>
      </c>
      <c r="G173" s="248"/>
      <c r="H173" s="248" t="s">
        <v>790</v>
      </c>
      <c r="I173" s="248" t="s">
        <v>733</v>
      </c>
      <c r="J173" s="248"/>
      <c r="K173" s="294"/>
    </row>
    <row r="174" spans="2:11" s="1" customFormat="1" ht="15" customHeight="1">
      <c r="B174" s="271"/>
      <c r="C174" s="248" t="s">
        <v>742</v>
      </c>
      <c r="D174" s="248"/>
      <c r="E174" s="248"/>
      <c r="F174" s="269" t="s">
        <v>729</v>
      </c>
      <c r="G174" s="248"/>
      <c r="H174" s="248" t="s">
        <v>790</v>
      </c>
      <c r="I174" s="248" t="s">
        <v>725</v>
      </c>
      <c r="J174" s="248">
        <v>50</v>
      </c>
      <c r="K174" s="294"/>
    </row>
    <row r="175" spans="2:11" s="1" customFormat="1" ht="15" customHeight="1">
      <c r="B175" s="271"/>
      <c r="C175" s="248" t="s">
        <v>750</v>
      </c>
      <c r="D175" s="248"/>
      <c r="E175" s="248"/>
      <c r="F175" s="269" t="s">
        <v>729</v>
      </c>
      <c r="G175" s="248"/>
      <c r="H175" s="248" t="s">
        <v>790</v>
      </c>
      <c r="I175" s="248" t="s">
        <v>725</v>
      </c>
      <c r="J175" s="248">
        <v>50</v>
      </c>
      <c r="K175" s="294"/>
    </row>
    <row r="176" spans="2:11" s="1" customFormat="1" ht="15" customHeight="1">
      <c r="B176" s="271"/>
      <c r="C176" s="248" t="s">
        <v>748</v>
      </c>
      <c r="D176" s="248"/>
      <c r="E176" s="248"/>
      <c r="F176" s="269" t="s">
        <v>729</v>
      </c>
      <c r="G176" s="248"/>
      <c r="H176" s="248" t="s">
        <v>790</v>
      </c>
      <c r="I176" s="248" t="s">
        <v>725</v>
      </c>
      <c r="J176" s="248">
        <v>50</v>
      </c>
      <c r="K176" s="294"/>
    </row>
    <row r="177" spans="2:11" s="1" customFormat="1" ht="15" customHeight="1">
      <c r="B177" s="271"/>
      <c r="C177" s="248" t="s">
        <v>104</v>
      </c>
      <c r="D177" s="248"/>
      <c r="E177" s="248"/>
      <c r="F177" s="269" t="s">
        <v>723</v>
      </c>
      <c r="G177" s="248"/>
      <c r="H177" s="248" t="s">
        <v>791</v>
      </c>
      <c r="I177" s="248" t="s">
        <v>792</v>
      </c>
      <c r="J177" s="248"/>
      <c r="K177" s="294"/>
    </row>
    <row r="178" spans="2:11" s="1" customFormat="1" ht="15" customHeight="1">
      <c r="B178" s="271"/>
      <c r="C178" s="248" t="s">
        <v>57</v>
      </c>
      <c r="D178" s="248"/>
      <c r="E178" s="248"/>
      <c r="F178" s="269" t="s">
        <v>723</v>
      </c>
      <c r="G178" s="248"/>
      <c r="H178" s="248" t="s">
        <v>793</v>
      </c>
      <c r="I178" s="248" t="s">
        <v>794</v>
      </c>
      <c r="J178" s="248">
        <v>1</v>
      </c>
      <c r="K178" s="294"/>
    </row>
    <row r="179" spans="2:11" s="1" customFormat="1" ht="15" customHeight="1">
      <c r="B179" s="271"/>
      <c r="C179" s="248" t="s">
        <v>53</v>
      </c>
      <c r="D179" s="248"/>
      <c r="E179" s="248"/>
      <c r="F179" s="269" t="s">
        <v>723</v>
      </c>
      <c r="G179" s="248"/>
      <c r="H179" s="248" t="s">
        <v>795</v>
      </c>
      <c r="I179" s="248" t="s">
        <v>725</v>
      </c>
      <c r="J179" s="248">
        <v>20</v>
      </c>
      <c r="K179" s="294"/>
    </row>
    <row r="180" spans="2:11" s="1" customFormat="1" ht="15" customHeight="1">
      <c r="B180" s="271"/>
      <c r="C180" s="248" t="s">
        <v>54</v>
      </c>
      <c r="D180" s="248"/>
      <c r="E180" s="248"/>
      <c r="F180" s="269" t="s">
        <v>723</v>
      </c>
      <c r="G180" s="248"/>
      <c r="H180" s="248" t="s">
        <v>796</v>
      </c>
      <c r="I180" s="248" t="s">
        <v>725</v>
      </c>
      <c r="J180" s="248">
        <v>255</v>
      </c>
      <c r="K180" s="294"/>
    </row>
    <row r="181" spans="2:11" s="1" customFormat="1" ht="15" customHeight="1">
      <c r="B181" s="271"/>
      <c r="C181" s="248" t="s">
        <v>105</v>
      </c>
      <c r="D181" s="248"/>
      <c r="E181" s="248"/>
      <c r="F181" s="269" t="s">
        <v>723</v>
      </c>
      <c r="G181" s="248"/>
      <c r="H181" s="248" t="s">
        <v>687</v>
      </c>
      <c r="I181" s="248" t="s">
        <v>725</v>
      </c>
      <c r="J181" s="248">
        <v>10</v>
      </c>
      <c r="K181" s="294"/>
    </row>
    <row r="182" spans="2:11" s="1" customFormat="1" ht="15" customHeight="1">
      <c r="B182" s="271"/>
      <c r="C182" s="248" t="s">
        <v>106</v>
      </c>
      <c r="D182" s="248"/>
      <c r="E182" s="248"/>
      <c r="F182" s="269" t="s">
        <v>723</v>
      </c>
      <c r="G182" s="248"/>
      <c r="H182" s="248" t="s">
        <v>797</v>
      </c>
      <c r="I182" s="248" t="s">
        <v>758</v>
      </c>
      <c r="J182" s="248"/>
      <c r="K182" s="294"/>
    </row>
    <row r="183" spans="2:11" s="1" customFormat="1" ht="15" customHeight="1">
      <c r="B183" s="271"/>
      <c r="C183" s="248" t="s">
        <v>798</v>
      </c>
      <c r="D183" s="248"/>
      <c r="E183" s="248"/>
      <c r="F183" s="269" t="s">
        <v>723</v>
      </c>
      <c r="G183" s="248"/>
      <c r="H183" s="248" t="s">
        <v>799</v>
      </c>
      <c r="I183" s="248" t="s">
        <v>758</v>
      </c>
      <c r="J183" s="248"/>
      <c r="K183" s="294"/>
    </row>
    <row r="184" spans="2:11" s="1" customFormat="1" ht="15" customHeight="1">
      <c r="B184" s="271"/>
      <c r="C184" s="248" t="s">
        <v>787</v>
      </c>
      <c r="D184" s="248"/>
      <c r="E184" s="248"/>
      <c r="F184" s="269" t="s">
        <v>723</v>
      </c>
      <c r="G184" s="248"/>
      <c r="H184" s="248" t="s">
        <v>800</v>
      </c>
      <c r="I184" s="248" t="s">
        <v>758</v>
      </c>
      <c r="J184" s="248"/>
      <c r="K184" s="294"/>
    </row>
    <row r="185" spans="2:11" s="1" customFormat="1" ht="15" customHeight="1">
      <c r="B185" s="271"/>
      <c r="C185" s="248" t="s">
        <v>108</v>
      </c>
      <c r="D185" s="248"/>
      <c r="E185" s="248"/>
      <c r="F185" s="269" t="s">
        <v>729</v>
      </c>
      <c r="G185" s="248"/>
      <c r="H185" s="248" t="s">
        <v>801</v>
      </c>
      <c r="I185" s="248" t="s">
        <v>725</v>
      </c>
      <c r="J185" s="248">
        <v>50</v>
      </c>
      <c r="K185" s="294"/>
    </row>
    <row r="186" spans="2:11" s="1" customFormat="1" ht="15" customHeight="1">
      <c r="B186" s="271"/>
      <c r="C186" s="248" t="s">
        <v>802</v>
      </c>
      <c r="D186" s="248"/>
      <c r="E186" s="248"/>
      <c r="F186" s="269" t="s">
        <v>729</v>
      </c>
      <c r="G186" s="248"/>
      <c r="H186" s="248" t="s">
        <v>803</v>
      </c>
      <c r="I186" s="248" t="s">
        <v>804</v>
      </c>
      <c r="J186" s="248"/>
      <c r="K186" s="294"/>
    </row>
    <row r="187" spans="2:11" s="1" customFormat="1" ht="15" customHeight="1">
      <c r="B187" s="271"/>
      <c r="C187" s="248" t="s">
        <v>805</v>
      </c>
      <c r="D187" s="248"/>
      <c r="E187" s="248"/>
      <c r="F187" s="269" t="s">
        <v>729</v>
      </c>
      <c r="G187" s="248"/>
      <c r="H187" s="248" t="s">
        <v>806</v>
      </c>
      <c r="I187" s="248" t="s">
        <v>804</v>
      </c>
      <c r="J187" s="248"/>
      <c r="K187" s="294"/>
    </row>
    <row r="188" spans="2:11" s="1" customFormat="1" ht="15" customHeight="1">
      <c r="B188" s="271"/>
      <c r="C188" s="248" t="s">
        <v>807</v>
      </c>
      <c r="D188" s="248"/>
      <c r="E188" s="248"/>
      <c r="F188" s="269" t="s">
        <v>729</v>
      </c>
      <c r="G188" s="248"/>
      <c r="H188" s="248" t="s">
        <v>808</v>
      </c>
      <c r="I188" s="248" t="s">
        <v>804</v>
      </c>
      <c r="J188" s="248"/>
      <c r="K188" s="294"/>
    </row>
    <row r="189" spans="2:11" s="1" customFormat="1" ht="15" customHeight="1">
      <c r="B189" s="271"/>
      <c r="C189" s="307" t="s">
        <v>809</v>
      </c>
      <c r="D189" s="248"/>
      <c r="E189" s="248"/>
      <c r="F189" s="269" t="s">
        <v>729</v>
      </c>
      <c r="G189" s="248"/>
      <c r="H189" s="248" t="s">
        <v>810</v>
      </c>
      <c r="I189" s="248" t="s">
        <v>811</v>
      </c>
      <c r="J189" s="308" t="s">
        <v>812</v>
      </c>
      <c r="K189" s="294"/>
    </row>
    <row r="190" spans="2:11" s="1" customFormat="1" ht="15" customHeight="1">
      <c r="B190" s="271"/>
      <c r="C190" s="307" t="s">
        <v>42</v>
      </c>
      <c r="D190" s="248"/>
      <c r="E190" s="248"/>
      <c r="F190" s="269" t="s">
        <v>723</v>
      </c>
      <c r="G190" s="248"/>
      <c r="H190" s="245" t="s">
        <v>813</v>
      </c>
      <c r="I190" s="248" t="s">
        <v>814</v>
      </c>
      <c r="J190" s="248"/>
      <c r="K190" s="294"/>
    </row>
    <row r="191" spans="2:11" s="1" customFormat="1" ht="15" customHeight="1">
      <c r="B191" s="271"/>
      <c r="C191" s="307" t="s">
        <v>815</v>
      </c>
      <c r="D191" s="248"/>
      <c r="E191" s="248"/>
      <c r="F191" s="269" t="s">
        <v>723</v>
      </c>
      <c r="G191" s="248"/>
      <c r="H191" s="248" t="s">
        <v>816</v>
      </c>
      <c r="I191" s="248" t="s">
        <v>758</v>
      </c>
      <c r="J191" s="248"/>
      <c r="K191" s="294"/>
    </row>
    <row r="192" spans="2:11" s="1" customFormat="1" ht="15" customHeight="1">
      <c r="B192" s="271"/>
      <c r="C192" s="307" t="s">
        <v>817</v>
      </c>
      <c r="D192" s="248"/>
      <c r="E192" s="248"/>
      <c r="F192" s="269" t="s">
        <v>723</v>
      </c>
      <c r="G192" s="248"/>
      <c r="H192" s="248" t="s">
        <v>818</v>
      </c>
      <c r="I192" s="248" t="s">
        <v>758</v>
      </c>
      <c r="J192" s="248"/>
      <c r="K192" s="294"/>
    </row>
    <row r="193" spans="2:11" s="1" customFormat="1" ht="15" customHeight="1">
      <c r="B193" s="271"/>
      <c r="C193" s="307" t="s">
        <v>819</v>
      </c>
      <c r="D193" s="248"/>
      <c r="E193" s="248"/>
      <c r="F193" s="269" t="s">
        <v>729</v>
      </c>
      <c r="G193" s="248"/>
      <c r="H193" s="248" t="s">
        <v>820</v>
      </c>
      <c r="I193" s="248" t="s">
        <v>758</v>
      </c>
      <c r="J193" s="248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368" t="s">
        <v>821</v>
      </c>
      <c r="D199" s="368"/>
      <c r="E199" s="368"/>
      <c r="F199" s="368"/>
      <c r="G199" s="368"/>
      <c r="H199" s="368"/>
      <c r="I199" s="368"/>
      <c r="J199" s="368"/>
      <c r="K199" s="241"/>
    </row>
    <row r="200" spans="2:11" s="1" customFormat="1" ht="25.5" customHeight="1">
      <c r="B200" s="240"/>
      <c r="C200" s="310" t="s">
        <v>822</v>
      </c>
      <c r="D200" s="310"/>
      <c r="E200" s="310"/>
      <c r="F200" s="310" t="s">
        <v>823</v>
      </c>
      <c r="G200" s="311"/>
      <c r="H200" s="369" t="s">
        <v>824</v>
      </c>
      <c r="I200" s="369"/>
      <c r="J200" s="369"/>
      <c r="K200" s="241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8" t="s">
        <v>814</v>
      </c>
      <c r="D202" s="248"/>
      <c r="E202" s="248"/>
      <c r="F202" s="269" t="s">
        <v>43</v>
      </c>
      <c r="G202" s="248"/>
      <c r="H202" s="370" t="s">
        <v>825</v>
      </c>
      <c r="I202" s="370"/>
      <c r="J202" s="370"/>
      <c r="K202" s="294"/>
    </row>
    <row r="203" spans="2:11" s="1" customFormat="1" ht="15" customHeight="1">
      <c r="B203" s="271"/>
      <c r="C203" s="248"/>
      <c r="D203" s="248"/>
      <c r="E203" s="248"/>
      <c r="F203" s="269" t="s">
        <v>44</v>
      </c>
      <c r="G203" s="248"/>
      <c r="H203" s="370" t="s">
        <v>826</v>
      </c>
      <c r="I203" s="370"/>
      <c r="J203" s="370"/>
      <c r="K203" s="294"/>
    </row>
    <row r="204" spans="2:11" s="1" customFormat="1" ht="15" customHeight="1">
      <c r="B204" s="271"/>
      <c r="C204" s="248"/>
      <c r="D204" s="248"/>
      <c r="E204" s="248"/>
      <c r="F204" s="269" t="s">
        <v>47</v>
      </c>
      <c r="G204" s="248"/>
      <c r="H204" s="370" t="s">
        <v>827</v>
      </c>
      <c r="I204" s="370"/>
      <c r="J204" s="370"/>
      <c r="K204" s="294"/>
    </row>
    <row r="205" spans="2:11" s="1" customFormat="1" ht="15" customHeight="1">
      <c r="B205" s="271"/>
      <c r="C205" s="248"/>
      <c r="D205" s="248"/>
      <c r="E205" s="248"/>
      <c r="F205" s="269" t="s">
        <v>45</v>
      </c>
      <c r="G205" s="248"/>
      <c r="H205" s="370" t="s">
        <v>828</v>
      </c>
      <c r="I205" s="370"/>
      <c r="J205" s="370"/>
      <c r="K205" s="294"/>
    </row>
    <row r="206" spans="2:11" s="1" customFormat="1" ht="15" customHeight="1">
      <c r="B206" s="271"/>
      <c r="C206" s="248"/>
      <c r="D206" s="248"/>
      <c r="E206" s="248"/>
      <c r="F206" s="269" t="s">
        <v>46</v>
      </c>
      <c r="G206" s="248"/>
      <c r="H206" s="370" t="s">
        <v>829</v>
      </c>
      <c r="I206" s="370"/>
      <c r="J206" s="370"/>
      <c r="K206" s="294"/>
    </row>
    <row r="207" spans="2:11" s="1" customFormat="1" ht="15" customHeight="1">
      <c r="B207" s="271"/>
      <c r="C207" s="248"/>
      <c r="D207" s="248"/>
      <c r="E207" s="248"/>
      <c r="F207" s="269"/>
      <c r="G207" s="248"/>
      <c r="H207" s="248"/>
      <c r="I207" s="248"/>
      <c r="J207" s="248"/>
      <c r="K207" s="294"/>
    </row>
    <row r="208" spans="2:11" s="1" customFormat="1" ht="15" customHeight="1">
      <c r="B208" s="271"/>
      <c r="C208" s="248" t="s">
        <v>770</v>
      </c>
      <c r="D208" s="248"/>
      <c r="E208" s="248"/>
      <c r="F208" s="269" t="s">
        <v>79</v>
      </c>
      <c r="G208" s="248"/>
      <c r="H208" s="370" t="s">
        <v>830</v>
      </c>
      <c r="I208" s="370"/>
      <c r="J208" s="370"/>
      <c r="K208" s="294"/>
    </row>
    <row r="209" spans="2:11" s="1" customFormat="1" ht="15" customHeight="1">
      <c r="B209" s="271"/>
      <c r="C209" s="248"/>
      <c r="D209" s="248"/>
      <c r="E209" s="248"/>
      <c r="F209" s="269" t="s">
        <v>665</v>
      </c>
      <c r="G209" s="248"/>
      <c r="H209" s="370" t="s">
        <v>666</v>
      </c>
      <c r="I209" s="370"/>
      <c r="J209" s="370"/>
      <c r="K209" s="294"/>
    </row>
    <row r="210" spans="2:11" s="1" customFormat="1" ht="15" customHeight="1">
      <c r="B210" s="271"/>
      <c r="C210" s="248"/>
      <c r="D210" s="248"/>
      <c r="E210" s="248"/>
      <c r="F210" s="269" t="s">
        <v>663</v>
      </c>
      <c r="G210" s="248"/>
      <c r="H210" s="370" t="s">
        <v>831</v>
      </c>
      <c r="I210" s="370"/>
      <c r="J210" s="370"/>
      <c r="K210" s="294"/>
    </row>
    <row r="211" spans="2:11" s="1" customFormat="1" ht="15" customHeight="1">
      <c r="B211" s="312"/>
      <c r="C211" s="248"/>
      <c r="D211" s="248"/>
      <c r="E211" s="248"/>
      <c r="F211" s="269" t="s">
        <v>667</v>
      </c>
      <c r="G211" s="307"/>
      <c r="H211" s="371" t="s">
        <v>668</v>
      </c>
      <c r="I211" s="371"/>
      <c r="J211" s="371"/>
      <c r="K211" s="313"/>
    </row>
    <row r="212" spans="2:11" s="1" customFormat="1" ht="15" customHeight="1">
      <c r="B212" s="312"/>
      <c r="C212" s="248"/>
      <c r="D212" s="248"/>
      <c r="E212" s="248"/>
      <c r="F212" s="269" t="s">
        <v>669</v>
      </c>
      <c r="G212" s="307"/>
      <c r="H212" s="371" t="s">
        <v>832</v>
      </c>
      <c r="I212" s="371"/>
      <c r="J212" s="371"/>
      <c r="K212" s="313"/>
    </row>
    <row r="213" spans="2:11" s="1" customFormat="1" ht="15" customHeight="1">
      <c r="B213" s="312"/>
      <c r="C213" s="248"/>
      <c r="D213" s="248"/>
      <c r="E213" s="248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8" t="s">
        <v>794</v>
      </c>
      <c r="D214" s="248"/>
      <c r="E214" s="248"/>
      <c r="F214" s="269">
        <v>1</v>
      </c>
      <c r="G214" s="307"/>
      <c r="H214" s="371" t="s">
        <v>833</v>
      </c>
      <c r="I214" s="371"/>
      <c r="J214" s="371"/>
      <c r="K214" s="313"/>
    </row>
    <row r="215" spans="2:11" s="1" customFormat="1" ht="15" customHeight="1">
      <c r="B215" s="312"/>
      <c r="C215" s="248"/>
      <c r="D215" s="248"/>
      <c r="E215" s="248"/>
      <c r="F215" s="269">
        <v>2</v>
      </c>
      <c r="G215" s="307"/>
      <c r="H215" s="371" t="s">
        <v>834</v>
      </c>
      <c r="I215" s="371"/>
      <c r="J215" s="371"/>
      <c r="K215" s="313"/>
    </row>
    <row r="216" spans="2:11" s="1" customFormat="1" ht="15" customHeight="1">
      <c r="B216" s="312"/>
      <c r="C216" s="248"/>
      <c r="D216" s="248"/>
      <c r="E216" s="248"/>
      <c r="F216" s="269">
        <v>3</v>
      </c>
      <c r="G216" s="307"/>
      <c r="H216" s="371" t="s">
        <v>835</v>
      </c>
      <c r="I216" s="371"/>
      <c r="J216" s="371"/>
      <c r="K216" s="313"/>
    </row>
    <row r="217" spans="2:11" s="1" customFormat="1" ht="15" customHeight="1">
      <c r="B217" s="312"/>
      <c r="C217" s="248"/>
      <c r="D217" s="248"/>
      <c r="E217" s="248"/>
      <c r="F217" s="269">
        <v>4</v>
      </c>
      <c r="G217" s="307"/>
      <c r="H217" s="371" t="s">
        <v>836</v>
      </c>
      <c r="I217" s="371"/>
      <c r="J217" s="371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Knížková Pavlína</cp:lastModifiedBy>
  <dcterms:created xsi:type="dcterms:W3CDTF">2023-02-10T07:54:53Z</dcterms:created>
  <dcterms:modified xsi:type="dcterms:W3CDTF">2023-02-10T09:12:12Z</dcterms:modified>
  <cp:category/>
  <cp:version/>
  <cp:contentType/>
  <cp:contentStatus/>
</cp:coreProperties>
</file>