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UT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UT'!$C$91:$K$322</definedName>
    <definedName name="_xlnm.Print_Area" localSheetId="1">'1 - UT'!$C$4:$J$39,'1 - UT'!$C$45:$J$73,'1 - UT'!$C$79:$K$322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UT'!$91:$91</definedName>
  </definedNames>
  <calcPr fullCalcOnLoad="1"/>
</workbook>
</file>

<file path=xl/sharedStrings.xml><?xml version="1.0" encoding="utf-8"?>
<sst xmlns="http://schemas.openxmlformats.org/spreadsheetml/2006/main" count="2546" uniqueCount="753">
  <si>
    <t>Export Komplet</t>
  </si>
  <si>
    <t>VZ</t>
  </si>
  <si>
    <t>2.0</t>
  </si>
  <si>
    <t>ZAMOK</t>
  </si>
  <si>
    <t>False</t>
  </si>
  <si>
    <t>{59cc447a-3bcb-47c5-bb7e-bd6c3c96dfcd}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</si>
  <si>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</si>
  <si>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</si>
  <si>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</si>
  <si>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</si>
  <si>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</si>
  <si>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</si>
  <si>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</si>
  <si>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</si>
  <si>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2022-066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</si>
  <si>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</si>
  <si>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</si>
  <si>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KLUBOVNA AREÁL SOFTBAL - CHOMUTOV</t>
  </si>
  <si>
    <t>KSO:</t>
  </si>
  <si>
    <t/>
  </si>
  <si>
    <t>CC-CZ:</t>
  </si>
  <si>
    <t>Místo:</t>
  </si>
  <si>
    <t xml:space="preserve"> </t>
  </si>
  <si>
    <t>Datum:</t>
  </si>
  <si>
    <t>25. 4. 2022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</si>
  <si>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</si>
  <si>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</si>
  <si>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</si>
  <si>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</si>
  <si>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</si>
  <si>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</si>
  <si>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</si>
  <si>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</si>
  <si>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75900513</t>
  </si>
  <si>
    <t>Ing. Kateřina Tumpachová</t>
  </si>
  <si>
    <t>CZ7556082479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</si>
  <si>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</si>
  <si>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</si>
  <si>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</si>
  <si>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</si>
  <si>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</si>
  <si>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</si>
  <si>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</si>
  <si>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</si>
  <si>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</si>
  <si>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</si>
  <si>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</si>
  <si>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</si>
  <si>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</si>
  <si>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</si>
  <si>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</si>
  <si>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</si>
  <si>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</si>
  <si>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</si>
  <si>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</si>
  <si>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</si>
  <si>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</si>
  <si>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</si>
  <si>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</si>
  <si>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</si>
  <si>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</si>
  <si>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</si>
  <si>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</si>
  <si>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</si>
  <si>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</si>
  <si>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</si>
  <si>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</si>
  <si>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</si>
  <si>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</si>
  <si>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</si>
  <si>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</si>
  <si>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</si>
  <si>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</si>
  <si>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</si>
  <si>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</si>
  <si>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</si>
  <si>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</si>
  <si>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</si>
  <si>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UT</t>
  </si>
  <si>
    <t>STA</t>
  </si>
  <si>
    <t>{3bdf5d09-7b0e-40ec-9df6-19ad4f5fe522}</t>
  </si>
  <si>
    <t>2</t>
  </si>
  <si>
    <t>KRYCÍ LIST SOUPISU PRACÍ</t>
  </si>
  <si>
    <t>Objekt:</t>
  </si>
  <si>
    <t>1 - UT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</si>
  <si>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</si>
  <si>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</si>
  <si>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</si>
  <si>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</si>
  <si>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</si>
  <si>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</si>
  <si>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</si>
  <si>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</si>
  <si>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</si>
  <si>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</si>
  <si>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</si>
  <si>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</si>
  <si>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</si>
  <si>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767 - Konstrukce zámečnické</t>
  </si>
  <si>
    <t>HZS - Hodinové zúčtovací sazby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</si>
  <si>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</si>
  <si>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</si>
  <si>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</si>
  <si>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</si>
  <si>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</si>
  <si>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</si>
  <si>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</si>
  <si>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</si>
  <si>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</si>
  <si>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</si>
  <si>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</si>
  <si>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</si>
  <si>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</si>
  <si>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</si>
  <si>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</si>
  <si>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</si>
  <si>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</si>
  <si>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</si>
  <si>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</si>
  <si>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</si>
  <si>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</si>
  <si>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612325121</t>
  </si>
  <si>
    <t>Vápenocementová štuková omítka rýh ve stěnách š do 150 mm</t>
  </si>
  <si>
    <t>m2</t>
  </si>
  <si>
    <t>CS ÚRS 2022 01</t>
  </si>
  <si>
    <t>4</t>
  </si>
  <si>
    <t>914154982</t>
  </si>
  <si>
    <t>PP</t>
  </si>
  <si>
    <t>Vápenocementová omítka rýh štuková ve stěnách, šířky rýhy do 150 mm</t>
  </si>
  <si>
    <t>Online PSC</t>
  </si>
  <si>
    <t>https://podminky.urs.cz/item/CS_URS_2022_01/612325121</t>
  </si>
  <si>
    <t>VV</t>
  </si>
  <si>
    <t>8,000*0,1</t>
  </si>
  <si>
    <t>631312141</t>
  </si>
  <si>
    <t>Doplnění rýh v dosavadních mazaninách betonem prostým</t>
  </si>
  <si>
    <t>m3</t>
  </si>
  <si>
    <t>-2078343582</t>
  </si>
  <si>
    <t>Doplnění dosavadních mazanin prostým betonem s dodáním hmot, bez potěru, plochy jednotlivě rýh v dosavadních mazaninách</t>
  </si>
  <si>
    <t>https://podminky.urs.cz/item/CS_URS_2022_01/631312141</t>
  </si>
  <si>
    <t>8*0,1*0,07</t>
  </si>
  <si>
    <t>9</t>
  </si>
  <si>
    <t>Ostatní konstrukce a práce, bourání</t>
  </si>
  <si>
    <t>3</t>
  </si>
  <si>
    <t>949101111</t>
  </si>
  <si>
    <t>Lešení pomocné pro objekty pozemních staveb s lešeňovou podlahou v do 1,9 m zatížení do 150 kg/m2</t>
  </si>
  <si>
    <t>862029895</t>
  </si>
  <si>
    <t>Lešení pomocné pracovní pro objekty pozemních staveb pro zatížení do 150 kg/m2, o výšce lešeňové podlahy do 1,9 m</t>
  </si>
  <si>
    <t>https://podminky.urs.cz/item/CS_URS_2022_01/949101111</t>
  </si>
  <si>
    <t>952901111</t>
  </si>
  <si>
    <t>Vyčištění budov bytové a občanské výstavby při výšce podlaží do 4 m</t>
  </si>
  <si>
    <t>-506728786</t>
  </si>
  <si>
    <t>Vyčištění budov nebo objektů před předáním do užívání budov bytové nebo občanské výstavby, světlé výšky podlaží do 4 m</t>
  </si>
  <si>
    <t>https://podminky.urs.cz/item/CS_URS_2022_01/952901111</t>
  </si>
  <si>
    <t>5</t>
  </si>
  <si>
    <t>974031143</t>
  </si>
  <si>
    <t>Vysekání rýh ve zdivu cihelném hl do 70 mm š do 100 mm</t>
  </si>
  <si>
    <t>m</t>
  </si>
  <si>
    <t>-353368470</t>
  </si>
  <si>
    <t>Vysekání rýh ve zdivu cihelném na maltu vápennou nebo vápenocementovou do hl. 70 mm a šířky do 100 mm</t>
  </si>
  <si>
    <t>https://podminky.urs.cz/item/CS_URS_2022_01/974031143</t>
  </si>
  <si>
    <t>974042543</t>
  </si>
  <si>
    <t>Vysekání rýh v dlažbě betonové nebo jiné monolitické hl do 70 mm š do 100 mm</t>
  </si>
  <si>
    <t>44900678</t>
  </si>
  <si>
    <t>Vysekání rýh v betonové nebo jiné monolitické dlažbě s betonovým podkladem do hl.70 mm a šířky do 100 mm</t>
  </si>
  <si>
    <t>https://podminky.urs.cz/item/CS_URS_2022_01/974042543</t>
  </si>
  <si>
    <t>7</t>
  </si>
  <si>
    <t>977311112</t>
  </si>
  <si>
    <t>Řezání stávajících betonových mazanin nevyztužených hl do 100 mm</t>
  </si>
  <si>
    <t>690179247</t>
  </si>
  <si>
    <t>Řezání stávajících betonových mazanin bez vyztužení hloubky přes 50 do 100 mm</t>
  </si>
  <si>
    <t>https://podminky.urs.cz/item/CS_URS_2022_01/977311112</t>
  </si>
  <si>
    <t>997</t>
  </si>
  <si>
    <t>Přesun sutě</t>
  </si>
  <si>
    <t>8</t>
  </si>
  <si>
    <t>997013211</t>
  </si>
  <si>
    <t>Vnitrostaveništní doprava suti a vybouraných hmot pro budovy v do 6 m ručně</t>
  </si>
  <si>
    <t>t</t>
  </si>
  <si>
    <t>603250094</t>
  </si>
  <si>
    <t>Vnitrostaveništní doprava suti a vybouraných hmot vodorovně do 50 m svisle ručně pro budovy a haly výšky do 6 m</t>
  </si>
  <si>
    <t>https://podminky.urs.cz/item/CS_URS_2022_01/997013211</t>
  </si>
  <si>
    <t>997013501</t>
  </si>
  <si>
    <t>Odvoz suti a vybouraných hmot na skládku nebo meziskládku do 1 km se složením</t>
  </si>
  <si>
    <t>-1379465543</t>
  </si>
  <si>
    <t>Odvoz suti a vybouraných hmot na skládku nebo meziskládku se složením, na vzdálenost do 1 km</t>
  </si>
  <si>
    <t>https://podminky.urs.cz/item/CS_URS_2022_01/997013501</t>
  </si>
  <si>
    <t>10</t>
  </si>
  <si>
    <t>997013509</t>
  </si>
  <si>
    <t>Příplatek k odvozu suti a vybouraných hmot na skládku ZKD 1 km přes 1 km</t>
  </si>
  <si>
    <t>-361394787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</si>
  <si>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</si>
  <si>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</si>
  <si>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0,232*14 'Přepočtené koeficientem množství</t>
  </si>
  <si>
    <t>11</t>
  </si>
  <si>
    <t>997013871</t>
  </si>
  <si>
    <t>Poplatek za uložení stavebního odpadu na recyklační skládce (skládkovné) směsného stavebního a demoličního kód odpadu  17 09 04</t>
  </si>
  <si>
    <t>1921943673</t>
  </si>
  <si>
    <t>Poplatek za uložení stavebního odpadu na recyklační skládce (skládkovné) směsného stavebního a demoličního zatříděného do Katalogu odpadů pod kódem 17 09 04</t>
  </si>
  <si>
    <t>https://podminky.urs.cz/item/CS_URS_2022_01/997013871</t>
  </si>
  <si>
    <t>998</t>
  </si>
  <si>
    <t>Přesun hmot</t>
  </si>
  <si>
    <t>12</t>
  </si>
  <si>
    <t>998018001</t>
  </si>
  <si>
    <t>Přesun hmot ruční pro budovy v do 6 m</t>
  </si>
  <si>
    <t>-685387194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</si>
  <si>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</si>
  <si>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https://podminky.urs.cz/item/CS_URS_2022_01/998018001</t>
  </si>
  <si>
    <t>PSV</t>
  </si>
  <si>
    <t>Práce a dodávky PSV</t>
  </si>
  <si>
    <t>733</t>
  </si>
  <si>
    <t>Ústřední vytápění - rozvodné potrubí</t>
  </si>
  <si>
    <t>13</t>
  </si>
  <si>
    <t>733223301</t>
  </si>
  <si>
    <t>Potrubí měděné tvrdé spojované lisováním D 15x1 mm</t>
  </si>
  <si>
    <t>16</t>
  </si>
  <si>
    <t>-814678140</t>
  </si>
  <si>
    <t>Potrubí z trubek měděných tvrdých spojovaných lisováním PN 16, T= +110°C Ø 15/1</t>
  </si>
  <si>
    <t>https://podminky.urs.cz/item/CS_URS_2022_01/733223301</t>
  </si>
  <si>
    <t>14</t>
  </si>
  <si>
    <t>733223302</t>
  </si>
  <si>
    <t>Potrubí měděné tvrdé spojované lisováním D 18x1 mm</t>
  </si>
  <si>
    <t>2145987117</t>
  </si>
  <si>
    <t>Potrubí z trubek měděných tvrdých spojovaných lisováním PN 16, T= +110°C Ø 18/1</t>
  </si>
  <si>
    <t>https://podminky.urs.cz/item/CS_URS_2022_01/733223302</t>
  </si>
  <si>
    <t>733223303</t>
  </si>
  <si>
    <t>Potrubí měděné tvrdé spojované lisováním D 22x1 mm</t>
  </si>
  <si>
    <t>-1453522453</t>
  </si>
  <si>
    <t>Potrubí z trubek měděných tvrdých spojovaných lisováním PN 16, T= +110°C Ø 22/1</t>
  </si>
  <si>
    <t>https://podminky.urs.cz/item/CS_URS_2022_01/733223303</t>
  </si>
  <si>
    <t>733223304</t>
  </si>
  <si>
    <t>Potrubí měděné tvrdé spojované lisováním D 28x1,5 mm</t>
  </si>
  <si>
    <t>1652919067</t>
  </si>
  <si>
    <t>Potrubí z trubek měděných tvrdých spojovaných lisováním PN 16, T= +110°C Ø 28/1,5</t>
  </si>
  <si>
    <t>https://podminky.urs.cz/item/CS_URS_2022_01/733223304</t>
  </si>
  <si>
    <t>17</t>
  </si>
  <si>
    <t>733223305</t>
  </si>
  <si>
    <t>Potrubí měděné tvrdé spojované lisováním D 35x1,5 mm</t>
  </si>
  <si>
    <t>-1900752306</t>
  </si>
  <si>
    <t>Potrubí z trubek měděných tvrdých spojovaných lisováním PN 16, T= +110°C Ø 35/1,5</t>
  </si>
  <si>
    <t>https://podminky.urs.cz/item/CS_URS_2022_01/733223305</t>
  </si>
  <si>
    <t>18</t>
  </si>
  <si>
    <t>733223306</t>
  </si>
  <si>
    <t>Potrubí měděné tvrdé spojované lisováním D 42x1,5 mm</t>
  </si>
  <si>
    <t>-1120441346</t>
  </si>
  <si>
    <t>Potrubí z trubek měděných tvrdých spojovaných lisováním PN 16, T= +110°C Ø 42/1,5</t>
  </si>
  <si>
    <t>https://podminky.urs.cz/item/CS_URS_2022_01/733223306</t>
  </si>
  <si>
    <t>19</t>
  </si>
  <si>
    <t>733291101</t>
  </si>
  <si>
    <t>Zkouška těsnosti potrubí měděné D do 35x1,5</t>
  </si>
  <si>
    <t>2127589883</t>
  </si>
  <si>
    <t>Zkoušky těsnosti potrubí z trubek měděných Ø do 35/1,5</t>
  </si>
  <si>
    <t>https://podminky.urs.cz/item/CS_URS_2022_01/733291101</t>
  </si>
  <si>
    <t>20</t>
  </si>
  <si>
    <t>733291102</t>
  </si>
  <si>
    <t>Zkouška těsnosti potrubí měděné D přes 35x1,5 do 64x2</t>
  </si>
  <si>
    <t>-2091769260</t>
  </si>
  <si>
    <t>Zkoušky těsnosti potrubí z trubek měděných Ø přes 35/1,5 do 64/2,0</t>
  </si>
  <si>
    <t>https://podminky.urs.cz/item/CS_URS_2022_01/733291102</t>
  </si>
  <si>
    <t>733811231</t>
  </si>
  <si>
    <t>Ochrana potrubí ústředního vytápění termoizolačními trubicemi z PE tl přes 9 do 13 mm DN do 22 mm</t>
  </si>
  <si>
    <t>-919862431</t>
  </si>
  <si>
    <t>Ochrana potrubí termoizolačními trubicemi z pěnového polyetylenu PE přilepenými v příčných a podélných spojích, tloušťky izolace přes 9 do 13 mm, vnitřního průměru izolace DN do 22 mm</t>
  </si>
  <si>
    <t>https://podminky.urs.cz/item/CS_URS_2022_01/733811231</t>
  </si>
  <si>
    <t>(268+82+44)/2</t>
  </si>
  <si>
    <t>22</t>
  </si>
  <si>
    <t>733811242</t>
  </si>
  <si>
    <t>Ochrana potrubí ústředního vytápění termoizolačními trubicemi z PE tl přes 13 do 20 mm DN přes 32 do 45 mm</t>
  </si>
  <si>
    <t>1812180732</t>
  </si>
  <si>
    <t>Ochrana potrubí termoizolačními trubicemi z pěnového polyetylenu PE přilepenými v příčných a podélných spojích, tloušťky izolace přes 13 do 20 mm, vnitřního průměru izolace DN přes 22 do 45 mm</t>
  </si>
  <si>
    <t>https://podminky.urs.cz/item/CS_URS_2022_01/733811242</t>
  </si>
  <si>
    <t>46+7+10</t>
  </si>
  <si>
    <t>23</t>
  </si>
  <si>
    <t>998733101</t>
  </si>
  <si>
    <t>Přesun hmot tonážní pro rozvody potrubí v objektech v do 6 m</t>
  </si>
  <si>
    <t>1985654733</t>
  </si>
  <si>
    <t>Přesun hmot pro rozvody potrubí stanovený z hmotnosti přesunovaného materiálu vodorovná dopravní vzdálenost do 50 m v objektech výšky do 6 m</t>
  </si>
  <si>
    <t>https://podminky.urs.cz/item/CS_URS_2022_01/998733101</t>
  </si>
  <si>
    <t>24</t>
  </si>
  <si>
    <t>998733181</t>
  </si>
  <si>
    <t>Příplatek k přesunu hmot tonážní 733 prováděný bez použití mechanizace</t>
  </si>
  <si>
    <t>1495095538</t>
  </si>
  <si>
    <t>Přesun hmot pro rozvody potrubí stanovený z hmotnosti přesunovaného materiálu Příplatek k cenám za přesun prováděný bez použití mechanizace pro jakoukoliv výšku objektu</t>
  </si>
  <si>
    <t>https://podminky.urs.cz/item/CS_URS_2022_01/998733181</t>
  </si>
  <si>
    <t>25</t>
  </si>
  <si>
    <t xml:space="preserve">závěsy pro potrubí vedené po stěnách </t>
  </si>
  <si>
    <t>kpl</t>
  </si>
  <si>
    <t>-1158410469</t>
  </si>
  <si>
    <t>26</t>
  </si>
  <si>
    <t>T</t>
  </si>
  <si>
    <t>Topná zkouška</t>
  </si>
  <si>
    <t>-778517854</t>
  </si>
  <si>
    <t>734</t>
  </si>
  <si>
    <t>Ústřední vytápění - armatury</t>
  </si>
  <si>
    <t>27</t>
  </si>
  <si>
    <t>734209117</t>
  </si>
  <si>
    <t>Montáž armatury závitové s dvěma závity G 6/4</t>
  </si>
  <si>
    <t>kus</t>
  </si>
  <si>
    <t>1622950236</t>
  </si>
  <si>
    <t>Montáž závitových armatur se 2 závity G 6/4 (DN 40)</t>
  </si>
  <si>
    <t>https://podminky.urs.cz/item/CS_URS_2022_01/734209117</t>
  </si>
  <si>
    <t>28</t>
  </si>
  <si>
    <t>M</t>
  </si>
  <si>
    <t>A1</t>
  </si>
  <si>
    <t>Regulační ventil  DN 40 VFC závit</t>
  </si>
  <si>
    <t>32</t>
  </si>
  <si>
    <t>2120001952</t>
  </si>
  <si>
    <t>29</t>
  </si>
  <si>
    <t>734111413</t>
  </si>
  <si>
    <t>Ventil přírubový uzavírací přímý DN 40 PN 16 do 300°C ovládaný ručně</t>
  </si>
  <si>
    <t>soubor</t>
  </si>
  <si>
    <t>479596082</t>
  </si>
  <si>
    <t>Ventily uzavírací přírubové přímé ovládané ručně PN 16 do 300°C (V 30 111 616) DN 40</t>
  </si>
  <si>
    <t>https://podminky.urs.cz/item/CS_URS_2022_01/734111413</t>
  </si>
  <si>
    <t>30</t>
  </si>
  <si>
    <t>734163445</t>
  </si>
  <si>
    <t>Filtr DN 40 PN 40 do 400°C z uhlíkové oceli s vypouštěcí přírubou</t>
  </si>
  <si>
    <t>1273397361</t>
  </si>
  <si>
    <t>Filtry z uhlíkové oceli s čístícím víkem nebo vypouštěcí zátkou PN 40 do 400°C DN 40</t>
  </si>
  <si>
    <t>https://podminky.urs.cz/item/CS_URS_2022_01/734163445</t>
  </si>
  <si>
    <t>31</t>
  </si>
  <si>
    <t>734209103</t>
  </si>
  <si>
    <t>Montáž armatury závitové s jedním závitem G 1/2</t>
  </si>
  <si>
    <t>-356634239</t>
  </si>
  <si>
    <t>Montáž závitových armatur s 1 závitem G 1/2 (DN 15)</t>
  </si>
  <si>
    <t>https://podminky.urs.cz/item/CS_URS_2022_01/734209103</t>
  </si>
  <si>
    <t>6000052360</t>
  </si>
  <si>
    <t>Termostatická hlavice  K bílá s ochranou proti odcizení</t>
  </si>
  <si>
    <t>-1877671809</t>
  </si>
  <si>
    <t>33</t>
  </si>
  <si>
    <t>734209115</t>
  </si>
  <si>
    <t>Montáž armatury závitové s dvěma závity G 1</t>
  </si>
  <si>
    <t>-1709663555</t>
  </si>
  <si>
    <t>Montáž závitových armatur se 2 závity G 1 (DN 25)</t>
  </si>
  <si>
    <t>https://podminky.urs.cz/item/CS_URS_2022_01/734209115</t>
  </si>
  <si>
    <t>34</t>
  </si>
  <si>
    <t>A2</t>
  </si>
  <si>
    <t>Regulátor diferenčního tlaku TA - DA 516 DN 25/32 průtok cca 2 m3/h.   (5-25kPa) výstupní tlak 12 kPa + kapilára a čidlo</t>
  </si>
  <si>
    <t>1200562221</t>
  </si>
  <si>
    <t>35</t>
  </si>
  <si>
    <t>734261402</t>
  </si>
  <si>
    <t>Armatura připojovací rohová G 1/2x18 PN 10 do 110°C radiátorů typu VK</t>
  </si>
  <si>
    <t>-914369285</t>
  </si>
  <si>
    <t>Šroubení připojovací armatury radiátorů VK PN 10 do 110°C, regulační uzavíratelné rohové G 1/2 x 18</t>
  </si>
  <si>
    <t>https://podminky.urs.cz/item/CS_URS_2022_01/734261402</t>
  </si>
  <si>
    <t>36</t>
  </si>
  <si>
    <t>734261406R</t>
  </si>
  <si>
    <t>Armatura připojovací přímá G 1/2x18 PN 10 do 110°C radiátorů -HM“ SE ŠROUBENÍM  A S TERMOSTATICKOU HLAVICÍ</t>
  </si>
  <si>
    <t>1226371277</t>
  </si>
  <si>
    <t>Armatura připojovací přímá G 1/2x18 PN 10 do 110°C radiátorů -HM“ SE ŠROUBENÍM A S TERMOSTATICKOU HLAVICÍ</t>
  </si>
  <si>
    <t xml:space="preserve">K OTOP. ŽEBŘÍKŮM  PŘIPOJOVACÍ ARMATURA „HM“ SE ŠROUBENÍM  </t>
  </si>
  <si>
    <t>37</t>
  </si>
  <si>
    <t>734261412</t>
  </si>
  <si>
    <t>Šroubení regulační radiátorové rohové G 1/2 bez vypouštění</t>
  </si>
  <si>
    <t>-611549514</t>
  </si>
  <si>
    <t>Šroubení regulační radiátorové rohové bez vypouštění G 1/2</t>
  </si>
  <si>
    <t>https://podminky.urs.cz/item/CS_URS_2022_01/734261412</t>
  </si>
  <si>
    <t>38</t>
  </si>
  <si>
    <t>734291123</t>
  </si>
  <si>
    <t>Kohout plnící a vypouštěcí G 1/2 PN 10 do 90°C závitový</t>
  </si>
  <si>
    <t>-579654328</t>
  </si>
  <si>
    <t>Ostatní armatury kohouty plnicí a vypouštěcí PN 10 do 90°C G 1/2</t>
  </si>
  <si>
    <t>https://podminky.urs.cz/item/CS_URS_2022_01/734291123</t>
  </si>
  <si>
    <t>39</t>
  </si>
  <si>
    <t>734292714</t>
  </si>
  <si>
    <t>Kohout kulový přímý G 3/4 PN 42 do 185°C vnitřní závit</t>
  </si>
  <si>
    <t>-1628281998</t>
  </si>
  <si>
    <t>Ostatní armatury kulové kohouty PN 42 do 185°C přímé vnitřní závit G 3/4</t>
  </si>
  <si>
    <t>https://podminky.urs.cz/item/CS_URS_2022_01/734292714</t>
  </si>
  <si>
    <t>40</t>
  </si>
  <si>
    <t>734292715</t>
  </si>
  <si>
    <t>Kohout kulový přímý G 1 PN 42 do 185°C vnitřní závit</t>
  </si>
  <si>
    <t>-522005777</t>
  </si>
  <si>
    <t>Ostatní armatury kulové kohouty PN 42 do 185°C přímé vnitřní závit G 1</t>
  </si>
  <si>
    <t>https://podminky.urs.cz/item/CS_URS_2022_01/734292715</t>
  </si>
  <si>
    <t>41</t>
  </si>
  <si>
    <t>734292716</t>
  </si>
  <si>
    <t>Kohout kulový přímý G 1 1/4 PN 42 do 185°C vnitřní závit</t>
  </si>
  <si>
    <t>-422158637</t>
  </si>
  <si>
    <t>Ostatní armatury kulové kohouty PN 42 do 185°C přímé vnitřní závit G 1 1/4</t>
  </si>
  <si>
    <t>https://podminky.urs.cz/item/CS_URS_2022_01/734292716</t>
  </si>
  <si>
    <t>42</t>
  </si>
  <si>
    <t>734292717</t>
  </si>
  <si>
    <t>Kohout kulový přímý G 1 1/2 PN 42 do 185°C vnitřní závit</t>
  </si>
  <si>
    <t>1928512292</t>
  </si>
  <si>
    <t>Ostatní armatury kulové kohouty PN 42 do 185°C přímé vnitřní závit G 1 1/2</t>
  </si>
  <si>
    <t>https://podminky.urs.cz/item/CS_URS_2022_01/734292717</t>
  </si>
  <si>
    <t>43</t>
  </si>
  <si>
    <t>734292717R</t>
  </si>
  <si>
    <t>Kohout kulový přímý G 1 1/2 PN 42 do 185°C vnitřní závit s jímkou pro čidlo</t>
  </si>
  <si>
    <t>1170547403</t>
  </si>
  <si>
    <t>Ostatní armatury kulové kohouty PN 42 do 185°C přímé vnitřní závit G 1 1/2 s jímkou pro čidlo</t>
  </si>
  <si>
    <t>44</t>
  </si>
  <si>
    <t>734411103</t>
  </si>
  <si>
    <t>Teploměr technický s pevným stonkem a jímkou zadní připojení průměr 63 mm délky 100 mm</t>
  </si>
  <si>
    <t>-301780164</t>
  </si>
  <si>
    <t>Teploměry technické s pevným stonkem a jímkou zadní připojení (axiální) průměr 63 mm délka stonku 100 mm</t>
  </si>
  <si>
    <t>https://podminky.urs.cz/item/CS_URS_2022_01/734411103</t>
  </si>
  <si>
    <t>45</t>
  </si>
  <si>
    <t>998734101</t>
  </si>
  <si>
    <t>Přesun hmot tonážní pro armatury v objektech v do 6 m</t>
  </si>
  <si>
    <t>-623674400</t>
  </si>
  <si>
    <t>Přesun hmot pro armatury stanovený z hmotnosti přesunovaného materiálu vodorovná dopravní vzdálenost do 50 m v objektech výšky do 6 m</t>
  </si>
  <si>
    <t>https://podminky.urs.cz/item/CS_URS_2022_01/998734101</t>
  </si>
  <si>
    <t>46</t>
  </si>
  <si>
    <t>998734181</t>
  </si>
  <si>
    <t>Příplatek k přesunu hmot tonážní 734 prováděný bez použití mechanizace</t>
  </si>
  <si>
    <t>1410012480</t>
  </si>
  <si>
    <t>Přesun hmot pro armatury stanovený z hmotnosti přesunovaného materiálu Příplatek k cenám za přesun prováděný bez použití mechanizace pro jakoukoliv výšku objektu</t>
  </si>
  <si>
    <t>https://podminky.urs.cz/item/CS_URS_2022_01/998734181</t>
  </si>
  <si>
    <t>47</t>
  </si>
  <si>
    <t>M1</t>
  </si>
  <si>
    <t>. Montáž měřicího zařízení tepla  ULTRAHEAT T550 včetně 2 čidel do jímky (dodávka zařízení  Actherm)</t>
  </si>
  <si>
    <t>-810989472</t>
  </si>
  <si>
    <t>. Montáž měřicího zařízení tepla ULTRAHEAT T550 včetně 2 čidel do jímky (dodávka zařízení Actherm)</t>
  </si>
  <si>
    <t>735</t>
  </si>
  <si>
    <t>Ústřední vytápění - otopná tělesa</t>
  </si>
  <si>
    <t>48</t>
  </si>
  <si>
    <t>735152515</t>
  </si>
  <si>
    <t>Otopné těleso panelové VK dvoudeskové 2 přídavné přestupní plochy výška/délka 300/800 mm výkon 773 W</t>
  </si>
  <si>
    <t>1120737468</t>
  </si>
  <si>
    <t>Otopná tělesa panelová VK dvoudesková PN 1,0 MPa, T do 110°C se dvěma přídavnými přestupními plochami výšky tělesa 300 mm stavební délky / výkonu 800 mm / 773 W</t>
  </si>
  <si>
    <t>https://podminky.urs.cz/item/CS_URS_2022_01/735152515</t>
  </si>
  <si>
    <t>49</t>
  </si>
  <si>
    <t>735152374</t>
  </si>
  <si>
    <t>Otopné těleso panelové VK dvoudeskové bez přídavné přestupní plochy výška/délka 600/700 mm výkon 685 W</t>
  </si>
  <si>
    <t>-2144935656</t>
  </si>
  <si>
    <t>Otopná tělesa panelová VK dvoudesková PN 1,0 MPa, T do 110°C bez přídavné přestupní plochy výšky tělesa 600 mm stavební délky / výkonu 700 mm / 685 W</t>
  </si>
  <si>
    <t>https://podminky.urs.cz/item/CS_URS_2022_01/735152374</t>
  </si>
  <si>
    <t>50</t>
  </si>
  <si>
    <t>735152375</t>
  </si>
  <si>
    <t>Otopné těleso panelové VK dvoudeskové bez přídavné přestupní plochy výška/délka 600/800 mm výkon 782 W</t>
  </si>
  <si>
    <t>-589553395</t>
  </si>
  <si>
    <t>Otopná tělesa panelová VK dvoudesková PN 1,0 MPa, T do 110°C bez přídavné přestupní plochy výšky tělesa 600 mm stavební délky / výkonu 800 mm / 782 W</t>
  </si>
  <si>
    <t>https://podminky.urs.cz/item/CS_URS_2022_01/735152375</t>
  </si>
  <si>
    <t>51</t>
  </si>
  <si>
    <t>735152377</t>
  </si>
  <si>
    <t>Otopné těleso panel VK dvoudeskové bez přídavné přestupní plochy výška/délka 600/1000 mm výkon 978 W</t>
  </si>
  <si>
    <t>-634823248</t>
  </si>
  <si>
    <t>Otopná tělesa panelová VK dvoudesková PN 1,0 MPa, T do 110°C bez přídavné přestupní plochy výšky tělesa 600 mm stavební délky / výkonu 1000 mm / 978 W</t>
  </si>
  <si>
    <t>https://podminky.urs.cz/item/CS_URS_2022_01/735152377</t>
  </si>
  <si>
    <t>52</t>
  </si>
  <si>
    <t>735152522</t>
  </si>
  <si>
    <t>Otopné těleso panelové VK dvoudeskové 2 přídavné přestupní plochy výška/délka 300/1800 mm výkon 1739 W</t>
  </si>
  <si>
    <t>-2009074592</t>
  </si>
  <si>
    <t>Otopná tělesa panelová VK dvoudesková PN 1,0 MPa, T do 110°C se dvěma přídavnými přestupními plochami výšky tělesa 300 mm stavební délky / výkonu 1800 mm / 1739 W</t>
  </si>
  <si>
    <t>https://podminky.urs.cz/item/CS_URS_2022_01/735152522</t>
  </si>
  <si>
    <t>53</t>
  </si>
  <si>
    <t>735152572</t>
  </si>
  <si>
    <t>Otopné těleso panelové VK dvoudeskové 2 přídavné přestupní plochy výška/délka 600/500 mm výkon 840 W</t>
  </si>
  <si>
    <t>-1283935584</t>
  </si>
  <si>
    <t>Otopná tělesa panelová VK dvoudesková PN 1,0 MPa, T do 110°C se dvěma přídavnými přestupními plochami výšky tělesa 600 mm stavební délky / výkonu 500 mm / 840 W</t>
  </si>
  <si>
    <t>https://podminky.urs.cz/item/CS_URS_2022_01/735152572</t>
  </si>
  <si>
    <t>54</t>
  </si>
  <si>
    <t>735152574</t>
  </si>
  <si>
    <t>Otopné těleso panelové VK dvoudeskové 2 přídavné přestupní plochy výška/délka 600/700 mm výkon 1175 W</t>
  </si>
  <si>
    <t>-1602690493</t>
  </si>
  <si>
    <t>Otopná tělesa panelová VK dvoudesková PN 1,0 MPa, T do 110°C se dvěma přídavnými přestupními plochami výšky tělesa 600 mm stavební délky / výkonu 700 mm / 1175 W</t>
  </si>
  <si>
    <t>https://podminky.urs.cz/item/CS_URS_2022_01/735152574</t>
  </si>
  <si>
    <t>55</t>
  </si>
  <si>
    <t>735152575</t>
  </si>
  <si>
    <t>Otopné těleso panelové VK dvoudeskové 2 přídavné přestupní plochy výška/délka 600/800 mm výkon 1343 W</t>
  </si>
  <si>
    <t>-1110017275</t>
  </si>
  <si>
    <t>Otopná tělesa panelová VK dvoudesková PN 1,0 MPa, T do 110°C se dvěma přídavnými přestupními plochami výšky tělesa 600 mm stavební délky / výkonu 800 mm / 1343 W</t>
  </si>
  <si>
    <t>https://podminky.urs.cz/item/CS_URS_2022_01/735152575</t>
  </si>
  <si>
    <t>56</t>
  </si>
  <si>
    <t>735152576</t>
  </si>
  <si>
    <t>Otopné těleso panelové VK dvoudeskové 2 přídavné přestupní plochy výška/délka 600/900 mm výkon 1511 W</t>
  </si>
  <si>
    <t>1007934223</t>
  </si>
  <si>
    <t>Otopná tělesa panelová VK dvoudesková PN 1,0 MPa, T do 110°C se dvěma přídavnými přestupními plochami výšky tělesa 600 mm stavební délky / výkonu 900 mm / 1511 W</t>
  </si>
  <si>
    <t>https://podminky.urs.cz/item/CS_URS_2022_01/735152576</t>
  </si>
  <si>
    <t>57</t>
  </si>
  <si>
    <t>735152577</t>
  </si>
  <si>
    <t>Otopné těleso panelové VK dvoudeskové 2 přídavné přestupní plochy výška/délka 600/1000 mm výkon 1679 W</t>
  </si>
  <si>
    <t>572828218</t>
  </si>
  <si>
    <t>Otopná tělesa panelová VK dvoudesková PN 1,0 MPa, T do 110°C se dvěma přídavnými přestupními plochami výšky tělesa 600 mm stavební délky / výkonu 1000 mm / 1679 W</t>
  </si>
  <si>
    <t>https://podminky.urs.cz/item/CS_URS_2022_01/735152577</t>
  </si>
  <si>
    <t>58</t>
  </si>
  <si>
    <t>735152580</t>
  </si>
  <si>
    <t>Otopné těleso panelové VK dvoudeskové 2 přídavné přestupní plochy výška/délka 600/1400 mm výkon 2351 W</t>
  </si>
  <si>
    <t>1626200993</t>
  </si>
  <si>
    <t>Otopná tělesa panelová VK dvoudesková PN 1,0 MPa, T do 110°C se dvěma přídavnými přestupními plochami výšky tělesa 600 mm stavební délky / výkonu 1400 mm / 2351 W</t>
  </si>
  <si>
    <t>https://podminky.urs.cz/item/CS_URS_2022_01/735152580</t>
  </si>
  <si>
    <t>59</t>
  </si>
  <si>
    <t>735152672</t>
  </si>
  <si>
    <t>Otopné těleso panelové VK třídeskové 3 přídavné přestupní plochy výška/délka 600/500 mm výkon 1203 W</t>
  </si>
  <si>
    <t>1214311787</t>
  </si>
  <si>
    <t>Otopná tělesa panelová VK třídesková PN 1,0 MPa, T do 110°C se třemi přídavnými přestupními plochami výšky tělesa 600 mm stavební délky / výkonu 500 mm / 1230 W</t>
  </si>
  <si>
    <t>https://podminky.urs.cz/item/CS_URS_2022_01/735152672</t>
  </si>
  <si>
    <t>60</t>
  </si>
  <si>
    <t>735164511</t>
  </si>
  <si>
    <t>Montáž otopného tělesa trubkového na stěnu v tělesa do 1500 mm</t>
  </si>
  <si>
    <t>-1561681872</t>
  </si>
  <si>
    <t>Otopná tělesa trubková montáž těles na stěnu výšky tělesa do 1500 mm</t>
  </si>
  <si>
    <t>https://podminky.urs.cz/item/CS_URS_2022_01/735164511</t>
  </si>
  <si>
    <t>2+1+4+2</t>
  </si>
  <si>
    <t>61</t>
  </si>
  <si>
    <t>1243R1</t>
  </si>
  <si>
    <t xml:space="preserve">trubkové otopné těleso - KLMM 900.450 </t>
  </si>
  <si>
    <t>-514956362</t>
  </si>
  <si>
    <t>62</t>
  </si>
  <si>
    <t>1243R2</t>
  </si>
  <si>
    <t>trubkové otopné těleso - KLMM 1220.450</t>
  </si>
  <si>
    <t>-1945868574</t>
  </si>
  <si>
    <t>63</t>
  </si>
  <si>
    <t>1243R3</t>
  </si>
  <si>
    <t>trubkové otopné těleso -KLMM 1500.450</t>
  </si>
  <si>
    <t>-142682716</t>
  </si>
  <si>
    <t>64</t>
  </si>
  <si>
    <t>1243R4</t>
  </si>
  <si>
    <t>trubkové otopné těleso  -KLMM 1500.750</t>
  </si>
  <si>
    <t>-52205907</t>
  </si>
  <si>
    <t>65</t>
  </si>
  <si>
    <t>735419126</t>
  </si>
  <si>
    <t>Montáž konvektoru s osazením na konzoly dl přes 1290 do 2040 mm</t>
  </si>
  <si>
    <t>-1781546402</t>
  </si>
  <si>
    <t>Konvektory montáž konvektorů s osazením na konzoly, stavební délky přes 1290 do 2040 mm</t>
  </si>
  <si>
    <t>https://podminky.urs.cz/item/CS_URS_2022_01/735419126</t>
  </si>
  <si>
    <t>66</t>
  </si>
  <si>
    <t>4845593R</t>
  </si>
  <si>
    <t>konvektor lavicový s dřevěnou deskou, včetně term. ventilu - LDE 160/45/31 - Y 10-1,DÉLKA 160CM, ŠÍŘ.31CM</t>
  </si>
  <si>
    <t>-1721862293</t>
  </si>
  <si>
    <t>67</t>
  </si>
  <si>
    <t>998735101</t>
  </si>
  <si>
    <t>Přesun hmot tonážní pro otopná tělesa v objektech v do 6 m</t>
  </si>
  <si>
    <t>-1475285130</t>
  </si>
  <si>
    <t>Přesun hmot pro otopná tělesa stanovený z hmotnosti přesunovaného materiálu vodorovná dopravní vzdálenost do 50 m v objektech výšky do 6 m</t>
  </si>
  <si>
    <t>https://podminky.urs.cz/item/CS_URS_2022_01/998735101</t>
  </si>
  <si>
    <t>68</t>
  </si>
  <si>
    <t>998735181</t>
  </si>
  <si>
    <t>Příplatek k přesunu hmot tonážní 735 prováděný bez použití mechanizace</t>
  </si>
  <si>
    <t>-994401002</t>
  </si>
  <si>
    <t>Přesun hmot pro otopná tělesa stanovený z hmotnosti přesunovaného materiálu Příplatek k cenám za přesun prováděný bez použití mechanizace pro jakoukoliv výšku objektu</t>
  </si>
  <si>
    <t>https://podminky.urs.cz/item/CS_URS_2022_01/998735181</t>
  </si>
  <si>
    <t>767</t>
  </si>
  <si>
    <t>Konstrukce zámečnické</t>
  </si>
  <si>
    <t>69</t>
  </si>
  <si>
    <t>Z</t>
  </si>
  <si>
    <t xml:space="preserve">ODDĚLOVACÍ STĚNA S PLETIVEM 1,45/2,6m A DVEŘMI </t>
  </si>
  <si>
    <t>1459795475</t>
  </si>
  <si>
    <t>HZS</t>
  </si>
  <si>
    <t>Hodinové zúčtovací sazby</t>
  </si>
  <si>
    <t>70</t>
  </si>
  <si>
    <t>HZS2221</t>
  </si>
  <si>
    <t>Hodinová zúčtovací sazba topenář</t>
  </si>
  <si>
    <t>hod</t>
  </si>
  <si>
    <t>512</t>
  </si>
  <si>
    <t>291346423</t>
  </si>
  <si>
    <t>Hodinové zúčtovací sazby profesí PSV provádění stavebních instalací topenář</t>
  </si>
  <si>
    <t>https://podminky.urs.cz/item/CS_URS_2022_01/HZS2221</t>
  </si>
  <si>
    <t>propláchnutí a  napuštění otopného systému</t>
  </si>
  <si>
    <t xml:space="preserve">Seřízení a nastavení všech spodků termostat.ventilů a regulač. prvků </t>
  </si>
  <si>
    <t>Součet</t>
  </si>
  <si>
    <t>VRN</t>
  </si>
  <si>
    <t>Vedlejší rozpočtové náklady</t>
  </si>
  <si>
    <t>VRN1</t>
  </si>
  <si>
    <t>Průzkumné, geodetické a projektové práce</t>
  </si>
  <si>
    <t>71</t>
  </si>
  <si>
    <t>013244000</t>
  </si>
  <si>
    <t>Dokumentace pro provádění stavby</t>
  </si>
  <si>
    <t>1024</t>
  </si>
  <si>
    <t>-38915767</t>
  </si>
  <si>
    <t>https://podminky.urs.cz/item/CS_URS_2022_01/013244000</t>
  </si>
  <si>
    <t xml:space="preserve">prováděcí projekt v rozsahu potřebném pro vybraného dodavatele  </t>
  </si>
  <si>
    <t>72</t>
  </si>
  <si>
    <t>013254000</t>
  </si>
  <si>
    <t>Dokumentace skutečného provedení stavby</t>
  </si>
  <si>
    <t>-1325433872</t>
  </si>
  <si>
    <t>https://podminky.urs.cz/item/CS_URS_2022_01/013254000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</si>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</sst>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25121" TargetMode="External" /><Relationship Id="rId2" Type="http://schemas.openxmlformats.org/officeDocument/2006/relationships/hyperlink" Target="https://podminky.urs.cz/item/CS_URS_2022_01/631312141" TargetMode="External" /><Relationship Id="rId3" Type="http://schemas.openxmlformats.org/officeDocument/2006/relationships/hyperlink" Target="https://podminky.urs.cz/item/CS_URS_2022_01/949101111" TargetMode="External" /><Relationship Id="rId4" Type="http://schemas.openxmlformats.org/officeDocument/2006/relationships/hyperlink" Target="https://podminky.urs.cz/item/CS_URS_2022_01/952901111" TargetMode="External" /><Relationship Id="rId5" Type="http://schemas.openxmlformats.org/officeDocument/2006/relationships/hyperlink" Target="https://podminky.urs.cz/item/CS_URS_2022_01/974031143" TargetMode="External" /><Relationship Id="rId6" Type="http://schemas.openxmlformats.org/officeDocument/2006/relationships/hyperlink" Target="https://podminky.urs.cz/item/CS_URS_2022_01/974042543" TargetMode="External" /><Relationship Id="rId7" Type="http://schemas.openxmlformats.org/officeDocument/2006/relationships/hyperlink" Target="https://podminky.urs.cz/item/CS_URS_2022_01/977311112" TargetMode="External" /><Relationship Id="rId8" Type="http://schemas.openxmlformats.org/officeDocument/2006/relationships/hyperlink" Target="https://podminky.urs.cz/item/CS_URS_2022_01/997013211" TargetMode="External" /><Relationship Id="rId9" Type="http://schemas.openxmlformats.org/officeDocument/2006/relationships/hyperlink" Target="https://podminky.urs.cz/item/CS_URS_2022_01/997013501" TargetMode="External" /><Relationship Id="rId10" Type="http://schemas.openxmlformats.org/officeDocument/2006/relationships/hyperlink" Target="https://podminky.urs.cz/item/CS_URS_2022_01/997013509" TargetMode="External" /><Relationship Id="rId11" Type="http://schemas.openxmlformats.org/officeDocument/2006/relationships/hyperlink" Target="https://podminky.urs.cz/item/CS_URS_2022_01/997013871" TargetMode="External" /><Relationship Id="rId12" Type="http://schemas.openxmlformats.org/officeDocument/2006/relationships/hyperlink" Target="https://podminky.urs.cz/item/CS_URS_2022_01/998018001" TargetMode="External" /><Relationship Id="rId13" Type="http://schemas.openxmlformats.org/officeDocument/2006/relationships/hyperlink" Target="https://podminky.urs.cz/item/CS_URS_2022_01/733223301" TargetMode="External" /><Relationship Id="rId14" Type="http://schemas.openxmlformats.org/officeDocument/2006/relationships/hyperlink" Target="https://podminky.urs.cz/item/CS_URS_2022_01/733223302" TargetMode="External" /><Relationship Id="rId15" Type="http://schemas.openxmlformats.org/officeDocument/2006/relationships/hyperlink" Target="https://podminky.urs.cz/item/CS_URS_2022_01/733223303" TargetMode="External" /><Relationship Id="rId16" Type="http://schemas.openxmlformats.org/officeDocument/2006/relationships/hyperlink" Target="https://podminky.urs.cz/item/CS_URS_2022_01/733223304" TargetMode="External" /><Relationship Id="rId17" Type="http://schemas.openxmlformats.org/officeDocument/2006/relationships/hyperlink" Target="https://podminky.urs.cz/item/CS_URS_2022_01/733223305" TargetMode="External" /><Relationship Id="rId18" Type="http://schemas.openxmlformats.org/officeDocument/2006/relationships/hyperlink" Target="https://podminky.urs.cz/item/CS_URS_2022_01/733223306" TargetMode="External" /><Relationship Id="rId19" Type="http://schemas.openxmlformats.org/officeDocument/2006/relationships/hyperlink" Target="https://podminky.urs.cz/item/CS_URS_2022_01/733291101" TargetMode="External" /><Relationship Id="rId20" Type="http://schemas.openxmlformats.org/officeDocument/2006/relationships/hyperlink" Target="https://podminky.urs.cz/item/CS_URS_2022_01/733291102" TargetMode="External" /><Relationship Id="rId21" Type="http://schemas.openxmlformats.org/officeDocument/2006/relationships/hyperlink" Target="https://podminky.urs.cz/item/CS_URS_2022_01/733811231" TargetMode="External" /><Relationship Id="rId22" Type="http://schemas.openxmlformats.org/officeDocument/2006/relationships/hyperlink" Target="https://podminky.urs.cz/item/CS_URS_2022_01/733811242" TargetMode="External" /><Relationship Id="rId23" Type="http://schemas.openxmlformats.org/officeDocument/2006/relationships/hyperlink" Target="https://podminky.urs.cz/item/CS_URS_2022_01/998733101" TargetMode="External" /><Relationship Id="rId24" Type="http://schemas.openxmlformats.org/officeDocument/2006/relationships/hyperlink" Target="https://podminky.urs.cz/item/CS_URS_2022_01/998733181" TargetMode="External" /><Relationship Id="rId25" Type="http://schemas.openxmlformats.org/officeDocument/2006/relationships/hyperlink" Target="https://podminky.urs.cz/item/CS_URS_2022_01/734209117" TargetMode="External" /><Relationship Id="rId26" Type="http://schemas.openxmlformats.org/officeDocument/2006/relationships/hyperlink" Target="https://podminky.urs.cz/item/CS_URS_2022_01/734111413" TargetMode="External" /><Relationship Id="rId27" Type="http://schemas.openxmlformats.org/officeDocument/2006/relationships/hyperlink" Target="https://podminky.urs.cz/item/CS_URS_2022_01/734163445" TargetMode="External" /><Relationship Id="rId28" Type="http://schemas.openxmlformats.org/officeDocument/2006/relationships/hyperlink" Target="https://podminky.urs.cz/item/CS_URS_2022_01/734209103" TargetMode="External" /><Relationship Id="rId29" Type="http://schemas.openxmlformats.org/officeDocument/2006/relationships/hyperlink" Target="https://podminky.urs.cz/item/CS_URS_2022_01/734209115" TargetMode="External" /><Relationship Id="rId30" Type="http://schemas.openxmlformats.org/officeDocument/2006/relationships/hyperlink" Target="https://podminky.urs.cz/item/CS_URS_2022_01/734261402" TargetMode="External" /><Relationship Id="rId31" Type="http://schemas.openxmlformats.org/officeDocument/2006/relationships/hyperlink" Target="https://podminky.urs.cz/item/CS_URS_2022_01/734261412" TargetMode="External" /><Relationship Id="rId32" Type="http://schemas.openxmlformats.org/officeDocument/2006/relationships/hyperlink" Target="https://podminky.urs.cz/item/CS_URS_2022_01/734291123" TargetMode="External" /><Relationship Id="rId33" Type="http://schemas.openxmlformats.org/officeDocument/2006/relationships/hyperlink" Target="https://podminky.urs.cz/item/CS_URS_2022_01/734292714" TargetMode="External" /><Relationship Id="rId34" Type="http://schemas.openxmlformats.org/officeDocument/2006/relationships/hyperlink" Target="https://podminky.urs.cz/item/CS_URS_2022_01/734292715" TargetMode="External" /><Relationship Id="rId35" Type="http://schemas.openxmlformats.org/officeDocument/2006/relationships/hyperlink" Target="https://podminky.urs.cz/item/CS_URS_2022_01/734292716" TargetMode="External" /><Relationship Id="rId36" Type="http://schemas.openxmlformats.org/officeDocument/2006/relationships/hyperlink" Target="https://podminky.urs.cz/item/CS_URS_2022_01/734292717" TargetMode="External" /><Relationship Id="rId37" Type="http://schemas.openxmlformats.org/officeDocument/2006/relationships/hyperlink" Target="https://podminky.urs.cz/item/CS_URS_2022_01/734411103" TargetMode="External" /><Relationship Id="rId38" Type="http://schemas.openxmlformats.org/officeDocument/2006/relationships/hyperlink" Target="https://podminky.urs.cz/item/CS_URS_2022_01/998734101" TargetMode="External" /><Relationship Id="rId39" Type="http://schemas.openxmlformats.org/officeDocument/2006/relationships/hyperlink" Target="https://podminky.urs.cz/item/CS_URS_2022_01/998734181" TargetMode="External" /><Relationship Id="rId40" Type="http://schemas.openxmlformats.org/officeDocument/2006/relationships/hyperlink" Target="https://podminky.urs.cz/item/CS_URS_2022_01/735152515" TargetMode="External" /><Relationship Id="rId41" Type="http://schemas.openxmlformats.org/officeDocument/2006/relationships/hyperlink" Target="https://podminky.urs.cz/item/CS_URS_2022_01/735152374" TargetMode="External" /><Relationship Id="rId42" Type="http://schemas.openxmlformats.org/officeDocument/2006/relationships/hyperlink" Target="https://podminky.urs.cz/item/CS_URS_2022_01/735152375" TargetMode="External" /><Relationship Id="rId43" Type="http://schemas.openxmlformats.org/officeDocument/2006/relationships/hyperlink" Target="https://podminky.urs.cz/item/CS_URS_2022_01/735152377" TargetMode="External" /><Relationship Id="rId44" Type="http://schemas.openxmlformats.org/officeDocument/2006/relationships/hyperlink" Target="https://podminky.urs.cz/item/CS_URS_2022_01/735152522" TargetMode="External" /><Relationship Id="rId45" Type="http://schemas.openxmlformats.org/officeDocument/2006/relationships/hyperlink" Target="https://podminky.urs.cz/item/CS_URS_2022_01/735152572" TargetMode="External" /><Relationship Id="rId46" Type="http://schemas.openxmlformats.org/officeDocument/2006/relationships/hyperlink" Target="https://podminky.urs.cz/item/CS_URS_2022_01/735152574" TargetMode="External" /><Relationship Id="rId47" Type="http://schemas.openxmlformats.org/officeDocument/2006/relationships/hyperlink" Target="https://podminky.urs.cz/item/CS_URS_2022_01/735152575" TargetMode="External" /><Relationship Id="rId48" Type="http://schemas.openxmlformats.org/officeDocument/2006/relationships/hyperlink" Target="https://podminky.urs.cz/item/CS_URS_2022_01/735152576" TargetMode="External" /><Relationship Id="rId49" Type="http://schemas.openxmlformats.org/officeDocument/2006/relationships/hyperlink" Target="https://podminky.urs.cz/item/CS_URS_2022_01/735152577" TargetMode="External" /><Relationship Id="rId50" Type="http://schemas.openxmlformats.org/officeDocument/2006/relationships/hyperlink" Target="https://podminky.urs.cz/item/CS_URS_2022_01/735152580" TargetMode="External" /><Relationship Id="rId51" Type="http://schemas.openxmlformats.org/officeDocument/2006/relationships/hyperlink" Target="https://podminky.urs.cz/item/CS_URS_2022_01/735152672" TargetMode="External" /><Relationship Id="rId52" Type="http://schemas.openxmlformats.org/officeDocument/2006/relationships/hyperlink" Target="https://podminky.urs.cz/item/CS_URS_2022_01/735164511" TargetMode="External" /><Relationship Id="rId53" Type="http://schemas.openxmlformats.org/officeDocument/2006/relationships/hyperlink" Target="https://podminky.urs.cz/item/CS_URS_2022_01/735419126" TargetMode="External" /><Relationship Id="rId54" Type="http://schemas.openxmlformats.org/officeDocument/2006/relationships/hyperlink" Target="https://podminky.urs.cz/item/CS_URS_2022_01/998735101" TargetMode="External" /><Relationship Id="rId55" Type="http://schemas.openxmlformats.org/officeDocument/2006/relationships/hyperlink" Target="https://podminky.urs.cz/item/CS_URS_2022_01/998735181" TargetMode="External" /><Relationship Id="rId56" Type="http://schemas.openxmlformats.org/officeDocument/2006/relationships/hyperlink" Target="https://podminky.urs.cz/item/CS_URS_2022_01/HZS2221" TargetMode="External" /><Relationship Id="rId57" Type="http://schemas.openxmlformats.org/officeDocument/2006/relationships/hyperlink" Target="https://podminky.urs.cz/item/CS_URS_2022_01/013244000" TargetMode="External" /><Relationship Id="rId58" Type="http://schemas.openxmlformats.org/officeDocument/2006/relationships/hyperlink" Target="https://podminky.urs.cz/item/CS_URS_2022_01/013254000" TargetMode="External" /><Relationship Id="rId5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35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2022-066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KLUBOVNA AREÁL SOFTBAL - CHOMUTOV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25. 4. 2022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>Ing. Kateřina Tumpachová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UT'!J30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'1 - UT'!P92</f>
        <v>0</v>
      </c>
      <c r="AV55" s="121">
        <f>'1 - UT'!J33</f>
        <v>0</v>
      </c>
      <c r="AW55" s="121">
        <f>'1 - UT'!J34</f>
        <v>0</v>
      </c>
      <c r="AX55" s="121">
        <f>'1 - UT'!J35</f>
        <v>0</v>
      </c>
      <c r="AY55" s="121">
        <f>'1 - UT'!J36</f>
        <v>0</v>
      </c>
      <c r="AZ55" s="121">
        <f>'1 - UT'!F33</f>
        <v>0</v>
      </c>
      <c r="BA55" s="121">
        <f>'1 - UT'!F34</f>
        <v>0</v>
      </c>
      <c r="BB55" s="121">
        <f>'1 - UT'!F35</f>
        <v>0</v>
      </c>
      <c r="BC55" s="121">
        <f>'1 - UT'!F36</f>
        <v>0</v>
      </c>
      <c r="BD55" s="123">
        <f>'1 - UT'!F37</f>
        <v>0</v>
      </c>
      <c r="BE55" s="7"/>
      <c r="BT55" s="124" t="s">
        <v>77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B6D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U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81</v>
      </c>
    </row>
    <row r="4" spans="2:46" s="1" customFormat="1" ht="24.95" customHeight="1">
      <c r="B4" s="21"/>
      <c r="D4" s="127" t="s">
        <v>82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KLUBOVNA AREÁL SOFTBAL - CHOMUTOV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83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84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25. 4. 2022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tr">
        <f>IF('Rekapitulace stavby'!AN10="","",'Rekapitulace stavby'!AN10)</f>
        <v/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 xml:space="preserve"> </v>
      </c>
      <c r="F15" s="39"/>
      <c r="G15" s="39"/>
      <c r="H15" s="39"/>
      <c r="I15" s="129" t="s">
        <v>27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28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27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30</v>
      </c>
      <c r="E20" s="39"/>
      <c r="F20" s="39"/>
      <c r="G20" s="39"/>
      <c r="H20" s="39"/>
      <c r="I20" s="129" t="s">
        <v>26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27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32</v>
      </c>
      <c r="E23" s="39"/>
      <c r="F23" s="39"/>
      <c r="G23" s="39"/>
      <c r="H23" s="39"/>
      <c r="I23" s="129" t="s">
        <v>26</v>
      </c>
      <c r="J23" s="133" t="s">
        <v>33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34</v>
      </c>
      <c r="F24" s="39"/>
      <c r="G24" s="39"/>
      <c r="H24" s="39"/>
      <c r="I24" s="129" t="s">
        <v>27</v>
      </c>
      <c r="J24" s="133" t="s">
        <v>35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ROUND(J92,2)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ROUND((SUM(BE92:BE322)),2)</f>
        <v>0</v>
      </c>
      <c r="G33" s="39"/>
      <c r="H33" s="39"/>
      <c r="I33" s="145">
        <v>0.21</v>
      </c>
      <c r="J33" s="144">
        <f>ROUND(((SUM(BE92:BE322))*I33),2)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44</v>
      </c>
      <c r="F34" s="144">
        <f>ROUND((SUM(BF92:BF322)),2)</f>
        <v>0</v>
      </c>
      <c r="G34" s="39"/>
      <c r="H34" s="39"/>
      <c r="I34" s="145">
        <v>0.15</v>
      </c>
      <c r="J34" s="144">
        <f>ROUND(((SUM(BF92:BF322))*I34),2)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45</v>
      </c>
      <c r="F35" s="144">
        <f>ROUND((SUM(BG92:BG322)),2)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46</v>
      </c>
      <c r="F36" s="144">
        <f>ROUND((SUM(BH92:BH322)),2)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47</v>
      </c>
      <c r="F37" s="144">
        <f>ROUND((SUM(BI92:BI322)),2)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85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KLUBOVNA AREÁL SOFTBAL - CHOMUTOV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83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1 - UT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25. 4. 2022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>Ing. Kateřina Tumpachová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86</v>
      </c>
      <c r="D57" s="159"/>
      <c r="E57" s="159"/>
      <c r="F57" s="159"/>
      <c r="G57" s="159"/>
      <c r="H57" s="159"/>
      <c r="I57" s="159"/>
      <c r="J57" s="160" t="s">
        <v>87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88</v>
      </c>
    </row>
    <row r="60" spans="1:31" s="9" customFormat="1" ht="24.95" customHeight="1">
      <c r="A60" s="9"/>
      <c r="B60" s="162"/>
      <c r="C60" s="163"/>
      <c r="D60" s="164" t="s">
        <v>89</v>
      </c>
      <c r="E60" s="165"/>
      <c r="F60" s="165"/>
      <c r="G60" s="165"/>
      <c r="H60" s="165"/>
      <c r="I60" s="165"/>
      <c r="J60" s="166">
        <f>J93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90</v>
      </c>
      <c r="E61" s="171"/>
      <c r="F61" s="171"/>
      <c r="G61" s="171"/>
      <c r="H61" s="171"/>
      <c r="I61" s="171"/>
      <c r="J61" s="172">
        <f>J94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91</v>
      </c>
      <c r="E62" s="171"/>
      <c r="F62" s="171"/>
      <c r="G62" s="171"/>
      <c r="H62" s="171"/>
      <c r="I62" s="171"/>
      <c r="J62" s="172">
        <f>J103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92</v>
      </c>
      <c r="E63" s="171"/>
      <c r="F63" s="171"/>
      <c r="G63" s="171"/>
      <c r="H63" s="171"/>
      <c r="I63" s="171"/>
      <c r="J63" s="172">
        <f>J119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93</v>
      </c>
      <c r="E64" s="171"/>
      <c r="F64" s="171"/>
      <c r="G64" s="171"/>
      <c r="H64" s="171"/>
      <c r="I64" s="171"/>
      <c r="J64" s="172">
        <f>J133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94</v>
      </c>
      <c r="E65" s="165"/>
      <c r="F65" s="165"/>
      <c r="G65" s="165"/>
      <c r="H65" s="165"/>
      <c r="I65" s="165"/>
      <c r="J65" s="166">
        <f>J137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8"/>
      <c r="C66" s="169"/>
      <c r="D66" s="170" t="s">
        <v>95</v>
      </c>
      <c r="E66" s="171"/>
      <c r="F66" s="171"/>
      <c r="G66" s="171"/>
      <c r="H66" s="171"/>
      <c r="I66" s="171"/>
      <c r="J66" s="172">
        <f>J138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96</v>
      </c>
      <c r="E67" s="171"/>
      <c r="F67" s="171"/>
      <c r="G67" s="171"/>
      <c r="H67" s="171"/>
      <c r="I67" s="171"/>
      <c r="J67" s="172">
        <f>J181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97</v>
      </c>
      <c r="E68" s="171"/>
      <c r="F68" s="171"/>
      <c r="G68" s="171"/>
      <c r="H68" s="171"/>
      <c r="I68" s="171"/>
      <c r="J68" s="172">
        <f>J241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8"/>
      <c r="C69" s="169"/>
      <c r="D69" s="170" t="s">
        <v>98</v>
      </c>
      <c r="E69" s="171"/>
      <c r="F69" s="171"/>
      <c r="G69" s="171"/>
      <c r="H69" s="171"/>
      <c r="I69" s="171"/>
      <c r="J69" s="172">
        <f>J301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2"/>
      <c r="C70" s="163"/>
      <c r="D70" s="164" t="s">
        <v>99</v>
      </c>
      <c r="E70" s="165"/>
      <c r="F70" s="165"/>
      <c r="G70" s="165"/>
      <c r="H70" s="165"/>
      <c r="I70" s="165"/>
      <c r="J70" s="166">
        <f>J304</f>
        <v>0</v>
      </c>
      <c r="K70" s="163"/>
      <c r="L70" s="167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2"/>
      <c r="C71" s="163"/>
      <c r="D71" s="164" t="s">
        <v>100</v>
      </c>
      <c r="E71" s="165"/>
      <c r="F71" s="165"/>
      <c r="G71" s="165"/>
      <c r="H71" s="165"/>
      <c r="I71" s="165"/>
      <c r="J71" s="166">
        <f>J313</f>
        <v>0</v>
      </c>
      <c r="K71" s="163"/>
      <c r="L71" s="167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68"/>
      <c r="C72" s="169"/>
      <c r="D72" s="170" t="s">
        <v>101</v>
      </c>
      <c r="E72" s="171"/>
      <c r="F72" s="171"/>
      <c r="G72" s="171"/>
      <c r="H72" s="171"/>
      <c r="I72" s="171"/>
      <c r="J72" s="172">
        <f>J314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102</v>
      </c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57" t="str">
        <f>E7</f>
        <v>KLUBOVNA AREÁL SOFTBAL - CHOMUTOV</v>
      </c>
      <c r="F82" s="33"/>
      <c r="G82" s="33"/>
      <c r="H82" s="33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83</v>
      </c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1 - UT</v>
      </c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 xml:space="preserve"> </v>
      </c>
      <c r="G86" s="41"/>
      <c r="H86" s="41"/>
      <c r="I86" s="33" t="s">
        <v>23</v>
      </c>
      <c r="J86" s="73" t="str">
        <f>IF(J12="","",J12)</f>
        <v>25. 4. 2022</v>
      </c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 xml:space="preserve"> </v>
      </c>
      <c r="G88" s="41"/>
      <c r="H88" s="41"/>
      <c r="I88" s="33" t="s">
        <v>30</v>
      </c>
      <c r="J88" s="37" t="str">
        <f>E21</f>
        <v xml:space="preserve"> 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28</v>
      </c>
      <c r="D89" s="41"/>
      <c r="E89" s="41"/>
      <c r="F89" s="28" t="str">
        <f>IF(E18="","",E18)</f>
        <v>Vyplň údaj</v>
      </c>
      <c r="G89" s="41"/>
      <c r="H89" s="41"/>
      <c r="I89" s="33" t="s">
        <v>32</v>
      </c>
      <c r="J89" s="37" t="str">
        <f>E24</f>
        <v>Ing. Kateřina Tumpachová</v>
      </c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4"/>
      <c r="B91" s="175"/>
      <c r="C91" s="176" t="s">
        <v>103</v>
      </c>
      <c r="D91" s="177" t="s">
        <v>57</v>
      </c>
      <c r="E91" s="177" t="s">
        <v>53</v>
      </c>
      <c r="F91" s="177" t="s">
        <v>54</v>
      </c>
      <c r="G91" s="177" t="s">
        <v>104</v>
      </c>
      <c r="H91" s="177" t="s">
        <v>105</v>
      </c>
      <c r="I91" s="177" t="s">
        <v>106</v>
      </c>
      <c r="J91" s="177" t="s">
        <v>87</v>
      </c>
      <c r="K91" s="178" t="s">
        <v>107</v>
      </c>
      <c r="L91" s="179"/>
      <c r="M91" s="93" t="s">
        <v>19</v>
      </c>
      <c r="N91" s="94" t="s">
        <v>42</v>
      </c>
      <c r="O91" s="94" t="s">
        <v>108</v>
      </c>
      <c r="P91" s="94" t="s">
        <v>109</v>
      </c>
      <c r="Q91" s="94" t="s">
        <v>110</v>
      </c>
      <c r="R91" s="94" t="s">
        <v>111</v>
      </c>
      <c r="S91" s="94" t="s">
        <v>112</v>
      </c>
      <c r="T91" s="95" t="s">
        <v>113</v>
      </c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</row>
    <row r="92" spans="1:63" s="2" customFormat="1" ht="22.8" customHeight="1">
      <c r="A92" s="39"/>
      <c r="B92" s="40"/>
      <c r="C92" s="100" t="s">
        <v>114</v>
      </c>
      <c r="D92" s="41"/>
      <c r="E92" s="41"/>
      <c r="F92" s="41"/>
      <c r="G92" s="41"/>
      <c r="H92" s="41"/>
      <c r="I92" s="41"/>
      <c r="J92" s="180">
        <f>BK92</f>
        <v>0</v>
      </c>
      <c r="K92" s="41"/>
      <c r="L92" s="45"/>
      <c r="M92" s="96"/>
      <c r="N92" s="181"/>
      <c r="O92" s="97"/>
      <c r="P92" s="182">
        <f>P93+P137+P304+P313</f>
        <v>0</v>
      </c>
      <c r="Q92" s="97"/>
      <c r="R92" s="182">
        <f>R93+R137+R304+R313</f>
        <v>1.30882112</v>
      </c>
      <c r="S92" s="97"/>
      <c r="T92" s="183">
        <f>T93+T137+T304+T313</f>
        <v>0.23199999999999998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71</v>
      </c>
      <c r="AU92" s="18" t="s">
        <v>88</v>
      </c>
      <c r="BK92" s="184">
        <f>BK93+BK137+BK304+BK313</f>
        <v>0</v>
      </c>
    </row>
    <row r="93" spans="1:63" s="12" customFormat="1" ht="25.9" customHeight="1">
      <c r="A93" s="12"/>
      <c r="B93" s="185"/>
      <c r="C93" s="186"/>
      <c r="D93" s="187" t="s">
        <v>71</v>
      </c>
      <c r="E93" s="188" t="s">
        <v>115</v>
      </c>
      <c r="F93" s="188" t="s">
        <v>116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P94+P103+P119+P133</f>
        <v>0</v>
      </c>
      <c r="Q93" s="193"/>
      <c r="R93" s="194">
        <f>R94+R103+R119+R133</f>
        <v>0.16512111999999998</v>
      </c>
      <c r="S93" s="193"/>
      <c r="T93" s="195">
        <f>T94+T103+T119+T133</f>
        <v>0.23199999999999998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77</v>
      </c>
      <c r="AT93" s="197" t="s">
        <v>71</v>
      </c>
      <c r="AU93" s="197" t="s">
        <v>72</v>
      </c>
      <c r="AY93" s="196" t="s">
        <v>117</v>
      </c>
      <c r="BK93" s="198">
        <f>BK94+BK103+BK119+BK133</f>
        <v>0</v>
      </c>
    </row>
    <row r="94" spans="1:63" s="12" customFormat="1" ht="22.8" customHeight="1">
      <c r="A94" s="12"/>
      <c r="B94" s="185"/>
      <c r="C94" s="186"/>
      <c r="D94" s="187" t="s">
        <v>71</v>
      </c>
      <c r="E94" s="199" t="s">
        <v>118</v>
      </c>
      <c r="F94" s="199" t="s">
        <v>119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SUM(P95:P102)</f>
        <v>0</v>
      </c>
      <c r="Q94" s="193"/>
      <c r="R94" s="194">
        <f>SUM(R95:R102)</f>
        <v>0.16208112</v>
      </c>
      <c r="S94" s="193"/>
      <c r="T94" s="195">
        <f>SUM(T95:T102)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6" t="s">
        <v>77</v>
      </c>
      <c r="AT94" s="197" t="s">
        <v>71</v>
      </c>
      <c r="AU94" s="197" t="s">
        <v>77</v>
      </c>
      <c r="AY94" s="196" t="s">
        <v>117</v>
      </c>
      <c r="BK94" s="198">
        <f>SUM(BK95:BK102)</f>
        <v>0</v>
      </c>
    </row>
    <row r="95" spans="1:65" s="2" customFormat="1" ht="16.5" customHeight="1">
      <c r="A95" s="39"/>
      <c r="B95" s="40"/>
      <c r="C95" s="201" t="s">
        <v>77</v>
      </c>
      <c r="D95" s="201" t="s">
        <v>120</v>
      </c>
      <c r="E95" s="202" t="s">
        <v>121</v>
      </c>
      <c r="F95" s="203" t="s">
        <v>122</v>
      </c>
      <c r="G95" s="204" t="s">
        <v>123</v>
      </c>
      <c r="H95" s="205">
        <v>0.8</v>
      </c>
      <c r="I95" s="206"/>
      <c r="J95" s="207">
        <f>ROUND(I95*H95,2)</f>
        <v>0</v>
      </c>
      <c r="K95" s="203" t="s">
        <v>124</v>
      </c>
      <c r="L95" s="45"/>
      <c r="M95" s="208" t="s">
        <v>19</v>
      </c>
      <c r="N95" s="209" t="s">
        <v>43</v>
      </c>
      <c r="O95" s="85"/>
      <c r="P95" s="210">
        <f>O95*H95</f>
        <v>0</v>
      </c>
      <c r="Q95" s="210">
        <v>0.04153</v>
      </c>
      <c r="R95" s="210">
        <f>Q95*H95</f>
        <v>0.033224</v>
      </c>
      <c r="S95" s="210">
        <v>0</v>
      </c>
      <c r="T95" s="211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125</v>
      </c>
      <c r="AT95" s="212" t="s">
        <v>120</v>
      </c>
      <c r="AU95" s="212" t="s">
        <v>81</v>
      </c>
      <c r="AY95" s="18" t="s">
        <v>117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77</v>
      </c>
      <c r="BK95" s="213">
        <f>ROUND(I95*H95,2)</f>
        <v>0</v>
      </c>
      <c r="BL95" s="18" t="s">
        <v>125</v>
      </c>
      <c r="BM95" s="212" t="s">
        <v>126</v>
      </c>
    </row>
    <row r="96" spans="1:47" s="2" customFormat="1" ht="12">
      <c r="A96" s="39"/>
      <c r="B96" s="40"/>
      <c r="C96" s="41"/>
      <c r="D96" s="214" t="s">
        <v>127</v>
      </c>
      <c r="E96" s="41"/>
      <c r="F96" s="215" t="s">
        <v>128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127</v>
      </c>
      <c r="AU96" s="18" t="s">
        <v>81</v>
      </c>
    </row>
    <row r="97" spans="1:47" s="2" customFormat="1" ht="12">
      <c r="A97" s="39"/>
      <c r="B97" s="40"/>
      <c r="C97" s="41"/>
      <c r="D97" s="219" t="s">
        <v>129</v>
      </c>
      <c r="E97" s="41"/>
      <c r="F97" s="220" t="s">
        <v>130</v>
      </c>
      <c r="G97" s="41"/>
      <c r="H97" s="41"/>
      <c r="I97" s="216"/>
      <c r="J97" s="41"/>
      <c r="K97" s="41"/>
      <c r="L97" s="45"/>
      <c r="M97" s="217"/>
      <c r="N97" s="218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129</v>
      </c>
      <c r="AU97" s="18" t="s">
        <v>81</v>
      </c>
    </row>
    <row r="98" spans="1:51" s="13" customFormat="1" ht="12">
      <c r="A98" s="13"/>
      <c r="B98" s="221"/>
      <c r="C98" s="222"/>
      <c r="D98" s="214" t="s">
        <v>131</v>
      </c>
      <c r="E98" s="223" t="s">
        <v>19</v>
      </c>
      <c r="F98" s="224" t="s">
        <v>132</v>
      </c>
      <c r="G98" s="222"/>
      <c r="H98" s="225">
        <v>0.8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131</v>
      </c>
      <c r="AU98" s="231" t="s">
        <v>81</v>
      </c>
      <c r="AV98" s="13" t="s">
        <v>81</v>
      </c>
      <c r="AW98" s="13" t="s">
        <v>31</v>
      </c>
      <c r="AX98" s="13" t="s">
        <v>77</v>
      </c>
      <c r="AY98" s="231" t="s">
        <v>117</v>
      </c>
    </row>
    <row r="99" spans="1:65" s="2" customFormat="1" ht="16.5" customHeight="1">
      <c r="A99" s="39"/>
      <c r="B99" s="40"/>
      <c r="C99" s="201" t="s">
        <v>81</v>
      </c>
      <c r="D99" s="201" t="s">
        <v>120</v>
      </c>
      <c r="E99" s="202" t="s">
        <v>133</v>
      </c>
      <c r="F99" s="203" t="s">
        <v>134</v>
      </c>
      <c r="G99" s="204" t="s">
        <v>135</v>
      </c>
      <c r="H99" s="205">
        <v>0.056</v>
      </c>
      <c r="I99" s="206"/>
      <c r="J99" s="207">
        <f>ROUND(I99*H99,2)</f>
        <v>0</v>
      </c>
      <c r="K99" s="203" t="s">
        <v>124</v>
      </c>
      <c r="L99" s="45"/>
      <c r="M99" s="208" t="s">
        <v>19</v>
      </c>
      <c r="N99" s="209" t="s">
        <v>43</v>
      </c>
      <c r="O99" s="85"/>
      <c r="P99" s="210">
        <f>O99*H99</f>
        <v>0</v>
      </c>
      <c r="Q99" s="210">
        <v>2.30102</v>
      </c>
      <c r="R99" s="210">
        <f>Q99*H99</f>
        <v>0.12885712</v>
      </c>
      <c r="S99" s="210">
        <v>0</v>
      </c>
      <c r="T99" s="211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2" t="s">
        <v>125</v>
      </c>
      <c r="AT99" s="212" t="s">
        <v>120</v>
      </c>
      <c r="AU99" s="212" t="s">
        <v>81</v>
      </c>
      <c r="AY99" s="18" t="s">
        <v>117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8" t="s">
        <v>77</v>
      </c>
      <c r="BK99" s="213">
        <f>ROUND(I99*H99,2)</f>
        <v>0</v>
      </c>
      <c r="BL99" s="18" t="s">
        <v>125</v>
      </c>
      <c r="BM99" s="212" t="s">
        <v>136</v>
      </c>
    </row>
    <row r="100" spans="1:47" s="2" customFormat="1" ht="12">
      <c r="A100" s="39"/>
      <c r="B100" s="40"/>
      <c r="C100" s="41"/>
      <c r="D100" s="214" t="s">
        <v>127</v>
      </c>
      <c r="E100" s="41"/>
      <c r="F100" s="215" t="s">
        <v>137</v>
      </c>
      <c r="G100" s="41"/>
      <c r="H100" s="41"/>
      <c r="I100" s="216"/>
      <c r="J100" s="41"/>
      <c r="K100" s="41"/>
      <c r="L100" s="45"/>
      <c r="M100" s="217"/>
      <c r="N100" s="218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127</v>
      </c>
      <c r="AU100" s="18" t="s">
        <v>81</v>
      </c>
    </row>
    <row r="101" spans="1:47" s="2" customFormat="1" ht="12">
      <c r="A101" s="39"/>
      <c r="B101" s="40"/>
      <c r="C101" s="41"/>
      <c r="D101" s="219" t="s">
        <v>129</v>
      </c>
      <c r="E101" s="41"/>
      <c r="F101" s="220" t="s">
        <v>138</v>
      </c>
      <c r="G101" s="41"/>
      <c r="H101" s="41"/>
      <c r="I101" s="216"/>
      <c r="J101" s="41"/>
      <c r="K101" s="41"/>
      <c r="L101" s="45"/>
      <c r="M101" s="217"/>
      <c r="N101" s="218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129</v>
      </c>
      <c r="AU101" s="18" t="s">
        <v>81</v>
      </c>
    </row>
    <row r="102" spans="1:51" s="13" customFormat="1" ht="12">
      <c r="A102" s="13"/>
      <c r="B102" s="221"/>
      <c r="C102" s="222"/>
      <c r="D102" s="214" t="s">
        <v>131</v>
      </c>
      <c r="E102" s="223" t="s">
        <v>19</v>
      </c>
      <c r="F102" s="224" t="s">
        <v>139</v>
      </c>
      <c r="G102" s="222"/>
      <c r="H102" s="225">
        <v>0.056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131</v>
      </c>
      <c r="AU102" s="231" t="s">
        <v>81</v>
      </c>
      <c r="AV102" s="13" t="s">
        <v>81</v>
      </c>
      <c r="AW102" s="13" t="s">
        <v>31</v>
      </c>
      <c r="AX102" s="13" t="s">
        <v>77</v>
      </c>
      <c r="AY102" s="231" t="s">
        <v>117</v>
      </c>
    </row>
    <row r="103" spans="1:63" s="12" customFormat="1" ht="22.8" customHeight="1">
      <c r="A103" s="12"/>
      <c r="B103" s="185"/>
      <c r="C103" s="186"/>
      <c r="D103" s="187" t="s">
        <v>71</v>
      </c>
      <c r="E103" s="199" t="s">
        <v>140</v>
      </c>
      <c r="F103" s="199" t="s">
        <v>141</v>
      </c>
      <c r="G103" s="186"/>
      <c r="H103" s="186"/>
      <c r="I103" s="189"/>
      <c r="J103" s="200">
        <f>BK103</f>
        <v>0</v>
      </c>
      <c r="K103" s="186"/>
      <c r="L103" s="191"/>
      <c r="M103" s="192"/>
      <c r="N103" s="193"/>
      <c r="O103" s="193"/>
      <c r="P103" s="194">
        <f>SUM(P104:P118)</f>
        <v>0</v>
      </c>
      <c r="Q103" s="193"/>
      <c r="R103" s="194">
        <f>SUM(R104:R118)</f>
        <v>0.00304</v>
      </c>
      <c r="S103" s="193"/>
      <c r="T103" s="195">
        <f>SUM(T104:T118)</f>
        <v>0.23199999999999998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6" t="s">
        <v>77</v>
      </c>
      <c r="AT103" s="197" t="s">
        <v>71</v>
      </c>
      <c r="AU103" s="197" t="s">
        <v>77</v>
      </c>
      <c r="AY103" s="196" t="s">
        <v>117</v>
      </c>
      <c r="BK103" s="198">
        <f>SUM(BK104:BK118)</f>
        <v>0</v>
      </c>
    </row>
    <row r="104" spans="1:65" s="2" customFormat="1" ht="21.75" customHeight="1">
      <c r="A104" s="39"/>
      <c r="B104" s="40"/>
      <c r="C104" s="201" t="s">
        <v>142</v>
      </c>
      <c r="D104" s="201" t="s">
        <v>120</v>
      </c>
      <c r="E104" s="202" t="s">
        <v>143</v>
      </c>
      <c r="F104" s="203" t="s">
        <v>144</v>
      </c>
      <c r="G104" s="204" t="s">
        <v>123</v>
      </c>
      <c r="H104" s="205">
        <v>8</v>
      </c>
      <c r="I104" s="206"/>
      <c r="J104" s="207">
        <f>ROUND(I104*H104,2)</f>
        <v>0</v>
      </c>
      <c r="K104" s="203" t="s">
        <v>124</v>
      </c>
      <c r="L104" s="45"/>
      <c r="M104" s="208" t="s">
        <v>19</v>
      </c>
      <c r="N104" s="209" t="s">
        <v>43</v>
      </c>
      <c r="O104" s="85"/>
      <c r="P104" s="210">
        <f>O104*H104</f>
        <v>0</v>
      </c>
      <c r="Q104" s="210">
        <v>0.00013</v>
      </c>
      <c r="R104" s="210">
        <f>Q104*H104</f>
        <v>0.00104</v>
      </c>
      <c r="S104" s="210">
        <v>0</v>
      </c>
      <c r="T104" s="211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2" t="s">
        <v>125</v>
      </c>
      <c r="AT104" s="212" t="s">
        <v>120</v>
      </c>
      <c r="AU104" s="212" t="s">
        <v>81</v>
      </c>
      <c r="AY104" s="18" t="s">
        <v>117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8" t="s">
        <v>77</v>
      </c>
      <c r="BK104" s="213">
        <f>ROUND(I104*H104,2)</f>
        <v>0</v>
      </c>
      <c r="BL104" s="18" t="s">
        <v>125</v>
      </c>
      <c r="BM104" s="212" t="s">
        <v>145</v>
      </c>
    </row>
    <row r="105" spans="1:47" s="2" customFormat="1" ht="12">
      <c r="A105" s="39"/>
      <c r="B105" s="40"/>
      <c r="C105" s="41"/>
      <c r="D105" s="214" t="s">
        <v>127</v>
      </c>
      <c r="E105" s="41"/>
      <c r="F105" s="215" t="s">
        <v>146</v>
      </c>
      <c r="G105" s="41"/>
      <c r="H105" s="41"/>
      <c r="I105" s="216"/>
      <c r="J105" s="41"/>
      <c r="K105" s="41"/>
      <c r="L105" s="45"/>
      <c r="M105" s="217"/>
      <c r="N105" s="218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127</v>
      </c>
      <c r="AU105" s="18" t="s">
        <v>81</v>
      </c>
    </row>
    <row r="106" spans="1:47" s="2" customFormat="1" ht="12">
      <c r="A106" s="39"/>
      <c r="B106" s="40"/>
      <c r="C106" s="41"/>
      <c r="D106" s="219" t="s">
        <v>129</v>
      </c>
      <c r="E106" s="41"/>
      <c r="F106" s="220" t="s">
        <v>147</v>
      </c>
      <c r="G106" s="41"/>
      <c r="H106" s="41"/>
      <c r="I106" s="216"/>
      <c r="J106" s="41"/>
      <c r="K106" s="41"/>
      <c r="L106" s="45"/>
      <c r="M106" s="217"/>
      <c r="N106" s="218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129</v>
      </c>
      <c r="AU106" s="18" t="s">
        <v>81</v>
      </c>
    </row>
    <row r="107" spans="1:65" s="2" customFormat="1" ht="16.5" customHeight="1">
      <c r="A107" s="39"/>
      <c r="B107" s="40"/>
      <c r="C107" s="201" t="s">
        <v>125</v>
      </c>
      <c r="D107" s="201" t="s">
        <v>120</v>
      </c>
      <c r="E107" s="202" t="s">
        <v>148</v>
      </c>
      <c r="F107" s="203" t="s">
        <v>149</v>
      </c>
      <c r="G107" s="204" t="s">
        <v>123</v>
      </c>
      <c r="H107" s="205">
        <v>50</v>
      </c>
      <c r="I107" s="206"/>
      <c r="J107" s="207">
        <f>ROUND(I107*H107,2)</f>
        <v>0</v>
      </c>
      <c r="K107" s="203" t="s">
        <v>124</v>
      </c>
      <c r="L107" s="45"/>
      <c r="M107" s="208" t="s">
        <v>19</v>
      </c>
      <c r="N107" s="209" t="s">
        <v>43</v>
      </c>
      <c r="O107" s="85"/>
      <c r="P107" s="210">
        <f>O107*H107</f>
        <v>0</v>
      </c>
      <c r="Q107" s="210">
        <v>4E-05</v>
      </c>
      <c r="R107" s="210">
        <f>Q107*H107</f>
        <v>0.002</v>
      </c>
      <c r="S107" s="210">
        <v>0</v>
      </c>
      <c r="T107" s="211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2" t="s">
        <v>125</v>
      </c>
      <c r="AT107" s="212" t="s">
        <v>120</v>
      </c>
      <c r="AU107" s="212" t="s">
        <v>81</v>
      </c>
      <c r="AY107" s="18" t="s">
        <v>117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8" t="s">
        <v>77</v>
      </c>
      <c r="BK107" s="213">
        <f>ROUND(I107*H107,2)</f>
        <v>0</v>
      </c>
      <c r="BL107" s="18" t="s">
        <v>125</v>
      </c>
      <c r="BM107" s="212" t="s">
        <v>150</v>
      </c>
    </row>
    <row r="108" spans="1:47" s="2" customFormat="1" ht="12">
      <c r="A108" s="39"/>
      <c r="B108" s="40"/>
      <c r="C108" s="41"/>
      <c r="D108" s="214" t="s">
        <v>127</v>
      </c>
      <c r="E108" s="41"/>
      <c r="F108" s="215" t="s">
        <v>151</v>
      </c>
      <c r="G108" s="41"/>
      <c r="H108" s="41"/>
      <c r="I108" s="216"/>
      <c r="J108" s="41"/>
      <c r="K108" s="41"/>
      <c r="L108" s="45"/>
      <c r="M108" s="217"/>
      <c r="N108" s="218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127</v>
      </c>
      <c r="AU108" s="18" t="s">
        <v>81</v>
      </c>
    </row>
    <row r="109" spans="1:47" s="2" customFormat="1" ht="12">
      <c r="A109" s="39"/>
      <c r="B109" s="40"/>
      <c r="C109" s="41"/>
      <c r="D109" s="219" t="s">
        <v>129</v>
      </c>
      <c r="E109" s="41"/>
      <c r="F109" s="220" t="s">
        <v>152</v>
      </c>
      <c r="G109" s="41"/>
      <c r="H109" s="41"/>
      <c r="I109" s="216"/>
      <c r="J109" s="41"/>
      <c r="K109" s="41"/>
      <c r="L109" s="45"/>
      <c r="M109" s="217"/>
      <c r="N109" s="218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129</v>
      </c>
      <c r="AU109" s="18" t="s">
        <v>81</v>
      </c>
    </row>
    <row r="110" spans="1:65" s="2" customFormat="1" ht="16.5" customHeight="1">
      <c r="A110" s="39"/>
      <c r="B110" s="40"/>
      <c r="C110" s="201" t="s">
        <v>153</v>
      </c>
      <c r="D110" s="201" t="s">
        <v>120</v>
      </c>
      <c r="E110" s="202" t="s">
        <v>154</v>
      </c>
      <c r="F110" s="203" t="s">
        <v>155</v>
      </c>
      <c r="G110" s="204" t="s">
        <v>156</v>
      </c>
      <c r="H110" s="205">
        <v>8</v>
      </c>
      <c r="I110" s="206"/>
      <c r="J110" s="207">
        <f>ROUND(I110*H110,2)</f>
        <v>0</v>
      </c>
      <c r="K110" s="203" t="s">
        <v>124</v>
      </c>
      <c r="L110" s="45"/>
      <c r="M110" s="208" t="s">
        <v>19</v>
      </c>
      <c r="N110" s="209" t="s">
        <v>43</v>
      </c>
      <c r="O110" s="85"/>
      <c r="P110" s="210">
        <f>O110*H110</f>
        <v>0</v>
      </c>
      <c r="Q110" s="210">
        <v>0</v>
      </c>
      <c r="R110" s="210">
        <f>Q110*H110</f>
        <v>0</v>
      </c>
      <c r="S110" s="210">
        <v>0.013</v>
      </c>
      <c r="T110" s="211">
        <f>S110*H110</f>
        <v>0.104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2" t="s">
        <v>125</v>
      </c>
      <c r="AT110" s="212" t="s">
        <v>120</v>
      </c>
      <c r="AU110" s="212" t="s">
        <v>81</v>
      </c>
      <c r="AY110" s="18" t="s">
        <v>117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18" t="s">
        <v>77</v>
      </c>
      <c r="BK110" s="213">
        <f>ROUND(I110*H110,2)</f>
        <v>0</v>
      </c>
      <c r="BL110" s="18" t="s">
        <v>125</v>
      </c>
      <c r="BM110" s="212" t="s">
        <v>157</v>
      </c>
    </row>
    <row r="111" spans="1:47" s="2" customFormat="1" ht="12">
      <c r="A111" s="39"/>
      <c r="B111" s="40"/>
      <c r="C111" s="41"/>
      <c r="D111" s="214" t="s">
        <v>127</v>
      </c>
      <c r="E111" s="41"/>
      <c r="F111" s="215" t="s">
        <v>158</v>
      </c>
      <c r="G111" s="41"/>
      <c r="H111" s="41"/>
      <c r="I111" s="216"/>
      <c r="J111" s="41"/>
      <c r="K111" s="41"/>
      <c r="L111" s="45"/>
      <c r="M111" s="217"/>
      <c r="N111" s="218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127</v>
      </c>
      <c r="AU111" s="18" t="s">
        <v>81</v>
      </c>
    </row>
    <row r="112" spans="1:47" s="2" customFormat="1" ht="12">
      <c r="A112" s="39"/>
      <c r="B112" s="40"/>
      <c r="C112" s="41"/>
      <c r="D112" s="219" t="s">
        <v>129</v>
      </c>
      <c r="E112" s="41"/>
      <c r="F112" s="220" t="s">
        <v>159</v>
      </c>
      <c r="G112" s="41"/>
      <c r="H112" s="41"/>
      <c r="I112" s="216"/>
      <c r="J112" s="41"/>
      <c r="K112" s="41"/>
      <c r="L112" s="45"/>
      <c r="M112" s="217"/>
      <c r="N112" s="218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129</v>
      </c>
      <c r="AU112" s="18" t="s">
        <v>81</v>
      </c>
    </row>
    <row r="113" spans="1:65" s="2" customFormat="1" ht="16.5" customHeight="1">
      <c r="A113" s="39"/>
      <c r="B113" s="40"/>
      <c r="C113" s="201" t="s">
        <v>118</v>
      </c>
      <c r="D113" s="201" t="s">
        <v>120</v>
      </c>
      <c r="E113" s="202" t="s">
        <v>160</v>
      </c>
      <c r="F113" s="203" t="s">
        <v>161</v>
      </c>
      <c r="G113" s="204" t="s">
        <v>156</v>
      </c>
      <c r="H113" s="205">
        <v>8</v>
      </c>
      <c r="I113" s="206"/>
      <c r="J113" s="207">
        <f>ROUND(I113*H113,2)</f>
        <v>0</v>
      </c>
      <c r="K113" s="203" t="s">
        <v>124</v>
      </c>
      <c r="L113" s="45"/>
      <c r="M113" s="208" t="s">
        <v>19</v>
      </c>
      <c r="N113" s="209" t="s">
        <v>43</v>
      </c>
      <c r="O113" s="85"/>
      <c r="P113" s="210">
        <f>O113*H113</f>
        <v>0</v>
      </c>
      <c r="Q113" s="210">
        <v>0</v>
      </c>
      <c r="R113" s="210">
        <f>Q113*H113</f>
        <v>0</v>
      </c>
      <c r="S113" s="210">
        <v>0.016</v>
      </c>
      <c r="T113" s="211">
        <f>S113*H113</f>
        <v>0.128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2" t="s">
        <v>125</v>
      </c>
      <c r="AT113" s="212" t="s">
        <v>120</v>
      </c>
      <c r="AU113" s="212" t="s">
        <v>81</v>
      </c>
      <c r="AY113" s="18" t="s">
        <v>117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8" t="s">
        <v>77</v>
      </c>
      <c r="BK113" s="213">
        <f>ROUND(I113*H113,2)</f>
        <v>0</v>
      </c>
      <c r="BL113" s="18" t="s">
        <v>125</v>
      </c>
      <c r="BM113" s="212" t="s">
        <v>162</v>
      </c>
    </row>
    <row r="114" spans="1:47" s="2" customFormat="1" ht="12">
      <c r="A114" s="39"/>
      <c r="B114" s="40"/>
      <c r="C114" s="41"/>
      <c r="D114" s="214" t="s">
        <v>127</v>
      </c>
      <c r="E114" s="41"/>
      <c r="F114" s="215" t="s">
        <v>163</v>
      </c>
      <c r="G114" s="41"/>
      <c r="H114" s="41"/>
      <c r="I114" s="216"/>
      <c r="J114" s="41"/>
      <c r="K114" s="41"/>
      <c r="L114" s="45"/>
      <c r="M114" s="217"/>
      <c r="N114" s="218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127</v>
      </c>
      <c r="AU114" s="18" t="s">
        <v>81</v>
      </c>
    </row>
    <row r="115" spans="1:47" s="2" customFormat="1" ht="12">
      <c r="A115" s="39"/>
      <c r="B115" s="40"/>
      <c r="C115" s="41"/>
      <c r="D115" s="219" t="s">
        <v>129</v>
      </c>
      <c r="E115" s="41"/>
      <c r="F115" s="220" t="s">
        <v>164</v>
      </c>
      <c r="G115" s="41"/>
      <c r="H115" s="41"/>
      <c r="I115" s="216"/>
      <c r="J115" s="41"/>
      <c r="K115" s="41"/>
      <c r="L115" s="45"/>
      <c r="M115" s="217"/>
      <c r="N115" s="218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129</v>
      </c>
      <c r="AU115" s="18" t="s">
        <v>81</v>
      </c>
    </row>
    <row r="116" spans="1:65" s="2" customFormat="1" ht="16.5" customHeight="1">
      <c r="A116" s="39"/>
      <c r="B116" s="40"/>
      <c r="C116" s="201" t="s">
        <v>165</v>
      </c>
      <c r="D116" s="201" t="s">
        <v>120</v>
      </c>
      <c r="E116" s="202" t="s">
        <v>166</v>
      </c>
      <c r="F116" s="203" t="s">
        <v>167</v>
      </c>
      <c r="G116" s="204" t="s">
        <v>156</v>
      </c>
      <c r="H116" s="205">
        <v>16</v>
      </c>
      <c r="I116" s="206"/>
      <c r="J116" s="207">
        <f>ROUND(I116*H116,2)</f>
        <v>0</v>
      </c>
      <c r="K116" s="203" t="s">
        <v>124</v>
      </c>
      <c r="L116" s="45"/>
      <c r="M116" s="208" t="s">
        <v>19</v>
      </c>
      <c r="N116" s="209" t="s">
        <v>43</v>
      </c>
      <c r="O116" s="8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125</v>
      </c>
      <c r="AT116" s="212" t="s">
        <v>120</v>
      </c>
      <c r="AU116" s="212" t="s">
        <v>81</v>
      </c>
      <c r="AY116" s="18" t="s">
        <v>117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77</v>
      </c>
      <c r="BK116" s="213">
        <f>ROUND(I116*H116,2)</f>
        <v>0</v>
      </c>
      <c r="BL116" s="18" t="s">
        <v>125</v>
      </c>
      <c r="BM116" s="212" t="s">
        <v>168</v>
      </c>
    </row>
    <row r="117" spans="1:47" s="2" customFormat="1" ht="12">
      <c r="A117" s="39"/>
      <c r="B117" s="40"/>
      <c r="C117" s="41"/>
      <c r="D117" s="214" t="s">
        <v>127</v>
      </c>
      <c r="E117" s="41"/>
      <c r="F117" s="215" t="s">
        <v>169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127</v>
      </c>
      <c r="AU117" s="18" t="s">
        <v>81</v>
      </c>
    </row>
    <row r="118" spans="1:47" s="2" customFormat="1" ht="12">
      <c r="A118" s="39"/>
      <c r="B118" s="40"/>
      <c r="C118" s="41"/>
      <c r="D118" s="219" t="s">
        <v>129</v>
      </c>
      <c r="E118" s="41"/>
      <c r="F118" s="220" t="s">
        <v>170</v>
      </c>
      <c r="G118" s="41"/>
      <c r="H118" s="41"/>
      <c r="I118" s="216"/>
      <c r="J118" s="41"/>
      <c r="K118" s="41"/>
      <c r="L118" s="45"/>
      <c r="M118" s="217"/>
      <c r="N118" s="218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129</v>
      </c>
      <c r="AU118" s="18" t="s">
        <v>81</v>
      </c>
    </row>
    <row r="119" spans="1:63" s="12" customFormat="1" ht="22.8" customHeight="1">
      <c r="A119" s="12"/>
      <c r="B119" s="185"/>
      <c r="C119" s="186"/>
      <c r="D119" s="187" t="s">
        <v>71</v>
      </c>
      <c r="E119" s="199" t="s">
        <v>171</v>
      </c>
      <c r="F119" s="199" t="s">
        <v>172</v>
      </c>
      <c r="G119" s="186"/>
      <c r="H119" s="186"/>
      <c r="I119" s="189"/>
      <c r="J119" s="200">
        <f>BK119</f>
        <v>0</v>
      </c>
      <c r="K119" s="186"/>
      <c r="L119" s="191"/>
      <c r="M119" s="192"/>
      <c r="N119" s="193"/>
      <c r="O119" s="193"/>
      <c r="P119" s="194">
        <f>SUM(P120:P132)</f>
        <v>0</v>
      </c>
      <c r="Q119" s="193"/>
      <c r="R119" s="194">
        <f>SUM(R120:R132)</f>
        <v>0</v>
      </c>
      <c r="S119" s="193"/>
      <c r="T119" s="195">
        <f>SUM(T120:T132)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6" t="s">
        <v>77</v>
      </c>
      <c r="AT119" s="197" t="s">
        <v>71</v>
      </c>
      <c r="AU119" s="197" t="s">
        <v>77</v>
      </c>
      <c r="AY119" s="196" t="s">
        <v>117</v>
      </c>
      <c r="BK119" s="198">
        <f>SUM(BK120:BK132)</f>
        <v>0</v>
      </c>
    </row>
    <row r="120" spans="1:65" s="2" customFormat="1" ht="16.5" customHeight="1">
      <c r="A120" s="39"/>
      <c r="B120" s="40"/>
      <c r="C120" s="201" t="s">
        <v>173</v>
      </c>
      <c r="D120" s="201" t="s">
        <v>120</v>
      </c>
      <c r="E120" s="202" t="s">
        <v>174</v>
      </c>
      <c r="F120" s="203" t="s">
        <v>175</v>
      </c>
      <c r="G120" s="204" t="s">
        <v>176</v>
      </c>
      <c r="H120" s="205">
        <v>0.232</v>
      </c>
      <c r="I120" s="206"/>
      <c r="J120" s="207">
        <f>ROUND(I120*H120,2)</f>
        <v>0</v>
      </c>
      <c r="K120" s="203" t="s">
        <v>124</v>
      </c>
      <c r="L120" s="45"/>
      <c r="M120" s="208" t="s">
        <v>19</v>
      </c>
      <c r="N120" s="209" t="s">
        <v>43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2" t="s">
        <v>125</v>
      </c>
      <c r="AT120" s="212" t="s">
        <v>120</v>
      </c>
      <c r="AU120" s="212" t="s">
        <v>81</v>
      </c>
      <c r="AY120" s="18" t="s">
        <v>117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8" t="s">
        <v>77</v>
      </c>
      <c r="BK120" s="213">
        <f>ROUND(I120*H120,2)</f>
        <v>0</v>
      </c>
      <c r="BL120" s="18" t="s">
        <v>125</v>
      </c>
      <c r="BM120" s="212" t="s">
        <v>177</v>
      </c>
    </row>
    <row r="121" spans="1:47" s="2" customFormat="1" ht="12">
      <c r="A121" s="39"/>
      <c r="B121" s="40"/>
      <c r="C121" s="41"/>
      <c r="D121" s="214" t="s">
        <v>127</v>
      </c>
      <c r="E121" s="41"/>
      <c r="F121" s="215" t="s">
        <v>178</v>
      </c>
      <c r="G121" s="41"/>
      <c r="H121" s="41"/>
      <c r="I121" s="216"/>
      <c r="J121" s="41"/>
      <c r="K121" s="41"/>
      <c r="L121" s="45"/>
      <c r="M121" s="217"/>
      <c r="N121" s="218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127</v>
      </c>
      <c r="AU121" s="18" t="s">
        <v>81</v>
      </c>
    </row>
    <row r="122" spans="1:47" s="2" customFormat="1" ht="12">
      <c r="A122" s="39"/>
      <c r="B122" s="40"/>
      <c r="C122" s="41"/>
      <c r="D122" s="219" t="s">
        <v>129</v>
      </c>
      <c r="E122" s="41"/>
      <c r="F122" s="220" t="s">
        <v>179</v>
      </c>
      <c r="G122" s="41"/>
      <c r="H122" s="41"/>
      <c r="I122" s="216"/>
      <c r="J122" s="41"/>
      <c r="K122" s="41"/>
      <c r="L122" s="45"/>
      <c r="M122" s="217"/>
      <c r="N122" s="218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129</v>
      </c>
      <c r="AU122" s="18" t="s">
        <v>81</v>
      </c>
    </row>
    <row r="123" spans="1:65" s="2" customFormat="1" ht="16.5" customHeight="1">
      <c r="A123" s="39"/>
      <c r="B123" s="40"/>
      <c r="C123" s="201" t="s">
        <v>140</v>
      </c>
      <c r="D123" s="201" t="s">
        <v>120</v>
      </c>
      <c r="E123" s="202" t="s">
        <v>180</v>
      </c>
      <c r="F123" s="203" t="s">
        <v>181</v>
      </c>
      <c r="G123" s="204" t="s">
        <v>176</v>
      </c>
      <c r="H123" s="205">
        <v>0.232</v>
      </c>
      <c r="I123" s="206"/>
      <c r="J123" s="207">
        <f>ROUND(I123*H123,2)</f>
        <v>0</v>
      </c>
      <c r="K123" s="203" t="s">
        <v>124</v>
      </c>
      <c r="L123" s="45"/>
      <c r="M123" s="208" t="s">
        <v>19</v>
      </c>
      <c r="N123" s="209" t="s">
        <v>43</v>
      </c>
      <c r="O123" s="85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2" t="s">
        <v>125</v>
      </c>
      <c r="AT123" s="212" t="s">
        <v>120</v>
      </c>
      <c r="AU123" s="212" t="s">
        <v>81</v>
      </c>
      <c r="AY123" s="18" t="s">
        <v>117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8" t="s">
        <v>77</v>
      </c>
      <c r="BK123" s="213">
        <f>ROUND(I123*H123,2)</f>
        <v>0</v>
      </c>
      <c r="BL123" s="18" t="s">
        <v>125</v>
      </c>
      <c r="BM123" s="212" t="s">
        <v>182</v>
      </c>
    </row>
    <row r="124" spans="1:47" s="2" customFormat="1" ht="12">
      <c r="A124" s="39"/>
      <c r="B124" s="40"/>
      <c r="C124" s="41"/>
      <c r="D124" s="214" t="s">
        <v>127</v>
      </c>
      <c r="E124" s="41"/>
      <c r="F124" s="215" t="s">
        <v>183</v>
      </c>
      <c r="G124" s="41"/>
      <c r="H124" s="41"/>
      <c r="I124" s="216"/>
      <c r="J124" s="41"/>
      <c r="K124" s="41"/>
      <c r="L124" s="45"/>
      <c r="M124" s="217"/>
      <c r="N124" s="218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127</v>
      </c>
      <c r="AU124" s="18" t="s">
        <v>81</v>
      </c>
    </row>
    <row r="125" spans="1:47" s="2" customFormat="1" ht="12">
      <c r="A125" s="39"/>
      <c r="B125" s="40"/>
      <c r="C125" s="41"/>
      <c r="D125" s="219" t="s">
        <v>129</v>
      </c>
      <c r="E125" s="41"/>
      <c r="F125" s="220" t="s">
        <v>184</v>
      </c>
      <c r="G125" s="41"/>
      <c r="H125" s="41"/>
      <c r="I125" s="216"/>
      <c r="J125" s="41"/>
      <c r="K125" s="41"/>
      <c r="L125" s="45"/>
      <c r="M125" s="217"/>
      <c r="N125" s="218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129</v>
      </c>
      <c r="AU125" s="18" t="s">
        <v>81</v>
      </c>
    </row>
    <row r="126" spans="1:65" s="2" customFormat="1" ht="16.5" customHeight="1">
      <c r="A126" s="39"/>
      <c r="B126" s="40"/>
      <c r="C126" s="201" t="s">
        <v>185</v>
      </c>
      <c r="D126" s="201" t="s">
        <v>120</v>
      </c>
      <c r="E126" s="202" t="s">
        <v>186</v>
      </c>
      <c r="F126" s="203" t="s">
        <v>187</v>
      </c>
      <c r="G126" s="204" t="s">
        <v>176</v>
      </c>
      <c r="H126" s="205">
        <v>3.248</v>
      </c>
      <c r="I126" s="206"/>
      <c r="J126" s="207">
        <f>ROUND(I126*H126,2)</f>
        <v>0</v>
      </c>
      <c r="K126" s="203" t="s">
        <v>124</v>
      </c>
      <c r="L126" s="45"/>
      <c r="M126" s="208" t="s">
        <v>19</v>
      </c>
      <c r="N126" s="209" t="s">
        <v>43</v>
      </c>
      <c r="O126" s="85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2" t="s">
        <v>125</v>
      </c>
      <c r="AT126" s="212" t="s">
        <v>120</v>
      </c>
      <c r="AU126" s="212" t="s">
        <v>81</v>
      </c>
      <c r="AY126" s="18" t="s">
        <v>117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8" t="s">
        <v>77</v>
      </c>
      <c r="BK126" s="213">
        <f>ROUND(I126*H126,2)</f>
        <v>0</v>
      </c>
      <c r="BL126" s="18" t="s">
        <v>125</v>
      </c>
      <c r="BM126" s="212" t="s">
        <v>188</v>
      </c>
    </row>
    <row r="127" spans="1:47" s="2" customFormat="1" ht="12">
      <c r="A127" s="39"/>
      <c r="B127" s="40"/>
      <c r="C127" s="41"/>
      <c r="D127" s="214" t="s">
        <v>127</v>
      </c>
      <c r="E127" s="41"/>
      <c r="F127" s="215" t="s">
        <v>189</v>
      </c>
      <c r="G127" s="41"/>
      <c r="H127" s="41"/>
      <c r="I127" s="216"/>
      <c r="J127" s="41"/>
      <c r="K127" s="41"/>
      <c r="L127" s="45"/>
      <c r="M127" s="217"/>
      <c r="N127" s="218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127</v>
      </c>
      <c r="AU127" s="18" t="s">
        <v>81</v>
      </c>
    </row>
    <row r="128" spans="1:47" s="2" customFormat="1" ht="12">
      <c r="A128" s="39"/>
      <c r="B128" s="40"/>
      <c r="C128" s="41"/>
      <c r="D128" s="219" t="s">
        <v>129</v>
      </c>
      <c r="E128" s="41"/>
      <c r="F128" s="220" t="s">
        <v>190</v>
      </c>
      <c r="G128" s="41"/>
      <c r="H128" s="41"/>
      <c r="I128" s="216"/>
      <c r="J128" s="41"/>
      <c r="K128" s="41"/>
      <c r="L128" s="45"/>
      <c r="M128" s="217"/>
      <c r="N128" s="218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129</v>
      </c>
      <c r="AU128" s="18" t="s">
        <v>81</v>
      </c>
    </row>
    <row r="129" spans="1:51" s="13" customFormat="1" ht="12">
      <c r="A129" s="13"/>
      <c r="B129" s="221"/>
      <c r="C129" s="222"/>
      <c r="D129" s="214" t="s">
        <v>131</v>
      </c>
      <c r="E129" s="222"/>
      <c r="F129" s="224" t="s">
        <v>191</v>
      </c>
      <c r="G129" s="222"/>
      <c r="H129" s="225">
        <v>3.248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131</v>
      </c>
      <c r="AU129" s="231" t="s">
        <v>81</v>
      </c>
      <c r="AV129" s="13" t="s">
        <v>81</v>
      </c>
      <c r="AW129" s="13" t="s">
        <v>4</v>
      </c>
      <c r="AX129" s="13" t="s">
        <v>77</v>
      </c>
      <c r="AY129" s="231" t="s">
        <v>117</v>
      </c>
    </row>
    <row r="130" spans="1:65" s="2" customFormat="1" ht="24.15" customHeight="1">
      <c r="A130" s="39"/>
      <c r="B130" s="40"/>
      <c r="C130" s="201" t="s">
        <v>192</v>
      </c>
      <c r="D130" s="201" t="s">
        <v>120</v>
      </c>
      <c r="E130" s="202" t="s">
        <v>193</v>
      </c>
      <c r="F130" s="203" t="s">
        <v>194</v>
      </c>
      <c r="G130" s="204" t="s">
        <v>176</v>
      </c>
      <c r="H130" s="205">
        <v>0.232</v>
      </c>
      <c r="I130" s="206"/>
      <c r="J130" s="207">
        <f>ROUND(I130*H130,2)</f>
        <v>0</v>
      </c>
      <c r="K130" s="203" t="s">
        <v>124</v>
      </c>
      <c r="L130" s="45"/>
      <c r="M130" s="208" t="s">
        <v>19</v>
      </c>
      <c r="N130" s="209" t="s">
        <v>43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2" t="s">
        <v>125</v>
      </c>
      <c r="AT130" s="212" t="s">
        <v>120</v>
      </c>
      <c r="AU130" s="212" t="s">
        <v>81</v>
      </c>
      <c r="AY130" s="18" t="s">
        <v>117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8" t="s">
        <v>77</v>
      </c>
      <c r="BK130" s="213">
        <f>ROUND(I130*H130,2)</f>
        <v>0</v>
      </c>
      <c r="BL130" s="18" t="s">
        <v>125</v>
      </c>
      <c r="BM130" s="212" t="s">
        <v>195</v>
      </c>
    </row>
    <row r="131" spans="1:47" s="2" customFormat="1" ht="12">
      <c r="A131" s="39"/>
      <c r="B131" s="40"/>
      <c r="C131" s="41"/>
      <c r="D131" s="214" t="s">
        <v>127</v>
      </c>
      <c r="E131" s="41"/>
      <c r="F131" s="215" t="s">
        <v>196</v>
      </c>
      <c r="G131" s="41"/>
      <c r="H131" s="41"/>
      <c r="I131" s="216"/>
      <c r="J131" s="41"/>
      <c r="K131" s="41"/>
      <c r="L131" s="45"/>
      <c r="M131" s="217"/>
      <c r="N131" s="218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127</v>
      </c>
      <c r="AU131" s="18" t="s">
        <v>81</v>
      </c>
    </row>
    <row r="132" spans="1:47" s="2" customFormat="1" ht="12">
      <c r="A132" s="39"/>
      <c r="B132" s="40"/>
      <c r="C132" s="41"/>
      <c r="D132" s="219" t="s">
        <v>129</v>
      </c>
      <c r="E132" s="41"/>
      <c r="F132" s="220" t="s">
        <v>197</v>
      </c>
      <c r="G132" s="41"/>
      <c r="H132" s="41"/>
      <c r="I132" s="216"/>
      <c r="J132" s="41"/>
      <c r="K132" s="41"/>
      <c r="L132" s="45"/>
      <c r="M132" s="217"/>
      <c r="N132" s="218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129</v>
      </c>
      <c r="AU132" s="18" t="s">
        <v>81</v>
      </c>
    </row>
    <row r="133" spans="1:63" s="12" customFormat="1" ht="22.8" customHeight="1">
      <c r="A133" s="12"/>
      <c r="B133" s="185"/>
      <c r="C133" s="186"/>
      <c r="D133" s="187" t="s">
        <v>71</v>
      </c>
      <c r="E133" s="199" t="s">
        <v>198</v>
      </c>
      <c r="F133" s="199" t="s">
        <v>199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SUM(P134:P136)</f>
        <v>0</v>
      </c>
      <c r="Q133" s="193"/>
      <c r="R133" s="194">
        <f>SUM(R134:R136)</f>
        <v>0</v>
      </c>
      <c r="S133" s="193"/>
      <c r="T133" s="195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6" t="s">
        <v>77</v>
      </c>
      <c r="AT133" s="197" t="s">
        <v>71</v>
      </c>
      <c r="AU133" s="197" t="s">
        <v>77</v>
      </c>
      <c r="AY133" s="196" t="s">
        <v>117</v>
      </c>
      <c r="BK133" s="198">
        <f>SUM(BK134:BK136)</f>
        <v>0</v>
      </c>
    </row>
    <row r="134" spans="1:65" s="2" customFormat="1" ht="16.5" customHeight="1">
      <c r="A134" s="39"/>
      <c r="B134" s="40"/>
      <c r="C134" s="201" t="s">
        <v>200</v>
      </c>
      <c r="D134" s="201" t="s">
        <v>120</v>
      </c>
      <c r="E134" s="202" t="s">
        <v>201</v>
      </c>
      <c r="F134" s="203" t="s">
        <v>202</v>
      </c>
      <c r="G134" s="204" t="s">
        <v>176</v>
      </c>
      <c r="H134" s="205">
        <v>0.165</v>
      </c>
      <c r="I134" s="206"/>
      <c r="J134" s="207">
        <f>ROUND(I134*H134,2)</f>
        <v>0</v>
      </c>
      <c r="K134" s="203" t="s">
        <v>124</v>
      </c>
      <c r="L134" s="45"/>
      <c r="M134" s="208" t="s">
        <v>19</v>
      </c>
      <c r="N134" s="209" t="s">
        <v>43</v>
      </c>
      <c r="O134" s="85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2" t="s">
        <v>125</v>
      </c>
      <c r="AT134" s="212" t="s">
        <v>120</v>
      </c>
      <c r="AU134" s="212" t="s">
        <v>81</v>
      </c>
      <c r="AY134" s="18" t="s">
        <v>117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8" t="s">
        <v>77</v>
      </c>
      <c r="BK134" s="213">
        <f>ROUND(I134*H134,2)</f>
        <v>0</v>
      </c>
      <c r="BL134" s="18" t="s">
        <v>125</v>
      </c>
      <c r="BM134" s="212" t="s">
        <v>203</v>
      </c>
    </row>
    <row r="135" spans="1:47" s="2" customFormat="1" ht="12">
      <c r="A135" s="39"/>
      <c r="B135" s="40"/>
      <c r="C135" s="41"/>
      <c r="D135" s="214" t="s">
        <v>127</v>
      </c>
      <c r="E135" s="41"/>
      <c r="F135" s="215" t="s">
        <v>204</v>
      </c>
      <c r="G135" s="41"/>
      <c r="H135" s="41"/>
      <c r="I135" s="216"/>
      <c r="J135" s="41"/>
      <c r="K135" s="41"/>
      <c r="L135" s="45"/>
      <c r="M135" s="217"/>
      <c r="N135" s="218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127</v>
      </c>
      <c r="AU135" s="18" t="s">
        <v>81</v>
      </c>
    </row>
    <row r="136" spans="1:47" s="2" customFormat="1" ht="12">
      <c r="A136" s="39"/>
      <c r="B136" s="40"/>
      <c r="C136" s="41"/>
      <c r="D136" s="219" t="s">
        <v>129</v>
      </c>
      <c r="E136" s="41"/>
      <c r="F136" s="220" t="s">
        <v>205</v>
      </c>
      <c r="G136" s="41"/>
      <c r="H136" s="41"/>
      <c r="I136" s="216"/>
      <c r="J136" s="41"/>
      <c r="K136" s="41"/>
      <c r="L136" s="45"/>
      <c r="M136" s="217"/>
      <c r="N136" s="218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129</v>
      </c>
      <c r="AU136" s="18" t="s">
        <v>81</v>
      </c>
    </row>
    <row r="137" spans="1:63" s="12" customFormat="1" ht="25.9" customHeight="1">
      <c r="A137" s="12"/>
      <c r="B137" s="185"/>
      <c r="C137" s="186"/>
      <c r="D137" s="187" t="s">
        <v>71</v>
      </c>
      <c r="E137" s="188" t="s">
        <v>206</v>
      </c>
      <c r="F137" s="188" t="s">
        <v>207</v>
      </c>
      <c r="G137" s="186"/>
      <c r="H137" s="186"/>
      <c r="I137" s="189"/>
      <c r="J137" s="190">
        <f>BK137</f>
        <v>0</v>
      </c>
      <c r="K137" s="186"/>
      <c r="L137" s="191"/>
      <c r="M137" s="192"/>
      <c r="N137" s="193"/>
      <c r="O137" s="193"/>
      <c r="P137" s="194">
        <f>P138+P181+P241+P301</f>
        <v>0</v>
      </c>
      <c r="Q137" s="193"/>
      <c r="R137" s="194">
        <f>R138+R181+R241+R301</f>
        <v>1.1437</v>
      </c>
      <c r="S137" s="193"/>
      <c r="T137" s="195">
        <f>T138+T181+T241+T301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6" t="s">
        <v>81</v>
      </c>
      <c r="AT137" s="197" t="s">
        <v>71</v>
      </c>
      <c r="AU137" s="197" t="s">
        <v>72</v>
      </c>
      <c r="AY137" s="196" t="s">
        <v>117</v>
      </c>
      <c r="BK137" s="198">
        <f>BK138+BK181+BK241+BK301</f>
        <v>0</v>
      </c>
    </row>
    <row r="138" spans="1:63" s="12" customFormat="1" ht="22.8" customHeight="1">
      <c r="A138" s="12"/>
      <c r="B138" s="185"/>
      <c r="C138" s="186"/>
      <c r="D138" s="187" t="s">
        <v>71</v>
      </c>
      <c r="E138" s="199" t="s">
        <v>208</v>
      </c>
      <c r="F138" s="199" t="s">
        <v>209</v>
      </c>
      <c r="G138" s="186"/>
      <c r="H138" s="186"/>
      <c r="I138" s="189"/>
      <c r="J138" s="200">
        <f>BK138</f>
        <v>0</v>
      </c>
      <c r="K138" s="186"/>
      <c r="L138" s="191"/>
      <c r="M138" s="192"/>
      <c r="N138" s="193"/>
      <c r="O138" s="193"/>
      <c r="P138" s="194">
        <f>SUM(P139:P180)</f>
        <v>0</v>
      </c>
      <c r="Q138" s="193"/>
      <c r="R138" s="194">
        <f>SUM(R139:R180)</f>
        <v>0.32823</v>
      </c>
      <c r="S138" s="193"/>
      <c r="T138" s="195">
        <f>SUM(T139:T180)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6" t="s">
        <v>81</v>
      </c>
      <c r="AT138" s="197" t="s">
        <v>71</v>
      </c>
      <c r="AU138" s="197" t="s">
        <v>77</v>
      </c>
      <c r="AY138" s="196" t="s">
        <v>117</v>
      </c>
      <c r="BK138" s="198">
        <f>SUM(BK139:BK180)</f>
        <v>0</v>
      </c>
    </row>
    <row r="139" spans="1:65" s="2" customFormat="1" ht="16.5" customHeight="1">
      <c r="A139" s="39"/>
      <c r="B139" s="40"/>
      <c r="C139" s="201" t="s">
        <v>210</v>
      </c>
      <c r="D139" s="201" t="s">
        <v>120</v>
      </c>
      <c r="E139" s="202" t="s">
        <v>211</v>
      </c>
      <c r="F139" s="203" t="s">
        <v>212</v>
      </c>
      <c r="G139" s="204" t="s">
        <v>156</v>
      </c>
      <c r="H139" s="205">
        <v>268</v>
      </c>
      <c r="I139" s="206"/>
      <c r="J139" s="207">
        <f>ROUND(I139*H139,2)</f>
        <v>0</v>
      </c>
      <c r="K139" s="203" t="s">
        <v>124</v>
      </c>
      <c r="L139" s="45"/>
      <c r="M139" s="208" t="s">
        <v>19</v>
      </c>
      <c r="N139" s="209" t="s">
        <v>43</v>
      </c>
      <c r="O139" s="85"/>
      <c r="P139" s="210">
        <f>O139*H139</f>
        <v>0</v>
      </c>
      <c r="Q139" s="210">
        <v>0.00046</v>
      </c>
      <c r="R139" s="210">
        <f>Q139*H139</f>
        <v>0.12328</v>
      </c>
      <c r="S139" s="210">
        <v>0</v>
      </c>
      <c r="T139" s="21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2" t="s">
        <v>213</v>
      </c>
      <c r="AT139" s="212" t="s">
        <v>120</v>
      </c>
      <c r="AU139" s="212" t="s">
        <v>81</v>
      </c>
      <c r="AY139" s="18" t="s">
        <v>117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8" t="s">
        <v>77</v>
      </c>
      <c r="BK139" s="213">
        <f>ROUND(I139*H139,2)</f>
        <v>0</v>
      </c>
      <c r="BL139" s="18" t="s">
        <v>213</v>
      </c>
      <c r="BM139" s="212" t="s">
        <v>214</v>
      </c>
    </row>
    <row r="140" spans="1:47" s="2" customFormat="1" ht="12">
      <c r="A140" s="39"/>
      <c r="B140" s="40"/>
      <c r="C140" s="41"/>
      <c r="D140" s="214" t="s">
        <v>127</v>
      </c>
      <c r="E140" s="41"/>
      <c r="F140" s="215" t="s">
        <v>215</v>
      </c>
      <c r="G140" s="41"/>
      <c r="H140" s="41"/>
      <c r="I140" s="216"/>
      <c r="J140" s="41"/>
      <c r="K140" s="41"/>
      <c r="L140" s="45"/>
      <c r="M140" s="217"/>
      <c r="N140" s="218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127</v>
      </c>
      <c r="AU140" s="18" t="s">
        <v>81</v>
      </c>
    </row>
    <row r="141" spans="1:47" s="2" customFormat="1" ht="12">
      <c r="A141" s="39"/>
      <c r="B141" s="40"/>
      <c r="C141" s="41"/>
      <c r="D141" s="219" t="s">
        <v>129</v>
      </c>
      <c r="E141" s="41"/>
      <c r="F141" s="220" t="s">
        <v>216</v>
      </c>
      <c r="G141" s="41"/>
      <c r="H141" s="41"/>
      <c r="I141" s="216"/>
      <c r="J141" s="41"/>
      <c r="K141" s="41"/>
      <c r="L141" s="45"/>
      <c r="M141" s="217"/>
      <c r="N141" s="218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129</v>
      </c>
      <c r="AU141" s="18" t="s">
        <v>81</v>
      </c>
    </row>
    <row r="142" spans="1:65" s="2" customFormat="1" ht="16.5" customHeight="1">
      <c r="A142" s="39"/>
      <c r="B142" s="40"/>
      <c r="C142" s="201" t="s">
        <v>217</v>
      </c>
      <c r="D142" s="201" t="s">
        <v>120</v>
      </c>
      <c r="E142" s="202" t="s">
        <v>218</v>
      </c>
      <c r="F142" s="203" t="s">
        <v>219</v>
      </c>
      <c r="G142" s="204" t="s">
        <v>156</v>
      </c>
      <c r="H142" s="205">
        <v>82</v>
      </c>
      <c r="I142" s="206"/>
      <c r="J142" s="207">
        <f>ROUND(I142*H142,2)</f>
        <v>0</v>
      </c>
      <c r="K142" s="203" t="s">
        <v>124</v>
      </c>
      <c r="L142" s="45"/>
      <c r="M142" s="208" t="s">
        <v>19</v>
      </c>
      <c r="N142" s="209" t="s">
        <v>43</v>
      </c>
      <c r="O142" s="85"/>
      <c r="P142" s="210">
        <f>O142*H142</f>
        <v>0</v>
      </c>
      <c r="Q142" s="210">
        <v>0.00055</v>
      </c>
      <c r="R142" s="210">
        <f>Q142*H142</f>
        <v>0.0451</v>
      </c>
      <c r="S142" s="210">
        <v>0</v>
      </c>
      <c r="T142" s="21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2" t="s">
        <v>213</v>
      </c>
      <c r="AT142" s="212" t="s">
        <v>120</v>
      </c>
      <c r="AU142" s="212" t="s">
        <v>81</v>
      </c>
      <c r="AY142" s="18" t="s">
        <v>117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8" t="s">
        <v>77</v>
      </c>
      <c r="BK142" s="213">
        <f>ROUND(I142*H142,2)</f>
        <v>0</v>
      </c>
      <c r="BL142" s="18" t="s">
        <v>213</v>
      </c>
      <c r="BM142" s="212" t="s">
        <v>220</v>
      </c>
    </row>
    <row r="143" spans="1:47" s="2" customFormat="1" ht="12">
      <c r="A143" s="39"/>
      <c r="B143" s="40"/>
      <c r="C143" s="41"/>
      <c r="D143" s="214" t="s">
        <v>127</v>
      </c>
      <c r="E143" s="41"/>
      <c r="F143" s="215" t="s">
        <v>221</v>
      </c>
      <c r="G143" s="41"/>
      <c r="H143" s="41"/>
      <c r="I143" s="216"/>
      <c r="J143" s="41"/>
      <c r="K143" s="41"/>
      <c r="L143" s="45"/>
      <c r="M143" s="217"/>
      <c r="N143" s="218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127</v>
      </c>
      <c r="AU143" s="18" t="s">
        <v>81</v>
      </c>
    </row>
    <row r="144" spans="1:47" s="2" customFormat="1" ht="12">
      <c r="A144" s="39"/>
      <c r="B144" s="40"/>
      <c r="C144" s="41"/>
      <c r="D144" s="219" t="s">
        <v>129</v>
      </c>
      <c r="E144" s="41"/>
      <c r="F144" s="220" t="s">
        <v>222</v>
      </c>
      <c r="G144" s="41"/>
      <c r="H144" s="41"/>
      <c r="I144" s="216"/>
      <c r="J144" s="41"/>
      <c r="K144" s="41"/>
      <c r="L144" s="45"/>
      <c r="M144" s="217"/>
      <c r="N144" s="218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129</v>
      </c>
      <c r="AU144" s="18" t="s">
        <v>81</v>
      </c>
    </row>
    <row r="145" spans="1:65" s="2" customFormat="1" ht="16.5" customHeight="1">
      <c r="A145" s="39"/>
      <c r="B145" s="40"/>
      <c r="C145" s="201" t="s">
        <v>8</v>
      </c>
      <c r="D145" s="201" t="s">
        <v>120</v>
      </c>
      <c r="E145" s="202" t="s">
        <v>223</v>
      </c>
      <c r="F145" s="203" t="s">
        <v>224</v>
      </c>
      <c r="G145" s="204" t="s">
        <v>156</v>
      </c>
      <c r="H145" s="205">
        <v>44</v>
      </c>
      <c r="I145" s="206"/>
      <c r="J145" s="207">
        <f>ROUND(I145*H145,2)</f>
        <v>0</v>
      </c>
      <c r="K145" s="203" t="s">
        <v>124</v>
      </c>
      <c r="L145" s="45"/>
      <c r="M145" s="208" t="s">
        <v>19</v>
      </c>
      <c r="N145" s="209" t="s">
        <v>43</v>
      </c>
      <c r="O145" s="85"/>
      <c r="P145" s="210">
        <f>O145*H145</f>
        <v>0</v>
      </c>
      <c r="Q145" s="210">
        <v>0.00071</v>
      </c>
      <c r="R145" s="210">
        <f>Q145*H145</f>
        <v>0.03124</v>
      </c>
      <c r="S145" s="210">
        <v>0</v>
      </c>
      <c r="T145" s="21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2" t="s">
        <v>213</v>
      </c>
      <c r="AT145" s="212" t="s">
        <v>120</v>
      </c>
      <c r="AU145" s="212" t="s">
        <v>81</v>
      </c>
      <c r="AY145" s="18" t="s">
        <v>117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8" t="s">
        <v>77</v>
      </c>
      <c r="BK145" s="213">
        <f>ROUND(I145*H145,2)</f>
        <v>0</v>
      </c>
      <c r="BL145" s="18" t="s">
        <v>213</v>
      </c>
      <c r="BM145" s="212" t="s">
        <v>225</v>
      </c>
    </row>
    <row r="146" spans="1:47" s="2" customFormat="1" ht="12">
      <c r="A146" s="39"/>
      <c r="B146" s="40"/>
      <c r="C146" s="41"/>
      <c r="D146" s="214" t="s">
        <v>127</v>
      </c>
      <c r="E146" s="41"/>
      <c r="F146" s="215" t="s">
        <v>226</v>
      </c>
      <c r="G146" s="41"/>
      <c r="H146" s="41"/>
      <c r="I146" s="216"/>
      <c r="J146" s="41"/>
      <c r="K146" s="41"/>
      <c r="L146" s="45"/>
      <c r="M146" s="217"/>
      <c r="N146" s="218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127</v>
      </c>
      <c r="AU146" s="18" t="s">
        <v>81</v>
      </c>
    </row>
    <row r="147" spans="1:47" s="2" customFormat="1" ht="12">
      <c r="A147" s="39"/>
      <c r="B147" s="40"/>
      <c r="C147" s="41"/>
      <c r="D147" s="219" t="s">
        <v>129</v>
      </c>
      <c r="E147" s="41"/>
      <c r="F147" s="220" t="s">
        <v>227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81</v>
      </c>
    </row>
    <row r="148" spans="1:65" s="2" customFormat="1" ht="16.5" customHeight="1">
      <c r="A148" s="39"/>
      <c r="B148" s="40"/>
      <c r="C148" s="201" t="s">
        <v>213</v>
      </c>
      <c r="D148" s="201" t="s">
        <v>120</v>
      </c>
      <c r="E148" s="202" t="s">
        <v>228</v>
      </c>
      <c r="F148" s="203" t="s">
        <v>229</v>
      </c>
      <c r="G148" s="204" t="s">
        <v>156</v>
      </c>
      <c r="H148" s="205">
        <v>46</v>
      </c>
      <c r="I148" s="206"/>
      <c r="J148" s="207">
        <f>ROUND(I148*H148,2)</f>
        <v>0</v>
      </c>
      <c r="K148" s="203" t="s">
        <v>124</v>
      </c>
      <c r="L148" s="45"/>
      <c r="M148" s="208" t="s">
        <v>19</v>
      </c>
      <c r="N148" s="209" t="s">
        <v>43</v>
      </c>
      <c r="O148" s="85"/>
      <c r="P148" s="210">
        <f>O148*H148</f>
        <v>0</v>
      </c>
      <c r="Q148" s="210">
        <v>0.00125</v>
      </c>
      <c r="R148" s="210">
        <f>Q148*H148</f>
        <v>0.0575</v>
      </c>
      <c r="S148" s="210">
        <v>0</v>
      </c>
      <c r="T148" s="21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2" t="s">
        <v>213</v>
      </c>
      <c r="AT148" s="212" t="s">
        <v>120</v>
      </c>
      <c r="AU148" s="212" t="s">
        <v>81</v>
      </c>
      <c r="AY148" s="18" t="s">
        <v>117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8" t="s">
        <v>77</v>
      </c>
      <c r="BK148" s="213">
        <f>ROUND(I148*H148,2)</f>
        <v>0</v>
      </c>
      <c r="BL148" s="18" t="s">
        <v>213</v>
      </c>
      <c r="BM148" s="212" t="s">
        <v>230</v>
      </c>
    </row>
    <row r="149" spans="1:47" s="2" customFormat="1" ht="12">
      <c r="A149" s="39"/>
      <c r="B149" s="40"/>
      <c r="C149" s="41"/>
      <c r="D149" s="214" t="s">
        <v>127</v>
      </c>
      <c r="E149" s="41"/>
      <c r="F149" s="215" t="s">
        <v>231</v>
      </c>
      <c r="G149" s="41"/>
      <c r="H149" s="41"/>
      <c r="I149" s="216"/>
      <c r="J149" s="41"/>
      <c r="K149" s="41"/>
      <c r="L149" s="45"/>
      <c r="M149" s="217"/>
      <c r="N149" s="218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127</v>
      </c>
      <c r="AU149" s="18" t="s">
        <v>81</v>
      </c>
    </row>
    <row r="150" spans="1:47" s="2" customFormat="1" ht="12">
      <c r="A150" s="39"/>
      <c r="B150" s="40"/>
      <c r="C150" s="41"/>
      <c r="D150" s="219" t="s">
        <v>129</v>
      </c>
      <c r="E150" s="41"/>
      <c r="F150" s="220" t="s">
        <v>232</v>
      </c>
      <c r="G150" s="41"/>
      <c r="H150" s="41"/>
      <c r="I150" s="216"/>
      <c r="J150" s="41"/>
      <c r="K150" s="41"/>
      <c r="L150" s="45"/>
      <c r="M150" s="217"/>
      <c r="N150" s="218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129</v>
      </c>
      <c r="AU150" s="18" t="s">
        <v>81</v>
      </c>
    </row>
    <row r="151" spans="1:65" s="2" customFormat="1" ht="16.5" customHeight="1">
      <c r="A151" s="39"/>
      <c r="B151" s="40"/>
      <c r="C151" s="201" t="s">
        <v>233</v>
      </c>
      <c r="D151" s="201" t="s">
        <v>120</v>
      </c>
      <c r="E151" s="202" t="s">
        <v>234</v>
      </c>
      <c r="F151" s="203" t="s">
        <v>235</v>
      </c>
      <c r="G151" s="204" t="s">
        <v>156</v>
      </c>
      <c r="H151" s="205">
        <v>17</v>
      </c>
      <c r="I151" s="206"/>
      <c r="J151" s="207">
        <f>ROUND(I151*H151,2)</f>
        <v>0</v>
      </c>
      <c r="K151" s="203" t="s">
        <v>124</v>
      </c>
      <c r="L151" s="45"/>
      <c r="M151" s="208" t="s">
        <v>19</v>
      </c>
      <c r="N151" s="209" t="s">
        <v>43</v>
      </c>
      <c r="O151" s="85"/>
      <c r="P151" s="210">
        <f>O151*H151</f>
        <v>0</v>
      </c>
      <c r="Q151" s="210">
        <v>0.00162</v>
      </c>
      <c r="R151" s="210">
        <f>Q151*H151</f>
        <v>0.02754</v>
      </c>
      <c r="S151" s="210">
        <v>0</v>
      </c>
      <c r="T151" s="21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2" t="s">
        <v>213</v>
      </c>
      <c r="AT151" s="212" t="s">
        <v>120</v>
      </c>
      <c r="AU151" s="212" t="s">
        <v>81</v>
      </c>
      <c r="AY151" s="18" t="s">
        <v>117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8" t="s">
        <v>77</v>
      </c>
      <c r="BK151" s="213">
        <f>ROUND(I151*H151,2)</f>
        <v>0</v>
      </c>
      <c r="BL151" s="18" t="s">
        <v>213</v>
      </c>
      <c r="BM151" s="212" t="s">
        <v>236</v>
      </c>
    </row>
    <row r="152" spans="1:47" s="2" customFormat="1" ht="12">
      <c r="A152" s="39"/>
      <c r="B152" s="40"/>
      <c r="C152" s="41"/>
      <c r="D152" s="214" t="s">
        <v>127</v>
      </c>
      <c r="E152" s="41"/>
      <c r="F152" s="215" t="s">
        <v>237</v>
      </c>
      <c r="G152" s="41"/>
      <c r="H152" s="41"/>
      <c r="I152" s="216"/>
      <c r="J152" s="41"/>
      <c r="K152" s="41"/>
      <c r="L152" s="45"/>
      <c r="M152" s="217"/>
      <c r="N152" s="218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127</v>
      </c>
      <c r="AU152" s="18" t="s">
        <v>81</v>
      </c>
    </row>
    <row r="153" spans="1:47" s="2" customFormat="1" ht="12">
      <c r="A153" s="39"/>
      <c r="B153" s="40"/>
      <c r="C153" s="41"/>
      <c r="D153" s="219" t="s">
        <v>129</v>
      </c>
      <c r="E153" s="41"/>
      <c r="F153" s="220" t="s">
        <v>238</v>
      </c>
      <c r="G153" s="41"/>
      <c r="H153" s="41"/>
      <c r="I153" s="216"/>
      <c r="J153" s="41"/>
      <c r="K153" s="41"/>
      <c r="L153" s="45"/>
      <c r="M153" s="217"/>
      <c r="N153" s="218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129</v>
      </c>
      <c r="AU153" s="18" t="s">
        <v>81</v>
      </c>
    </row>
    <row r="154" spans="1:65" s="2" customFormat="1" ht="16.5" customHeight="1">
      <c r="A154" s="39"/>
      <c r="B154" s="40"/>
      <c r="C154" s="201" t="s">
        <v>239</v>
      </c>
      <c r="D154" s="201" t="s">
        <v>120</v>
      </c>
      <c r="E154" s="202" t="s">
        <v>240</v>
      </c>
      <c r="F154" s="203" t="s">
        <v>241</v>
      </c>
      <c r="G154" s="204" t="s">
        <v>156</v>
      </c>
      <c r="H154" s="205">
        <v>10</v>
      </c>
      <c r="I154" s="206"/>
      <c r="J154" s="207">
        <f>ROUND(I154*H154,2)</f>
        <v>0</v>
      </c>
      <c r="K154" s="203" t="s">
        <v>124</v>
      </c>
      <c r="L154" s="45"/>
      <c r="M154" s="208" t="s">
        <v>19</v>
      </c>
      <c r="N154" s="209" t="s">
        <v>43</v>
      </c>
      <c r="O154" s="85"/>
      <c r="P154" s="210">
        <f>O154*H154</f>
        <v>0</v>
      </c>
      <c r="Q154" s="210">
        <v>0.00197</v>
      </c>
      <c r="R154" s="210">
        <f>Q154*H154</f>
        <v>0.0197</v>
      </c>
      <c r="S154" s="210">
        <v>0</v>
      </c>
      <c r="T154" s="21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2" t="s">
        <v>213</v>
      </c>
      <c r="AT154" s="212" t="s">
        <v>120</v>
      </c>
      <c r="AU154" s="212" t="s">
        <v>81</v>
      </c>
      <c r="AY154" s="18" t="s">
        <v>117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8" t="s">
        <v>77</v>
      </c>
      <c r="BK154" s="213">
        <f>ROUND(I154*H154,2)</f>
        <v>0</v>
      </c>
      <c r="BL154" s="18" t="s">
        <v>213</v>
      </c>
      <c r="BM154" s="212" t="s">
        <v>242</v>
      </c>
    </row>
    <row r="155" spans="1:47" s="2" customFormat="1" ht="12">
      <c r="A155" s="39"/>
      <c r="B155" s="40"/>
      <c r="C155" s="41"/>
      <c r="D155" s="214" t="s">
        <v>127</v>
      </c>
      <c r="E155" s="41"/>
      <c r="F155" s="215" t="s">
        <v>243</v>
      </c>
      <c r="G155" s="41"/>
      <c r="H155" s="41"/>
      <c r="I155" s="216"/>
      <c r="J155" s="41"/>
      <c r="K155" s="41"/>
      <c r="L155" s="45"/>
      <c r="M155" s="217"/>
      <c r="N155" s="218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127</v>
      </c>
      <c r="AU155" s="18" t="s">
        <v>81</v>
      </c>
    </row>
    <row r="156" spans="1:47" s="2" customFormat="1" ht="12">
      <c r="A156" s="39"/>
      <c r="B156" s="40"/>
      <c r="C156" s="41"/>
      <c r="D156" s="219" t="s">
        <v>129</v>
      </c>
      <c r="E156" s="41"/>
      <c r="F156" s="220" t="s">
        <v>244</v>
      </c>
      <c r="G156" s="41"/>
      <c r="H156" s="41"/>
      <c r="I156" s="216"/>
      <c r="J156" s="41"/>
      <c r="K156" s="41"/>
      <c r="L156" s="45"/>
      <c r="M156" s="217"/>
      <c r="N156" s="218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129</v>
      </c>
      <c r="AU156" s="18" t="s">
        <v>81</v>
      </c>
    </row>
    <row r="157" spans="1:65" s="2" customFormat="1" ht="16.5" customHeight="1">
      <c r="A157" s="39"/>
      <c r="B157" s="40"/>
      <c r="C157" s="201" t="s">
        <v>245</v>
      </c>
      <c r="D157" s="201" t="s">
        <v>120</v>
      </c>
      <c r="E157" s="202" t="s">
        <v>246</v>
      </c>
      <c r="F157" s="203" t="s">
        <v>247</v>
      </c>
      <c r="G157" s="204" t="s">
        <v>156</v>
      </c>
      <c r="H157" s="205">
        <v>457</v>
      </c>
      <c r="I157" s="206"/>
      <c r="J157" s="207">
        <f>ROUND(I157*H157,2)</f>
        <v>0</v>
      </c>
      <c r="K157" s="203" t="s">
        <v>124</v>
      </c>
      <c r="L157" s="45"/>
      <c r="M157" s="208" t="s">
        <v>19</v>
      </c>
      <c r="N157" s="209" t="s">
        <v>43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2" t="s">
        <v>213</v>
      </c>
      <c r="AT157" s="212" t="s">
        <v>120</v>
      </c>
      <c r="AU157" s="212" t="s">
        <v>81</v>
      </c>
      <c r="AY157" s="18" t="s">
        <v>117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8" t="s">
        <v>77</v>
      </c>
      <c r="BK157" s="213">
        <f>ROUND(I157*H157,2)</f>
        <v>0</v>
      </c>
      <c r="BL157" s="18" t="s">
        <v>213</v>
      </c>
      <c r="BM157" s="212" t="s">
        <v>248</v>
      </c>
    </row>
    <row r="158" spans="1:47" s="2" customFormat="1" ht="12">
      <c r="A158" s="39"/>
      <c r="B158" s="40"/>
      <c r="C158" s="41"/>
      <c r="D158" s="214" t="s">
        <v>127</v>
      </c>
      <c r="E158" s="41"/>
      <c r="F158" s="215" t="s">
        <v>249</v>
      </c>
      <c r="G158" s="41"/>
      <c r="H158" s="41"/>
      <c r="I158" s="216"/>
      <c r="J158" s="41"/>
      <c r="K158" s="41"/>
      <c r="L158" s="45"/>
      <c r="M158" s="217"/>
      <c r="N158" s="218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127</v>
      </c>
      <c r="AU158" s="18" t="s">
        <v>81</v>
      </c>
    </row>
    <row r="159" spans="1:47" s="2" customFormat="1" ht="12">
      <c r="A159" s="39"/>
      <c r="B159" s="40"/>
      <c r="C159" s="41"/>
      <c r="D159" s="219" t="s">
        <v>129</v>
      </c>
      <c r="E159" s="41"/>
      <c r="F159" s="220" t="s">
        <v>250</v>
      </c>
      <c r="G159" s="41"/>
      <c r="H159" s="41"/>
      <c r="I159" s="216"/>
      <c r="J159" s="41"/>
      <c r="K159" s="41"/>
      <c r="L159" s="45"/>
      <c r="M159" s="217"/>
      <c r="N159" s="218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129</v>
      </c>
      <c r="AU159" s="18" t="s">
        <v>81</v>
      </c>
    </row>
    <row r="160" spans="1:65" s="2" customFormat="1" ht="16.5" customHeight="1">
      <c r="A160" s="39"/>
      <c r="B160" s="40"/>
      <c r="C160" s="201" t="s">
        <v>251</v>
      </c>
      <c r="D160" s="201" t="s">
        <v>120</v>
      </c>
      <c r="E160" s="202" t="s">
        <v>252</v>
      </c>
      <c r="F160" s="203" t="s">
        <v>253</v>
      </c>
      <c r="G160" s="204" t="s">
        <v>156</v>
      </c>
      <c r="H160" s="205">
        <v>10</v>
      </c>
      <c r="I160" s="206"/>
      <c r="J160" s="207">
        <f>ROUND(I160*H160,2)</f>
        <v>0</v>
      </c>
      <c r="K160" s="203" t="s">
        <v>124</v>
      </c>
      <c r="L160" s="45"/>
      <c r="M160" s="208" t="s">
        <v>19</v>
      </c>
      <c r="N160" s="209" t="s">
        <v>43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2" t="s">
        <v>213</v>
      </c>
      <c r="AT160" s="212" t="s">
        <v>120</v>
      </c>
      <c r="AU160" s="212" t="s">
        <v>81</v>
      </c>
      <c r="AY160" s="18" t="s">
        <v>117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8" t="s">
        <v>77</v>
      </c>
      <c r="BK160" s="213">
        <f>ROUND(I160*H160,2)</f>
        <v>0</v>
      </c>
      <c r="BL160" s="18" t="s">
        <v>213</v>
      </c>
      <c r="BM160" s="212" t="s">
        <v>254</v>
      </c>
    </row>
    <row r="161" spans="1:47" s="2" customFormat="1" ht="12">
      <c r="A161" s="39"/>
      <c r="B161" s="40"/>
      <c r="C161" s="41"/>
      <c r="D161" s="214" t="s">
        <v>127</v>
      </c>
      <c r="E161" s="41"/>
      <c r="F161" s="215" t="s">
        <v>255</v>
      </c>
      <c r="G161" s="41"/>
      <c r="H161" s="41"/>
      <c r="I161" s="216"/>
      <c r="J161" s="41"/>
      <c r="K161" s="41"/>
      <c r="L161" s="45"/>
      <c r="M161" s="217"/>
      <c r="N161" s="218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127</v>
      </c>
      <c r="AU161" s="18" t="s">
        <v>81</v>
      </c>
    </row>
    <row r="162" spans="1:47" s="2" customFormat="1" ht="12">
      <c r="A162" s="39"/>
      <c r="B162" s="40"/>
      <c r="C162" s="41"/>
      <c r="D162" s="219" t="s">
        <v>129</v>
      </c>
      <c r="E162" s="41"/>
      <c r="F162" s="220" t="s">
        <v>256</v>
      </c>
      <c r="G162" s="41"/>
      <c r="H162" s="41"/>
      <c r="I162" s="216"/>
      <c r="J162" s="41"/>
      <c r="K162" s="41"/>
      <c r="L162" s="45"/>
      <c r="M162" s="217"/>
      <c r="N162" s="218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129</v>
      </c>
      <c r="AU162" s="18" t="s">
        <v>81</v>
      </c>
    </row>
    <row r="163" spans="1:65" s="2" customFormat="1" ht="21.75" customHeight="1">
      <c r="A163" s="39"/>
      <c r="B163" s="40"/>
      <c r="C163" s="201" t="s">
        <v>7</v>
      </c>
      <c r="D163" s="201" t="s">
        <v>120</v>
      </c>
      <c r="E163" s="202" t="s">
        <v>257</v>
      </c>
      <c r="F163" s="203" t="s">
        <v>258</v>
      </c>
      <c r="G163" s="204" t="s">
        <v>156</v>
      </c>
      <c r="H163" s="205">
        <v>197</v>
      </c>
      <c r="I163" s="206"/>
      <c r="J163" s="207">
        <f>ROUND(I163*H163,2)</f>
        <v>0</v>
      </c>
      <c r="K163" s="203" t="s">
        <v>124</v>
      </c>
      <c r="L163" s="45"/>
      <c r="M163" s="208" t="s">
        <v>19</v>
      </c>
      <c r="N163" s="209" t="s">
        <v>43</v>
      </c>
      <c r="O163" s="85"/>
      <c r="P163" s="210">
        <f>O163*H163</f>
        <v>0</v>
      </c>
      <c r="Q163" s="210">
        <v>7E-05</v>
      </c>
      <c r="R163" s="210">
        <f>Q163*H163</f>
        <v>0.013789999999999998</v>
      </c>
      <c r="S163" s="210">
        <v>0</v>
      </c>
      <c r="T163" s="21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2" t="s">
        <v>213</v>
      </c>
      <c r="AT163" s="212" t="s">
        <v>120</v>
      </c>
      <c r="AU163" s="212" t="s">
        <v>81</v>
      </c>
      <c r="AY163" s="18" t="s">
        <v>117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8" t="s">
        <v>77</v>
      </c>
      <c r="BK163" s="213">
        <f>ROUND(I163*H163,2)</f>
        <v>0</v>
      </c>
      <c r="BL163" s="18" t="s">
        <v>213</v>
      </c>
      <c r="BM163" s="212" t="s">
        <v>259</v>
      </c>
    </row>
    <row r="164" spans="1:47" s="2" customFormat="1" ht="12">
      <c r="A164" s="39"/>
      <c r="B164" s="40"/>
      <c r="C164" s="41"/>
      <c r="D164" s="214" t="s">
        <v>127</v>
      </c>
      <c r="E164" s="41"/>
      <c r="F164" s="215" t="s">
        <v>260</v>
      </c>
      <c r="G164" s="41"/>
      <c r="H164" s="41"/>
      <c r="I164" s="216"/>
      <c r="J164" s="41"/>
      <c r="K164" s="41"/>
      <c r="L164" s="45"/>
      <c r="M164" s="217"/>
      <c r="N164" s="218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127</v>
      </c>
      <c r="AU164" s="18" t="s">
        <v>81</v>
      </c>
    </row>
    <row r="165" spans="1:47" s="2" customFormat="1" ht="12">
      <c r="A165" s="39"/>
      <c r="B165" s="40"/>
      <c r="C165" s="41"/>
      <c r="D165" s="219" t="s">
        <v>129</v>
      </c>
      <c r="E165" s="41"/>
      <c r="F165" s="220" t="s">
        <v>261</v>
      </c>
      <c r="G165" s="41"/>
      <c r="H165" s="41"/>
      <c r="I165" s="216"/>
      <c r="J165" s="41"/>
      <c r="K165" s="41"/>
      <c r="L165" s="45"/>
      <c r="M165" s="217"/>
      <c r="N165" s="218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129</v>
      </c>
      <c r="AU165" s="18" t="s">
        <v>81</v>
      </c>
    </row>
    <row r="166" spans="1:51" s="13" customFormat="1" ht="12">
      <c r="A166" s="13"/>
      <c r="B166" s="221"/>
      <c r="C166" s="222"/>
      <c r="D166" s="214" t="s">
        <v>131</v>
      </c>
      <c r="E166" s="223" t="s">
        <v>19</v>
      </c>
      <c r="F166" s="224" t="s">
        <v>262</v>
      </c>
      <c r="G166" s="222"/>
      <c r="H166" s="225">
        <v>197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131</v>
      </c>
      <c r="AU166" s="231" t="s">
        <v>81</v>
      </c>
      <c r="AV166" s="13" t="s">
        <v>81</v>
      </c>
      <c r="AW166" s="13" t="s">
        <v>31</v>
      </c>
      <c r="AX166" s="13" t="s">
        <v>77</v>
      </c>
      <c r="AY166" s="231" t="s">
        <v>117</v>
      </c>
    </row>
    <row r="167" spans="1:65" s="2" customFormat="1" ht="24.15" customHeight="1">
      <c r="A167" s="39"/>
      <c r="B167" s="40"/>
      <c r="C167" s="201" t="s">
        <v>263</v>
      </c>
      <c r="D167" s="201" t="s">
        <v>120</v>
      </c>
      <c r="E167" s="202" t="s">
        <v>264</v>
      </c>
      <c r="F167" s="203" t="s">
        <v>265</v>
      </c>
      <c r="G167" s="204" t="s">
        <v>156</v>
      </c>
      <c r="H167" s="205">
        <v>63</v>
      </c>
      <c r="I167" s="206"/>
      <c r="J167" s="207">
        <f>ROUND(I167*H167,2)</f>
        <v>0</v>
      </c>
      <c r="K167" s="203" t="s">
        <v>124</v>
      </c>
      <c r="L167" s="45"/>
      <c r="M167" s="208" t="s">
        <v>19</v>
      </c>
      <c r="N167" s="209" t="s">
        <v>43</v>
      </c>
      <c r="O167" s="85"/>
      <c r="P167" s="210">
        <f>O167*H167</f>
        <v>0</v>
      </c>
      <c r="Q167" s="210">
        <v>0.00016</v>
      </c>
      <c r="R167" s="210">
        <f>Q167*H167</f>
        <v>0.01008</v>
      </c>
      <c r="S167" s="210">
        <v>0</v>
      </c>
      <c r="T167" s="21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2" t="s">
        <v>213</v>
      </c>
      <c r="AT167" s="212" t="s">
        <v>120</v>
      </c>
      <c r="AU167" s="212" t="s">
        <v>81</v>
      </c>
      <c r="AY167" s="18" t="s">
        <v>117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8" t="s">
        <v>77</v>
      </c>
      <c r="BK167" s="213">
        <f>ROUND(I167*H167,2)</f>
        <v>0</v>
      </c>
      <c r="BL167" s="18" t="s">
        <v>213</v>
      </c>
      <c r="BM167" s="212" t="s">
        <v>266</v>
      </c>
    </row>
    <row r="168" spans="1:47" s="2" customFormat="1" ht="12">
      <c r="A168" s="39"/>
      <c r="B168" s="40"/>
      <c r="C168" s="41"/>
      <c r="D168" s="214" t="s">
        <v>127</v>
      </c>
      <c r="E168" s="41"/>
      <c r="F168" s="215" t="s">
        <v>267</v>
      </c>
      <c r="G168" s="41"/>
      <c r="H168" s="41"/>
      <c r="I168" s="216"/>
      <c r="J168" s="41"/>
      <c r="K168" s="41"/>
      <c r="L168" s="45"/>
      <c r="M168" s="217"/>
      <c r="N168" s="218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127</v>
      </c>
      <c r="AU168" s="18" t="s">
        <v>81</v>
      </c>
    </row>
    <row r="169" spans="1:47" s="2" customFormat="1" ht="12">
      <c r="A169" s="39"/>
      <c r="B169" s="40"/>
      <c r="C169" s="41"/>
      <c r="D169" s="219" t="s">
        <v>129</v>
      </c>
      <c r="E169" s="41"/>
      <c r="F169" s="220" t="s">
        <v>268</v>
      </c>
      <c r="G169" s="41"/>
      <c r="H169" s="41"/>
      <c r="I169" s="216"/>
      <c r="J169" s="41"/>
      <c r="K169" s="41"/>
      <c r="L169" s="45"/>
      <c r="M169" s="217"/>
      <c r="N169" s="218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129</v>
      </c>
      <c r="AU169" s="18" t="s">
        <v>81</v>
      </c>
    </row>
    <row r="170" spans="1:51" s="13" customFormat="1" ht="12">
      <c r="A170" s="13"/>
      <c r="B170" s="221"/>
      <c r="C170" s="222"/>
      <c r="D170" s="214" t="s">
        <v>131</v>
      </c>
      <c r="E170" s="223" t="s">
        <v>19</v>
      </c>
      <c r="F170" s="224" t="s">
        <v>269</v>
      </c>
      <c r="G170" s="222"/>
      <c r="H170" s="225">
        <v>63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131</v>
      </c>
      <c r="AU170" s="231" t="s">
        <v>81</v>
      </c>
      <c r="AV170" s="13" t="s">
        <v>81</v>
      </c>
      <c r="AW170" s="13" t="s">
        <v>31</v>
      </c>
      <c r="AX170" s="13" t="s">
        <v>77</v>
      </c>
      <c r="AY170" s="231" t="s">
        <v>117</v>
      </c>
    </row>
    <row r="171" spans="1:65" s="2" customFormat="1" ht="16.5" customHeight="1">
      <c r="A171" s="39"/>
      <c r="B171" s="40"/>
      <c r="C171" s="201" t="s">
        <v>270</v>
      </c>
      <c r="D171" s="201" t="s">
        <v>120</v>
      </c>
      <c r="E171" s="202" t="s">
        <v>271</v>
      </c>
      <c r="F171" s="203" t="s">
        <v>272</v>
      </c>
      <c r="G171" s="204" t="s">
        <v>176</v>
      </c>
      <c r="H171" s="205">
        <v>0.328</v>
      </c>
      <c r="I171" s="206"/>
      <c r="J171" s="207">
        <f>ROUND(I171*H171,2)</f>
        <v>0</v>
      </c>
      <c r="K171" s="203" t="s">
        <v>124</v>
      </c>
      <c r="L171" s="45"/>
      <c r="M171" s="208" t="s">
        <v>19</v>
      </c>
      <c r="N171" s="209" t="s">
        <v>43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2" t="s">
        <v>213</v>
      </c>
      <c r="AT171" s="212" t="s">
        <v>120</v>
      </c>
      <c r="AU171" s="212" t="s">
        <v>81</v>
      </c>
      <c r="AY171" s="18" t="s">
        <v>117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8" t="s">
        <v>77</v>
      </c>
      <c r="BK171" s="213">
        <f>ROUND(I171*H171,2)</f>
        <v>0</v>
      </c>
      <c r="BL171" s="18" t="s">
        <v>213</v>
      </c>
      <c r="BM171" s="212" t="s">
        <v>273</v>
      </c>
    </row>
    <row r="172" spans="1:47" s="2" customFormat="1" ht="12">
      <c r="A172" s="39"/>
      <c r="B172" s="40"/>
      <c r="C172" s="41"/>
      <c r="D172" s="214" t="s">
        <v>127</v>
      </c>
      <c r="E172" s="41"/>
      <c r="F172" s="215" t="s">
        <v>274</v>
      </c>
      <c r="G172" s="41"/>
      <c r="H172" s="41"/>
      <c r="I172" s="216"/>
      <c r="J172" s="41"/>
      <c r="K172" s="41"/>
      <c r="L172" s="45"/>
      <c r="M172" s="217"/>
      <c r="N172" s="218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127</v>
      </c>
      <c r="AU172" s="18" t="s">
        <v>81</v>
      </c>
    </row>
    <row r="173" spans="1:47" s="2" customFormat="1" ht="12">
      <c r="A173" s="39"/>
      <c r="B173" s="40"/>
      <c r="C173" s="41"/>
      <c r="D173" s="219" t="s">
        <v>129</v>
      </c>
      <c r="E173" s="41"/>
      <c r="F173" s="220" t="s">
        <v>275</v>
      </c>
      <c r="G173" s="41"/>
      <c r="H173" s="41"/>
      <c r="I173" s="216"/>
      <c r="J173" s="41"/>
      <c r="K173" s="41"/>
      <c r="L173" s="45"/>
      <c r="M173" s="217"/>
      <c r="N173" s="218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129</v>
      </c>
      <c r="AU173" s="18" t="s">
        <v>81</v>
      </c>
    </row>
    <row r="174" spans="1:65" s="2" customFormat="1" ht="16.5" customHeight="1">
      <c r="A174" s="39"/>
      <c r="B174" s="40"/>
      <c r="C174" s="201" t="s">
        <v>276</v>
      </c>
      <c r="D174" s="201" t="s">
        <v>120</v>
      </c>
      <c r="E174" s="202" t="s">
        <v>277</v>
      </c>
      <c r="F174" s="203" t="s">
        <v>278</v>
      </c>
      <c r="G174" s="204" t="s">
        <v>176</v>
      </c>
      <c r="H174" s="205">
        <v>0.328</v>
      </c>
      <c r="I174" s="206"/>
      <c r="J174" s="207">
        <f>ROUND(I174*H174,2)</f>
        <v>0</v>
      </c>
      <c r="K174" s="203" t="s">
        <v>124</v>
      </c>
      <c r="L174" s="45"/>
      <c r="M174" s="208" t="s">
        <v>19</v>
      </c>
      <c r="N174" s="209" t="s">
        <v>43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2" t="s">
        <v>213</v>
      </c>
      <c r="AT174" s="212" t="s">
        <v>120</v>
      </c>
      <c r="AU174" s="212" t="s">
        <v>81</v>
      </c>
      <c r="AY174" s="18" t="s">
        <v>117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8" t="s">
        <v>77</v>
      </c>
      <c r="BK174" s="213">
        <f>ROUND(I174*H174,2)</f>
        <v>0</v>
      </c>
      <c r="BL174" s="18" t="s">
        <v>213</v>
      </c>
      <c r="BM174" s="212" t="s">
        <v>279</v>
      </c>
    </row>
    <row r="175" spans="1:47" s="2" customFormat="1" ht="12">
      <c r="A175" s="39"/>
      <c r="B175" s="40"/>
      <c r="C175" s="41"/>
      <c r="D175" s="214" t="s">
        <v>127</v>
      </c>
      <c r="E175" s="41"/>
      <c r="F175" s="215" t="s">
        <v>280</v>
      </c>
      <c r="G175" s="41"/>
      <c r="H175" s="41"/>
      <c r="I175" s="216"/>
      <c r="J175" s="41"/>
      <c r="K175" s="41"/>
      <c r="L175" s="45"/>
      <c r="M175" s="217"/>
      <c r="N175" s="218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127</v>
      </c>
      <c r="AU175" s="18" t="s">
        <v>81</v>
      </c>
    </row>
    <row r="176" spans="1:47" s="2" customFormat="1" ht="12">
      <c r="A176" s="39"/>
      <c r="B176" s="40"/>
      <c r="C176" s="41"/>
      <c r="D176" s="219" t="s">
        <v>129</v>
      </c>
      <c r="E176" s="41"/>
      <c r="F176" s="220" t="s">
        <v>281</v>
      </c>
      <c r="G176" s="41"/>
      <c r="H176" s="41"/>
      <c r="I176" s="216"/>
      <c r="J176" s="41"/>
      <c r="K176" s="41"/>
      <c r="L176" s="45"/>
      <c r="M176" s="217"/>
      <c r="N176" s="218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129</v>
      </c>
      <c r="AU176" s="18" t="s">
        <v>81</v>
      </c>
    </row>
    <row r="177" spans="1:65" s="2" customFormat="1" ht="16.5" customHeight="1">
      <c r="A177" s="39"/>
      <c r="B177" s="40"/>
      <c r="C177" s="201" t="s">
        <v>282</v>
      </c>
      <c r="D177" s="201" t="s">
        <v>120</v>
      </c>
      <c r="E177" s="202" t="s">
        <v>120</v>
      </c>
      <c r="F177" s="203" t="s">
        <v>283</v>
      </c>
      <c r="G177" s="204" t="s">
        <v>284</v>
      </c>
      <c r="H177" s="205">
        <v>1</v>
      </c>
      <c r="I177" s="206"/>
      <c r="J177" s="207">
        <f>ROUND(I177*H177,2)</f>
        <v>0</v>
      </c>
      <c r="K177" s="203" t="s">
        <v>19</v>
      </c>
      <c r="L177" s="45"/>
      <c r="M177" s="208" t="s">
        <v>19</v>
      </c>
      <c r="N177" s="209" t="s">
        <v>43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2" t="s">
        <v>213</v>
      </c>
      <c r="AT177" s="212" t="s">
        <v>120</v>
      </c>
      <c r="AU177" s="212" t="s">
        <v>81</v>
      </c>
      <c r="AY177" s="18" t="s">
        <v>117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8" t="s">
        <v>77</v>
      </c>
      <c r="BK177" s="213">
        <f>ROUND(I177*H177,2)</f>
        <v>0</v>
      </c>
      <c r="BL177" s="18" t="s">
        <v>213</v>
      </c>
      <c r="BM177" s="212" t="s">
        <v>285</v>
      </c>
    </row>
    <row r="178" spans="1:47" s="2" customFormat="1" ht="12">
      <c r="A178" s="39"/>
      <c r="B178" s="40"/>
      <c r="C178" s="41"/>
      <c r="D178" s="214" t="s">
        <v>127</v>
      </c>
      <c r="E178" s="41"/>
      <c r="F178" s="215" t="s">
        <v>283</v>
      </c>
      <c r="G178" s="41"/>
      <c r="H178" s="41"/>
      <c r="I178" s="216"/>
      <c r="J178" s="41"/>
      <c r="K178" s="41"/>
      <c r="L178" s="45"/>
      <c r="M178" s="217"/>
      <c r="N178" s="218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127</v>
      </c>
      <c r="AU178" s="18" t="s">
        <v>81</v>
      </c>
    </row>
    <row r="179" spans="1:65" s="2" customFormat="1" ht="16.5" customHeight="1">
      <c r="A179" s="39"/>
      <c r="B179" s="40"/>
      <c r="C179" s="201" t="s">
        <v>286</v>
      </c>
      <c r="D179" s="201" t="s">
        <v>120</v>
      </c>
      <c r="E179" s="202" t="s">
        <v>287</v>
      </c>
      <c r="F179" s="203" t="s">
        <v>288</v>
      </c>
      <c r="G179" s="204" t="s">
        <v>284</v>
      </c>
      <c r="H179" s="205">
        <v>1</v>
      </c>
      <c r="I179" s="206"/>
      <c r="J179" s="207">
        <f>ROUND(I179*H179,2)</f>
        <v>0</v>
      </c>
      <c r="K179" s="203" t="s">
        <v>19</v>
      </c>
      <c r="L179" s="45"/>
      <c r="M179" s="208" t="s">
        <v>19</v>
      </c>
      <c r="N179" s="209" t="s">
        <v>43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2" t="s">
        <v>213</v>
      </c>
      <c r="AT179" s="212" t="s">
        <v>120</v>
      </c>
      <c r="AU179" s="212" t="s">
        <v>81</v>
      </c>
      <c r="AY179" s="18" t="s">
        <v>117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8" t="s">
        <v>77</v>
      </c>
      <c r="BK179" s="213">
        <f>ROUND(I179*H179,2)</f>
        <v>0</v>
      </c>
      <c r="BL179" s="18" t="s">
        <v>213</v>
      </c>
      <c r="BM179" s="212" t="s">
        <v>289</v>
      </c>
    </row>
    <row r="180" spans="1:47" s="2" customFormat="1" ht="12">
      <c r="A180" s="39"/>
      <c r="B180" s="40"/>
      <c r="C180" s="41"/>
      <c r="D180" s="214" t="s">
        <v>127</v>
      </c>
      <c r="E180" s="41"/>
      <c r="F180" s="215" t="s">
        <v>288</v>
      </c>
      <c r="G180" s="41"/>
      <c r="H180" s="41"/>
      <c r="I180" s="216"/>
      <c r="J180" s="41"/>
      <c r="K180" s="41"/>
      <c r="L180" s="45"/>
      <c r="M180" s="217"/>
      <c r="N180" s="218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127</v>
      </c>
      <c r="AU180" s="18" t="s">
        <v>81</v>
      </c>
    </row>
    <row r="181" spans="1:63" s="12" customFormat="1" ht="22.8" customHeight="1">
      <c r="A181" s="12"/>
      <c r="B181" s="185"/>
      <c r="C181" s="186"/>
      <c r="D181" s="187" t="s">
        <v>71</v>
      </c>
      <c r="E181" s="199" t="s">
        <v>290</v>
      </c>
      <c r="F181" s="199" t="s">
        <v>291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SUM(P182:P240)</f>
        <v>0</v>
      </c>
      <c r="Q181" s="193"/>
      <c r="R181" s="194">
        <f>SUM(R182:R240)</f>
        <v>0.08542999999999999</v>
      </c>
      <c r="S181" s="193"/>
      <c r="T181" s="195">
        <f>SUM(T182:T240)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6" t="s">
        <v>81</v>
      </c>
      <c r="AT181" s="197" t="s">
        <v>71</v>
      </c>
      <c r="AU181" s="197" t="s">
        <v>77</v>
      </c>
      <c r="AY181" s="196" t="s">
        <v>117</v>
      </c>
      <c r="BK181" s="198">
        <f>SUM(BK182:BK240)</f>
        <v>0</v>
      </c>
    </row>
    <row r="182" spans="1:65" s="2" customFormat="1" ht="16.5" customHeight="1">
      <c r="A182" s="39"/>
      <c r="B182" s="40"/>
      <c r="C182" s="201" t="s">
        <v>292</v>
      </c>
      <c r="D182" s="201" t="s">
        <v>120</v>
      </c>
      <c r="E182" s="202" t="s">
        <v>293</v>
      </c>
      <c r="F182" s="203" t="s">
        <v>294</v>
      </c>
      <c r="G182" s="204" t="s">
        <v>295</v>
      </c>
      <c r="H182" s="205">
        <v>1</v>
      </c>
      <c r="I182" s="206"/>
      <c r="J182" s="207">
        <f>ROUND(I182*H182,2)</f>
        <v>0</v>
      </c>
      <c r="K182" s="203" t="s">
        <v>124</v>
      </c>
      <c r="L182" s="45"/>
      <c r="M182" s="208" t="s">
        <v>19</v>
      </c>
      <c r="N182" s="209" t="s">
        <v>43</v>
      </c>
      <c r="O182" s="85"/>
      <c r="P182" s="210">
        <f>O182*H182</f>
        <v>0</v>
      </c>
      <c r="Q182" s="210">
        <v>0.00024</v>
      </c>
      <c r="R182" s="210">
        <f>Q182*H182</f>
        <v>0.00024</v>
      </c>
      <c r="S182" s="210">
        <v>0</v>
      </c>
      <c r="T182" s="21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2" t="s">
        <v>213</v>
      </c>
      <c r="AT182" s="212" t="s">
        <v>120</v>
      </c>
      <c r="AU182" s="212" t="s">
        <v>81</v>
      </c>
      <c r="AY182" s="18" t="s">
        <v>117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8" t="s">
        <v>77</v>
      </c>
      <c r="BK182" s="213">
        <f>ROUND(I182*H182,2)</f>
        <v>0</v>
      </c>
      <c r="BL182" s="18" t="s">
        <v>213</v>
      </c>
      <c r="BM182" s="212" t="s">
        <v>296</v>
      </c>
    </row>
    <row r="183" spans="1:47" s="2" customFormat="1" ht="12">
      <c r="A183" s="39"/>
      <c r="B183" s="40"/>
      <c r="C183" s="41"/>
      <c r="D183" s="214" t="s">
        <v>127</v>
      </c>
      <c r="E183" s="41"/>
      <c r="F183" s="215" t="s">
        <v>297</v>
      </c>
      <c r="G183" s="41"/>
      <c r="H183" s="41"/>
      <c r="I183" s="216"/>
      <c r="J183" s="41"/>
      <c r="K183" s="41"/>
      <c r="L183" s="45"/>
      <c r="M183" s="217"/>
      <c r="N183" s="218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127</v>
      </c>
      <c r="AU183" s="18" t="s">
        <v>81</v>
      </c>
    </row>
    <row r="184" spans="1:47" s="2" customFormat="1" ht="12">
      <c r="A184" s="39"/>
      <c r="B184" s="40"/>
      <c r="C184" s="41"/>
      <c r="D184" s="219" t="s">
        <v>129</v>
      </c>
      <c r="E184" s="41"/>
      <c r="F184" s="220" t="s">
        <v>298</v>
      </c>
      <c r="G184" s="41"/>
      <c r="H184" s="41"/>
      <c r="I184" s="216"/>
      <c r="J184" s="41"/>
      <c r="K184" s="41"/>
      <c r="L184" s="45"/>
      <c r="M184" s="217"/>
      <c r="N184" s="218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129</v>
      </c>
      <c r="AU184" s="18" t="s">
        <v>81</v>
      </c>
    </row>
    <row r="185" spans="1:65" s="2" customFormat="1" ht="16.5" customHeight="1">
      <c r="A185" s="39"/>
      <c r="B185" s="40"/>
      <c r="C185" s="232" t="s">
        <v>299</v>
      </c>
      <c r="D185" s="232" t="s">
        <v>300</v>
      </c>
      <c r="E185" s="233" t="s">
        <v>301</v>
      </c>
      <c r="F185" s="234" t="s">
        <v>302</v>
      </c>
      <c r="G185" s="235" t="s">
        <v>295</v>
      </c>
      <c r="H185" s="236">
        <v>1</v>
      </c>
      <c r="I185" s="237"/>
      <c r="J185" s="238">
        <f>ROUND(I185*H185,2)</f>
        <v>0</v>
      </c>
      <c r="K185" s="234" t="s">
        <v>19</v>
      </c>
      <c r="L185" s="239"/>
      <c r="M185" s="240" t="s">
        <v>19</v>
      </c>
      <c r="N185" s="241" t="s">
        <v>43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2" t="s">
        <v>303</v>
      </c>
      <c r="AT185" s="212" t="s">
        <v>300</v>
      </c>
      <c r="AU185" s="212" t="s">
        <v>81</v>
      </c>
      <c r="AY185" s="18" t="s">
        <v>117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8" t="s">
        <v>77</v>
      </c>
      <c r="BK185" s="213">
        <f>ROUND(I185*H185,2)</f>
        <v>0</v>
      </c>
      <c r="BL185" s="18" t="s">
        <v>213</v>
      </c>
      <c r="BM185" s="212" t="s">
        <v>304</v>
      </c>
    </row>
    <row r="186" spans="1:47" s="2" customFormat="1" ht="12">
      <c r="A186" s="39"/>
      <c r="B186" s="40"/>
      <c r="C186" s="41"/>
      <c r="D186" s="214" t="s">
        <v>127</v>
      </c>
      <c r="E186" s="41"/>
      <c r="F186" s="215" t="s">
        <v>302</v>
      </c>
      <c r="G186" s="41"/>
      <c r="H186" s="41"/>
      <c r="I186" s="216"/>
      <c r="J186" s="41"/>
      <c r="K186" s="41"/>
      <c r="L186" s="45"/>
      <c r="M186" s="217"/>
      <c r="N186" s="218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127</v>
      </c>
      <c r="AU186" s="18" t="s">
        <v>81</v>
      </c>
    </row>
    <row r="187" spans="1:65" s="2" customFormat="1" ht="16.5" customHeight="1">
      <c r="A187" s="39"/>
      <c r="B187" s="40"/>
      <c r="C187" s="201" t="s">
        <v>305</v>
      </c>
      <c r="D187" s="201" t="s">
        <v>120</v>
      </c>
      <c r="E187" s="202" t="s">
        <v>306</v>
      </c>
      <c r="F187" s="203" t="s">
        <v>307</v>
      </c>
      <c r="G187" s="204" t="s">
        <v>308</v>
      </c>
      <c r="H187" s="205">
        <v>2</v>
      </c>
      <c r="I187" s="206"/>
      <c r="J187" s="207">
        <f>ROUND(I187*H187,2)</f>
        <v>0</v>
      </c>
      <c r="K187" s="203" t="s">
        <v>124</v>
      </c>
      <c r="L187" s="45"/>
      <c r="M187" s="208" t="s">
        <v>19</v>
      </c>
      <c r="N187" s="209" t="s">
        <v>43</v>
      </c>
      <c r="O187" s="85"/>
      <c r="P187" s="210">
        <f>O187*H187</f>
        <v>0</v>
      </c>
      <c r="Q187" s="210">
        <v>0.01494</v>
      </c>
      <c r="R187" s="210">
        <f>Q187*H187</f>
        <v>0.02988</v>
      </c>
      <c r="S187" s="210">
        <v>0</v>
      </c>
      <c r="T187" s="21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2" t="s">
        <v>213</v>
      </c>
      <c r="AT187" s="212" t="s">
        <v>120</v>
      </c>
      <c r="AU187" s="212" t="s">
        <v>81</v>
      </c>
      <c r="AY187" s="18" t="s">
        <v>117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8" t="s">
        <v>77</v>
      </c>
      <c r="BK187" s="213">
        <f>ROUND(I187*H187,2)</f>
        <v>0</v>
      </c>
      <c r="BL187" s="18" t="s">
        <v>213</v>
      </c>
      <c r="BM187" s="212" t="s">
        <v>309</v>
      </c>
    </row>
    <row r="188" spans="1:47" s="2" customFormat="1" ht="12">
      <c r="A188" s="39"/>
      <c r="B188" s="40"/>
      <c r="C188" s="41"/>
      <c r="D188" s="214" t="s">
        <v>127</v>
      </c>
      <c r="E188" s="41"/>
      <c r="F188" s="215" t="s">
        <v>310</v>
      </c>
      <c r="G188" s="41"/>
      <c r="H188" s="41"/>
      <c r="I188" s="216"/>
      <c r="J188" s="41"/>
      <c r="K188" s="41"/>
      <c r="L188" s="45"/>
      <c r="M188" s="217"/>
      <c r="N188" s="218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127</v>
      </c>
      <c r="AU188" s="18" t="s">
        <v>81</v>
      </c>
    </row>
    <row r="189" spans="1:47" s="2" customFormat="1" ht="12">
      <c r="A189" s="39"/>
      <c r="B189" s="40"/>
      <c r="C189" s="41"/>
      <c r="D189" s="219" t="s">
        <v>129</v>
      </c>
      <c r="E189" s="41"/>
      <c r="F189" s="220" t="s">
        <v>311</v>
      </c>
      <c r="G189" s="41"/>
      <c r="H189" s="41"/>
      <c r="I189" s="216"/>
      <c r="J189" s="41"/>
      <c r="K189" s="41"/>
      <c r="L189" s="45"/>
      <c r="M189" s="217"/>
      <c r="N189" s="218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129</v>
      </c>
      <c r="AU189" s="18" t="s">
        <v>81</v>
      </c>
    </row>
    <row r="190" spans="1:65" s="2" customFormat="1" ht="16.5" customHeight="1">
      <c r="A190" s="39"/>
      <c r="B190" s="40"/>
      <c r="C190" s="201" t="s">
        <v>312</v>
      </c>
      <c r="D190" s="201" t="s">
        <v>120</v>
      </c>
      <c r="E190" s="202" t="s">
        <v>313</v>
      </c>
      <c r="F190" s="203" t="s">
        <v>314</v>
      </c>
      <c r="G190" s="204" t="s">
        <v>308</v>
      </c>
      <c r="H190" s="205">
        <v>1</v>
      </c>
      <c r="I190" s="206"/>
      <c r="J190" s="207">
        <f>ROUND(I190*H190,2)</f>
        <v>0</v>
      </c>
      <c r="K190" s="203" t="s">
        <v>124</v>
      </c>
      <c r="L190" s="45"/>
      <c r="M190" s="208" t="s">
        <v>19</v>
      </c>
      <c r="N190" s="209" t="s">
        <v>43</v>
      </c>
      <c r="O190" s="85"/>
      <c r="P190" s="210">
        <f>O190*H190</f>
        <v>0</v>
      </c>
      <c r="Q190" s="210">
        <v>0.01371</v>
      </c>
      <c r="R190" s="210">
        <f>Q190*H190</f>
        <v>0.01371</v>
      </c>
      <c r="S190" s="210">
        <v>0</v>
      </c>
      <c r="T190" s="21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2" t="s">
        <v>213</v>
      </c>
      <c r="AT190" s="212" t="s">
        <v>120</v>
      </c>
      <c r="AU190" s="212" t="s">
        <v>81</v>
      </c>
      <c r="AY190" s="18" t="s">
        <v>117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8" t="s">
        <v>77</v>
      </c>
      <c r="BK190" s="213">
        <f>ROUND(I190*H190,2)</f>
        <v>0</v>
      </c>
      <c r="BL190" s="18" t="s">
        <v>213</v>
      </c>
      <c r="BM190" s="212" t="s">
        <v>315</v>
      </c>
    </row>
    <row r="191" spans="1:47" s="2" customFormat="1" ht="12">
      <c r="A191" s="39"/>
      <c r="B191" s="40"/>
      <c r="C191" s="41"/>
      <c r="D191" s="214" t="s">
        <v>127</v>
      </c>
      <c r="E191" s="41"/>
      <c r="F191" s="215" t="s">
        <v>316</v>
      </c>
      <c r="G191" s="41"/>
      <c r="H191" s="41"/>
      <c r="I191" s="216"/>
      <c r="J191" s="41"/>
      <c r="K191" s="41"/>
      <c r="L191" s="45"/>
      <c r="M191" s="217"/>
      <c r="N191" s="218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127</v>
      </c>
      <c r="AU191" s="18" t="s">
        <v>81</v>
      </c>
    </row>
    <row r="192" spans="1:47" s="2" customFormat="1" ht="12">
      <c r="A192" s="39"/>
      <c r="B192" s="40"/>
      <c r="C192" s="41"/>
      <c r="D192" s="219" t="s">
        <v>129</v>
      </c>
      <c r="E192" s="41"/>
      <c r="F192" s="220" t="s">
        <v>317</v>
      </c>
      <c r="G192" s="41"/>
      <c r="H192" s="41"/>
      <c r="I192" s="216"/>
      <c r="J192" s="41"/>
      <c r="K192" s="41"/>
      <c r="L192" s="45"/>
      <c r="M192" s="217"/>
      <c r="N192" s="218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129</v>
      </c>
      <c r="AU192" s="18" t="s">
        <v>81</v>
      </c>
    </row>
    <row r="193" spans="1:65" s="2" customFormat="1" ht="16.5" customHeight="1">
      <c r="A193" s="39"/>
      <c r="B193" s="40"/>
      <c r="C193" s="201" t="s">
        <v>318</v>
      </c>
      <c r="D193" s="201" t="s">
        <v>120</v>
      </c>
      <c r="E193" s="202" t="s">
        <v>319</v>
      </c>
      <c r="F193" s="203" t="s">
        <v>320</v>
      </c>
      <c r="G193" s="204" t="s">
        <v>295</v>
      </c>
      <c r="H193" s="205">
        <v>24</v>
      </c>
      <c r="I193" s="206"/>
      <c r="J193" s="207">
        <f>ROUND(I193*H193,2)</f>
        <v>0</v>
      </c>
      <c r="K193" s="203" t="s">
        <v>124</v>
      </c>
      <c r="L193" s="45"/>
      <c r="M193" s="208" t="s">
        <v>19</v>
      </c>
      <c r="N193" s="209" t="s">
        <v>43</v>
      </c>
      <c r="O193" s="85"/>
      <c r="P193" s="210">
        <f>O193*H193</f>
        <v>0</v>
      </c>
      <c r="Q193" s="210">
        <v>3E-05</v>
      </c>
      <c r="R193" s="210">
        <f>Q193*H193</f>
        <v>0.00072</v>
      </c>
      <c r="S193" s="210">
        <v>0</v>
      </c>
      <c r="T193" s="21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2" t="s">
        <v>213</v>
      </c>
      <c r="AT193" s="212" t="s">
        <v>120</v>
      </c>
      <c r="AU193" s="212" t="s">
        <v>81</v>
      </c>
      <c r="AY193" s="18" t="s">
        <v>117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8" t="s">
        <v>77</v>
      </c>
      <c r="BK193" s="213">
        <f>ROUND(I193*H193,2)</f>
        <v>0</v>
      </c>
      <c r="BL193" s="18" t="s">
        <v>213</v>
      </c>
      <c r="BM193" s="212" t="s">
        <v>321</v>
      </c>
    </row>
    <row r="194" spans="1:47" s="2" customFormat="1" ht="12">
      <c r="A194" s="39"/>
      <c r="B194" s="40"/>
      <c r="C194" s="41"/>
      <c r="D194" s="214" t="s">
        <v>127</v>
      </c>
      <c r="E194" s="41"/>
      <c r="F194" s="215" t="s">
        <v>322</v>
      </c>
      <c r="G194" s="41"/>
      <c r="H194" s="41"/>
      <c r="I194" s="216"/>
      <c r="J194" s="41"/>
      <c r="K194" s="41"/>
      <c r="L194" s="45"/>
      <c r="M194" s="217"/>
      <c r="N194" s="218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127</v>
      </c>
      <c r="AU194" s="18" t="s">
        <v>81</v>
      </c>
    </row>
    <row r="195" spans="1:47" s="2" customFormat="1" ht="12">
      <c r="A195" s="39"/>
      <c r="B195" s="40"/>
      <c r="C195" s="41"/>
      <c r="D195" s="219" t="s">
        <v>129</v>
      </c>
      <c r="E195" s="41"/>
      <c r="F195" s="220" t="s">
        <v>323</v>
      </c>
      <c r="G195" s="41"/>
      <c r="H195" s="41"/>
      <c r="I195" s="216"/>
      <c r="J195" s="41"/>
      <c r="K195" s="41"/>
      <c r="L195" s="45"/>
      <c r="M195" s="217"/>
      <c r="N195" s="218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129</v>
      </c>
      <c r="AU195" s="18" t="s">
        <v>81</v>
      </c>
    </row>
    <row r="196" spans="1:65" s="2" customFormat="1" ht="16.5" customHeight="1">
      <c r="A196" s="39"/>
      <c r="B196" s="40"/>
      <c r="C196" s="232" t="s">
        <v>303</v>
      </c>
      <c r="D196" s="232" t="s">
        <v>300</v>
      </c>
      <c r="E196" s="233" t="s">
        <v>324</v>
      </c>
      <c r="F196" s="234" t="s">
        <v>325</v>
      </c>
      <c r="G196" s="235" t="s">
        <v>295</v>
      </c>
      <c r="H196" s="236">
        <v>24</v>
      </c>
      <c r="I196" s="237"/>
      <c r="J196" s="238">
        <f>ROUND(I196*H196,2)</f>
        <v>0</v>
      </c>
      <c r="K196" s="234" t="s">
        <v>19</v>
      </c>
      <c r="L196" s="239"/>
      <c r="M196" s="240" t="s">
        <v>19</v>
      </c>
      <c r="N196" s="241" t="s">
        <v>43</v>
      </c>
      <c r="O196" s="85"/>
      <c r="P196" s="210">
        <f>O196*H196</f>
        <v>0</v>
      </c>
      <c r="Q196" s="210">
        <v>0.0002</v>
      </c>
      <c r="R196" s="210">
        <f>Q196*H196</f>
        <v>0.0048000000000000004</v>
      </c>
      <c r="S196" s="210">
        <v>0</v>
      </c>
      <c r="T196" s="21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2" t="s">
        <v>303</v>
      </c>
      <c r="AT196" s="212" t="s">
        <v>300</v>
      </c>
      <c r="AU196" s="212" t="s">
        <v>81</v>
      </c>
      <c r="AY196" s="18" t="s">
        <v>117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8" t="s">
        <v>77</v>
      </c>
      <c r="BK196" s="213">
        <f>ROUND(I196*H196,2)</f>
        <v>0</v>
      </c>
      <c r="BL196" s="18" t="s">
        <v>213</v>
      </c>
      <c r="BM196" s="212" t="s">
        <v>326</v>
      </c>
    </row>
    <row r="197" spans="1:47" s="2" customFormat="1" ht="12">
      <c r="A197" s="39"/>
      <c r="B197" s="40"/>
      <c r="C197" s="41"/>
      <c r="D197" s="214" t="s">
        <v>127</v>
      </c>
      <c r="E197" s="41"/>
      <c r="F197" s="215" t="s">
        <v>325</v>
      </c>
      <c r="G197" s="41"/>
      <c r="H197" s="41"/>
      <c r="I197" s="216"/>
      <c r="J197" s="41"/>
      <c r="K197" s="41"/>
      <c r="L197" s="45"/>
      <c r="M197" s="217"/>
      <c r="N197" s="218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127</v>
      </c>
      <c r="AU197" s="18" t="s">
        <v>81</v>
      </c>
    </row>
    <row r="198" spans="1:65" s="2" customFormat="1" ht="16.5" customHeight="1">
      <c r="A198" s="39"/>
      <c r="B198" s="40"/>
      <c r="C198" s="201" t="s">
        <v>327</v>
      </c>
      <c r="D198" s="201" t="s">
        <v>120</v>
      </c>
      <c r="E198" s="202" t="s">
        <v>328</v>
      </c>
      <c r="F198" s="203" t="s">
        <v>329</v>
      </c>
      <c r="G198" s="204" t="s">
        <v>295</v>
      </c>
      <c r="H198" s="205">
        <v>1</v>
      </c>
      <c r="I198" s="206"/>
      <c r="J198" s="207">
        <f>ROUND(I198*H198,2)</f>
        <v>0</v>
      </c>
      <c r="K198" s="203" t="s">
        <v>124</v>
      </c>
      <c r="L198" s="45"/>
      <c r="M198" s="208" t="s">
        <v>19</v>
      </c>
      <c r="N198" s="209" t="s">
        <v>43</v>
      </c>
      <c r="O198" s="85"/>
      <c r="P198" s="210">
        <f>O198*H198</f>
        <v>0</v>
      </c>
      <c r="Q198" s="210">
        <v>0.00014</v>
      </c>
      <c r="R198" s="210">
        <f>Q198*H198</f>
        <v>0.00014</v>
      </c>
      <c r="S198" s="210">
        <v>0</v>
      </c>
      <c r="T198" s="21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2" t="s">
        <v>213</v>
      </c>
      <c r="AT198" s="212" t="s">
        <v>120</v>
      </c>
      <c r="AU198" s="212" t="s">
        <v>81</v>
      </c>
      <c r="AY198" s="18" t="s">
        <v>117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8" t="s">
        <v>77</v>
      </c>
      <c r="BK198" s="213">
        <f>ROUND(I198*H198,2)</f>
        <v>0</v>
      </c>
      <c r="BL198" s="18" t="s">
        <v>213</v>
      </c>
      <c r="BM198" s="212" t="s">
        <v>330</v>
      </c>
    </row>
    <row r="199" spans="1:47" s="2" customFormat="1" ht="12">
      <c r="A199" s="39"/>
      <c r="B199" s="40"/>
      <c r="C199" s="41"/>
      <c r="D199" s="214" t="s">
        <v>127</v>
      </c>
      <c r="E199" s="41"/>
      <c r="F199" s="215" t="s">
        <v>331</v>
      </c>
      <c r="G199" s="41"/>
      <c r="H199" s="41"/>
      <c r="I199" s="216"/>
      <c r="J199" s="41"/>
      <c r="K199" s="41"/>
      <c r="L199" s="45"/>
      <c r="M199" s="217"/>
      <c r="N199" s="218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127</v>
      </c>
      <c r="AU199" s="18" t="s">
        <v>81</v>
      </c>
    </row>
    <row r="200" spans="1:47" s="2" customFormat="1" ht="12">
      <c r="A200" s="39"/>
      <c r="B200" s="40"/>
      <c r="C200" s="41"/>
      <c r="D200" s="219" t="s">
        <v>129</v>
      </c>
      <c r="E200" s="41"/>
      <c r="F200" s="220" t="s">
        <v>332</v>
      </c>
      <c r="G200" s="41"/>
      <c r="H200" s="41"/>
      <c r="I200" s="216"/>
      <c r="J200" s="41"/>
      <c r="K200" s="41"/>
      <c r="L200" s="45"/>
      <c r="M200" s="217"/>
      <c r="N200" s="218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129</v>
      </c>
      <c r="AU200" s="18" t="s">
        <v>81</v>
      </c>
    </row>
    <row r="201" spans="1:65" s="2" customFormat="1" ht="24.15" customHeight="1">
      <c r="A201" s="39"/>
      <c r="B201" s="40"/>
      <c r="C201" s="232" t="s">
        <v>333</v>
      </c>
      <c r="D201" s="232" t="s">
        <v>300</v>
      </c>
      <c r="E201" s="233" t="s">
        <v>334</v>
      </c>
      <c r="F201" s="234" t="s">
        <v>335</v>
      </c>
      <c r="G201" s="235" t="s">
        <v>295</v>
      </c>
      <c r="H201" s="236">
        <v>1</v>
      </c>
      <c r="I201" s="237"/>
      <c r="J201" s="238">
        <f>ROUND(I201*H201,2)</f>
        <v>0</v>
      </c>
      <c r="K201" s="234" t="s">
        <v>19</v>
      </c>
      <c r="L201" s="239"/>
      <c r="M201" s="240" t="s">
        <v>19</v>
      </c>
      <c r="N201" s="241" t="s">
        <v>43</v>
      </c>
      <c r="O201" s="85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2" t="s">
        <v>303</v>
      </c>
      <c r="AT201" s="212" t="s">
        <v>300</v>
      </c>
      <c r="AU201" s="212" t="s">
        <v>81</v>
      </c>
      <c r="AY201" s="18" t="s">
        <v>117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8" t="s">
        <v>77</v>
      </c>
      <c r="BK201" s="213">
        <f>ROUND(I201*H201,2)</f>
        <v>0</v>
      </c>
      <c r="BL201" s="18" t="s">
        <v>213</v>
      </c>
      <c r="BM201" s="212" t="s">
        <v>336</v>
      </c>
    </row>
    <row r="202" spans="1:47" s="2" customFormat="1" ht="12">
      <c r="A202" s="39"/>
      <c r="B202" s="40"/>
      <c r="C202" s="41"/>
      <c r="D202" s="214" t="s">
        <v>127</v>
      </c>
      <c r="E202" s="41"/>
      <c r="F202" s="215" t="s">
        <v>335</v>
      </c>
      <c r="G202" s="41"/>
      <c r="H202" s="41"/>
      <c r="I202" s="216"/>
      <c r="J202" s="41"/>
      <c r="K202" s="41"/>
      <c r="L202" s="45"/>
      <c r="M202" s="217"/>
      <c r="N202" s="218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127</v>
      </c>
      <c r="AU202" s="18" t="s">
        <v>81</v>
      </c>
    </row>
    <row r="203" spans="1:65" s="2" customFormat="1" ht="16.5" customHeight="1">
      <c r="A203" s="39"/>
      <c r="B203" s="40"/>
      <c r="C203" s="201" t="s">
        <v>337</v>
      </c>
      <c r="D203" s="201" t="s">
        <v>120</v>
      </c>
      <c r="E203" s="202" t="s">
        <v>338</v>
      </c>
      <c r="F203" s="203" t="s">
        <v>339</v>
      </c>
      <c r="G203" s="204" t="s">
        <v>295</v>
      </c>
      <c r="H203" s="205">
        <v>24</v>
      </c>
      <c r="I203" s="206"/>
      <c r="J203" s="207">
        <f>ROUND(I203*H203,2)</f>
        <v>0</v>
      </c>
      <c r="K203" s="203" t="s">
        <v>124</v>
      </c>
      <c r="L203" s="45"/>
      <c r="M203" s="208" t="s">
        <v>19</v>
      </c>
      <c r="N203" s="209" t="s">
        <v>43</v>
      </c>
      <c r="O203" s="85"/>
      <c r="P203" s="210">
        <f>O203*H203</f>
        <v>0</v>
      </c>
      <c r="Q203" s="210">
        <v>0.0007</v>
      </c>
      <c r="R203" s="210">
        <f>Q203*H203</f>
        <v>0.0168</v>
      </c>
      <c r="S203" s="210">
        <v>0</v>
      </c>
      <c r="T203" s="21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2" t="s">
        <v>213</v>
      </c>
      <c r="AT203" s="212" t="s">
        <v>120</v>
      </c>
      <c r="AU203" s="212" t="s">
        <v>81</v>
      </c>
      <c r="AY203" s="18" t="s">
        <v>117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8" t="s">
        <v>77</v>
      </c>
      <c r="BK203" s="213">
        <f>ROUND(I203*H203,2)</f>
        <v>0</v>
      </c>
      <c r="BL203" s="18" t="s">
        <v>213</v>
      </c>
      <c r="BM203" s="212" t="s">
        <v>340</v>
      </c>
    </row>
    <row r="204" spans="1:47" s="2" customFormat="1" ht="12">
      <c r="A204" s="39"/>
      <c r="B204" s="40"/>
      <c r="C204" s="41"/>
      <c r="D204" s="214" t="s">
        <v>127</v>
      </c>
      <c r="E204" s="41"/>
      <c r="F204" s="215" t="s">
        <v>341</v>
      </c>
      <c r="G204" s="41"/>
      <c r="H204" s="41"/>
      <c r="I204" s="216"/>
      <c r="J204" s="41"/>
      <c r="K204" s="41"/>
      <c r="L204" s="45"/>
      <c r="M204" s="217"/>
      <c r="N204" s="218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127</v>
      </c>
      <c r="AU204" s="18" t="s">
        <v>81</v>
      </c>
    </row>
    <row r="205" spans="1:47" s="2" customFormat="1" ht="12">
      <c r="A205" s="39"/>
      <c r="B205" s="40"/>
      <c r="C205" s="41"/>
      <c r="D205" s="219" t="s">
        <v>129</v>
      </c>
      <c r="E205" s="41"/>
      <c r="F205" s="220" t="s">
        <v>342</v>
      </c>
      <c r="G205" s="41"/>
      <c r="H205" s="41"/>
      <c r="I205" s="216"/>
      <c r="J205" s="41"/>
      <c r="K205" s="41"/>
      <c r="L205" s="45"/>
      <c r="M205" s="217"/>
      <c r="N205" s="218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129</v>
      </c>
      <c r="AU205" s="18" t="s">
        <v>81</v>
      </c>
    </row>
    <row r="206" spans="1:65" s="2" customFormat="1" ht="24.15" customHeight="1">
      <c r="A206" s="39"/>
      <c r="B206" s="40"/>
      <c r="C206" s="201" t="s">
        <v>343</v>
      </c>
      <c r="D206" s="201" t="s">
        <v>120</v>
      </c>
      <c r="E206" s="202" t="s">
        <v>344</v>
      </c>
      <c r="F206" s="203" t="s">
        <v>345</v>
      </c>
      <c r="G206" s="204" t="s">
        <v>295</v>
      </c>
      <c r="H206" s="205">
        <v>9</v>
      </c>
      <c r="I206" s="206"/>
      <c r="J206" s="207">
        <f>ROUND(I206*H206,2)</f>
        <v>0</v>
      </c>
      <c r="K206" s="203" t="s">
        <v>19</v>
      </c>
      <c r="L206" s="45"/>
      <c r="M206" s="208" t="s">
        <v>19</v>
      </c>
      <c r="N206" s="209" t="s">
        <v>43</v>
      </c>
      <c r="O206" s="85"/>
      <c r="P206" s="210">
        <f>O206*H206</f>
        <v>0</v>
      </c>
      <c r="Q206" s="210">
        <v>0.00086</v>
      </c>
      <c r="R206" s="210">
        <f>Q206*H206</f>
        <v>0.0077399999999999995</v>
      </c>
      <c r="S206" s="210">
        <v>0</v>
      </c>
      <c r="T206" s="21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2" t="s">
        <v>213</v>
      </c>
      <c r="AT206" s="212" t="s">
        <v>120</v>
      </c>
      <c r="AU206" s="212" t="s">
        <v>81</v>
      </c>
      <c r="AY206" s="18" t="s">
        <v>117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8" t="s">
        <v>77</v>
      </c>
      <c r="BK206" s="213">
        <f>ROUND(I206*H206,2)</f>
        <v>0</v>
      </c>
      <c r="BL206" s="18" t="s">
        <v>213</v>
      </c>
      <c r="BM206" s="212" t="s">
        <v>346</v>
      </c>
    </row>
    <row r="207" spans="1:47" s="2" customFormat="1" ht="12">
      <c r="A207" s="39"/>
      <c r="B207" s="40"/>
      <c r="C207" s="41"/>
      <c r="D207" s="214" t="s">
        <v>127</v>
      </c>
      <c r="E207" s="41"/>
      <c r="F207" s="215" t="s">
        <v>347</v>
      </c>
      <c r="G207" s="41"/>
      <c r="H207" s="41"/>
      <c r="I207" s="216"/>
      <c r="J207" s="41"/>
      <c r="K207" s="41"/>
      <c r="L207" s="45"/>
      <c r="M207" s="217"/>
      <c r="N207" s="218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127</v>
      </c>
      <c r="AU207" s="18" t="s">
        <v>81</v>
      </c>
    </row>
    <row r="208" spans="1:51" s="14" customFormat="1" ht="12">
      <c r="A208" s="14"/>
      <c r="B208" s="242"/>
      <c r="C208" s="243"/>
      <c r="D208" s="214" t="s">
        <v>131</v>
      </c>
      <c r="E208" s="244" t="s">
        <v>19</v>
      </c>
      <c r="F208" s="245" t="s">
        <v>348</v>
      </c>
      <c r="G208" s="243"/>
      <c r="H208" s="244" t="s">
        <v>19</v>
      </c>
      <c r="I208" s="246"/>
      <c r="J208" s="243"/>
      <c r="K208" s="243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131</v>
      </c>
      <c r="AU208" s="251" t="s">
        <v>81</v>
      </c>
      <c r="AV208" s="14" t="s">
        <v>77</v>
      </c>
      <c r="AW208" s="14" t="s">
        <v>31</v>
      </c>
      <c r="AX208" s="14" t="s">
        <v>72</v>
      </c>
      <c r="AY208" s="251" t="s">
        <v>117</v>
      </c>
    </row>
    <row r="209" spans="1:51" s="13" customFormat="1" ht="12">
      <c r="A209" s="13"/>
      <c r="B209" s="221"/>
      <c r="C209" s="222"/>
      <c r="D209" s="214" t="s">
        <v>131</v>
      </c>
      <c r="E209" s="223" t="s">
        <v>19</v>
      </c>
      <c r="F209" s="224" t="s">
        <v>140</v>
      </c>
      <c r="G209" s="222"/>
      <c r="H209" s="225">
        <v>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131</v>
      </c>
      <c r="AU209" s="231" t="s">
        <v>81</v>
      </c>
      <c r="AV209" s="13" t="s">
        <v>81</v>
      </c>
      <c r="AW209" s="13" t="s">
        <v>31</v>
      </c>
      <c r="AX209" s="13" t="s">
        <v>77</v>
      </c>
      <c r="AY209" s="231" t="s">
        <v>117</v>
      </c>
    </row>
    <row r="210" spans="1:65" s="2" customFormat="1" ht="16.5" customHeight="1">
      <c r="A210" s="39"/>
      <c r="B210" s="40"/>
      <c r="C210" s="201" t="s">
        <v>349</v>
      </c>
      <c r="D210" s="201" t="s">
        <v>120</v>
      </c>
      <c r="E210" s="202" t="s">
        <v>350</v>
      </c>
      <c r="F210" s="203" t="s">
        <v>351</v>
      </c>
      <c r="G210" s="204" t="s">
        <v>295</v>
      </c>
      <c r="H210" s="205">
        <v>2</v>
      </c>
      <c r="I210" s="206"/>
      <c r="J210" s="207">
        <f>ROUND(I210*H210,2)</f>
        <v>0</v>
      </c>
      <c r="K210" s="203" t="s">
        <v>124</v>
      </c>
      <c r="L210" s="45"/>
      <c r="M210" s="208" t="s">
        <v>19</v>
      </c>
      <c r="N210" s="209" t="s">
        <v>43</v>
      </c>
      <c r="O210" s="85"/>
      <c r="P210" s="210">
        <f>O210*H210</f>
        <v>0</v>
      </c>
      <c r="Q210" s="210">
        <v>0.00027</v>
      </c>
      <c r="R210" s="210">
        <f>Q210*H210</f>
        <v>0.00054</v>
      </c>
      <c r="S210" s="210">
        <v>0</v>
      </c>
      <c r="T210" s="21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2" t="s">
        <v>213</v>
      </c>
      <c r="AT210" s="212" t="s">
        <v>120</v>
      </c>
      <c r="AU210" s="212" t="s">
        <v>81</v>
      </c>
      <c r="AY210" s="18" t="s">
        <v>117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8" t="s">
        <v>77</v>
      </c>
      <c r="BK210" s="213">
        <f>ROUND(I210*H210,2)</f>
        <v>0</v>
      </c>
      <c r="BL210" s="18" t="s">
        <v>213</v>
      </c>
      <c r="BM210" s="212" t="s">
        <v>352</v>
      </c>
    </row>
    <row r="211" spans="1:47" s="2" customFormat="1" ht="12">
      <c r="A211" s="39"/>
      <c r="B211" s="40"/>
      <c r="C211" s="41"/>
      <c r="D211" s="214" t="s">
        <v>127</v>
      </c>
      <c r="E211" s="41"/>
      <c r="F211" s="215" t="s">
        <v>353</v>
      </c>
      <c r="G211" s="41"/>
      <c r="H211" s="41"/>
      <c r="I211" s="216"/>
      <c r="J211" s="41"/>
      <c r="K211" s="41"/>
      <c r="L211" s="45"/>
      <c r="M211" s="217"/>
      <c r="N211" s="218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127</v>
      </c>
      <c r="AU211" s="18" t="s">
        <v>81</v>
      </c>
    </row>
    <row r="212" spans="1:47" s="2" customFormat="1" ht="12">
      <c r="A212" s="39"/>
      <c r="B212" s="40"/>
      <c r="C212" s="41"/>
      <c r="D212" s="219" t="s">
        <v>129</v>
      </c>
      <c r="E212" s="41"/>
      <c r="F212" s="220" t="s">
        <v>354</v>
      </c>
      <c r="G212" s="41"/>
      <c r="H212" s="41"/>
      <c r="I212" s="216"/>
      <c r="J212" s="41"/>
      <c r="K212" s="41"/>
      <c r="L212" s="45"/>
      <c r="M212" s="217"/>
      <c r="N212" s="218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129</v>
      </c>
      <c r="AU212" s="18" t="s">
        <v>81</v>
      </c>
    </row>
    <row r="213" spans="1:65" s="2" customFormat="1" ht="16.5" customHeight="1">
      <c r="A213" s="39"/>
      <c r="B213" s="40"/>
      <c r="C213" s="201" t="s">
        <v>355</v>
      </c>
      <c r="D213" s="201" t="s">
        <v>120</v>
      </c>
      <c r="E213" s="202" t="s">
        <v>356</v>
      </c>
      <c r="F213" s="203" t="s">
        <v>357</v>
      </c>
      <c r="G213" s="204" t="s">
        <v>295</v>
      </c>
      <c r="H213" s="205">
        <v>8</v>
      </c>
      <c r="I213" s="206"/>
      <c r="J213" s="207">
        <f>ROUND(I213*H213,2)</f>
        <v>0</v>
      </c>
      <c r="K213" s="203" t="s">
        <v>124</v>
      </c>
      <c r="L213" s="45"/>
      <c r="M213" s="208" t="s">
        <v>19</v>
      </c>
      <c r="N213" s="209" t="s">
        <v>43</v>
      </c>
      <c r="O213" s="85"/>
      <c r="P213" s="210">
        <f>O213*H213</f>
        <v>0</v>
      </c>
      <c r="Q213" s="210">
        <v>0.00022</v>
      </c>
      <c r="R213" s="210">
        <f>Q213*H213</f>
        <v>0.00176</v>
      </c>
      <c r="S213" s="210">
        <v>0</v>
      </c>
      <c r="T213" s="21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2" t="s">
        <v>213</v>
      </c>
      <c r="AT213" s="212" t="s">
        <v>120</v>
      </c>
      <c r="AU213" s="212" t="s">
        <v>81</v>
      </c>
      <c r="AY213" s="18" t="s">
        <v>117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8" t="s">
        <v>77</v>
      </c>
      <c r="BK213" s="213">
        <f>ROUND(I213*H213,2)</f>
        <v>0</v>
      </c>
      <c r="BL213" s="18" t="s">
        <v>213</v>
      </c>
      <c r="BM213" s="212" t="s">
        <v>358</v>
      </c>
    </row>
    <row r="214" spans="1:47" s="2" customFormat="1" ht="12">
      <c r="A214" s="39"/>
      <c r="B214" s="40"/>
      <c r="C214" s="41"/>
      <c r="D214" s="214" t="s">
        <v>127</v>
      </c>
      <c r="E214" s="41"/>
      <c r="F214" s="215" t="s">
        <v>359</v>
      </c>
      <c r="G214" s="41"/>
      <c r="H214" s="41"/>
      <c r="I214" s="216"/>
      <c r="J214" s="41"/>
      <c r="K214" s="41"/>
      <c r="L214" s="45"/>
      <c r="M214" s="217"/>
      <c r="N214" s="218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127</v>
      </c>
      <c r="AU214" s="18" t="s">
        <v>81</v>
      </c>
    </row>
    <row r="215" spans="1:47" s="2" customFormat="1" ht="12">
      <c r="A215" s="39"/>
      <c r="B215" s="40"/>
      <c r="C215" s="41"/>
      <c r="D215" s="219" t="s">
        <v>129</v>
      </c>
      <c r="E215" s="41"/>
      <c r="F215" s="220" t="s">
        <v>360</v>
      </c>
      <c r="G215" s="41"/>
      <c r="H215" s="41"/>
      <c r="I215" s="216"/>
      <c r="J215" s="41"/>
      <c r="K215" s="41"/>
      <c r="L215" s="45"/>
      <c r="M215" s="217"/>
      <c r="N215" s="218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129</v>
      </c>
      <c r="AU215" s="18" t="s">
        <v>81</v>
      </c>
    </row>
    <row r="216" spans="1:65" s="2" customFormat="1" ht="16.5" customHeight="1">
      <c r="A216" s="39"/>
      <c r="B216" s="40"/>
      <c r="C216" s="201" t="s">
        <v>361</v>
      </c>
      <c r="D216" s="201" t="s">
        <v>120</v>
      </c>
      <c r="E216" s="202" t="s">
        <v>362</v>
      </c>
      <c r="F216" s="203" t="s">
        <v>363</v>
      </c>
      <c r="G216" s="204" t="s">
        <v>295</v>
      </c>
      <c r="H216" s="205">
        <v>4</v>
      </c>
      <c r="I216" s="206"/>
      <c r="J216" s="207">
        <f>ROUND(I216*H216,2)</f>
        <v>0</v>
      </c>
      <c r="K216" s="203" t="s">
        <v>124</v>
      </c>
      <c r="L216" s="45"/>
      <c r="M216" s="208" t="s">
        <v>19</v>
      </c>
      <c r="N216" s="209" t="s">
        <v>43</v>
      </c>
      <c r="O216" s="85"/>
      <c r="P216" s="210">
        <f>O216*H216</f>
        <v>0</v>
      </c>
      <c r="Q216" s="210">
        <v>0.00034</v>
      </c>
      <c r="R216" s="210">
        <f>Q216*H216</f>
        <v>0.00136</v>
      </c>
      <c r="S216" s="210">
        <v>0</v>
      </c>
      <c r="T216" s="21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2" t="s">
        <v>213</v>
      </c>
      <c r="AT216" s="212" t="s">
        <v>120</v>
      </c>
      <c r="AU216" s="212" t="s">
        <v>81</v>
      </c>
      <c r="AY216" s="18" t="s">
        <v>117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8" t="s">
        <v>77</v>
      </c>
      <c r="BK216" s="213">
        <f>ROUND(I216*H216,2)</f>
        <v>0</v>
      </c>
      <c r="BL216" s="18" t="s">
        <v>213</v>
      </c>
      <c r="BM216" s="212" t="s">
        <v>364</v>
      </c>
    </row>
    <row r="217" spans="1:47" s="2" customFormat="1" ht="12">
      <c r="A217" s="39"/>
      <c r="B217" s="40"/>
      <c r="C217" s="41"/>
      <c r="D217" s="214" t="s">
        <v>127</v>
      </c>
      <c r="E217" s="41"/>
      <c r="F217" s="215" t="s">
        <v>365</v>
      </c>
      <c r="G217" s="41"/>
      <c r="H217" s="41"/>
      <c r="I217" s="216"/>
      <c r="J217" s="41"/>
      <c r="K217" s="41"/>
      <c r="L217" s="45"/>
      <c r="M217" s="217"/>
      <c r="N217" s="218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127</v>
      </c>
      <c r="AU217" s="18" t="s">
        <v>81</v>
      </c>
    </row>
    <row r="218" spans="1:47" s="2" customFormat="1" ht="12">
      <c r="A218" s="39"/>
      <c r="B218" s="40"/>
      <c r="C218" s="41"/>
      <c r="D218" s="219" t="s">
        <v>129</v>
      </c>
      <c r="E218" s="41"/>
      <c r="F218" s="220" t="s">
        <v>366</v>
      </c>
      <c r="G218" s="41"/>
      <c r="H218" s="41"/>
      <c r="I218" s="216"/>
      <c r="J218" s="41"/>
      <c r="K218" s="41"/>
      <c r="L218" s="45"/>
      <c r="M218" s="217"/>
      <c r="N218" s="218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129</v>
      </c>
      <c r="AU218" s="18" t="s">
        <v>81</v>
      </c>
    </row>
    <row r="219" spans="1:65" s="2" customFormat="1" ht="16.5" customHeight="1">
      <c r="A219" s="39"/>
      <c r="B219" s="40"/>
      <c r="C219" s="201" t="s">
        <v>367</v>
      </c>
      <c r="D219" s="201" t="s">
        <v>120</v>
      </c>
      <c r="E219" s="202" t="s">
        <v>368</v>
      </c>
      <c r="F219" s="203" t="s">
        <v>369</v>
      </c>
      <c r="G219" s="204" t="s">
        <v>295</v>
      </c>
      <c r="H219" s="205">
        <v>2</v>
      </c>
      <c r="I219" s="206"/>
      <c r="J219" s="207">
        <f>ROUND(I219*H219,2)</f>
        <v>0</v>
      </c>
      <c r="K219" s="203" t="s">
        <v>124</v>
      </c>
      <c r="L219" s="45"/>
      <c r="M219" s="208" t="s">
        <v>19</v>
      </c>
      <c r="N219" s="209" t="s">
        <v>43</v>
      </c>
      <c r="O219" s="85"/>
      <c r="P219" s="210">
        <f>O219*H219</f>
        <v>0</v>
      </c>
      <c r="Q219" s="210">
        <v>0.0005</v>
      </c>
      <c r="R219" s="210">
        <f>Q219*H219</f>
        <v>0.001</v>
      </c>
      <c r="S219" s="210">
        <v>0</v>
      </c>
      <c r="T219" s="21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2" t="s">
        <v>213</v>
      </c>
      <c r="AT219" s="212" t="s">
        <v>120</v>
      </c>
      <c r="AU219" s="212" t="s">
        <v>81</v>
      </c>
      <c r="AY219" s="18" t="s">
        <v>117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8" t="s">
        <v>77</v>
      </c>
      <c r="BK219" s="213">
        <f>ROUND(I219*H219,2)</f>
        <v>0</v>
      </c>
      <c r="BL219" s="18" t="s">
        <v>213</v>
      </c>
      <c r="BM219" s="212" t="s">
        <v>370</v>
      </c>
    </row>
    <row r="220" spans="1:47" s="2" customFormat="1" ht="12">
      <c r="A220" s="39"/>
      <c r="B220" s="40"/>
      <c r="C220" s="41"/>
      <c r="D220" s="214" t="s">
        <v>127</v>
      </c>
      <c r="E220" s="41"/>
      <c r="F220" s="215" t="s">
        <v>371</v>
      </c>
      <c r="G220" s="41"/>
      <c r="H220" s="41"/>
      <c r="I220" s="216"/>
      <c r="J220" s="41"/>
      <c r="K220" s="41"/>
      <c r="L220" s="45"/>
      <c r="M220" s="217"/>
      <c r="N220" s="218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127</v>
      </c>
      <c r="AU220" s="18" t="s">
        <v>81</v>
      </c>
    </row>
    <row r="221" spans="1:47" s="2" customFormat="1" ht="12">
      <c r="A221" s="39"/>
      <c r="B221" s="40"/>
      <c r="C221" s="41"/>
      <c r="D221" s="219" t="s">
        <v>129</v>
      </c>
      <c r="E221" s="41"/>
      <c r="F221" s="220" t="s">
        <v>372</v>
      </c>
      <c r="G221" s="41"/>
      <c r="H221" s="41"/>
      <c r="I221" s="216"/>
      <c r="J221" s="41"/>
      <c r="K221" s="41"/>
      <c r="L221" s="45"/>
      <c r="M221" s="217"/>
      <c r="N221" s="218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129</v>
      </c>
      <c r="AU221" s="18" t="s">
        <v>81</v>
      </c>
    </row>
    <row r="222" spans="1:65" s="2" customFormat="1" ht="16.5" customHeight="1">
      <c r="A222" s="39"/>
      <c r="B222" s="40"/>
      <c r="C222" s="201" t="s">
        <v>373</v>
      </c>
      <c r="D222" s="201" t="s">
        <v>120</v>
      </c>
      <c r="E222" s="202" t="s">
        <v>374</v>
      </c>
      <c r="F222" s="203" t="s">
        <v>375</v>
      </c>
      <c r="G222" s="204" t="s">
        <v>295</v>
      </c>
      <c r="H222" s="205">
        <v>2</v>
      </c>
      <c r="I222" s="206"/>
      <c r="J222" s="207">
        <f>ROUND(I222*H222,2)</f>
        <v>0</v>
      </c>
      <c r="K222" s="203" t="s">
        <v>124</v>
      </c>
      <c r="L222" s="45"/>
      <c r="M222" s="208" t="s">
        <v>19</v>
      </c>
      <c r="N222" s="209" t="s">
        <v>43</v>
      </c>
      <c r="O222" s="85"/>
      <c r="P222" s="210">
        <f>O222*H222</f>
        <v>0</v>
      </c>
      <c r="Q222" s="210">
        <v>0.0007</v>
      </c>
      <c r="R222" s="210">
        <f>Q222*H222</f>
        <v>0.0014</v>
      </c>
      <c r="S222" s="210">
        <v>0</v>
      </c>
      <c r="T222" s="21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2" t="s">
        <v>213</v>
      </c>
      <c r="AT222" s="212" t="s">
        <v>120</v>
      </c>
      <c r="AU222" s="212" t="s">
        <v>81</v>
      </c>
      <c r="AY222" s="18" t="s">
        <v>117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8" t="s">
        <v>77</v>
      </c>
      <c r="BK222" s="213">
        <f>ROUND(I222*H222,2)</f>
        <v>0</v>
      </c>
      <c r="BL222" s="18" t="s">
        <v>213</v>
      </c>
      <c r="BM222" s="212" t="s">
        <v>376</v>
      </c>
    </row>
    <row r="223" spans="1:47" s="2" customFormat="1" ht="12">
      <c r="A223" s="39"/>
      <c r="B223" s="40"/>
      <c r="C223" s="41"/>
      <c r="D223" s="214" t="s">
        <v>127</v>
      </c>
      <c r="E223" s="41"/>
      <c r="F223" s="215" t="s">
        <v>377</v>
      </c>
      <c r="G223" s="41"/>
      <c r="H223" s="41"/>
      <c r="I223" s="216"/>
      <c r="J223" s="41"/>
      <c r="K223" s="41"/>
      <c r="L223" s="45"/>
      <c r="M223" s="217"/>
      <c r="N223" s="218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127</v>
      </c>
      <c r="AU223" s="18" t="s">
        <v>81</v>
      </c>
    </row>
    <row r="224" spans="1:47" s="2" customFormat="1" ht="12">
      <c r="A224" s="39"/>
      <c r="B224" s="40"/>
      <c r="C224" s="41"/>
      <c r="D224" s="219" t="s">
        <v>129</v>
      </c>
      <c r="E224" s="41"/>
      <c r="F224" s="220" t="s">
        <v>378</v>
      </c>
      <c r="G224" s="41"/>
      <c r="H224" s="41"/>
      <c r="I224" s="216"/>
      <c r="J224" s="41"/>
      <c r="K224" s="41"/>
      <c r="L224" s="45"/>
      <c r="M224" s="217"/>
      <c r="N224" s="218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129</v>
      </c>
      <c r="AU224" s="18" t="s">
        <v>81</v>
      </c>
    </row>
    <row r="225" spans="1:65" s="2" customFormat="1" ht="16.5" customHeight="1">
      <c r="A225" s="39"/>
      <c r="B225" s="40"/>
      <c r="C225" s="201" t="s">
        <v>379</v>
      </c>
      <c r="D225" s="201" t="s">
        <v>120</v>
      </c>
      <c r="E225" s="202" t="s">
        <v>380</v>
      </c>
      <c r="F225" s="203" t="s">
        <v>381</v>
      </c>
      <c r="G225" s="204" t="s">
        <v>295</v>
      </c>
      <c r="H225" s="205">
        <v>2</v>
      </c>
      <c r="I225" s="206"/>
      <c r="J225" s="207">
        <f>ROUND(I225*H225,2)</f>
        <v>0</v>
      </c>
      <c r="K225" s="203" t="s">
        <v>124</v>
      </c>
      <c r="L225" s="45"/>
      <c r="M225" s="208" t="s">
        <v>19</v>
      </c>
      <c r="N225" s="209" t="s">
        <v>43</v>
      </c>
      <c r="O225" s="85"/>
      <c r="P225" s="210">
        <f>O225*H225</f>
        <v>0</v>
      </c>
      <c r="Q225" s="210">
        <v>0.00107</v>
      </c>
      <c r="R225" s="210">
        <f>Q225*H225</f>
        <v>0.00214</v>
      </c>
      <c r="S225" s="210">
        <v>0</v>
      </c>
      <c r="T225" s="21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2" t="s">
        <v>213</v>
      </c>
      <c r="AT225" s="212" t="s">
        <v>120</v>
      </c>
      <c r="AU225" s="212" t="s">
        <v>81</v>
      </c>
      <c r="AY225" s="18" t="s">
        <v>117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8" t="s">
        <v>77</v>
      </c>
      <c r="BK225" s="213">
        <f>ROUND(I225*H225,2)</f>
        <v>0</v>
      </c>
      <c r="BL225" s="18" t="s">
        <v>213</v>
      </c>
      <c r="BM225" s="212" t="s">
        <v>382</v>
      </c>
    </row>
    <row r="226" spans="1:47" s="2" customFormat="1" ht="12">
      <c r="A226" s="39"/>
      <c r="B226" s="40"/>
      <c r="C226" s="41"/>
      <c r="D226" s="214" t="s">
        <v>127</v>
      </c>
      <c r="E226" s="41"/>
      <c r="F226" s="215" t="s">
        <v>383</v>
      </c>
      <c r="G226" s="41"/>
      <c r="H226" s="41"/>
      <c r="I226" s="216"/>
      <c r="J226" s="41"/>
      <c r="K226" s="41"/>
      <c r="L226" s="45"/>
      <c r="M226" s="217"/>
      <c r="N226" s="218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127</v>
      </c>
      <c r="AU226" s="18" t="s">
        <v>81</v>
      </c>
    </row>
    <row r="227" spans="1:47" s="2" customFormat="1" ht="12">
      <c r="A227" s="39"/>
      <c r="B227" s="40"/>
      <c r="C227" s="41"/>
      <c r="D227" s="219" t="s">
        <v>129</v>
      </c>
      <c r="E227" s="41"/>
      <c r="F227" s="220" t="s">
        <v>384</v>
      </c>
      <c r="G227" s="41"/>
      <c r="H227" s="41"/>
      <c r="I227" s="216"/>
      <c r="J227" s="41"/>
      <c r="K227" s="41"/>
      <c r="L227" s="45"/>
      <c r="M227" s="217"/>
      <c r="N227" s="218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129</v>
      </c>
      <c r="AU227" s="18" t="s">
        <v>81</v>
      </c>
    </row>
    <row r="228" spans="1:65" s="2" customFormat="1" ht="16.5" customHeight="1">
      <c r="A228" s="39"/>
      <c r="B228" s="40"/>
      <c r="C228" s="201" t="s">
        <v>385</v>
      </c>
      <c r="D228" s="201" t="s">
        <v>120</v>
      </c>
      <c r="E228" s="202" t="s">
        <v>386</v>
      </c>
      <c r="F228" s="203" t="s">
        <v>387</v>
      </c>
      <c r="G228" s="204" t="s">
        <v>295</v>
      </c>
      <c r="H228" s="205">
        <v>2</v>
      </c>
      <c r="I228" s="206"/>
      <c r="J228" s="207">
        <f>ROUND(I228*H228,2)</f>
        <v>0</v>
      </c>
      <c r="K228" s="203" t="s">
        <v>19</v>
      </c>
      <c r="L228" s="45"/>
      <c r="M228" s="208" t="s">
        <v>19</v>
      </c>
      <c r="N228" s="209" t="s">
        <v>43</v>
      </c>
      <c r="O228" s="85"/>
      <c r="P228" s="210">
        <f>O228*H228</f>
        <v>0</v>
      </c>
      <c r="Q228" s="210">
        <v>0.00107</v>
      </c>
      <c r="R228" s="210">
        <f>Q228*H228</f>
        <v>0.00214</v>
      </c>
      <c r="S228" s="210">
        <v>0</v>
      </c>
      <c r="T228" s="21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2" t="s">
        <v>213</v>
      </c>
      <c r="AT228" s="212" t="s">
        <v>120</v>
      </c>
      <c r="AU228" s="212" t="s">
        <v>81</v>
      </c>
      <c r="AY228" s="18" t="s">
        <v>117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8" t="s">
        <v>77</v>
      </c>
      <c r="BK228" s="213">
        <f>ROUND(I228*H228,2)</f>
        <v>0</v>
      </c>
      <c r="BL228" s="18" t="s">
        <v>213</v>
      </c>
      <c r="BM228" s="212" t="s">
        <v>388</v>
      </c>
    </row>
    <row r="229" spans="1:47" s="2" customFormat="1" ht="12">
      <c r="A229" s="39"/>
      <c r="B229" s="40"/>
      <c r="C229" s="41"/>
      <c r="D229" s="214" t="s">
        <v>127</v>
      </c>
      <c r="E229" s="41"/>
      <c r="F229" s="215" t="s">
        <v>389</v>
      </c>
      <c r="G229" s="41"/>
      <c r="H229" s="41"/>
      <c r="I229" s="216"/>
      <c r="J229" s="41"/>
      <c r="K229" s="41"/>
      <c r="L229" s="45"/>
      <c r="M229" s="217"/>
      <c r="N229" s="218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127</v>
      </c>
      <c r="AU229" s="18" t="s">
        <v>81</v>
      </c>
    </row>
    <row r="230" spans="1:65" s="2" customFormat="1" ht="16.5" customHeight="1">
      <c r="A230" s="39"/>
      <c r="B230" s="40"/>
      <c r="C230" s="201" t="s">
        <v>390</v>
      </c>
      <c r="D230" s="201" t="s">
        <v>120</v>
      </c>
      <c r="E230" s="202" t="s">
        <v>391</v>
      </c>
      <c r="F230" s="203" t="s">
        <v>392</v>
      </c>
      <c r="G230" s="204" t="s">
        <v>295</v>
      </c>
      <c r="H230" s="205">
        <v>2</v>
      </c>
      <c r="I230" s="206"/>
      <c r="J230" s="207">
        <f>ROUND(I230*H230,2)</f>
        <v>0</v>
      </c>
      <c r="K230" s="203" t="s">
        <v>124</v>
      </c>
      <c r="L230" s="45"/>
      <c r="M230" s="208" t="s">
        <v>19</v>
      </c>
      <c r="N230" s="209" t="s">
        <v>43</v>
      </c>
      <c r="O230" s="85"/>
      <c r="P230" s="210">
        <f>O230*H230</f>
        <v>0</v>
      </c>
      <c r="Q230" s="210">
        <v>0.00053</v>
      </c>
      <c r="R230" s="210">
        <f>Q230*H230</f>
        <v>0.00106</v>
      </c>
      <c r="S230" s="210">
        <v>0</v>
      </c>
      <c r="T230" s="21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2" t="s">
        <v>213</v>
      </c>
      <c r="AT230" s="212" t="s">
        <v>120</v>
      </c>
      <c r="AU230" s="212" t="s">
        <v>81</v>
      </c>
      <c r="AY230" s="18" t="s">
        <v>117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8" t="s">
        <v>77</v>
      </c>
      <c r="BK230" s="213">
        <f>ROUND(I230*H230,2)</f>
        <v>0</v>
      </c>
      <c r="BL230" s="18" t="s">
        <v>213</v>
      </c>
      <c r="BM230" s="212" t="s">
        <v>393</v>
      </c>
    </row>
    <row r="231" spans="1:47" s="2" customFormat="1" ht="12">
      <c r="A231" s="39"/>
      <c r="B231" s="40"/>
      <c r="C231" s="41"/>
      <c r="D231" s="214" t="s">
        <v>127</v>
      </c>
      <c r="E231" s="41"/>
      <c r="F231" s="215" t="s">
        <v>394</v>
      </c>
      <c r="G231" s="41"/>
      <c r="H231" s="41"/>
      <c r="I231" s="216"/>
      <c r="J231" s="41"/>
      <c r="K231" s="41"/>
      <c r="L231" s="45"/>
      <c r="M231" s="217"/>
      <c r="N231" s="218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127</v>
      </c>
      <c r="AU231" s="18" t="s">
        <v>81</v>
      </c>
    </row>
    <row r="232" spans="1:47" s="2" customFormat="1" ht="12">
      <c r="A232" s="39"/>
      <c r="B232" s="40"/>
      <c r="C232" s="41"/>
      <c r="D232" s="219" t="s">
        <v>129</v>
      </c>
      <c r="E232" s="41"/>
      <c r="F232" s="220" t="s">
        <v>395</v>
      </c>
      <c r="G232" s="41"/>
      <c r="H232" s="41"/>
      <c r="I232" s="216"/>
      <c r="J232" s="41"/>
      <c r="K232" s="41"/>
      <c r="L232" s="45"/>
      <c r="M232" s="217"/>
      <c r="N232" s="218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129</v>
      </c>
      <c r="AU232" s="18" t="s">
        <v>81</v>
      </c>
    </row>
    <row r="233" spans="1:65" s="2" customFormat="1" ht="16.5" customHeight="1">
      <c r="A233" s="39"/>
      <c r="B233" s="40"/>
      <c r="C233" s="201" t="s">
        <v>396</v>
      </c>
      <c r="D233" s="201" t="s">
        <v>120</v>
      </c>
      <c r="E233" s="202" t="s">
        <v>397</v>
      </c>
      <c r="F233" s="203" t="s">
        <v>398</v>
      </c>
      <c r="G233" s="204" t="s">
        <v>176</v>
      </c>
      <c r="H233" s="205">
        <v>0.085</v>
      </c>
      <c r="I233" s="206"/>
      <c r="J233" s="207">
        <f>ROUND(I233*H233,2)</f>
        <v>0</v>
      </c>
      <c r="K233" s="203" t="s">
        <v>124</v>
      </c>
      <c r="L233" s="45"/>
      <c r="M233" s="208" t="s">
        <v>19</v>
      </c>
      <c r="N233" s="209" t="s">
        <v>43</v>
      </c>
      <c r="O233" s="85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2" t="s">
        <v>213</v>
      </c>
      <c r="AT233" s="212" t="s">
        <v>120</v>
      </c>
      <c r="AU233" s="212" t="s">
        <v>81</v>
      </c>
      <c r="AY233" s="18" t="s">
        <v>117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8" t="s">
        <v>77</v>
      </c>
      <c r="BK233" s="213">
        <f>ROUND(I233*H233,2)</f>
        <v>0</v>
      </c>
      <c r="BL233" s="18" t="s">
        <v>213</v>
      </c>
      <c r="BM233" s="212" t="s">
        <v>399</v>
      </c>
    </row>
    <row r="234" spans="1:47" s="2" customFormat="1" ht="12">
      <c r="A234" s="39"/>
      <c r="B234" s="40"/>
      <c r="C234" s="41"/>
      <c r="D234" s="214" t="s">
        <v>127</v>
      </c>
      <c r="E234" s="41"/>
      <c r="F234" s="215" t="s">
        <v>400</v>
      </c>
      <c r="G234" s="41"/>
      <c r="H234" s="41"/>
      <c r="I234" s="216"/>
      <c r="J234" s="41"/>
      <c r="K234" s="41"/>
      <c r="L234" s="45"/>
      <c r="M234" s="217"/>
      <c r="N234" s="218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127</v>
      </c>
      <c r="AU234" s="18" t="s">
        <v>81</v>
      </c>
    </row>
    <row r="235" spans="1:47" s="2" customFormat="1" ht="12">
      <c r="A235" s="39"/>
      <c r="B235" s="40"/>
      <c r="C235" s="41"/>
      <c r="D235" s="219" t="s">
        <v>129</v>
      </c>
      <c r="E235" s="41"/>
      <c r="F235" s="220" t="s">
        <v>401</v>
      </c>
      <c r="G235" s="41"/>
      <c r="H235" s="41"/>
      <c r="I235" s="216"/>
      <c r="J235" s="41"/>
      <c r="K235" s="41"/>
      <c r="L235" s="45"/>
      <c r="M235" s="217"/>
      <c r="N235" s="218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129</v>
      </c>
      <c r="AU235" s="18" t="s">
        <v>81</v>
      </c>
    </row>
    <row r="236" spans="1:65" s="2" customFormat="1" ht="16.5" customHeight="1">
      <c r="A236" s="39"/>
      <c r="B236" s="40"/>
      <c r="C236" s="201" t="s">
        <v>402</v>
      </c>
      <c r="D236" s="201" t="s">
        <v>120</v>
      </c>
      <c r="E236" s="202" t="s">
        <v>403</v>
      </c>
      <c r="F236" s="203" t="s">
        <v>404</v>
      </c>
      <c r="G236" s="204" t="s">
        <v>176</v>
      </c>
      <c r="H236" s="205">
        <v>0.085</v>
      </c>
      <c r="I236" s="206"/>
      <c r="J236" s="207">
        <f>ROUND(I236*H236,2)</f>
        <v>0</v>
      </c>
      <c r="K236" s="203" t="s">
        <v>124</v>
      </c>
      <c r="L236" s="45"/>
      <c r="M236" s="208" t="s">
        <v>19</v>
      </c>
      <c r="N236" s="209" t="s">
        <v>43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2" t="s">
        <v>213</v>
      </c>
      <c r="AT236" s="212" t="s">
        <v>120</v>
      </c>
      <c r="AU236" s="212" t="s">
        <v>81</v>
      </c>
      <c r="AY236" s="18" t="s">
        <v>117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8" t="s">
        <v>77</v>
      </c>
      <c r="BK236" s="213">
        <f>ROUND(I236*H236,2)</f>
        <v>0</v>
      </c>
      <c r="BL236" s="18" t="s">
        <v>213</v>
      </c>
      <c r="BM236" s="212" t="s">
        <v>405</v>
      </c>
    </row>
    <row r="237" spans="1:47" s="2" customFormat="1" ht="12">
      <c r="A237" s="39"/>
      <c r="B237" s="40"/>
      <c r="C237" s="41"/>
      <c r="D237" s="214" t="s">
        <v>127</v>
      </c>
      <c r="E237" s="41"/>
      <c r="F237" s="215" t="s">
        <v>406</v>
      </c>
      <c r="G237" s="41"/>
      <c r="H237" s="41"/>
      <c r="I237" s="216"/>
      <c r="J237" s="41"/>
      <c r="K237" s="41"/>
      <c r="L237" s="45"/>
      <c r="M237" s="217"/>
      <c r="N237" s="218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127</v>
      </c>
      <c r="AU237" s="18" t="s">
        <v>81</v>
      </c>
    </row>
    <row r="238" spans="1:47" s="2" customFormat="1" ht="12">
      <c r="A238" s="39"/>
      <c r="B238" s="40"/>
      <c r="C238" s="41"/>
      <c r="D238" s="219" t="s">
        <v>129</v>
      </c>
      <c r="E238" s="41"/>
      <c r="F238" s="220" t="s">
        <v>407</v>
      </c>
      <c r="G238" s="41"/>
      <c r="H238" s="41"/>
      <c r="I238" s="216"/>
      <c r="J238" s="41"/>
      <c r="K238" s="41"/>
      <c r="L238" s="45"/>
      <c r="M238" s="217"/>
      <c r="N238" s="218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129</v>
      </c>
      <c r="AU238" s="18" t="s">
        <v>81</v>
      </c>
    </row>
    <row r="239" spans="1:65" s="2" customFormat="1" ht="21.75" customHeight="1">
      <c r="A239" s="39"/>
      <c r="B239" s="40"/>
      <c r="C239" s="201" t="s">
        <v>408</v>
      </c>
      <c r="D239" s="201" t="s">
        <v>120</v>
      </c>
      <c r="E239" s="202" t="s">
        <v>409</v>
      </c>
      <c r="F239" s="203" t="s">
        <v>410</v>
      </c>
      <c r="G239" s="204" t="s">
        <v>284</v>
      </c>
      <c r="H239" s="205">
        <v>1</v>
      </c>
      <c r="I239" s="206"/>
      <c r="J239" s="207">
        <f>ROUND(I239*H239,2)</f>
        <v>0</v>
      </c>
      <c r="K239" s="203" t="s">
        <v>19</v>
      </c>
      <c r="L239" s="45"/>
      <c r="M239" s="208" t="s">
        <v>19</v>
      </c>
      <c r="N239" s="209" t="s">
        <v>43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2" t="s">
        <v>213</v>
      </c>
      <c r="AT239" s="212" t="s">
        <v>120</v>
      </c>
      <c r="AU239" s="212" t="s">
        <v>81</v>
      </c>
      <c r="AY239" s="18" t="s">
        <v>117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8" t="s">
        <v>77</v>
      </c>
      <c r="BK239" s="213">
        <f>ROUND(I239*H239,2)</f>
        <v>0</v>
      </c>
      <c r="BL239" s="18" t="s">
        <v>213</v>
      </c>
      <c r="BM239" s="212" t="s">
        <v>411</v>
      </c>
    </row>
    <row r="240" spans="1:47" s="2" customFormat="1" ht="12">
      <c r="A240" s="39"/>
      <c r="B240" s="40"/>
      <c r="C240" s="41"/>
      <c r="D240" s="214" t="s">
        <v>127</v>
      </c>
      <c r="E240" s="41"/>
      <c r="F240" s="215" t="s">
        <v>412</v>
      </c>
      <c r="G240" s="41"/>
      <c r="H240" s="41"/>
      <c r="I240" s="216"/>
      <c r="J240" s="41"/>
      <c r="K240" s="41"/>
      <c r="L240" s="45"/>
      <c r="M240" s="217"/>
      <c r="N240" s="218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127</v>
      </c>
      <c r="AU240" s="18" t="s">
        <v>81</v>
      </c>
    </row>
    <row r="241" spans="1:63" s="12" customFormat="1" ht="22.8" customHeight="1">
      <c r="A241" s="12"/>
      <c r="B241" s="185"/>
      <c r="C241" s="186"/>
      <c r="D241" s="187" t="s">
        <v>71</v>
      </c>
      <c r="E241" s="199" t="s">
        <v>413</v>
      </c>
      <c r="F241" s="199" t="s">
        <v>414</v>
      </c>
      <c r="G241" s="186"/>
      <c r="H241" s="186"/>
      <c r="I241" s="189"/>
      <c r="J241" s="200">
        <f>BK241</f>
        <v>0</v>
      </c>
      <c r="K241" s="186"/>
      <c r="L241" s="191"/>
      <c r="M241" s="192"/>
      <c r="N241" s="193"/>
      <c r="O241" s="193"/>
      <c r="P241" s="194">
        <f>SUM(P242:P300)</f>
        <v>0</v>
      </c>
      <c r="Q241" s="193"/>
      <c r="R241" s="194">
        <f>SUM(R242:R300)</f>
        <v>0.7300399999999998</v>
      </c>
      <c r="S241" s="193"/>
      <c r="T241" s="195">
        <f>SUM(T242:T300)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6" t="s">
        <v>81</v>
      </c>
      <c r="AT241" s="197" t="s">
        <v>71</v>
      </c>
      <c r="AU241" s="197" t="s">
        <v>77</v>
      </c>
      <c r="AY241" s="196" t="s">
        <v>117</v>
      </c>
      <c r="BK241" s="198">
        <f>SUM(BK242:BK300)</f>
        <v>0</v>
      </c>
    </row>
    <row r="242" spans="1:65" s="2" customFormat="1" ht="21.75" customHeight="1">
      <c r="A242" s="39"/>
      <c r="B242" s="40"/>
      <c r="C242" s="201" t="s">
        <v>415</v>
      </c>
      <c r="D242" s="201" t="s">
        <v>120</v>
      </c>
      <c r="E242" s="202" t="s">
        <v>416</v>
      </c>
      <c r="F242" s="203" t="s">
        <v>417</v>
      </c>
      <c r="G242" s="204" t="s">
        <v>295</v>
      </c>
      <c r="H242" s="205">
        <v>1</v>
      </c>
      <c r="I242" s="206"/>
      <c r="J242" s="207">
        <f>ROUND(I242*H242,2)</f>
        <v>0</v>
      </c>
      <c r="K242" s="203" t="s">
        <v>124</v>
      </c>
      <c r="L242" s="45"/>
      <c r="M242" s="208" t="s">
        <v>19</v>
      </c>
      <c r="N242" s="209" t="s">
        <v>43</v>
      </c>
      <c r="O242" s="85"/>
      <c r="P242" s="210">
        <f>O242*H242</f>
        <v>0</v>
      </c>
      <c r="Q242" s="210">
        <v>0.01652</v>
      </c>
      <c r="R242" s="210">
        <f>Q242*H242</f>
        <v>0.01652</v>
      </c>
      <c r="S242" s="210">
        <v>0</v>
      </c>
      <c r="T242" s="21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2" t="s">
        <v>213</v>
      </c>
      <c r="AT242" s="212" t="s">
        <v>120</v>
      </c>
      <c r="AU242" s="212" t="s">
        <v>81</v>
      </c>
      <c r="AY242" s="18" t="s">
        <v>117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8" t="s">
        <v>77</v>
      </c>
      <c r="BK242" s="213">
        <f>ROUND(I242*H242,2)</f>
        <v>0</v>
      </c>
      <c r="BL242" s="18" t="s">
        <v>213</v>
      </c>
      <c r="BM242" s="212" t="s">
        <v>418</v>
      </c>
    </row>
    <row r="243" spans="1:47" s="2" customFormat="1" ht="12">
      <c r="A243" s="39"/>
      <c r="B243" s="40"/>
      <c r="C243" s="41"/>
      <c r="D243" s="214" t="s">
        <v>127</v>
      </c>
      <c r="E243" s="41"/>
      <c r="F243" s="215" t="s">
        <v>419</v>
      </c>
      <c r="G243" s="41"/>
      <c r="H243" s="41"/>
      <c r="I243" s="216"/>
      <c r="J243" s="41"/>
      <c r="K243" s="41"/>
      <c r="L243" s="45"/>
      <c r="M243" s="217"/>
      <c r="N243" s="218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127</v>
      </c>
      <c r="AU243" s="18" t="s">
        <v>81</v>
      </c>
    </row>
    <row r="244" spans="1:47" s="2" customFormat="1" ht="12">
      <c r="A244" s="39"/>
      <c r="B244" s="40"/>
      <c r="C244" s="41"/>
      <c r="D244" s="219" t="s">
        <v>129</v>
      </c>
      <c r="E244" s="41"/>
      <c r="F244" s="220" t="s">
        <v>420</v>
      </c>
      <c r="G244" s="41"/>
      <c r="H244" s="41"/>
      <c r="I244" s="216"/>
      <c r="J244" s="41"/>
      <c r="K244" s="41"/>
      <c r="L244" s="45"/>
      <c r="M244" s="217"/>
      <c r="N244" s="218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129</v>
      </c>
      <c r="AU244" s="18" t="s">
        <v>81</v>
      </c>
    </row>
    <row r="245" spans="1:65" s="2" customFormat="1" ht="21.75" customHeight="1">
      <c r="A245" s="39"/>
      <c r="B245" s="40"/>
      <c r="C245" s="201" t="s">
        <v>421</v>
      </c>
      <c r="D245" s="201" t="s">
        <v>120</v>
      </c>
      <c r="E245" s="202" t="s">
        <v>422</v>
      </c>
      <c r="F245" s="203" t="s">
        <v>423</v>
      </c>
      <c r="G245" s="204" t="s">
        <v>295</v>
      </c>
      <c r="H245" s="205">
        <v>3</v>
      </c>
      <c r="I245" s="206"/>
      <c r="J245" s="207">
        <f>ROUND(I245*H245,2)</f>
        <v>0</v>
      </c>
      <c r="K245" s="203" t="s">
        <v>124</v>
      </c>
      <c r="L245" s="45"/>
      <c r="M245" s="208" t="s">
        <v>19</v>
      </c>
      <c r="N245" s="209" t="s">
        <v>43</v>
      </c>
      <c r="O245" s="85"/>
      <c r="P245" s="210">
        <f>O245*H245</f>
        <v>0</v>
      </c>
      <c r="Q245" s="210">
        <v>0.01956</v>
      </c>
      <c r="R245" s="210">
        <f>Q245*H245</f>
        <v>0.05868</v>
      </c>
      <c r="S245" s="210">
        <v>0</v>
      </c>
      <c r="T245" s="21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2" t="s">
        <v>213</v>
      </c>
      <c r="AT245" s="212" t="s">
        <v>120</v>
      </c>
      <c r="AU245" s="212" t="s">
        <v>81</v>
      </c>
      <c r="AY245" s="18" t="s">
        <v>117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8" t="s">
        <v>77</v>
      </c>
      <c r="BK245" s="213">
        <f>ROUND(I245*H245,2)</f>
        <v>0</v>
      </c>
      <c r="BL245" s="18" t="s">
        <v>213</v>
      </c>
      <c r="BM245" s="212" t="s">
        <v>424</v>
      </c>
    </row>
    <row r="246" spans="1:47" s="2" customFormat="1" ht="12">
      <c r="A246" s="39"/>
      <c r="B246" s="40"/>
      <c r="C246" s="41"/>
      <c r="D246" s="214" t="s">
        <v>127</v>
      </c>
      <c r="E246" s="41"/>
      <c r="F246" s="215" t="s">
        <v>425</v>
      </c>
      <c r="G246" s="41"/>
      <c r="H246" s="41"/>
      <c r="I246" s="216"/>
      <c r="J246" s="41"/>
      <c r="K246" s="41"/>
      <c r="L246" s="45"/>
      <c r="M246" s="217"/>
      <c r="N246" s="218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127</v>
      </c>
      <c r="AU246" s="18" t="s">
        <v>81</v>
      </c>
    </row>
    <row r="247" spans="1:47" s="2" customFormat="1" ht="12">
      <c r="A247" s="39"/>
      <c r="B247" s="40"/>
      <c r="C247" s="41"/>
      <c r="D247" s="219" t="s">
        <v>129</v>
      </c>
      <c r="E247" s="41"/>
      <c r="F247" s="220" t="s">
        <v>426</v>
      </c>
      <c r="G247" s="41"/>
      <c r="H247" s="41"/>
      <c r="I247" s="216"/>
      <c r="J247" s="41"/>
      <c r="K247" s="41"/>
      <c r="L247" s="45"/>
      <c r="M247" s="217"/>
      <c r="N247" s="218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129</v>
      </c>
      <c r="AU247" s="18" t="s">
        <v>81</v>
      </c>
    </row>
    <row r="248" spans="1:65" s="2" customFormat="1" ht="21.75" customHeight="1">
      <c r="A248" s="39"/>
      <c r="B248" s="40"/>
      <c r="C248" s="201" t="s">
        <v>427</v>
      </c>
      <c r="D248" s="201" t="s">
        <v>120</v>
      </c>
      <c r="E248" s="202" t="s">
        <v>428</v>
      </c>
      <c r="F248" s="203" t="s">
        <v>429</v>
      </c>
      <c r="G248" s="204" t="s">
        <v>295</v>
      </c>
      <c r="H248" s="205">
        <v>1</v>
      </c>
      <c r="I248" s="206"/>
      <c r="J248" s="207">
        <f>ROUND(I248*H248,2)</f>
        <v>0</v>
      </c>
      <c r="K248" s="203" t="s">
        <v>124</v>
      </c>
      <c r="L248" s="45"/>
      <c r="M248" s="208" t="s">
        <v>19</v>
      </c>
      <c r="N248" s="209" t="s">
        <v>43</v>
      </c>
      <c r="O248" s="85"/>
      <c r="P248" s="210">
        <f>O248*H248</f>
        <v>0</v>
      </c>
      <c r="Q248" s="210">
        <v>0.02204</v>
      </c>
      <c r="R248" s="210">
        <f>Q248*H248</f>
        <v>0.02204</v>
      </c>
      <c r="S248" s="210">
        <v>0</v>
      </c>
      <c r="T248" s="21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2" t="s">
        <v>213</v>
      </c>
      <c r="AT248" s="212" t="s">
        <v>120</v>
      </c>
      <c r="AU248" s="212" t="s">
        <v>81</v>
      </c>
      <c r="AY248" s="18" t="s">
        <v>117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8" t="s">
        <v>77</v>
      </c>
      <c r="BK248" s="213">
        <f>ROUND(I248*H248,2)</f>
        <v>0</v>
      </c>
      <c r="BL248" s="18" t="s">
        <v>213</v>
      </c>
      <c r="BM248" s="212" t="s">
        <v>430</v>
      </c>
    </row>
    <row r="249" spans="1:47" s="2" customFormat="1" ht="12">
      <c r="A249" s="39"/>
      <c r="B249" s="40"/>
      <c r="C249" s="41"/>
      <c r="D249" s="214" t="s">
        <v>127</v>
      </c>
      <c r="E249" s="41"/>
      <c r="F249" s="215" t="s">
        <v>431</v>
      </c>
      <c r="G249" s="41"/>
      <c r="H249" s="41"/>
      <c r="I249" s="216"/>
      <c r="J249" s="41"/>
      <c r="K249" s="41"/>
      <c r="L249" s="45"/>
      <c r="M249" s="217"/>
      <c r="N249" s="218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127</v>
      </c>
      <c r="AU249" s="18" t="s">
        <v>81</v>
      </c>
    </row>
    <row r="250" spans="1:47" s="2" customFormat="1" ht="12">
      <c r="A250" s="39"/>
      <c r="B250" s="40"/>
      <c r="C250" s="41"/>
      <c r="D250" s="219" t="s">
        <v>129</v>
      </c>
      <c r="E250" s="41"/>
      <c r="F250" s="220" t="s">
        <v>432</v>
      </c>
      <c r="G250" s="41"/>
      <c r="H250" s="41"/>
      <c r="I250" s="216"/>
      <c r="J250" s="41"/>
      <c r="K250" s="41"/>
      <c r="L250" s="45"/>
      <c r="M250" s="217"/>
      <c r="N250" s="218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129</v>
      </c>
      <c r="AU250" s="18" t="s">
        <v>81</v>
      </c>
    </row>
    <row r="251" spans="1:65" s="2" customFormat="1" ht="21.75" customHeight="1">
      <c r="A251" s="39"/>
      <c r="B251" s="40"/>
      <c r="C251" s="201" t="s">
        <v>433</v>
      </c>
      <c r="D251" s="201" t="s">
        <v>120</v>
      </c>
      <c r="E251" s="202" t="s">
        <v>434</v>
      </c>
      <c r="F251" s="203" t="s">
        <v>435</v>
      </c>
      <c r="G251" s="204" t="s">
        <v>295</v>
      </c>
      <c r="H251" s="205">
        <v>1</v>
      </c>
      <c r="I251" s="206"/>
      <c r="J251" s="207">
        <f>ROUND(I251*H251,2)</f>
        <v>0</v>
      </c>
      <c r="K251" s="203" t="s">
        <v>124</v>
      </c>
      <c r="L251" s="45"/>
      <c r="M251" s="208" t="s">
        <v>19</v>
      </c>
      <c r="N251" s="209" t="s">
        <v>43</v>
      </c>
      <c r="O251" s="85"/>
      <c r="P251" s="210">
        <f>O251*H251</f>
        <v>0</v>
      </c>
      <c r="Q251" s="210">
        <v>0.027</v>
      </c>
      <c r="R251" s="210">
        <f>Q251*H251</f>
        <v>0.027</v>
      </c>
      <c r="S251" s="210">
        <v>0</v>
      </c>
      <c r="T251" s="21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2" t="s">
        <v>213</v>
      </c>
      <c r="AT251" s="212" t="s">
        <v>120</v>
      </c>
      <c r="AU251" s="212" t="s">
        <v>81</v>
      </c>
      <c r="AY251" s="18" t="s">
        <v>117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8" t="s">
        <v>77</v>
      </c>
      <c r="BK251" s="213">
        <f>ROUND(I251*H251,2)</f>
        <v>0</v>
      </c>
      <c r="BL251" s="18" t="s">
        <v>213</v>
      </c>
      <c r="BM251" s="212" t="s">
        <v>436</v>
      </c>
    </row>
    <row r="252" spans="1:47" s="2" customFormat="1" ht="12">
      <c r="A252" s="39"/>
      <c r="B252" s="40"/>
      <c r="C252" s="41"/>
      <c r="D252" s="214" t="s">
        <v>127</v>
      </c>
      <c r="E252" s="41"/>
      <c r="F252" s="215" t="s">
        <v>437</v>
      </c>
      <c r="G252" s="41"/>
      <c r="H252" s="41"/>
      <c r="I252" s="216"/>
      <c r="J252" s="41"/>
      <c r="K252" s="41"/>
      <c r="L252" s="45"/>
      <c r="M252" s="217"/>
      <c r="N252" s="218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127</v>
      </c>
      <c r="AU252" s="18" t="s">
        <v>81</v>
      </c>
    </row>
    <row r="253" spans="1:47" s="2" customFormat="1" ht="12">
      <c r="A253" s="39"/>
      <c r="B253" s="40"/>
      <c r="C253" s="41"/>
      <c r="D253" s="219" t="s">
        <v>129</v>
      </c>
      <c r="E253" s="41"/>
      <c r="F253" s="220" t="s">
        <v>438</v>
      </c>
      <c r="G253" s="41"/>
      <c r="H253" s="41"/>
      <c r="I253" s="216"/>
      <c r="J253" s="41"/>
      <c r="K253" s="41"/>
      <c r="L253" s="45"/>
      <c r="M253" s="217"/>
      <c r="N253" s="218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129</v>
      </c>
      <c r="AU253" s="18" t="s">
        <v>81</v>
      </c>
    </row>
    <row r="254" spans="1:65" s="2" customFormat="1" ht="21.75" customHeight="1">
      <c r="A254" s="39"/>
      <c r="B254" s="40"/>
      <c r="C254" s="201" t="s">
        <v>439</v>
      </c>
      <c r="D254" s="201" t="s">
        <v>120</v>
      </c>
      <c r="E254" s="202" t="s">
        <v>440</v>
      </c>
      <c r="F254" s="203" t="s">
        <v>441</v>
      </c>
      <c r="G254" s="204" t="s">
        <v>295</v>
      </c>
      <c r="H254" s="205">
        <v>2</v>
      </c>
      <c r="I254" s="206"/>
      <c r="J254" s="207">
        <f>ROUND(I254*H254,2)</f>
        <v>0</v>
      </c>
      <c r="K254" s="203" t="s">
        <v>124</v>
      </c>
      <c r="L254" s="45"/>
      <c r="M254" s="208" t="s">
        <v>19</v>
      </c>
      <c r="N254" s="209" t="s">
        <v>43</v>
      </c>
      <c r="O254" s="85"/>
      <c r="P254" s="210">
        <f>O254*H254</f>
        <v>0</v>
      </c>
      <c r="Q254" s="210">
        <v>0.03552</v>
      </c>
      <c r="R254" s="210">
        <f>Q254*H254</f>
        <v>0.07104</v>
      </c>
      <c r="S254" s="210">
        <v>0</v>
      </c>
      <c r="T254" s="21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2" t="s">
        <v>213</v>
      </c>
      <c r="AT254" s="212" t="s">
        <v>120</v>
      </c>
      <c r="AU254" s="212" t="s">
        <v>81</v>
      </c>
      <c r="AY254" s="18" t="s">
        <v>117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8" t="s">
        <v>77</v>
      </c>
      <c r="BK254" s="213">
        <f>ROUND(I254*H254,2)</f>
        <v>0</v>
      </c>
      <c r="BL254" s="18" t="s">
        <v>213</v>
      </c>
      <c r="BM254" s="212" t="s">
        <v>442</v>
      </c>
    </row>
    <row r="255" spans="1:47" s="2" customFormat="1" ht="12">
      <c r="A255" s="39"/>
      <c r="B255" s="40"/>
      <c r="C255" s="41"/>
      <c r="D255" s="214" t="s">
        <v>127</v>
      </c>
      <c r="E255" s="41"/>
      <c r="F255" s="215" t="s">
        <v>443</v>
      </c>
      <c r="G255" s="41"/>
      <c r="H255" s="41"/>
      <c r="I255" s="216"/>
      <c r="J255" s="41"/>
      <c r="K255" s="41"/>
      <c r="L255" s="45"/>
      <c r="M255" s="217"/>
      <c r="N255" s="218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127</v>
      </c>
      <c r="AU255" s="18" t="s">
        <v>81</v>
      </c>
    </row>
    <row r="256" spans="1:47" s="2" customFormat="1" ht="12">
      <c r="A256" s="39"/>
      <c r="B256" s="40"/>
      <c r="C256" s="41"/>
      <c r="D256" s="219" t="s">
        <v>129</v>
      </c>
      <c r="E256" s="41"/>
      <c r="F256" s="220" t="s">
        <v>444</v>
      </c>
      <c r="G256" s="41"/>
      <c r="H256" s="41"/>
      <c r="I256" s="216"/>
      <c r="J256" s="41"/>
      <c r="K256" s="41"/>
      <c r="L256" s="45"/>
      <c r="M256" s="217"/>
      <c r="N256" s="218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129</v>
      </c>
      <c r="AU256" s="18" t="s">
        <v>81</v>
      </c>
    </row>
    <row r="257" spans="1:65" s="2" customFormat="1" ht="21.75" customHeight="1">
      <c r="A257" s="39"/>
      <c r="B257" s="40"/>
      <c r="C257" s="201" t="s">
        <v>445</v>
      </c>
      <c r="D257" s="201" t="s">
        <v>120</v>
      </c>
      <c r="E257" s="202" t="s">
        <v>446</v>
      </c>
      <c r="F257" s="203" t="s">
        <v>447</v>
      </c>
      <c r="G257" s="204" t="s">
        <v>295</v>
      </c>
      <c r="H257" s="205">
        <v>1</v>
      </c>
      <c r="I257" s="206"/>
      <c r="J257" s="207">
        <f>ROUND(I257*H257,2)</f>
        <v>0</v>
      </c>
      <c r="K257" s="203" t="s">
        <v>124</v>
      </c>
      <c r="L257" s="45"/>
      <c r="M257" s="208" t="s">
        <v>19</v>
      </c>
      <c r="N257" s="209" t="s">
        <v>43</v>
      </c>
      <c r="O257" s="85"/>
      <c r="P257" s="210">
        <f>O257*H257</f>
        <v>0</v>
      </c>
      <c r="Q257" s="210">
        <v>0.0185</v>
      </c>
      <c r="R257" s="210">
        <f>Q257*H257</f>
        <v>0.0185</v>
      </c>
      <c r="S257" s="210">
        <v>0</v>
      </c>
      <c r="T257" s="21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2" t="s">
        <v>213</v>
      </c>
      <c r="AT257" s="212" t="s">
        <v>120</v>
      </c>
      <c r="AU257" s="212" t="s">
        <v>81</v>
      </c>
      <c r="AY257" s="18" t="s">
        <v>117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8" t="s">
        <v>77</v>
      </c>
      <c r="BK257" s="213">
        <f>ROUND(I257*H257,2)</f>
        <v>0</v>
      </c>
      <c r="BL257" s="18" t="s">
        <v>213</v>
      </c>
      <c r="BM257" s="212" t="s">
        <v>448</v>
      </c>
    </row>
    <row r="258" spans="1:47" s="2" customFormat="1" ht="12">
      <c r="A258" s="39"/>
      <c r="B258" s="40"/>
      <c r="C258" s="41"/>
      <c r="D258" s="214" t="s">
        <v>127</v>
      </c>
      <c r="E258" s="41"/>
      <c r="F258" s="215" t="s">
        <v>449</v>
      </c>
      <c r="G258" s="41"/>
      <c r="H258" s="41"/>
      <c r="I258" s="216"/>
      <c r="J258" s="41"/>
      <c r="K258" s="41"/>
      <c r="L258" s="45"/>
      <c r="M258" s="217"/>
      <c r="N258" s="218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127</v>
      </c>
      <c r="AU258" s="18" t="s">
        <v>81</v>
      </c>
    </row>
    <row r="259" spans="1:47" s="2" customFormat="1" ht="12">
      <c r="A259" s="39"/>
      <c r="B259" s="40"/>
      <c r="C259" s="41"/>
      <c r="D259" s="219" t="s">
        <v>129</v>
      </c>
      <c r="E259" s="41"/>
      <c r="F259" s="220" t="s">
        <v>450</v>
      </c>
      <c r="G259" s="41"/>
      <c r="H259" s="41"/>
      <c r="I259" s="216"/>
      <c r="J259" s="41"/>
      <c r="K259" s="41"/>
      <c r="L259" s="45"/>
      <c r="M259" s="217"/>
      <c r="N259" s="218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129</v>
      </c>
      <c r="AU259" s="18" t="s">
        <v>81</v>
      </c>
    </row>
    <row r="260" spans="1:65" s="2" customFormat="1" ht="21.75" customHeight="1">
      <c r="A260" s="39"/>
      <c r="B260" s="40"/>
      <c r="C260" s="201" t="s">
        <v>451</v>
      </c>
      <c r="D260" s="201" t="s">
        <v>120</v>
      </c>
      <c r="E260" s="202" t="s">
        <v>452</v>
      </c>
      <c r="F260" s="203" t="s">
        <v>453</v>
      </c>
      <c r="G260" s="204" t="s">
        <v>295</v>
      </c>
      <c r="H260" s="205">
        <v>7</v>
      </c>
      <c r="I260" s="206"/>
      <c r="J260" s="207">
        <f>ROUND(I260*H260,2)</f>
        <v>0</v>
      </c>
      <c r="K260" s="203" t="s">
        <v>124</v>
      </c>
      <c r="L260" s="45"/>
      <c r="M260" s="208" t="s">
        <v>19</v>
      </c>
      <c r="N260" s="209" t="s">
        <v>43</v>
      </c>
      <c r="O260" s="85"/>
      <c r="P260" s="210">
        <f>O260*H260</f>
        <v>0</v>
      </c>
      <c r="Q260" s="210">
        <v>0.02502</v>
      </c>
      <c r="R260" s="210">
        <f>Q260*H260</f>
        <v>0.17514000000000002</v>
      </c>
      <c r="S260" s="210">
        <v>0</v>
      </c>
      <c r="T260" s="21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2" t="s">
        <v>213</v>
      </c>
      <c r="AT260" s="212" t="s">
        <v>120</v>
      </c>
      <c r="AU260" s="212" t="s">
        <v>81</v>
      </c>
      <c r="AY260" s="18" t="s">
        <v>117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8" t="s">
        <v>77</v>
      </c>
      <c r="BK260" s="213">
        <f>ROUND(I260*H260,2)</f>
        <v>0</v>
      </c>
      <c r="BL260" s="18" t="s">
        <v>213</v>
      </c>
      <c r="BM260" s="212" t="s">
        <v>454</v>
      </c>
    </row>
    <row r="261" spans="1:47" s="2" customFormat="1" ht="12">
      <c r="A261" s="39"/>
      <c r="B261" s="40"/>
      <c r="C261" s="41"/>
      <c r="D261" s="214" t="s">
        <v>127</v>
      </c>
      <c r="E261" s="41"/>
      <c r="F261" s="215" t="s">
        <v>455</v>
      </c>
      <c r="G261" s="41"/>
      <c r="H261" s="41"/>
      <c r="I261" s="216"/>
      <c r="J261" s="41"/>
      <c r="K261" s="41"/>
      <c r="L261" s="45"/>
      <c r="M261" s="217"/>
      <c r="N261" s="218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127</v>
      </c>
      <c r="AU261" s="18" t="s">
        <v>81</v>
      </c>
    </row>
    <row r="262" spans="1:47" s="2" customFormat="1" ht="12">
      <c r="A262" s="39"/>
      <c r="B262" s="40"/>
      <c r="C262" s="41"/>
      <c r="D262" s="219" t="s">
        <v>129</v>
      </c>
      <c r="E262" s="41"/>
      <c r="F262" s="220" t="s">
        <v>456</v>
      </c>
      <c r="G262" s="41"/>
      <c r="H262" s="41"/>
      <c r="I262" s="216"/>
      <c r="J262" s="41"/>
      <c r="K262" s="41"/>
      <c r="L262" s="45"/>
      <c r="M262" s="217"/>
      <c r="N262" s="218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129</v>
      </c>
      <c r="AU262" s="18" t="s">
        <v>81</v>
      </c>
    </row>
    <row r="263" spans="1:65" s="2" customFormat="1" ht="21.75" customHeight="1">
      <c r="A263" s="39"/>
      <c r="B263" s="40"/>
      <c r="C263" s="201" t="s">
        <v>457</v>
      </c>
      <c r="D263" s="201" t="s">
        <v>120</v>
      </c>
      <c r="E263" s="202" t="s">
        <v>458</v>
      </c>
      <c r="F263" s="203" t="s">
        <v>459</v>
      </c>
      <c r="G263" s="204" t="s">
        <v>295</v>
      </c>
      <c r="H263" s="205">
        <v>1</v>
      </c>
      <c r="I263" s="206"/>
      <c r="J263" s="207">
        <f>ROUND(I263*H263,2)</f>
        <v>0</v>
      </c>
      <c r="K263" s="203" t="s">
        <v>124</v>
      </c>
      <c r="L263" s="45"/>
      <c r="M263" s="208" t="s">
        <v>19</v>
      </c>
      <c r="N263" s="209" t="s">
        <v>43</v>
      </c>
      <c r="O263" s="85"/>
      <c r="P263" s="210">
        <f>O263*H263</f>
        <v>0</v>
      </c>
      <c r="Q263" s="210">
        <v>0.02828</v>
      </c>
      <c r="R263" s="210">
        <f>Q263*H263</f>
        <v>0.02828</v>
      </c>
      <c r="S263" s="210">
        <v>0</v>
      </c>
      <c r="T263" s="21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2" t="s">
        <v>213</v>
      </c>
      <c r="AT263" s="212" t="s">
        <v>120</v>
      </c>
      <c r="AU263" s="212" t="s">
        <v>81</v>
      </c>
      <c r="AY263" s="18" t="s">
        <v>117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18" t="s">
        <v>77</v>
      </c>
      <c r="BK263" s="213">
        <f>ROUND(I263*H263,2)</f>
        <v>0</v>
      </c>
      <c r="BL263" s="18" t="s">
        <v>213</v>
      </c>
      <c r="BM263" s="212" t="s">
        <v>460</v>
      </c>
    </row>
    <row r="264" spans="1:47" s="2" customFormat="1" ht="12">
      <c r="A264" s="39"/>
      <c r="B264" s="40"/>
      <c r="C264" s="41"/>
      <c r="D264" s="214" t="s">
        <v>127</v>
      </c>
      <c r="E264" s="41"/>
      <c r="F264" s="215" t="s">
        <v>461</v>
      </c>
      <c r="G264" s="41"/>
      <c r="H264" s="41"/>
      <c r="I264" s="216"/>
      <c r="J264" s="41"/>
      <c r="K264" s="41"/>
      <c r="L264" s="45"/>
      <c r="M264" s="217"/>
      <c r="N264" s="218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127</v>
      </c>
      <c r="AU264" s="18" t="s">
        <v>81</v>
      </c>
    </row>
    <row r="265" spans="1:47" s="2" customFormat="1" ht="12">
      <c r="A265" s="39"/>
      <c r="B265" s="40"/>
      <c r="C265" s="41"/>
      <c r="D265" s="219" t="s">
        <v>129</v>
      </c>
      <c r="E265" s="41"/>
      <c r="F265" s="220" t="s">
        <v>462</v>
      </c>
      <c r="G265" s="41"/>
      <c r="H265" s="41"/>
      <c r="I265" s="216"/>
      <c r="J265" s="41"/>
      <c r="K265" s="41"/>
      <c r="L265" s="45"/>
      <c r="M265" s="217"/>
      <c r="N265" s="218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129</v>
      </c>
      <c r="AU265" s="18" t="s">
        <v>81</v>
      </c>
    </row>
    <row r="266" spans="1:65" s="2" customFormat="1" ht="21.75" customHeight="1">
      <c r="A266" s="39"/>
      <c r="B266" s="40"/>
      <c r="C266" s="201" t="s">
        <v>463</v>
      </c>
      <c r="D266" s="201" t="s">
        <v>120</v>
      </c>
      <c r="E266" s="202" t="s">
        <v>464</v>
      </c>
      <c r="F266" s="203" t="s">
        <v>465</v>
      </c>
      <c r="G266" s="204" t="s">
        <v>295</v>
      </c>
      <c r="H266" s="205">
        <v>3</v>
      </c>
      <c r="I266" s="206"/>
      <c r="J266" s="207">
        <f>ROUND(I266*H266,2)</f>
        <v>0</v>
      </c>
      <c r="K266" s="203" t="s">
        <v>124</v>
      </c>
      <c r="L266" s="45"/>
      <c r="M266" s="208" t="s">
        <v>19</v>
      </c>
      <c r="N266" s="209" t="s">
        <v>43</v>
      </c>
      <c r="O266" s="85"/>
      <c r="P266" s="210">
        <f>O266*H266</f>
        <v>0</v>
      </c>
      <c r="Q266" s="210">
        <v>0.03154</v>
      </c>
      <c r="R266" s="210">
        <f>Q266*H266</f>
        <v>0.09462</v>
      </c>
      <c r="S266" s="210">
        <v>0</v>
      </c>
      <c r="T266" s="21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2" t="s">
        <v>213</v>
      </c>
      <c r="AT266" s="212" t="s">
        <v>120</v>
      </c>
      <c r="AU266" s="212" t="s">
        <v>81</v>
      </c>
      <c r="AY266" s="18" t="s">
        <v>117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18" t="s">
        <v>77</v>
      </c>
      <c r="BK266" s="213">
        <f>ROUND(I266*H266,2)</f>
        <v>0</v>
      </c>
      <c r="BL266" s="18" t="s">
        <v>213</v>
      </c>
      <c r="BM266" s="212" t="s">
        <v>466</v>
      </c>
    </row>
    <row r="267" spans="1:47" s="2" customFormat="1" ht="12">
      <c r="A267" s="39"/>
      <c r="B267" s="40"/>
      <c r="C267" s="41"/>
      <c r="D267" s="214" t="s">
        <v>127</v>
      </c>
      <c r="E267" s="41"/>
      <c r="F267" s="215" t="s">
        <v>467</v>
      </c>
      <c r="G267" s="41"/>
      <c r="H267" s="41"/>
      <c r="I267" s="216"/>
      <c r="J267" s="41"/>
      <c r="K267" s="41"/>
      <c r="L267" s="45"/>
      <c r="M267" s="217"/>
      <c r="N267" s="218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127</v>
      </c>
      <c r="AU267" s="18" t="s">
        <v>81</v>
      </c>
    </row>
    <row r="268" spans="1:47" s="2" customFormat="1" ht="12">
      <c r="A268" s="39"/>
      <c r="B268" s="40"/>
      <c r="C268" s="41"/>
      <c r="D268" s="219" t="s">
        <v>129</v>
      </c>
      <c r="E268" s="41"/>
      <c r="F268" s="220" t="s">
        <v>468</v>
      </c>
      <c r="G268" s="41"/>
      <c r="H268" s="41"/>
      <c r="I268" s="216"/>
      <c r="J268" s="41"/>
      <c r="K268" s="41"/>
      <c r="L268" s="45"/>
      <c r="M268" s="217"/>
      <c r="N268" s="218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129</v>
      </c>
      <c r="AU268" s="18" t="s">
        <v>81</v>
      </c>
    </row>
    <row r="269" spans="1:65" s="2" customFormat="1" ht="21.75" customHeight="1">
      <c r="A269" s="39"/>
      <c r="B269" s="40"/>
      <c r="C269" s="201" t="s">
        <v>469</v>
      </c>
      <c r="D269" s="201" t="s">
        <v>120</v>
      </c>
      <c r="E269" s="202" t="s">
        <v>470</v>
      </c>
      <c r="F269" s="203" t="s">
        <v>471</v>
      </c>
      <c r="G269" s="204" t="s">
        <v>295</v>
      </c>
      <c r="H269" s="205">
        <v>2</v>
      </c>
      <c r="I269" s="206"/>
      <c r="J269" s="207">
        <f>ROUND(I269*H269,2)</f>
        <v>0</v>
      </c>
      <c r="K269" s="203" t="s">
        <v>124</v>
      </c>
      <c r="L269" s="45"/>
      <c r="M269" s="208" t="s">
        <v>19</v>
      </c>
      <c r="N269" s="209" t="s">
        <v>43</v>
      </c>
      <c r="O269" s="85"/>
      <c r="P269" s="210">
        <f>O269*H269</f>
        <v>0</v>
      </c>
      <c r="Q269" s="210">
        <v>0.0348</v>
      </c>
      <c r="R269" s="210">
        <f>Q269*H269</f>
        <v>0.0696</v>
      </c>
      <c r="S269" s="210">
        <v>0</v>
      </c>
      <c r="T269" s="21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2" t="s">
        <v>213</v>
      </c>
      <c r="AT269" s="212" t="s">
        <v>120</v>
      </c>
      <c r="AU269" s="212" t="s">
        <v>81</v>
      </c>
      <c r="AY269" s="18" t="s">
        <v>117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8" t="s">
        <v>77</v>
      </c>
      <c r="BK269" s="213">
        <f>ROUND(I269*H269,2)</f>
        <v>0</v>
      </c>
      <c r="BL269" s="18" t="s">
        <v>213</v>
      </c>
      <c r="BM269" s="212" t="s">
        <v>472</v>
      </c>
    </row>
    <row r="270" spans="1:47" s="2" customFormat="1" ht="12">
      <c r="A270" s="39"/>
      <c r="B270" s="40"/>
      <c r="C270" s="41"/>
      <c r="D270" s="214" t="s">
        <v>127</v>
      </c>
      <c r="E270" s="41"/>
      <c r="F270" s="215" t="s">
        <v>473</v>
      </c>
      <c r="G270" s="41"/>
      <c r="H270" s="41"/>
      <c r="I270" s="216"/>
      <c r="J270" s="41"/>
      <c r="K270" s="41"/>
      <c r="L270" s="45"/>
      <c r="M270" s="217"/>
      <c r="N270" s="218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127</v>
      </c>
      <c r="AU270" s="18" t="s">
        <v>81</v>
      </c>
    </row>
    <row r="271" spans="1:47" s="2" customFormat="1" ht="12">
      <c r="A271" s="39"/>
      <c r="B271" s="40"/>
      <c r="C271" s="41"/>
      <c r="D271" s="219" t="s">
        <v>129</v>
      </c>
      <c r="E271" s="41"/>
      <c r="F271" s="220" t="s">
        <v>474</v>
      </c>
      <c r="G271" s="41"/>
      <c r="H271" s="41"/>
      <c r="I271" s="216"/>
      <c r="J271" s="41"/>
      <c r="K271" s="41"/>
      <c r="L271" s="45"/>
      <c r="M271" s="217"/>
      <c r="N271" s="218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129</v>
      </c>
      <c r="AU271" s="18" t="s">
        <v>81</v>
      </c>
    </row>
    <row r="272" spans="1:65" s="2" customFormat="1" ht="21.75" customHeight="1">
      <c r="A272" s="39"/>
      <c r="B272" s="40"/>
      <c r="C272" s="201" t="s">
        <v>475</v>
      </c>
      <c r="D272" s="201" t="s">
        <v>120</v>
      </c>
      <c r="E272" s="202" t="s">
        <v>476</v>
      </c>
      <c r="F272" s="203" t="s">
        <v>477</v>
      </c>
      <c r="G272" s="204" t="s">
        <v>295</v>
      </c>
      <c r="H272" s="205">
        <v>1</v>
      </c>
      <c r="I272" s="206"/>
      <c r="J272" s="207">
        <f>ROUND(I272*H272,2)</f>
        <v>0</v>
      </c>
      <c r="K272" s="203" t="s">
        <v>124</v>
      </c>
      <c r="L272" s="45"/>
      <c r="M272" s="208" t="s">
        <v>19</v>
      </c>
      <c r="N272" s="209" t="s">
        <v>43</v>
      </c>
      <c r="O272" s="85"/>
      <c r="P272" s="210">
        <f>O272*H272</f>
        <v>0</v>
      </c>
      <c r="Q272" s="210">
        <v>0.04784</v>
      </c>
      <c r="R272" s="210">
        <f>Q272*H272</f>
        <v>0.04784</v>
      </c>
      <c r="S272" s="210">
        <v>0</v>
      </c>
      <c r="T272" s="21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2" t="s">
        <v>213</v>
      </c>
      <c r="AT272" s="212" t="s">
        <v>120</v>
      </c>
      <c r="AU272" s="212" t="s">
        <v>81</v>
      </c>
      <c r="AY272" s="18" t="s">
        <v>117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18" t="s">
        <v>77</v>
      </c>
      <c r="BK272" s="213">
        <f>ROUND(I272*H272,2)</f>
        <v>0</v>
      </c>
      <c r="BL272" s="18" t="s">
        <v>213</v>
      </c>
      <c r="BM272" s="212" t="s">
        <v>478</v>
      </c>
    </row>
    <row r="273" spans="1:47" s="2" customFormat="1" ht="12">
      <c r="A273" s="39"/>
      <c r="B273" s="40"/>
      <c r="C273" s="41"/>
      <c r="D273" s="214" t="s">
        <v>127</v>
      </c>
      <c r="E273" s="41"/>
      <c r="F273" s="215" t="s">
        <v>479</v>
      </c>
      <c r="G273" s="41"/>
      <c r="H273" s="41"/>
      <c r="I273" s="216"/>
      <c r="J273" s="41"/>
      <c r="K273" s="41"/>
      <c r="L273" s="45"/>
      <c r="M273" s="217"/>
      <c r="N273" s="218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127</v>
      </c>
      <c r="AU273" s="18" t="s">
        <v>81</v>
      </c>
    </row>
    <row r="274" spans="1:47" s="2" customFormat="1" ht="12">
      <c r="A274" s="39"/>
      <c r="B274" s="40"/>
      <c r="C274" s="41"/>
      <c r="D274" s="219" t="s">
        <v>129</v>
      </c>
      <c r="E274" s="41"/>
      <c r="F274" s="220" t="s">
        <v>480</v>
      </c>
      <c r="G274" s="41"/>
      <c r="H274" s="41"/>
      <c r="I274" s="216"/>
      <c r="J274" s="41"/>
      <c r="K274" s="41"/>
      <c r="L274" s="45"/>
      <c r="M274" s="217"/>
      <c r="N274" s="218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129</v>
      </c>
      <c r="AU274" s="18" t="s">
        <v>81</v>
      </c>
    </row>
    <row r="275" spans="1:65" s="2" customFormat="1" ht="21.75" customHeight="1">
      <c r="A275" s="39"/>
      <c r="B275" s="40"/>
      <c r="C275" s="201" t="s">
        <v>481</v>
      </c>
      <c r="D275" s="201" t="s">
        <v>120</v>
      </c>
      <c r="E275" s="202" t="s">
        <v>482</v>
      </c>
      <c r="F275" s="203" t="s">
        <v>483</v>
      </c>
      <c r="G275" s="204" t="s">
        <v>295</v>
      </c>
      <c r="H275" s="205">
        <v>1</v>
      </c>
      <c r="I275" s="206"/>
      <c r="J275" s="207">
        <f>ROUND(I275*H275,2)</f>
        <v>0</v>
      </c>
      <c r="K275" s="203" t="s">
        <v>124</v>
      </c>
      <c r="L275" s="45"/>
      <c r="M275" s="208" t="s">
        <v>19</v>
      </c>
      <c r="N275" s="209" t="s">
        <v>43</v>
      </c>
      <c r="O275" s="85"/>
      <c r="P275" s="210">
        <f>O275*H275</f>
        <v>0</v>
      </c>
      <c r="Q275" s="210">
        <v>0.0301</v>
      </c>
      <c r="R275" s="210">
        <f>Q275*H275</f>
        <v>0.0301</v>
      </c>
      <c r="S275" s="210">
        <v>0</v>
      </c>
      <c r="T275" s="21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2" t="s">
        <v>213</v>
      </c>
      <c r="AT275" s="212" t="s">
        <v>120</v>
      </c>
      <c r="AU275" s="212" t="s">
        <v>81</v>
      </c>
      <c r="AY275" s="18" t="s">
        <v>117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18" t="s">
        <v>77</v>
      </c>
      <c r="BK275" s="213">
        <f>ROUND(I275*H275,2)</f>
        <v>0</v>
      </c>
      <c r="BL275" s="18" t="s">
        <v>213</v>
      </c>
      <c r="BM275" s="212" t="s">
        <v>484</v>
      </c>
    </row>
    <row r="276" spans="1:47" s="2" customFormat="1" ht="12">
      <c r="A276" s="39"/>
      <c r="B276" s="40"/>
      <c r="C276" s="41"/>
      <c r="D276" s="214" t="s">
        <v>127</v>
      </c>
      <c r="E276" s="41"/>
      <c r="F276" s="215" t="s">
        <v>485</v>
      </c>
      <c r="G276" s="41"/>
      <c r="H276" s="41"/>
      <c r="I276" s="216"/>
      <c r="J276" s="41"/>
      <c r="K276" s="41"/>
      <c r="L276" s="45"/>
      <c r="M276" s="217"/>
      <c r="N276" s="218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127</v>
      </c>
      <c r="AU276" s="18" t="s">
        <v>81</v>
      </c>
    </row>
    <row r="277" spans="1:47" s="2" customFormat="1" ht="12">
      <c r="A277" s="39"/>
      <c r="B277" s="40"/>
      <c r="C277" s="41"/>
      <c r="D277" s="219" t="s">
        <v>129</v>
      </c>
      <c r="E277" s="41"/>
      <c r="F277" s="220" t="s">
        <v>486</v>
      </c>
      <c r="G277" s="41"/>
      <c r="H277" s="41"/>
      <c r="I277" s="216"/>
      <c r="J277" s="41"/>
      <c r="K277" s="41"/>
      <c r="L277" s="45"/>
      <c r="M277" s="217"/>
      <c r="N277" s="218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129</v>
      </c>
      <c r="AU277" s="18" t="s">
        <v>81</v>
      </c>
    </row>
    <row r="278" spans="1:65" s="2" customFormat="1" ht="16.5" customHeight="1">
      <c r="A278" s="39"/>
      <c r="B278" s="40"/>
      <c r="C278" s="201" t="s">
        <v>487</v>
      </c>
      <c r="D278" s="201" t="s">
        <v>120</v>
      </c>
      <c r="E278" s="202" t="s">
        <v>488</v>
      </c>
      <c r="F278" s="203" t="s">
        <v>489</v>
      </c>
      <c r="G278" s="204" t="s">
        <v>295</v>
      </c>
      <c r="H278" s="205">
        <v>9</v>
      </c>
      <c r="I278" s="206"/>
      <c r="J278" s="207">
        <f>ROUND(I278*H278,2)</f>
        <v>0</v>
      </c>
      <c r="K278" s="203" t="s">
        <v>124</v>
      </c>
      <c r="L278" s="45"/>
      <c r="M278" s="208" t="s">
        <v>19</v>
      </c>
      <c r="N278" s="209" t="s">
        <v>43</v>
      </c>
      <c r="O278" s="85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2" t="s">
        <v>213</v>
      </c>
      <c r="AT278" s="212" t="s">
        <v>120</v>
      </c>
      <c r="AU278" s="212" t="s">
        <v>81</v>
      </c>
      <c r="AY278" s="18" t="s">
        <v>117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8" t="s">
        <v>77</v>
      </c>
      <c r="BK278" s="213">
        <f>ROUND(I278*H278,2)</f>
        <v>0</v>
      </c>
      <c r="BL278" s="18" t="s">
        <v>213</v>
      </c>
      <c r="BM278" s="212" t="s">
        <v>490</v>
      </c>
    </row>
    <row r="279" spans="1:47" s="2" customFormat="1" ht="12">
      <c r="A279" s="39"/>
      <c r="B279" s="40"/>
      <c r="C279" s="41"/>
      <c r="D279" s="214" t="s">
        <v>127</v>
      </c>
      <c r="E279" s="41"/>
      <c r="F279" s="215" t="s">
        <v>491</v>
      </c>
      <c r="G279" s="41"/>
      <c r="H279" s="41"/>
      <c r="I279" s="216"/>
      <c r="J279" s="41"/>
      <c r="K279" s="41"/>
      <c r="L279" s="45"/>
      <c r="M279" s="217"/>
      <c r="N279" s="218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127</v>
      </c>
      <c r="AU279" s="18" t="s">
        <v>81</v>
      </c>
    </row>
    <row r="280" spans="1:47" s="2" customFormat="1" ht="12">
      <c r="A280" s="39"/>
      <c r="B280" s="40"/>
      <c r="C280" s="41"/>
      <c r="D280" s="219" t="s">
        <v>129</v>
      </c>
      <c r="E280" s="41"/>
      <c r="F280" s="220" t="s">
        <v>492</v>
      </c>
      <c r="G280" s="41"/>
      <c r="H280" s="41"/>
      <c r="I280" s="216"/>
      <c r="J280" s="41"/>
      <c r="K280" s="41"/>
      <c r="L280" s="45"/>
      <c r="M280" s="217"/>
      <c r="N280" s="218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129</v>
      </c>
      <c r="AU280" s="18" t="s">
        <v>81</v>
      </c>
    </row>
    <row r="281" spans="1:51" s="13" customFormat="1" ht="12">
      <c r="A281" s="13"/>
      <c r="B281" s="221"/>
      <c r="C281" s="222"/>
      <c r="D281" s="214" t="s">
        <v>131</v>
      </c>
      <c r="E281" s="223" t="s">
        <v>19</v>
      </c>
      <c r="F281" s="224" t="s">
        <v>493</v>
      </c>
      <c r="G281" s="222"/>
      <c r="H281" s="225">
        <v>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131</v>
      </c>
      <c r="AU281" s="231" t="s">
        <v>81</v>
      </c>
      <c r="AV281" s="13" t="s">
        <v>81</v>
      </c>
      <c r="AW281" s="13" t="s">
        <v>31</v>
      </c>
      <c r="AX281" s="13" t="s">
        <v>77</v>
      </c>
      <c r="AY281" s="231" t="s">
        <v>117</v>
      </c>
    </row>
    <row r="282" spans="1:65" s="2" customFormat="1" ht="16.5" customHeight="1">
      <c r="A282" s="39"/>
      <c r="B282" s="40"/>
      <c r="C282" s="232" t="s">
        <v>494</v>
      </c>
      <c r="D282" s="232" t="s">
        <v>300</v>
      </c>
      <c r="E282" s="233" t="s">
        <v>495</v>
      </c>
      <c r="F282" s="234" t="s">
        <v>496</v>
      </c>
      <c r="G282" s="235" t="s">
        <v>295</v>
      </c>
      <c r="H282" s="236">
        <v>2</v>
      </c>
      <c r="I282" s="237"/>
      <c r="J282" s="238">
        <f>ROUND(I282*H282,2)</f>
        <v>0</v>
      </c>
      <c r="K282" s="234" t="s">
        <v>19</v>
      </c>
      <c r="L282" s="239"/>
      <c r="M282" s="240" t="s">
        <v>19</v>
      </c>
      <c r="N282" s="241" t="s">
        <v>43</v>
      </c>
      <c r="O282" s="85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2" t="s">
        <v>303</v>
      </c>
      <c r="AT282" s="212" t="s">
        <v>300</v>
      </c>
      <c r="AU282" s="212" t="s">
        <v>81</v>
      </c>
      <c r="AY282" s="18" t="s">
        <v>117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18" t="s">
        <v>77</v>
      </c>
      <c r="BK282" s="213">
        <f>ROUND(I282*H282,2)</f>
        <v>0</v>
      </c>
      <c r="BL282" s="18" t="s">
        <v>213</v>
      </c>
      <c r="BM282" s="212" t="s">
        <v>497</v>
      </c>
    </row>
    <row r="283" spans="1:47" s="2" customFormat="1" ht="12">
      <c r="A283" s="39"/>
      <c r="B283" s="40"/>
      <c r="C283" s="41"/>
      <c r="D283" s="214" t="s">
        <v>127</v>
      </c>
      <c r="E283" s="41"/>
      <c r="F283" s="215" t="s">
        <v>496</v>
      </c>
      <c r="G283" s="41"/>
      <c r="H283" s="41"/>
      <c r="I283" s="216"/>
      <c r="J283" s="41"/>
      <c r="K283" s="41"/>
      <c r="L283" s="45"/>
      <c r="M283" s="217"/>
      <c r="N283" s="218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127</v>
      </c>
      <c r="AU283" s="18" t="s">
        <v>81</v>
      </c>
    </row>
    <row r="284" spans="1:65" s="2" customFormat="1" ht="16.5" customHeight="1">
      <c r="A284" s="39"/>
      <c r="B284" s="40"/>
      <c r="C284" s="232" t="s">
        <v>498</v>
      </c>
      <c r="D284" s="232" t="s">
        <v>300</v>
      </c>
      <c r="E284" s="233" t="s">
        <v>499</v>
      </c>
      <c r="F284" s="234" t="s">
        <v>500</v>
      </c>
      <c r="G284" s="235" t="s">
        <v>295</v>
      </c>
      <c r="H284" s="236">
        <v>1</v>
      </c>
      <c r="I284" s="237"/>
      <c r="J284" s="238">
        <f>ROUND(I284*H284,2)</f>
        <v>0</v>
      </c>
      <c r="K284" s="234" t="s">
        <v>19</v>
      </c>
      <c r="L284" s="239"/>
      <c r="M284" s="240" t="s">
        <v>19</v>
      </c>
      <c r="N284" s="241" t="s">
        <v>43</v>
      </c>
      <c r="O284" s="85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2" t="s">
        <v>303</v>
      </c>
      <c r="AT284" s="212" t="s">
        <v>300</v>
      </c>
      <c r="AU284" s="212" t="s">
        <v>81</v>
      </c>
      <c r="AY284" s="18" t="s">
        <v>117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18" t="s">
        <v>77</v>
      </c>
      <c r="BK284" s="213">
        <f>ROUND(I284*H284,2)</f>
        <v>0</v>
      </c>
      <c r="BL284" s="18" t="s">
        <v>213</v>
      </c>
      <c r="BM284" s="212" t="s">
        <v>501</v>
      </c>
    </row>
    <row r="285" spans="1:47" s="2" customFormat="1" ht="12">
      <c r="A285" s="39"/>
      <c r="B285" s="40"/>
      <c r="C285" s="41"/>
      <c r="D285" s="214" t="s">
        <v>127</v>
      </c>
      <c r="E285" s="41"/>
      <c r="F285" s="215" t="s">
        <v>500</v>
      </c>
      <c r="G285" s="41"/>
      <c r="H285" s="41"/>
      <c r="I285" s="216"/>
      <c r="J285" s="41"/>
      <c r="K285" s="41"/>
      <c r="L285" s="45"/>
      <c r="M285" s="217"/>
      <c r="N285" s="218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127</v>
      </c>
      <c r="AU285" s="18" t="s">
        <v>81</v>
      </c>
    </row>
    <row r="286" spans="1:65" s="2" customFormat="1" ht="16.5" customHeight="1">
      <c r="A286" s="39"/>
      <c r="B286" s="40"/>
      <c r="C286" s="232" t="s">
        <v>502</v>
      </c>
      <c r="D286" s="232" t="s">
        <v>300</v>
      </c>
      <c r="E286" s="233" t="s">
        <v>503</v>
      </c>
      <c r="F286" s="234" t="s">
        <v>504</v>
      </c>
      <c r="G286" s="235" t="s">
        <v>295</v>
      </c>
      <c r="H286" s="236">
        <v>4</v>
      </c>
      <c r="I286" s="237"/>
      <c r="J286" s="238">
        <f>ROUND(I286*H286,2)</f>
        <v>0</v>
      </c>
      <c r="K286" s="234" t="s">
        <v>19</v>
      </c>
      <c r="L286" s="239"/>
      <c r="M286" s="240" t="s">
        <v>19</v>
      </c>
      <c r="N286" s="241" t="s">
        <v>43</v>
      </c>
      <c r="O286" s="85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2" t="s">
        <v>303</v>
      </c>
      <c r="AT286" s="212" t="s">
        <v>300</v>
      </c>
      <c r="AU286" s="212" t="s">
        <v>81</v>
      </c>
      <c r="AY286" s="18" t="s">
        <v>117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18" t="s">
        <v>77</v>
      </c>
      <c r="BK286" s="213">
        <f>ROUND(I286*H286,2)</f>
        <v>0</v>
      </c>
      <c r="BL286" s="18" t="s">
        <v>213</v>
      </c>
      <c r="BM286" s="212" t="s">
        <v>505</v>
      </c>
    </row>
    <row r="287" spans="1:47" s="2" customFormat="1" ht="12">
      <c r="A287" s="39"/>
      <c r="B287" s="40"/>
      <c r="C287" s="41"/>
      <c r="D287" s="214" t="s">
        <v>127</v>
      </c>
      <c r="E287" s="41"/>
      <c r="F287" s="215" t="s">
        <v>504</v>
      </c>
      <c r="G287" s="41"/>
      <c r="H287" s="41"/>
      <c r="I287" s="216"/>
      <c r="J287" s="41"/>
      <c r="K287" s="41"/>
      <c r="L287" s="45"/>
      <c r="M287" s="217"/>
      <c r="N287" s="218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127</v>
      </c>
      <c r="AU287" s="18" t="s">
        <v>81</v>
      </c>
    </row>
    <row r="288" spans="1:65" s="2" customFormat="1" ht="16.5" customHeight="1">
      <c r="A288" s="39"/>
      <c r="B288" s="40"/>
      <c r="C288" s="232" t="s">
        <v>506</v>
      </c>
      <c r="D288" s="232" t="s">
        <v>300</v>
      </c>
      <c r="E288" s="233" t="s">
        <v>507</v>
      </c>
      <c r="F288" s="234" t="s">
        <v>508</v>
      </c>
      <c r="G288" s="235" t="s">
        <v>295</v>
      </c>
      <c r="H288" s="236">
        <v>2</v>
      </c>
      <c r="I288" s="237"/>
      <c r="J288" s="238">
        <f>ROUND(I288*H288,2)</f>
        <v>0</v>
      </c>
      <c r="K288" s="234" t="s">
        <v>19</v>
      </c>
      <c r="L288" s="239"/>
      <c r="M288" s="240" t="s">
        <v>19</v>
      </c>
      <c r="N288" s="241" t="s">
        <v>43</v>
      </c>
      <c r="O288" s="85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2" t="s">
        <v>303</v>
      </c>
      <c r="AT288" s="212" t="s">
        <v>300</v>
      </c>
      <c r="AU288" s="212" t="s">
        <v>81</v>
      </c>
      <c r="AY288" s="18" t="s">
        <v>117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18" t="s">
        <v>77</v>
      </c>
      <c r="BK288" s="213">
        <f>ROUND(I288*H288,2)</f>
        <v>0</v>
      </c>
      <c r="BL288" s="18" t="s">
        <v>213</v>
      </c>
      <c r="BM288" s="212" t="s">
        <v>509</v>
      </c>
    </row>
    <row r="289" spans="1:47" s="2" customFormat="1" ht="12">
      <c r="A289" s="39"/>
      <c r="B289" s="40"/>
      <c r="C289" s="41"/>
      <c r="D289" s="214" t="s">
        <v>127</v>
      </c>
      <c r="E289" s="41"/>
      <c r="F289" s="215" t="s">
        <v>508</v>
      </c>
      <c r="G289" s="41"/>
      <c r="H289" s="41"/>
      <c r="I289" s="216"/>
      <c r="J289" s="41"/>
      <c r="K289" s="41"/>
      <c r="L289" s="45"/>
      <c r="M289" s="217"/>
      <c r="N289" s="218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127</v>
      </c>
      <c r="AU289" s="18" t="s">
        <v>81</v>
      </c>
    </row>
    <row r="290" spans="1:65" s="2" customFormat="1" ht="16.5" customHeight="1">
      <c r="A290" s="39"/>
      <c r="B290" s="40"/>
      <c r="C290" s="201" t="s">
        <v>510</v>
      </c>
      <c r="D290" s="201" t="s">
        <v>120</v>
      </c>
      <c r="E290" s="202" t="s">
        <v>511</v>
      </c>
      <c r="F290" s="203" t="s">
        <v>512</v>
      </c>
      <c r="G290" s="204" t="s">
        <v>308</v>
      </c>
      <c r="H290" s="205">
        <v>2</v>
      </c>
      <c r="I290" s="206"/>
      <c r="J290" s="207">
        <f>ROUND(I290*H290,2)</f>
        <v>0</v>
      </c>
      <c r="K290" s="203" t="s">
        <v>124</v>
      </c>
      <c r="L290" s="45"/>
      <c r="M290" s="208" t="s">
        <v>19</v>
      </c>
      <c r="N290" s="209" t="s">
        <v>43</v>
      </c>
      <c r="O290" s="85"/>
      <c r="P290" s="210">
        <f>O290*H290</f>
        <v>0</v>
      </c>
      <c r="Q290" s="210">
        <v>0.00334</v>
      </c>
      <c r="R290" s="210">
        <f>Q290*H290</f>
        <v>0.00668</v>
      </c>
      <c r="S290" s="210">
        <v>0</v>
      </c>
      <c r="T290" s="21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2" t="s">
        <v>213</v>
      </c>
      <c r="AT290" s="212" t="s">
        <v>120</v>
      </c>
      <c r="AU290" s="212" t="s">
        <v>81</v>
      </c>
      <c r="AY290" s="18" t="s">
        <v>117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8" t="s">
        <v>77</v>
      </c>
      <c r="BK290" s="213">
        <f>ROUND(I290*H290,2)</f>
        <v>0</v>
      </c>
      <c r="BL290" s="18" t="s">
        <v>213</v>
      </c>
      <c r="BM290" s="212" t="s">
        <v>513</v>
      </c>
    </row>
    <row r="291" spans="1:47" s="2" customFormat="1" ht="12">
      <c r="A291" s="39"/>
      <c r="B291" s="40"/>
      <c r="C291" s="41"/>
      <c r="D291" s="214" t="s">
        <v>127</v>
      </c>
      <c r="E291" s="41"/>
      <c r="F291" s="215" t="s">
        <v>514</v>
      </c>
      <c r="G291" s="41"/>
      <c r="H291" s="41"/>
      <c r="I291" s="216"/>
      <c r="J291" s="41"/>
      <c r="K291" s="41"/>
      <c r="L291" s="45"/>
      <c r="M291" s="217"/>
      <c r="N291" s="218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127</v>
      </c>
      <c r="AU291" s="18" t="s">
        <v>81</v>
      </c>
    </row>
    <row r="292" spans="1:47" s="2" customFormat="1" ht="12">
      <c r="A292" s="39"/>
      <c r="B292" s="40"/>
      <c r="C292" s="41"/>
      <c r="D292" s="219" t="s">
        <v>129</v>
      </c>
      <c r="E292" s="41"/>
      <c r="F292" s="220" t="s">
        <v>515</v>
      </c>
      <c r="G292" s="41"/>
      <c r="H292" s="41"/>
      <c r="I292" s="216"/>
      <c r="J292" s="41"/>
      <c r="K292" s="41"/>
      <c r="L292" s="45"/>
      <c r="M292" s="217"/>
      <c r="N292" s="218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129</v>
      </c>
      <c r="AU292" s="18" t="s">
        <v>81</v>
      </c>
    </row>
    <row r="293" spans="1:65" s="2" customFormat="1" ht="21.75" customHeight="1">
      <c r="A293" s="39"/>
      <c r="B293" s="40"/>
      <c r="C293" s="232" t="s">
        <v>516</v>
      </c>
      <c r="D293" s="232" t="s">
        <v>300</v>
      </c>
      <c r="E293" s="233" t="s">
        <v>517</v>
      </c>
      <c r="F293" s="234" t="s">
        <v>518</v>
      </c>
      <c r="G293" s="235" t="s">
        <v>295</v>
      </c>
      <c r="H293" s="236">
        <v>2</v>
      </c>
      <c r="I293" s="237"/>
      <c r="J293" s="238">
        <f>ROUND(I293*H293,2)</f>
        <v>0</v>
      </c>
      <c r="K293" s="234" t="s">
        <v>19</v>
      </c>
      <c r="L293" s="239"/>
      <c r="M293" s="240" t="s">
        <v>19</v>
      </c>
      <c r="N293" s="241" t="s">
        <v>43</v>
      </c>
      <c r="O293" s="85"/>
      <c r="P293" s="210">
        <f>O293*H293</f>
        <v>0</v>
      </c>
      <c r="Q293" s="210">
        <v>0.032</v>
      </c>
      <c r="R293" s="210">
        <f>Q293*H293</f>
        <v>0.064</v>
      </c>
      <c r="S293" s="210">
        <v>0</v>
      </c>
      <c r="T293" s="21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2" t="s">
        <v>303</v>
      </c>
      <c r="AT293" s="212" t="s">
        <v>300</v>
      </c>
      <c r="AU293" s="212" t="s">
        <v>81</v>
      </c>
      <c r="AY293" s="18" t="s">
        <v>117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18" t="s">
        <v>77</v>
      </c>
      <c r="BK293" s="213">
        <f>ROUND(I293*H293,2)</f>
        <v>0</v>
      </c>
      <c r="BL293" s="18" t="s">
        <v>213</v>
      </c>
      <c r="BM293" s="212" t="s">
        <v>519</v>
      </c>
    </row>
    <row r="294" spans="1:47" s="2" customFormat="1" ht="12">
      <c r="A294" s="39"/>
      <c r="B294" s="40"/>
      <c r="C294" s="41"/>
      <c r="D294" s="214" t="s">
        <v>127</v>
      </c>
      <c r="E294" s="41"/>
      <c r="F294" s="215" t="s">
        <v>518</v>
      </c>
      <c r="G294" s="41"/>
      <c r="H294" s="41"/>
      <c r="I294" s="216"/>
      <c r="J294" s="41"/>
      <c r="K294" s="41"/>
      <c r="L294" s="45"/>
      <c r="M294" s="217"/>
      <c r="N294" s="218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127</v>
      </c>
      <c r="AU294" s="18" t="s">
        <v>81</v>
      </c>
    </row>
    <row r="295" spans="1:65" s="2" customFormat="1" ht="16.5" customHeight="1">
      <c r="A295" s="39"/>
      <c r="B295" s="40"/>
      <c r="C295" s="201" t="s">
        <v>520</v>
      </c>
      <c r="D295" s="201" t="s">
        <v>120</v>
      </c>
      <c r="E295" s="202" t="s">
        <v>521</v>
      </c>
      <c r="F295" s="203" t="s">
        <v>522</v>
      </c>
      <c r="G295" s="204" t="s">
        <v>176</v>
      </c>
      <c r="H295" s="205">
        <v>0.73</v>
      </c>
      <c r="I295" s="206"/>
      <c r="J295" s="207">
        <f>ROUND(I295*H295,2)</f>
        <v>0</v>
      </c>
      <c r="K295" s="203" t="s">
        <v>124</v>
      </c>
      <c r="L295" s="45"/>
      <c r="M295" s="208" t="s">
        <v>19</v>
      </c>
      <c r="N295" s="209" t="s">
        <v>43</v>
      </c>
      <c r="O295" s="85"/>
      <c r="P295" s="210">
        <f>O295*H295</f>
        <v>0</v>
      </c>
      <c r="Q295" s="210">
        <v>0</v>
      </c>
      <c r="R295" s="210">
        <f>Q295*H295</f>
        <v>0</v>
      </c>
      <c r="S295" s="210">
        <v>0</v>
      </c>
      <c r="T295" s="21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2" t="s">
        <v>213</v>
      </c>
      <c r="AT295" s="212" t="s">
        <v>120</v>
      </c>
      <c r="AU295" s="212" t="s">
        <v>81</v>
      </c>
      <c r="AY295" s="18" t="s">
        <v>117</v>
      </c>
      <c r="BE295" s="213">
        <f>IF(N295="základní",J295,0)</f>
        <v>0</v>
      </c>
      <c r="BF295" s="213">
        <f>IF(N295="snížená",J295,0)</f>
        <v>0</v>
      </c>
      <c r="BG295" s="213">
        <f>IF(N295="zákl. přenesená",J295,0)</f>
        <v>0</v>
      </c>
      <c r="BH295" s="213">
        <f>IF(N295="sníž. přenesená",J295,0)</f>
        <v>0</v>
      </c>
      <c r="BI295" s="213">
        <f>IF(N295="nulová",J295,0)</f>
        <v>0</v>
      </c>
      <c r="BJ295" s="18" t="s">
        <v>77</v>
      </c>
      <c r="BK295" s="213">
        <f>ROUND(I295*H295,2)</f>
        <v>0</v>
      </c>
      <c r="BL295" s="18" t="s">
        <v>213</v>
      </c>
      <c r="BM295" s="212" t="s">
        <v>523</v>
      </c>
    </row>
    <row r="296" spans="1:47" s="2" customFormat="1" ht="12">
      <c r="A296" s="39"/>
      <c r="B296" s="40"/>
      <c r="C296" s="41"/>
      <c r="D296" s="214" t="s">
        <v>127</v>
      </c>
      <c r="E296" s="41"/>
      <c r="F296" s="215" t="s">
        <v>524</v>
      </c>
      <c r="G296" s="41"/>
      <c r="H296" s="41"/>
      <c r="I296" s="216"/>
      <c r="J296" s="41"/>
      <c r="K296" s="41"/>
      <c r="L296" s="45"/>
      <c r="M296" s="217"/>
      <c r="N296" s="218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127</v>
      </c>
      <c r="AU296" s="18" t="s">
        <v>81</v>
      </c>
    </row>
    <row r="297" spans="1:47" s="2" customFormat="1" ht="12">
      <c r="A297" s="39"/>
      <c r="B297" s="40"/>
      <c r="C297" s="41"/>
      <c r="D297" s="219" t="s">
        <v>129</v>
      </c>
      <c r="E297" s="41"/>
      <c r="F297" s="220" t="s">
        <v>525</v>
      </c>
      <c r="G297" s="41"/>
      <c r="H297" s="41"/>
      <c r="I297" s="216"/>
      <c r="J297" s="41"/>
      <c r="K297" s="41"/>
      <c r="L297" s="45"/>
      <c r="M297" s="217"/>
      <c r="N297" s="218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129</v>
      </c>
      <c r="AU297" s="18" t="s">
        <v>81</v>
      </c>
    </row>
    <row r="298" spans="1:65" s="2" customFormat="1" ht="16.5" customHeight="1">
      <c r="A298" s="39"/>
      <c r="B298" s="40"/>
      <c r="C298" s="201" t="s">
        <v>526</v>
      </c>
      <c r="D298" s="201" t="s">
        <v>120</v>
      </c>
      <c r="E298" s="202" t="s">
        <v>527</v>
      </c>
      <c r="F298" s="203" t="s">
        <v>528</v>
      </c>
      <c r="G298" s="204" t="s">
        <v>176</v>
      </c>
      <c r="H298" s="205">
        <v>0.73</v>
      </c>
      <c r="I298" s="206"/>
      <c r="J298" s="207">
        <f>ROUND(I298*H298,2)</f>
        <v>0</v>
      </c>
      <c r="K298" s="203" t="s">
        <v>124</v>
      </c>
      <c r="L298" s="45"/>
      <c r="M298" s="208" t="s">
        <v>19</v>
      </c>
      <c r="N298" s="209" t="s">
        <v>43</v>
      </c>
      <c r="O298" s="85"/>
      <c r="P298" s="210">
        <f>O298*H298</f>
        <v>0</v>
      </c>
      <c r="Q298" s="210">
        <v>0</v>
      </c>
      <c r="R298" s="210">
        <f>Q298*H298</f>
        <v>0</v>
      </c>
      <c r="S298" s="210">
        <v>0</v>
      </c>
      <c r="T298" s="21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2" t="s">
        <v>213</v>
      </c>
      <c r="AT298" s="212" t="s">
        <v>120</v>
      </c>
      <c r="AU298" s="212" t="s">
        <v>81</v>
      </c>
      <c r="AY298" s="18" t="s">
        <v>117</v>
      </c>
      <c r="BE298" s="213">
        <f>IF(N298="základní",J298,0)</f>
        <v>0</v>
      </c>
      <c r="BF298" s="213">
        <f>IF(N298="snížená",J298,0)</f>
        <v>0</v>
      </c>
      <c r="BG298" s="213">
        <f>IF(N298="zákl. přenesená",J298,0)</f>
        <v>0</v>
      </c>
      <c r="BH298" s="213">
        <f>IF(N298="sníž. přenesená",J298,0)</f>
        <v>0</v>
      </c>
      <c r="BI298" s="213">
        <f>IF(N298="nulová",J298,0)</f>
        <v>0</v>
      </c>
      <c r="BJ298" s="18" t="s">
        <v>77</v>
      </c>
      <c r="BK298" s="213">
        <f>ROUND(I298*H298,2)</f>
        <v>0</v>
      </c>
      <c r="BL298" s="18" t="s">
        <v>213</v>
      </c>
      <c r="BM298" s="212" t="s">
        <v>529</v>
      </c>
    </row>
    <row r="299" spans="1:47" s="2" customFormat="1" ht="12">
      <c r="A299" s="39"/>
      <c r="B299" s="40"/>
      <c r="C299" s="41"/>
      <c r="D299" s="214" t="s">
        <v>127</v>
      </c>
      <c r="E299" s="41"/>
      <c r="F299" s="215" t="s">
        <v>530</v>
      </c>
      <c r="G299" s="41"/>
      <c r="H299" s="41"/>
      <c r="I299" s="216"/>
      <c r="J299" s="41"/>
      <c r="K299" s="41"/>
      <c r="L299" s="45"/>
      <c r="M299" s="217"/>
      <c r="N299" s="218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127</v>
      </c>
      <c r="AU299" s="18" t="s">
        <v>81</v>
      </c>
    </row>
    <row r="300" spans="1:47" s="2" customFormat="1" ht="12">
      <c r="A300" s="39"/>
      <c r="B300" s="40"/>
      <c r="C300" s="41"/>
      <c r="D300" s="219" t="s">
        <v>129</v>
      </c>
      <c r="E300" s="41"/>
      <c r="F300" s="220" t="s">
        <v>531</v>
      </c>
      <c r="G300" s="41"/>
      <c r="H300" s="41"/>
      <c r="I300" s="216"/>
      <c r="J300" s="41"/>
      <c r="K300" s="41"/>
      <c r="L300" s="45"/>
      <c r="M300" s="217"/>
      <c r="N300" s="218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129</v>
      </c>
      <c r="AU300" s="18" t="s">
        <v>81</v>
      </c>
    </row>
    <row r="301" spans="1:63" s="12" customFormat="1" ht="22.8" customHeight="1">
      <c r="A301" s="12"/>
      <c r="B301" s="185"/>
      <c r="C301" s="186"/>
      <c r="D301" s="187" t="s">
        <v>71</v>
      </c>
      <c r="E301" s="199" t="s">
        <v>532</v>
      </c>
      <c r="F301" s="199" t="s">
        <v>533</v>
      </c>
      <c r="G301" s="186"/>
      <c r="H301" s="186"/>
      <c r="I301" s="189"/>
      <c r="J301" s="200">
        <f>BK301</f>
        <v>0</v>
      </c>
      <c r="K301" s="186"/>
      <c r="L301" s="191"/>
      <c r="M301" s="192"/>
      <c r="N301" s="193"/>
      <c r="O301" s="193"/>
      <c r="P301" s="194">
        <f>SUM(P302:P303)</f>
        <v>0</v>
      </c>
      <c r="Q301" s="193"/>
      <c r="R301" s="194">
        <f>SUM(R302:R303)</f>
        <v>0</v>
      </c>
      <c r="S301" s="193"/>
      <c r="T301" s="195">
        <f>SUM(T302:T303)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96" t="s">
        <v>81</v>
      </c>
      <c r="AT301" s="197" t="s">
        <v>71</v>
      </c>
      <c r="AU301" s="197" t="s">
        <v>77</v>
      </c>
      <c r="AY301" s="196" t="s">
        <v>117</v>
      </c>
      <c r="BK301" s="198">
        <f>SUM(BK302:BK303)</f>
        <v>0</v>
      </c>
    </row>
    <row r="302" spans="1:65" s="2" customFormat="1" ht="16.5" customHeight="1">
      <c r="A302" s="39"/>
      <c r="B302" s="40"/>
      <c r="C302" s="201" t="s">
        <v>534</v>
      </c>
      <c r="D302" s="201" t="s">
        <v>120</v>
      </c>
      <c r="E302" s="202" t="s">
        <v>535</v>
      </c>
      <c r="F302" s="203" t="s">
        <v>536</v>
      </c>
      <c r="G302" s="204" t="s">
        <v>284</v>
      </c>
      <c r="H302" s="205">
        <v>1</v>
      </c>
      <c r="I302" s="206"/>
      <c r="J302" s="207">
        <f>ROUND(I302*H302,2)</f>
        <v>0</v>
      </c>
      <c r="K302" s="203" t="s">
        <v>19</v>
      </c>
      <c r="L302" s="45"/>
      <c r="M302" s="208" t="s">
        <v>19</v>
      </c>
      <c r="N302" s="209" t="s">
        <v>43</v>
      </c>
      <c r="O302" s="85"/>
      <c r="P302" s="210">
        <f>O302*H302</f>
        <v>0</v>
      </c>
      <c r="Q302" s="210">
        <v>0</v>
      </c>
      <c r="R302" s="210">
        <f>Q302*H302</f>
        <v>0</v>
      </c>
      <c r="S302" s="210">
        <v>0</v>
      </c>
      <c r="T302" s="21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2" t="s">
        <v>213</v>
      </c>
      <c r="AT302" s="212" t="s">
        <v>120</v>
      </c>
      <c r="AU302" s="212" t="s">
        <v>81</v>
      </c>
      <c r="AY302" s="18" t="s">
        <v>117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18" t="s">
        <v>77</v>
      </c>
      <c r="BK302" s="213">
        <f>ROUND(I302*H302,2)</f>
        <v>0</v>
      </c>
      <c r="BL302" s="18" t="s">
        <v>213</v>
      </c>
      <c r="BM302" s="212" t="s">
        <v>537</v>
      </c>
    </row>
    <row r="303" spans="1:47" s="2" customFormat="1" ht="12">
      <c r="A303" s="39"/>
      <c r="B303" s="40"/>
      <c r="C303" s="41"/>
      <c r="D303" s="214" t="s">
        <v>127</v>
      </c>
      <c r="E303" s="41"/>
      <c r="F303" s="215" t="s">
        <v>536</v>
      </c>
      <c r="G303" s="41"/>
      <c r="H303" s="41"/>
      <c r="I303" s="216"/>
      <c r="J303" s="41"/>
      <c r="K303" s="41"/>
      <c r="L303" s="45"/>
      <c r="M303" s="217"/>
      <c r="N303" s="218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127</v>
      </c>
      <c r="AU303" s="18" t="s">
        <v>81</v>
      </c>
    </row>
    <row r="304" spans="1:63" s="12" customFormat="1" ht="25.9" customHeight="1">
      <c r="A304" s="12"/>
      <c r="B304" s="185"/>
      <c r="C304" s="186"/>
      <c r="D304" s="187" t="s">
        <v>71</v>
      </c>
      <c r="E304" s="188" t="s">
        <v>538</v>
      </c>
      <c r="F304" s="188" t="s">
        <v>539</v>
      </c>
      <c r="G304" s="186"/>
      <c r="H304" s="186"/>
      <c r="I304" s="189"/>
      <c r="J304" s="190">
        <f>BK304</f>
        <v>0</v>
      </c>
      <c r="K304" s="186"/>
      <c r="L304" s="191"/>
      <c r="M304" s="192"/>
      <c r="N304" s="193"/>
      <c r="O304" s="193"/>
      <c r="P304" s="194">
        <f>SUM(P305:P312)</f>
        <v>0</v>
      </c>
      <c r="Q304" s="193"/>
      <c r="R304" s="194">
        <f>SUM(R305:R312)</f>
        <v>0</v>
      </c>
      <c r="S304" s="193"/>
      <c r="T304" s="195">
        <f>SUM(T305:T312)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96" t="s">
        <v>125</v>
      </c>
      <c r="AT304" s="197" t="s">
        <v>71</v>
      </c>
      <c r="AU304" s="197" t="s">
        <v>72</v>
      </c>
      <c r="AY304" s="196" t="s">
        <v>117</v>
      </c>
      <c r="BK304" s="198">
        <f>SUM(BK305:BK312)</f>
        <v>0</v>
      </c>
    </row>
    <row r="305" spans="1:65" s="2" customFormat="1" ht="16.5" customHeight="1">
      <c r="A305" s="39"/>
      <c r="B305" s="40"/>
      <c r="C305" s="201" t="s">
        <v>540</v>
      </c>
      <c r="D305" s="201" t="s">
        <v>120</v>
      </c>
      <c r="E305" s="202" t="s">
        <v>541</v>
      </c>
      <c r="F305" s="203" t="s">
        <v>542</v>
      </c>
      <c r="G305" s="204" t="s">
        <v>543</v>
      </c>
      <c r="H305" s="205">
        <v>16</v>
      </c>
      <c r="I305" s="206"/>
      <c r="J305" s="207">
        <f>ROUND(I305*H305,2)</f>
        <v>0</v>
      </c>
      <c r="K305" s="203" t="s">
        <v>124</v>
      </c>
      <c r="L305" s="45"/>
      <c r="M305" s="208" t="s">
        <v>19</v>
      </c>
      <c r="N305" s="209" t="s">
        <v>43</v>
      </c>
      <c r="O305" s="85"/>
      <c r="P305" s="210">
        <f>O305*H305</f>
        <v>0</v>
      </c>
      <c r="Q305" s="210">
        <v>0</v>
      </c>
      <c r="R305" s="210">
        <f>Q305*H305</f>
        <v>0</v>
      </c>
      <c r="S305" s="210">
        <v>0</v>
      </c>
      <c r="T305" s="21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2" t="s">
        <v>544</v>
      </c>
      <c r="AT305" s="212" t="s">
        <v>120</v>
      </c>
      <c r="AU305" s="212" t="s">
        <v>77</v>
      </c>
      <c r="AY305" s="18" t="s">
        <v>117</v>
      </c>
      <c r="BE305" s="213">
        <f>IF(N305="základní",J305,0)</f>
        <v>0</v>
      </c>
      <c r="BF305" s="213">
        <f>IF(N305="snížená",J305,0)</f>
        <v>0</v>
      </c>
      <c r="BG305" s="213">
        <f>IF(N305="zákl. přenesená",J305,0)</f>
        <v>0</v>
      </c>
      <c r="BH305" s="213">
        <f>IF(N305="sníž. přenesená",J305,0)</f>
        <v>0</v>
      </c>
      <c r="BI305" s="213">
        <f>IF(N305="nulová",J305,0)</f>
        <v>0</v>
      </c>
      <c r="BJ305" s="18" t="s">
        <v>77</v>
      </c>
      <c r="BK305" s="213">
        <f>ROUND(I305*H305,2)</f>
        <v>0</v>
      </c>
      <c r="BL305" s="18" t="s">
        <v>544</v>
      </c>
      <c r="BM305" s="212" t="s">
        <v>545</v>
      </c>
    </row>
    <row r="306" spans="1:47" s="2" customFormat="1" ht="12">
      <c r="A306" s="39"/>
      <c r="B306" s="40"/>
      <c r="C306" s="41"/>
      <c r="D306" s="214" t="s">
        <v>127</v>
      </c>
      <c r="E306" s="41"/>
      <c r="F306" s="215" t="s">
        <v>546</v>
      </c>
      <c r="G306" s="41"/>
      <c r="H306" s="41"/>
      <c r="I306" s="216"/>
      <c r="J306" s="41"/>
      <c r="K306" s="41"/>
      <c r="L306" s="45"/>
      <c r="M306" s="217"/>
      <c r="N306" s="218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127</v>
      </c>
      <c r="AU306" s="18" t="s">
        <v>77</v>
      </c>
    </row>
    <row r="307" spans="1:47" s="2" customFormat="1" ht="12">
      <c r="A307" s="39"/>
      <c r="B307" s="40"/>
      <c r="C307" s="41"/>
      <c r="D307" s="219" t="s">
        <v>129</v>
      </c>
      <c r="E307" s="41"/>
      <c r="F307" s="220" t="s">
        <v>547</v>
      </c>
      <c r="G307" s="41"/>
      <c r="H307" s="41"/>
      <c r="I307" s="216"/>
      <c r="J307" s="41"/>
      <c r="K307" s="41"/>
      <c r="L307" s="45"/>
      <c r="M307" s="217"/>
      <c r="N307" s="218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129</v>
      </c>
      <c r="AU307" s="18" t="s">
        <v>77</v>
      </c>
    </row>
    <row r="308" spans="1:51" s="14" customFormat="1" ht="12">
      <c r="A308" s="14"/>
      <c r="B308" s="242"/>
      <c r="C308" s="243"/>
      <c r="D308" s="214" t="s">
        <v>131</v>
      </c>
      <c r="E308" s="244" t="s">
        <v>19</v>
      </c>
      <c r="F308" s="245" t="s">
        <v>548</v>
      </c>
      <c r="G308" s="243"/>
      <c r="H308" s="244" t="s">
        <v>19</v>
      </c>
      <c r="I308" s="246"/>
      <c r="J308" s="243"/>
      <c r="K308" s="243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131</v>
      </c>
      <c r="AU308" s="251" t="s">
        <v>77</v>
      </c>
      <c r="AV308" s="14" t="s">
        <v>77</v>
      </c>
      <c r="AW308" s="14" t="s">
        <v>31</v>
      </c>
      <c r="AX308" s="14" t="s">
        <v>72</v>
      </c>
      <c r="AY308" s="251" t="s">
        <v>117</v>
      </c>
    </row>
    <row r="309" spans="1:51" s="13" customFormat="1" ht="12">
      <c r="A309" s="13"/>
      <c r="B309" s="221"/>
      <c r="C309" s="222"/>
      <c r="D309" s="214" t="s">
        <v>131</v>
      </c>
      <c r="E309" s="223" t="s">
        <v>19</v>
      </c>
      <c r="F309" s="224" t="s">
        <v>118</v>
      </c>
      <c r="G309" s="222"/>
      <c r="H309" s="225">
        <v>6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1" t="s">
        <v>131</v>
      </c>
      <c r="AU309" s="231" t="s">
        <v>77</v>
      </c>
      <c r="AV309" s="13" t="s">
        <v>81</v>
      </c>
      <c r="AW309" s="13" t="s">
        <v>31</v>
      </c>
      <c r="AX309" s="13" t="s">
        <v>72</v>
      </c>
      <c r="AY309" s="231" t="s">
        <v>117</v>
      </c>
    </row>
    <row r="310" spans="1:51" s="14" customFormat="1" ht="12">
      <c r="A310" s="14"/>
      <c r="B310" s="242"/>
      <c r="C310" s="243"/>
      <c r="D310" s="214" t="s">
        <v>131</v>
      </c>
      <c r="E310" s="244" t="s">
        <v>19</v>
      </c>
      <c r="F310" s="245" t="s">
        <v>549</v>
      </c>
      <c r="G310" s="243"/>
      <c r="H310" s="244" t="s">
        <v>19</v>
      </c>
      <c r="I310" s="246"/>
      <c r="J310" s="243"/>
      <c r="K310" s="243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131</v>
      </c>
      <c r="AU310" s="251" t="s">
        <v>77</v>
      </c>
      <c r="AV310" s="14" t="s">
        <v>77</v>
      </c>
      <c r="AW310" s="14" t="s">
        <v>31</v>
      </c>
      <c r="AX310" s="14" t="s">
        <v>72</v>
      </c>
      <c r="AY310" s="251" t="s">
        <v>117</v>
      </c>
    </row>
    <row r="311" spans="1:51" s="13" customFormat="1" ht="12">
      <c r="A311" s="13"/>
      <c r="B311" s="221"/>
      <c r="C311" s="222"/>
      <c r="D311" s="214" t="s">
        <v>131</v>
      </c>
      <c r="E311" s="223" t="s">
        <v>19</v>
      </c>
      <c r="F311" s="224" t="s">
        <v>185</v>
      </c>
      <c r="G311" s="222"/>
      <c r="H311" s="225">
        <v>10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131</v>
      </c>
      <c r="AU311" s="231" t="s">
        <v>77</v>
      </c>
      <c r="AV311" s="13" t="s">
        <v>81</v>
      </c>
      <c r="AW311" s="13" t="s">
        <v>31</v>
      </c>
      <c r="AX311" s="13" t="s">
        <v>72</v>
      </c>
      <c r="AY311" s="231" t="s">
        <v>117</v>
      </c>
    </row>
    <row r="312" spans="1:51" s="15" customFormat="1" ht="12">
      <c r="A312" s="15"/>
      <c r="B312" s="252"/>
      <c r="C312" s="253"/>
      <c r="D312" s="214" t="s">
        <v>131</v>
      </c>
      <c r="E312" s="254" t="s">
        <v>19</v>
      </c>
      <c r="F312" s="255" t="s">
        <v>550</v>
      </c>
      <c r="G312" s="253"/>
      <c r="H312" s="256">
        <v>16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2" t="s">
        <v>131</v>
      </c>
      <c r="AU312" s="262" t="s">
        <v>77</v>
      </c>
      <c r="AV312" s="15" t="s">
        <v>125</v>
      </c>
      <c r="AW312" s="15" t="s">
        <v>31</v>
      </c>
      <c r="AX312" s="15" t="s">
        <v>77</v>
      </c>
      <c r="AY312" s="262" t="s">
        <v>117</v>
      </c>
    </row>
    <row r="313" spans="1:63" s="12" customFormat="1" ht="25.9" customHeight="1">
      <c r="A313" s="12"/>
      <c r="B313" s="185"/>
      <c r="C313" s="186"/>
      <c r="D313" s="187" t="s">
        <v>71</v>
      </c>
      <c r="E313" s="188" t="s">
        <v>551</v>
      </c>
      <c r="F313" s="188" t="s">
        <v>552</v>
      </c>
      <c r="G313" s="186"/>
      <c r="H313" s="186"/>
      <c r="I313" s="189"/>
      <c r="J313" s="190">
        <f>BK313</f>
        <v>0</v>
      </c>
      <c r="K313" s="186"/>
      <c r="L313" s="191"/>
      <c r="M313" s="192"/>
      <c r="N313" s="193"/>
      <c r="O313" s="193"/>
      <c r="P313" s="194">
        <f>P314</f>
        <v>0</v>
      </c>
      <c r="Q313" s="193"/>
      <c r="R313" s="194">
        <f>R314</f>
        <v>0</v>
      </c>
      <c r="S313" s="193"/>
      <c r="T313" s="195">
        <f>T314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196" t="s">
        <v>153</v>
      </c>
      <c r="AT313" s="197" t="s">
        <v>71</v>
      </c>
      <c r="AU313" s="197" t="s">
        <v>72</v>
      </c>
      <c r="AY313" s="196" t="s">
        <v>117</v>
      </c>
      <c r="BK313" s="198">
        <f>BK314</f>
        <v>0</v>
      </c>
    </row>
    <row r="314" spans="1:63" s="12" customFormat="1" ht="22.8" customHeight="1">
      <c r="A314" s="12"/>
      <c r="B314" s="185"/>
      <c r="C314" s="186"/>
      <c r="D314" s="187" t="s">
        <v>71</v>
      </c>
      <c r="E314" s="199" t="s">
        <v>553</v>
      </c>
      <c r="F314" s="199" t="s">
        <v>554</v>
      </c>
      <c r="G314" s="186"/>
      <c r="H314" s="186"/>
      <c r="I314" s="189"/>
      <c r="J314" s="200">
        <f>BK314</f>
        <v>0</v>
      </c>
      <c r="K314" s="186"/>
      <c r="L314" s="191"/>
      <c r="M314" s="192"/>
      <c r="N314" s="193"/>
      <c r="O314" s="193"/>
      <c r="P314" s="194">
        <f>SUM(P315:P322)</f>
        <v>0</v>
      </c>
      <c r="Q314" s="193"/>
      <c r="R314" s="194">
        <f>SUM(R315:R322)</f>
        <v>0</v>
      </c>
      <c r="S314" s="193"/>
      <c r="T314" s="195">
        <f>SUM(T315:T322)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96" t="s">
        <v>153</v>
      </c>
      <c r="AT314" s="197" t="s">
        <v>71</v>
      </c>
      <c r="AU314" s="197" t="s">
        <v>77</v>
      </c>
      <c r="AY314" s="196" t="s">
        <v>117</v>
      </c>
      <c r="BK314" s="198">
        <f>SUM(BK315:BK322)</f>
        <v>0</v>
      </c>
    </row>
    <row r="315" spans="1:65" s="2" customFormat="1" ht="16.5" customHeight="1">
      <c r="A315" s="39"/>
      <c r="B315" s="40"/>
      <c r="C315" s="201" t="s">
        <v>555</v>
      </c>
      <c r="D315" s="201" t="s">
        <v>120</v>
      </c>
      <c r="E315" s="202" t="s">
        <v>556</v>
      </c>
      <c r="F315" s="203" t="s">
        <v>557</v>
      </c>
      <c r="G315" s="204" t="s">
        <v>284</v>
      </c>
      <c r="H315" s="205">
        <v>1</v>
      </c>
      <c r="I315" s="206"/>
      <c r="J315" s="207">
        <f>ROUND(I315*H315,2)</f>
        <v>0</v>
      </c>
      <c r="K315" s="203" t="s">
        <v>124</v>
      </c>
      <c r="L315" s="45"/>
      <c r="M315" s="208" t="s">
        <v>19</v>
      </c>
      <c r="N315" s="209" t="s">
        <v>43</v>
      </c>
      <c r="O315" s="85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2" t="s">
        <v>558</v>
      </c>
      <c r="AT315" s="212" t="s">
        <v>120</v>
      </c>
      <c r="AU315" s="212" t="s">
        <v>81</v>
      </c>
      <c r="AY315" s="18" t="s">
        <v>117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18" t="s">
        <v>77</v>
      </c>
      <c r="BK315" s="213">
        <f>ROUND(I315*H315,2)</f>
        <v>0</v>
      </c>
      <c r="BL315" s="18" t="s">
        <v>558</v>
      </c>
      <c r="BM315" s="212" t="s">
        <v>559</v>
      </c>
    </row>
    <row r="316" spans="1:47" s="2" customFormat="1" ht="12">
      <c r="A316" s="39"/>
      <c r="B316" s="40"/>
      <c r="C316" s="41"/>
      <c r="D316" s="214" t="s">
        <v>127</v>
      </c>
      <c r="E316" s="41"/>
      <c r="F316" s="215" t="s">
        <v>557</v>
      </c>
      <c r="G316" s="41"/>
      <c r="H316" s="41"/>
      <c r="I316" s="216"/>
      <c r="J316" s="41"/>
      <c r="K316" s="41"/>
      <c r="L316" s="45"/>
      <c r="M316" s="217"/>
      <c r="N316" s="218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127</v>
      </c>
      <c r="AU316" s="18" t="s">
        <v>81</v>
      </c>
    </row>
    <row r="317" spans="1:47" s="2" customFormat="1" ht="12">
      <c r="A317" s="39"/>
      <c r="B317" s="40"/>
      <c r="C317" s="41"/>
      <c r="D317" s="219" t="s">
        <v>129</v>
      </c>
      <c r="E317" s="41"/>
      <c r="F317" s="220" t="s">
        <v>560</v>
      </c>
      <c r="G317" s="41"/>
      <c r="H317" s="41"/>
      <c r="I317" s="216"/>
      <c r="J317" s="41"/>
      <c r="K317" s="41"/>
      <c r="L317" s="45"/>
      <c r="M317" s="217"/>
      <c r="N317" s="218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129</v>
      </c>
      <c r="AU317" s="18" t="s">
        <v>81</v>
      </c>
    </row>
    <row r="318" spans="1:51" s="14" customFormat="1" ht="12">
      <c r="A318" s="14"/>
      <c r="B318" s="242"/>
      <c r="C318" s="243"/>
      <c r="D318" s="214" t="s">
        <v>131</v>
      </c>
      <c r="E318" s="244" t="s">
        <v>19</v>
      </c>
      <c r="F318" s="245" t="s">
        <v>561</v>
      </c>
      <c r="G318" s="243"/>
      <c r="H318" s="244" t="s">
        <v>19</v>
      </c>
      <c r="I318" s="246"/>
      <c r="J318" s="243"/>
      <c r="K318" s="243"/>
      <c r="L318" s="247"/>
      <c r="M318" s="248"/>
      <c r="N318" s="249"/>
      <c r="O318" s="249"/>
      <c r="P318" s="249"/>
      <c r="Q318" s="249"/>
      <c r="R318" s="249"/>
      <c r="S318" s="249"/>
      <c r="T318" s="25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1" t="s">
        <v>131</v>
      </c>
      <c r="AU318" s="251" t="s">
        <v>81</v>
      </c>
      <c r="AV318" s="14" t="s">
        <v>77</v>
      </c>
      <c r="AW318" s="14" t="s">
        <v>31</v>
      </c>
      <c r="AX318" s="14" t="s">
        <v>72</v>
      </c>
      <c r="AY318" s="251" t="s">
        <v>117</v>
      </c>
    </row>
    <row r="319" spans="1:51" s="13" customFormat="1" ht="12">
      <c r="A319" s="13"/>
      <c r="B319" s="221"/>
      <c r="C319" s="222"/>
      <c r="D319" s="214" t="s">
        <v>131</v>
      </c>
      <c r="E319" s="223" t="s">
        <v>19</v>
      </c>
      <c r="F319" s="224" t="s">
        <v>77</v>
      </c>
      <c r="G319" s="222"/>
      <c r="H319" s="225">
        <v>1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131</v>
      </c>
      <c r="AU319" s="231" t="s">
        <v>81</v>
      </c>
      <c r="AV319" s="13" t="s">
        <v>81</v>
      </c>
      <c r="AW319" s="13" t="s">
        <v>31</v>
      </c>
      <c r="AX319" s="13" t="s">
        <v>77</v>
      </c>
      <c r="AY319" s="231" t="s">
        <v>117</v>
      </c>
    </row>
    <row r="320" spans="1:65" s="2" customFormat="1" ht="16.5" customHeight="1">
      <c r="A320" s="39"/>
      <c r="B320" s="40"/>
      <c r="C320" s="201" t="s">
        <v>562</v>
      </c>
      <c r="D320" s="201" t="s">
        <v>120</v>
      </c>
      <c r="E320" s="202" t="s">
        <v>563</v>
      </c>
      <c r="F320" s="203" t="s">
        <v>564</v>
      </c>
      <c r="G320" s="204" t="s">
        <v>284</v>
      </c>
      <c r="H320" s="205">
        <v>1</v>
      </c>
      <c r="I320" s="206"/>
      <c r="J320" s="207">
        <f>ROUND(I320*H320,2)</f>
        <v>0</v>
      </c>
      <c r="K320" s="203" t="s">
        <v>124</v>
      </c>
      <c r="L320" s="45"/>
      <c r="M320" s="208" t="s">
        <v>19</v>
      </c>
      <c r="N320" s="209" t="s">
        <v>43</v>
      </c>
      <c r="O320" s="85"/>
      <c r="P320" s="210">
        <f>O320*H320</f>
        <v>0</v>
      </c>
      <c r="Q320" s="210">
        <v>0</v>
      </c>
      <c r="R320" s="210">
        <f>Q320*H320</f>
        <v>0</v>
      </c>
      <c r="S320" s="210">
        <v>0</v>
      </c>
      <c r="T320" s="21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2" t="s">
        <v>558</v>
      </c>
      <c r="AT320" s="212" t="s">
        <v>120</v>
      </c>
      <c r="AU320" s="212" t="s">
        <v>81</v>
      </c>
      <c r="AY320" s="18" t="s">
        <v>117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18" t="s">
        <v>77</v>
      </c>
      <c r="BK320" s="213">
        <f>ROUND(I320*H320,2)</f>
        <v>0</v>
      </c>
      <c r="BL320" s="18" t="s">
        <v>558</v>
      </c>
      <c r="BM320" s="212" t="s">
        <v>565</v>
      </c>
    </row>
    <row r="321" spans="1:47" s="2" customFormat="1" ht="12">
      <c r="A321" s="39"/>
      <c r="B321" s="40"/>
      <c r="C321" s="41"/>
      <c r="D321" s="214" t="s">
        <v>127</v>
      </c>
      <c r="E321" s="41"/>
      <c r="F321" s="215" t="s">
        <v>564</v>
      </c>
      <c r="G321" s="41"/>
      <c r="H321" s="41"/>
      <c r="I321" s="216"/>
      <c r="J321" s="41"/>
      <c r="K321" s="41"/>
      <c r="L321" s="45"/>
      <c r="M321" s="217"/>
      <c r="N321" s="218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127</v>
      </c>
      <c r="AU321" s="18" t="s">
        <v>81</v>
      </c>
    </row>
    <row r="322" spans="1:47" s="2" customFormat="1" ht="12">
      <c r="A322" s="39"/>
      <c r="B322" s="40"/>
      <c r="C322" s="41"/>
      <c r="D322" s="219" t="s">
        <v>129</v>
      </c>
      <c r="E322" s="41"/>
      <c r="F322" s="220" t="s">
        <v>566</v>
      </c>
      <c r="G322" s="41"/>
      <c r="H322" s="41"/>
      <c r="I322" s="216"/>
      <c r="J322" s="41"/>
      <c r="K322" s="41"/>
      <c r="L322" s="45"/>
      <c r="M322" s="263"/>
      <c r="N322" s="264"/>
      <c r="O322" s="265"/>
      <c r="P322" s="265"/>
      <c r="Q322" s="265"/>
      <c r="R322" s="265"/>
      <c r="S322" s="265"/>
      <c r="T322" s="26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129</v>
      </c>
      <c r="AU322" s="18" t="s">
        <v>81</v>
      </c>
    </row>
    <row r="323" spans="1:31" s="2" customFormat="1" ht="6.95" customHeight="1">
      <c r="A323" s="39"/>
      <c r="B323" s="60"/>
      <c r="C323" s="61"/>
      <c r="D323" s="61"/>
      <c r="E323" s="61"/>
      <c r="F323" s="61"/>
      <c r="G323" s="61"/>
      <c r="H323" s="61"/>
      <c r="I323" s="61"/>
      <c r="J323" s="61"/>
      <c r="K323" s="61"/>
      <c r="L323" s="45"/>
      <c r="M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</sheetData>
  <sheetProtection password="CB6D" sheet="1" objects="1" scenarios="1" formatColumns="0" formatRows="0" autoFilter="0"/>
  <autoFilter ref="C91:K32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2_01/612325121"/>
    <hyperlink ref="F101" r:id="rId2" display="https://podminky.urs.cz/item/CS_URS_2022_01/631312141"/>
    <hyperlink ref="F106" r:id="rId3" display="https://podminky.urs.cz/item/CS_URS_2022_01/949101111"/>
    <hyperlink ref="F109" r:id="rId4" display="https://podminky.urs.cz/item/CS_URS_2022_01/952901111"/>
    <hyperlink ref="F112" r:id="rId5" display="https://podminky.urs.cz/item/CS_URS_2022_01/974031143"/>
    <hyperlink ref="F115" r:id="rId6" display="https://podminky.urs.cz/item/CS_URS_2022_01/974042543"/>
    <hyperlink ref="F118" r:id="rId7" display="https://podminky.urs.cz/item/CS_URS_2022_01/977311112"/>
    <hyperlink ref="F122" r:id="rId8" display="https://podminky.urs.cz/item/CS_URS_2022_01/997013211"/>
    <hyperlink ref="F125" r:id="rId9" display="https://podminky.urs.cz/item/CS_URS_2022_01/997013501"/>
    <hyperlink ref="F128" r:id="rId10" display="https://podminky.urs.cz/item/CS_URS_2022_01/997013509"/>
    <hyperlink ref="F132" r:id="rId11" display="https://podminky.urs.cz/item/CS_URS_2022_01/997013871"/>
    <hyperlink ref="F136" r:id="rId12" display="https://podminky.urs.cz/item/CS_URS_2022_01/998018001"/>
    <hyperlink ref="F141" r:id="rId13" display="https://podminky.urs.cz/item/CS_URS_2022_01/733223301"/>
    <hyperlink ref="F144" r:id="rId14" display="https://podminky.urs.cz/item/CS_URS_2022_01/733223302"/>
    <hyperlink ref="F147" r:id="rId15" display="https://podminky.urs.cz/item/CS_URS_2022_01/733223303"/>
    <hyperlink ref="F150" r:id="rId16" display="https://podminky.urs.cz/item/CS_URS_2022_01/733223304"/>
    <hyperlink ref="F153" r:id="rId17" display="https://podminky.urs.cz/item/CS_URS_2022_01/733223305"/>
    <hyperlink ref="F156" r:id="rId18" display="https://podminky.urs.cz/item/CS_URS_2022_01/733223306"/>
    <hyperlink ref="F159" r:id="rId19" display="https://podminky.urs.cz/item/CS_URS_2022_01/733291101"/>
    <hyperlink ref="F162" r:id="rId20" display="https://podminky.urs.cz/item/CS_URS_2022_01/733291102"/>
    <hyperlink ref="F165" r:id="rId21" display="https://podminky.urs.cz/item/CS_URS_2022_01/733811231"/>
    <hyperlink ref="F169" r:id="rId22" display="https://podminky.urs.cz/item/CS_URS_2022_01/733811242"/>
    <hyperlink ref="F173" r:id="rId23" display="https://podminky.urs.cz/item/CS_URS_2022_01/998733101"/>
    <hyperlink ref="F176" r:id="rId24" display="https://podminky.urs.cz/item/CS_URS_2022_01/998733181"/>
    <hyperlink ref="F184" r:id="rId25" display="https://podminky.urs.cz/item/CS_URS_2022_01/734209117"/>
    <hyperlink ref="F189" r:id="rId26" display="https://podminky.urs.cz/item/CS_URS_2022_01/734111413"/>
    <hyperlink ref="F192" r:id="rId27" display="https://podminky.urs.cz/item/CS_URS_2022_01/734163445"/>
    <hyperlink ref="F195" r:id="rId28" display="https://podminky.urs.cz/item/CS_URS_2022_01/734209103"/>
    <hyperlink ref="F200" r:id="rId29" display="https://podminky.urs.cz/item/CS_URS_2022_01/734209115"/>
    <hyperlink ref="F205" r:id="rId30" display="https://podminky.urs.cz/item/CS_URS_2022_01/734261402"/>
    <hyperlink ref="F212" r:id="rId31" display="https://podminky.urs.cz/item/CS_URS_2022_01/734261412"/>
    <hyperlink ref="F215" r:id="rId32" display="https://podminky.urs.cz/item/CS_URS_2022_01/734291123"/>
    <hyperlink ref="F218" r:id="rId33" display="https://podminky.urs.cz/item/CS_URS_2022_01/734292714"/>
    <hyperlink ref="F221" r:id="rId34" display="https://podminky.urs.cz/item/CS_URS_2022_01/734292715"/>
    <hyperlink ref="F224" r:id="rId35" display="https://podminky.urs.cz/item/CS_URS_2022_01/734292716"/>
    <hyperlink ref="F227" r:id="rId36" display="https://podminky.urs.cz/item/CS_URS_2022_01/734292717"/>
    <hyperlink ref="F232" r:id="rId37" display="https://podminky.urs.cz/item/CS_URS_2022_01/734411103"/>
    <hyperlink ref="F235" r:id="rId38" display="https://podminky.urs.cz/item/CS_URS_2022_01/998734101"/>
    <hyperlink ref="F238" r:id="rId39" display="https://podminky.urs.cz/item/CS_URS_2022_01/998734181"/>
    <hyperlink ref="F244" r:id="rId40" display="https://podminky.urs.cz/item/CS_URS_2022_01/735152515"/>
    <hyperlink ref="F247" r:id="rId41" display="https://podminky.urs.cz/item/CS_URS_2022_01/735152374"/>
    <hyperlink ref="F250" r:id="rId42" display="https://podminky.urs.cz/item/CS_URS_2022_01/735152375"/>
    <hyperlink ref="F253" r:id="rId43" display="https://podminky.urs.cz/item/CS_URS_2022_01/735152377"/>
    <hyperlink ref="F256" r:id="rId44" display="https://podminky.urs.cz/item/CS_URS_2022_01/735152522"/>
    <hyperlink ref="F259" r:id="rId45" display="https://podminky.urs.cz/item/CS_URS_2022_01/735152572"/>
    <hyperlink ref="F262" r:id="rId46" display="https://podminky.urs.cz/item/CS_URS_2022_01/735152574"/>
    <hyperlink ref="F265" r:id="rId47" display="https://podminky.urs.cz/item/CS_URS_2022_01/735152575"/>
    <hyperlink ref="F268" r:id="rId48" display="https://podminky.urs.cz/item/CS_URS_2022_01/735152576"/>
    <hyperlink ref="F271" r:id="rId49" display="https://podminky.urs.cz/item/CS_URS_2022_01/735152577"/>
    <hyperlink ref="F274" r:id="rId50" display="https://podminky.urs.cz/item/CS_URS_2022_01/735152580"/>
    <hyperlink ref="F277" r:id="rId51" display="https://podminky.urs.cz/item/CS_URS_2022_01/735152672"/>
    <hyperlink ref="F280" r:id="rId52" display="https://podminky.urs.cz/item/CS_URS_2022_01/735164511"/>
    <hyperlink ref="F292" r:id="rId53" display="https://podminky.urs.cz/item/CS_URS_2022_01/735419126"/>
    <hyperlink ref="F297" r:id="rId54" display="https://podminky.urs.cz/item/CS_URS_2022_01/998735101"/>
    <hyperlink ref="F300" r:id="rId55" display="https://podminky.urs.cz/item/CS_URS_2022_01/998735181"/>
    <hyperlink ref="F307" r:id="rId56" display="https://podminky.urs.cz/item/CS_URS_2022_01/HZS2221"/>
    <hyperlink ref="F317" r:id="rId57" display="https://podminky.urs.cz/item/CS_URS_2022_01/013244000"/>
    <hyperlink ref="F322" r:id="rId58" display="https://podminky.urs.cz/item/CS_URS_2022_01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6" customFormat="1" ht="45" customHeight="1">
      <c r="B3" s="271"/>
      <c r="C3" s="272" t="s">
        <v>567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568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569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570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571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572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573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574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575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576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577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79</v>
      </c>
      <c r="F18" s="278" t="s">
        <v>578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579</v>
      </c>
      <c r="F19" s="278" t="s">
        <v>580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581</v>
      </c>
      <c r="F20" s="278" t="s">
        <v>582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583</v>
      </c>
      <c r="F21" s="278" t="s">
        <v>584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585</v>
      </c>
      <c r="F22" s="278" t="s">
        <v>586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587</v>
      </c>
      <c r="F23" s="278" t="s">
        <v>588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589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590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591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592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593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594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595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596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597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103</v>
      </c>
      <c r="F36" s="278"/>
      <c r="G36" s="278" t="s">
        <v>598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599</v>
      </c>
      <c r="F37" s="278"/>
      <c r="G37" s="278" t="s">
        <v>600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53</v>
      </c>
      <c r="F38" s="278"/>
      <c r="G38" s="278" t="s">
        <v>601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54</v>
      </c>
      <c r="F39" s="278"/>
      <c r="G39" s="278" t="s">
        <v>602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104</v>
      </c>
      <c r="F40" s="278"/>
      <c r="G40" s="278" t="s">
        <v>603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105</v>
      </c>
      <c r="F41" s="278"/>
      <c r="G41" s="278" t="s">
        <v>604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605</v>
      </c>
      <c r="F42" s="278"/>
      <c r="G42" s="278" t="s">
        <v>606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607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608</v>
      </c>
      <c r="F44" s="278"/>
      <c r="G44" s="278" t="s">
        <v>609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107</v>
      </c>
      <c r="F45" s="278"/>
      <c r="G45" s="278" t="s">
        <v>610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611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612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613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614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615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616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617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618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619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620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621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622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623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624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625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626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627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628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629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630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631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632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633</v>
      </c>
      <c r="D76" s="296"/>
      <c r="E76" s="296"/>
      <c r="F76" s="296" t="s">
        <v>634</v>
      </c>
      <c r="G76" s="297"/>
      <c r="H76" s="296" t="s">
        <v>54</v>
      </c>
      <c r="I76" s="296" t="s">
        <v>57</v>
      </c>
      <c r="J76" s="296" t="s">
        <v>635</v>
      </c>
      <c r="K76" s="295"/>
    </row>
    <row r="77" spans="2:11" s="1" customFormat="1" ht="17.25" customHeight="1">
      <c r="B77" s="293"/>
      <c r="C77" s="298" t="s">
        <v>636</v>
      </c>
      <c r="D77" s="298"/>
      <c r="E77" s="298"/>
      <c r="F77" s="299" t="s">
        <v>637</v>
      </c>
      <c r="G77" s="300"/>
      <c r="H77" s="298"/>
      <c r="I77" s="298"/>
      <c r="J77" s="298" t="s">
        <v>638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53</v>
      </c>
      <c r="D79" s="303"/>
      <c r="E79" s="303"/>
      <c r="F79" s="304" t="s">
        <v>639</v>
      </c>
      <c r="G79" s="305"/>
      <c r="H79" s="281" t="s">
        <v>640</v>
      </c>
      <c r="I79" s="281" t="s">
        <v>641</v>
      </c>
      <c r="J79" s="281">
        <v>20</v>
      </c>
      <c r="K79" s="295"/>
    </row>
    <row r="80" spans="2:11" s="1" customFormat="1" ht="15" customHeight="1">
      <c r="B80" s="293"/>
      <c r="C80" s="281" t="s">
        <v>642</v>
      </c>
      <c r="D80" s="281"/>
      <c r="E80" s="281"/>
      <c r="F80" s="304" t="s">
        <v>639</v>
      </c>
      <c r="G80" s="305"/>
      <c r="H80" s="281" t="s">
        <v>643</v>
      </c>
      <c r="I80" s="281" t="s">
        <v>641</v>
      </c>
      <c r="J80" s="281">
        <v>120</v>
      </c>
      <c r="K80" s="295"/>
    </row>
    <row r="81" spans="2:11" s="1" customFormat="1" ht="15" customHeight="1">
      <c r="B81" s="306"/>
      <c r="C81" s="281" t="s">
        <v>644</v>
      </c>
      <c r="D81" s="281"/>
      <c r="E81" s="281"/>
      <c r="F81" s="304" t="s">
        <v>645</v>
      </c>
      <c r="G81" s="305"/>
      <c r="H81" s="281" t="s">
        <v>646</v>
      </c>
      <c r="I81" s="281" t="s">
        <v>641</v>
      </c>
      <c r="J81" s="281">
        <v>50</v>
      </c>
      <c r="K81" s="295"/>
    </row>
    <row r="82" spans="2:11" s="1" customFormat="1" ht="15" customHeight="1">
      <c r="B82" s="306"/>
      <c r="C82" s="281" t="s">
        <v>647</v>
      </c>
      <c r="D82" s="281"/>
      <c r="E82" s="281"/>
      <c r="F82" s="304" t="s">
        <v>639</v>
      </c>
      <c r="G82" s="305"/>
      <c r="H82" s="281" t="s">
        <v>648</v>
      </c>
      <c r="I82" s="281" t="s">
        <v>649</v>
      </c>
      <c r="J82" s="281"/>
      <c r="K82" s="295"/>
    </row>
    <row r="83" spans="2:11" s="1" customFormat="1" ht="15" customHeight="1">
      <c r="B83" s="306"/>
      <c r="C83" s="307" t="s">
        <v>650</v>
      </c>
      <c r="D83" s="307"/>
      <c r="E83" s="307"/>
      <c r="F83" s="308" t="s">
        <v>645</v>
      </c>
      <c r="G83" s="307"/>
      <c r="H83" s="307" t="s">
        <v>651</v>
      </c>
      <c r="I83" s="307" t="s">
        <v>641</v>
      </c>
      <c r="J83" s="307">
        <v>15</v>
      </c>
      <c r="K83" s="295"/>
    </row>
    <row r="84" spans="2:11" s="1" customFormat="1" ht="15" customHeight="1">
      <c r="B84" s="306"/>
      <c r="C84" s="307" t="s">
        <v>652</v>
      </c>
      <c r="D84" s="307"/>
      <c r="E84" s="307"/>
      <c r="F84" s="308" t="s">
        <v>645</v>
      </c>
      <c r="G84" s="307"/>
      <c r="H84" s="307" t="s">
        <v>653</v>
      </c>
      <c r="I84" s="307" t="s">
        <v>641</v>
      </c>
      <c r="J84" s="307">
        <v>15</v>
      </c>
      <c r="K84" s="295"/>
    </row>
    <row r="85" spans="2:11" s="1" customFormat="1" ht="15" customHeight="1">
      <c r="B85" s="306"/>
      <c r="C85" s="307" t="s">
        <v>654</v>
      </c>
      <c r="D85" s="307"/>
      <c r="E85" s="307"/>
      <c r="F85" s="308" t="s">
        <v>645</v>
      </c>
      <c r="G85" s="307"/>
      <c r="H85" s="307" t="s">
        <v>655</v>
      </c>
      <c r="I85" s="307" t="s">
        <v>641</v>
      </c>
      <c r="J85" s="307">
        <v>20</v>
      </c>
      <c r="K85" s="295"/>
    </row>
    <row r="86" spans="2:11" s="1" customFormat="1" ht="15" customHeight="1">
      <c r="B86" s="306"/>
      <c r="C86" s="307" t="s">
        <v>656</v>
      </c>
      <c r="D86" s="307"/>
      <c r="E86" s="307"/>
      <c r="F86" s="308" t="s">
        <v>645</v>
      </c>
      <c r="G86" s="307"/>
      <c r="H86" s="307" t="s">
        <v>657</v>
      </c>
      <c r="I86" s="307" t="s">
        <v>641</v>
      </c>
      <c r="J86" s="307">
        <v>20</v>
      </c>
      <c r="K86" s="295"/>
    </row>
    <row r="87" spans="2:11" s="1" customFormat="1" ht="15" customHeight="1">
      <c r="B87" s="306"/>
      <c r="C87" s="281" t="s">
        <v>658</v>
      </c>
      <c r="D87" s="281"/>
      <c r="E87" s="281"/>
      <c r="F87" s="304" t="s">
        <v>645</v>
      </c>
      <c r="G87" s="305"/>
      <c r="H87" s="281" t="s">
        <v>659</v>
      </c>
      <c r="I87" s="281" t="s">
        <v>641</v>
      </c>
      <c r="J87" s="281">
        <v>50</v>
      </c>
      <c r="K87" s="295"/>
    </row>
    <row r="88" spans="2:11" s="1" customFormat="1" ht="15" customHeight="1">
      <c r="B88" s="306"/>
      <c r="C88" s="281" t="s">
        <v>660</v>
      </c>
      <c r="D88" s="281"/>
      <c r="E88" s="281"/>
      <c r="F88" s="304" t="s">
        <v>645</v>
      </c>
      <c r="G88" s="305"/>
      <c r="H88" s="281" t="s">
        <v>661</v>
      </c>
      <c r="I88" s="281" t="s">
        <v>641</v>
      </c>
      <c r="J88" s="281">
        <v>20</v>
      </c>
      <c r="K88" s="295"/>
    </row>
    <row r="89" spans="2:11" s="1" customFormat="1" ht="15" customHeight="1">
      <c r="B89" s="306"/>
      <c r="C89" s="281" t="s">
        <v>662</v>
      </c>
      <c r="D89" s="281"/>
      <c r="E89" s="281"/>
      <c r="F89" s="304" t="s">
        <v>645</v>
      </c>
      <c r="G89" s="305"/>
      <c r="H89" s="281" t="s">
        <v>663</v>
      </c>
      <c r="I89" s="281" t="s">
        <v>641</v>
      </c>
      <c r="J89" s="281">
        <v>20</v>
      </c>
      <c r="K89" s="295"/>
    </row>
    <row r="90" spans="2:11" s="1" customFormat="1" ht="15" customHeight="1">
      <c r="B90" s="306"/>
      <c r="C90" s="281" t="s">
        <v>664</v>
      </c>
      <c r="D90" s="281"/>
      <c r="E90" s="281"/>
      <c r="F90" s="304" t="s">
        <v>645</v>
      </c>
      <c r="G90" s="305"/>
      <c r="H90" s="281" t="s">
        <v>665</v>
      </c>
      <c r="I90" s="281" t="s">
        <v>641</v>
      </c>
      <c r="J90" s="281">
        <v>50</v>
      </c>
      <c r="K90" s="295"/>
    </row>
    <row r="91" spans="2:11" s="1" customFormat="1" ht="15" customHeight="1">
      <c r="B91" s="306"/>
      <c r="C91" s="281" t="s">
        <v>666</v>
      </c>
      <c r="D91" s="281"/>
      <c r="E91" s="281"/>
      <c r="F91" s="304" t="s">
        <v>645</v>
      </c>
      <c r="G91" s="305"/>
      <c r="H91" s="281" t="s">
        <v>666</v>
      </c>
      <c r="I91" s="281" t="s">
        <v>641</v>
      </c>
      <c r="J91" s="281">
        <v>50</v>
      </c>
      <c r="K91" s="295"/>
    </row>
    <row r="92" spans="2:11" s="1" customFormat="1" ht="15" customHeight="1">
      <c r="B92" s="306"/>
      <c r="C92" s="281" t="s">
        <v>667</v>
      </c>
      <c r="D92" s="281"/>
      <c r="E92" s="281"/>
      <c r="F92" s="304" t="s">
        <v>645</v>
      </c>
      <c r="G92" s="305"/>
      <c r="H92" s="281" t="s">
        <v>668</v>
      </c>
      <c r="I92" s="281" t="s">
        <v>641</v>
      </c>
      <c r="J92" s="281">
        <v>255</v>
      </c>
      <c r="K92" s="295"/>
    </row>
    <row r="93" spans="2:11" s="1" customFormat="1" ht="15" customHeight="1">
      <c r="B93" s="306"/>
      <c r="C93" s="281" t="s">
        <v>669</v>
      </c>
      <c r="D93" s="281"/>
      <c r="E93" s="281"/>
      <c r="F93" s="304" t="s">
        <v>639</v>
      </c>
      <c r="G93" s="305"/>
      <c r="H93" s="281" t="s">
        <v>670</v>
      </c>
      <c r="I93" s="281" t="s">
        <v>671</v>
      </c>
      <c r="J93" s="281"/>
      <c r="K93" s="295"/>
    </row>
    <row r="94" spans="2:11" s="1" customFormat="1" ht="15" customHeight="1">
      <c r="B94" s="306"/>
      <c r="C94" s="281" t="s">
        <v>672</v>
      </c>
      <c r="D94" s="281"/>
      <c r="E94" s="281"/>
      <c r="F94" s="304" t="s">
        <v>639</v>
      </c>
      <c r="G94" s="305"/>
      <c r="H94" s="281" t="s">
        <v>673</v>
      </c>
      <c r="I94" s="281" t="s">
        <v>674</v>
      </c>
      <c r="J94" s="281"/>
      <c r="K94" s="295"/>
    </row>
    <row r="95" spans="2:11" s="1" customFormat="1" ht="15" customHeight="1">
      <c r="B95" s="306"/>
      <c r="C95" s="281" t="s">
        <v>675</v>
      </c>
      <c r="D95" s="281"/>
      <c r="E95" s="281"/>
      <c r="F95" s="304" t="s">
        <v>639</v>
      </c>
      <c r="G95" s="305"/>
      <c r="H95" s="281" t="s">
        <v>675</v>
      </c>
      <c r="I95" s="281" t="s">
        <v>674</v>
      </c>
      <c r="J95" s="281"/>
      <c r="K95" s="295"/>
    </row>
    <row r="96" spans="2:11" s="1" customFormat="1" ht="15" customHeight="1">
      <c r="B96" s="306"/>
      <c r="C96" s="281" t="s">
        <v>38</v>
      </c>
      <c r="D96" s="281"/>
      <c r="E96" s="281"/>
      <c r="F96" s="304" t="s">
        <v>639</v>
      </c>
      <c r="G96" s="305"/>
      <c r="H96" s="281" t="s">
        <v>676</v>
      </c>
      <c r="I96" s="281" t="s">
        <v>674</v>
      </c>
      <c r="J96" s="281"/>
      <c r="K96" s="295"/>
    </row>
    <row r="97" spans="2:11" s="1" customFormat="1" ht="15" customHeight="1">
      <c r="B97" s="306"/>
      <c r="C97" s="281" t="s">
        <v>48</v>
      </c>
      <c r="D97" s="281"/>
      <c r="E97" s="281"/>
      <c r="F97" s="304" t="s">
        <v>639</v>
      </c>
      <c r="G97" s="305"/>
      <c r="H97" s="281" t="s">
        <v>677</v>
      </c>
      <c r="I97" s="281" t="s">
        <v>674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678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633</v>
      </c>
      <c r="D103" s="296"/>
      <c r="E103" s="296"/>
      <c r="F103" s="296" t="s">
        <v>634</v>
      </c>
      <c r="G103" s="297"/>
      <c r="H103" s="296" t="s">
        <v>54</v>
      </c>
      <c r="I103" s="296" t="s">
        <v>57</v>
      </c>
      <c r="J103" s="296" t="s">
        <v>635</v>
      </c>
      <c r="K103" s="295"/>
    </row>
    <row r="104" spans="2:11" s="1" customFormat="1" ht="17.25" customHeight="1">
      <c r="B104" s="293"/>
      <c r="C104" s="298" t="s">
        <v>636</v>
      </c>
      <c r="D104" s="298"/>
      <c r="E104" s="298"/>
      <c r="F104" s="299" t="s">
        <v>637</v>
      </c>
      <c r="G104" s="300"/>
      <c r="H104" s="298"/>
      <c r="I104" s="298"/>
      <c r="J104" s="298" t="s">
        <v>638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53</v>
      </c>
      <c r="D106" s="303"/>
      <c r="E106" s="303"/>
      <c r="F106" s="304" t="s">
        <v>639</v>
      </c>
      <c r="G106" s="281"/>
      <c r="H106" s="281" t="s">
        <v>679</v>
      </c>
      <c r="I106" s="281" t="s">
        <v>641</v>
      </c>
      <c r="J106" s="281">
        <v>20</v>
      </c>
      <c r="K106" s="295"/>
    </row>
    <row r="107" spans="2:11" s="1" customFormat="1" ht="15" customHeight="1">
      <c r="B107" s="293"/>
      <c r="C107" s="281" t="s">
        <v>642</v>
      </c>
      <c r="D107" s="281"/>
      <c r="E107" s="281"/>
      <c r="F107" s="304" t="s">
        <v>639</v>
      </c>
      <c r="G107" s="281"/>
      <c r="H107" s="281" t="s">
        <v>679</v>
      </c>
      <c r="I107" s="281" t="s">
        <v>641</v>
      </c>
      <c r="J107" s="281">
        <v>120</v>
      </c>
      <c r="K107" s="295"/>
    </row>
    <row r="108" spans="2:11" s="1" customFormat="1" ht="15" customHeight="1">
      <c r="B108" s="306"/>
      <c r="C108" s="281" t="s">
        <v>644</v>
      </c>
      <c r="D108" s="281"/>
      <c r="E108" s="281"/>
      <c r="F108" s="304" t="s">
        <v>645</v>
      </c>
      <c r="G108" s="281"/>
      <c r="H108" s="281" t="s">
        <v>679</v>
      </c>
      <c r="I108" s="281" t="s">
        <v>641</v>
      </c>
      <c r="J108" s="281">
        <v>50</v>
      </c>
      <c r="K108" s="295"/>
    </row>
    <row r="109" spans="2:11" s="1" customFormat="1" ht="15" customHeight="1">
      <c r="B109" s="306"/>
      <c r="C109" s="281" t="s">
        <v>647</v>
      </c>
      <c r="D109" s="281"/>
      <c r="E109" s="281"/>
      <c r="F109" s="304" t="s">
        <v>639</v>
      </c>
      <c r="G109" s="281"/>
      <c r="H109" s="281" t="s">
        <v>679</v>
      </c>
      <c r="I109" s="281" t="s">
        <v>649</v>
      </c>
      <c r="J109" s="281"/>
      <c r="K109" s="295"/>
    </row>
    <row r="110" spans="2:11" s="1" customFormat="1" ht="15" customHeight="1">
      <c r="B110" s="306"/>
      <c r="C110" s="281" t="s">
        <v>658</v>
      </c>
      <c r="D110" s="281"/>
      <c r="E110" s="281"/>
      <c r="F110" s="304" t="s">
        <v>645</v>
      </c>
      <c r="G110" s="281"/>
      <c r="H110" s="281" t="s">
        <v>679</v>
      </c>
      <c r="I110" s="281" t="s">
        <v>641</v>
      </c>
      <c r="J110" s="281">
        <v>50</v>
      </c>
      <c r="K110" s="295"/>
    </row>
    <row r="111" spans="2:11" s="1" customFormat="1" ht="15" customHeight="1">
      <c r="B111" s="306"/>
      <c r="C111" s="281" t="s">
        <v>666</v>
      </c>
      <c r="D111" s="281"/>
      <c r="E111" s="281"/>
      <c r="F111" s="304" t="s">
        <v>645</v>
      </c>
      <c r="G111" s="281"/>
      <c r="H111" s="281" t="s">
        <v>679</v>
      </c>
      <c r="I111" s="281" t="s">
        <v>641</v>
      </c>
      <c r="J111" s="281">
        <v>50</v>
      </c>
      <c r="K111" s="295"/>
    </row>
    <row r="112" spans="2:11" s="1" customFormat="1" ht="15" customHeight="1">
      <c r="B112" s="306"/>
      <c r="C112" s="281" t="s">
        <v>664</v>
      </c>
      <c r="D112" s="281"/>
      <c r="E112" s="281"/>
      <c r="F112" s="304" t="s">
        <v>645</v>
      </c>
      <c r="G112" s="281"/>
      <c r="H112" s="281" t="s">
        <v>679</v>
      </c>
      <c r="I112" s="281" t="s">
        <v>641</v>
      </c>
      <c r="J112" s="281">
        <v>50</v>
      </c>
      <c r="K112" s="295"/>
    </row>
    <row r="113" spans="2:11" s="1" customFormat="1" ht="15" customHeight="1">
      <c r="B113" s="306"/>
      <c r="C113" s="281" t="s">
        <v>53</v>
      </c>
      <c r="D113" s="281"/>
      <c r="E113" s="281"/>
      <c r="F113" s="304" t="s">
        <v>639</v>
      </c>
      <c r="G113" s="281"/>
      <c r="H113" s="281" t="s">
        <v>680</v>
      </c>
      <c r="I113" s="281" t="s">
        <v>641</v>
      </c>
      <c r="J113" s="281">
        <v>20</v>
      </c>
      <c r="K113" s="295"/>
    </row>
    <row r="114" spans="2:11" s="1" customFormat="1" ht="15" customHeight="1">
      <c r="B114" s="306"/>
      <c r="C114" s="281" t="s">
        <v>681</v>
      </c>
      <c r="D114" s="281"/>
      <c r="E114" s="281"/>
      <c r="F114" s="304" t="s">
        <v>639</v>
      </c>
      <c r="G114" s="281"/>
      <c r="H114" s="281" t="s">
        <v>682</v>
      </c>
      <c r="I114" s="281" t="s">
        <v>641</v>
      </c>
      <c r="J114" s="281">
        <v>120</v>
      </c>
      <c r="K114" s="295"/>
    </row>
    <row r="115" spans="2:11" s="1" customFormat="1" ht="15" customHeight="1">
      <c r="B115" s="306"/>
      <c r="C115" s="281" t="s">
        <v>38</v>
      </c>
      <c r="D115" s="281"/>
      <c r="E115" s="281"/>
      <c r="F115" s="304" t="s">
        <v>639</v>
      </c>
      <c r="G115" s="281"/>
      <c r="H115" s="281" t="s">
        <v>683</v>
      </c>
      <c r="I115" s="281" t="s">
        <v>674</v>
      </c>
      <c r="J115" s="281"/>
      <c r="K115" s="295"/>
    </row>
    <row r="116" spans="2:11" s="1" customFormat="1" ht="15" customHeight="1">
      <c r="B116" s="306"/>
      <c r="C116" s="281" t="s">
        <v>48</v>
      </c>
      <c r="D116" s="281"/>
      <c r="E116" s="281"/>
      <c r="F116" s="304" t="s">
        <v>639</v>
      </c>
      <c r="G116" s="281"/>
      <c r="H116" s="281" t="s">
        <v>684</v>
      </c>
      <c r="I116" s="281" t="s">
        <v>674</v>
      </c>
      <c r="J116" s="281"/>
      <c r="K116" s="295"/>
    </row>
    <row r="117" spans="2:11" s="1" customFormat="1" ht="15" customHeight="1">
      <c r="B117" s="306"/>
      <c r="C117" s="281" t="s">
        <v>57</v>
      </c>
      <c r="D117" s="281"/>
      <c r="E117" s="281"/>
      <c r="F117" s="304" t="s">
        <v>639</v>
      </c>
      <c r="G117" s="281"/>
      <c r="H117" s="281" t="s">
        <v>685</v>
      </c>
      <c r="I117" s="281" t="s">
        <v>686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687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633</v>
      </c>
      <c r="D123" s="296"/>
      <c r="E123" s="296"/>
      <c r="F123" s="296" t="s">
        <v>634</v>
      </c>
      <c r="G123" s="297"/>
      <c r="H123" s="296" t="s">
        <v>54</v>
      </c>
      <c r="I123" s="296" t="s">
        <v>57</v>
      </c>
      <c r="J123" s="296" t="s">
        <v>635</v>
      </c>
      <c r="K123" s="325"/>
    </row>
    <row r="124" spans="2:11" s="1" customFormat="1" ht="17.25" customHeight="1">
      <c r="B124" s="324"/>
      <c r="C124" s="298" t="s">
        <v>636</v>
      </c>
      <c r="D124" s="298"/>
      <c r="E124" s="298"/>
      <c r="F124" s="299" t="s">
        <v>637</v>
      </c>
      <c r="G124" s="300"/>
      <c r="H124" s="298"/>
      <c r="I124" s="298"/>
      <c r="J124" s="298" t="s">
        <v>638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642</v>
      </c>
      <c r="D126" s="303"/>
      <c r="E126" s="303"/>
      <c r="F126" s="304" t="s">
        <v>639</v>
      </c>
      <c r="G126" s="281"/>
      <c r="H126" s="281" t="s">
        <v>679</v>
      </c>
      <c r="I126" s="281" t="s">
        <v>641</v>
      </c>
      <c r="J126" s="281">
        <v>120</v>
      </c>
      <c r="K126" s="329"/>
    </row>
    <row r="127" spans="2:11" s="1" customFormat="1" ht="15" customHeight="1">
      <c r="B127" s="326"/>
      <c r="C127" s="281" t="s">
        <v>688</v>
      </c>
      <c r="D127" s="281"/>
      <c r="E127" s="281"/>
      <c r="F127" s="304" t="s">
        <v>639</v>
      </c>
      <c r="G127" s="281"/>
      <c r="H127" s="281" t="s">
        <v>689</v>
      </c>
      <c r="I127" s="281" t="s">
        <v>641</v>
      </c>
      <c r="J127" s="281" t="s">
        <v>690</v>
      </c>
      <c r="K127" s="329"/>
    </row>
    <row r="128" spans="2:11" s="1" customFormat="1" ht="15" customHeight="1">
      <c r="B128" s="326"/>
      <c r="C128" s="281" t="s">
        <v>587</v>
      </c>
      <c r="D128" s="281"/>
      <c r="E128" s="281"/>
      <c r="F128" s="304" t="s">
        <v>639</v>
      </c>
      <c r="G128" s="281"/>
      <c r="H128" s="281" t="s">
        <v>691</v>
      </c>
      <c r="I128" s="281" t="s">
        <v>641</v>
      </c>
      <c r="J128" s="281" t="s">
        <v>690</v>
      </c>
      <c r="K128" s="329"/>
    </row>
    <row r="129" spans="2:11" s="1" customFormat="1" ht="15" customHeight="1">
      <c r="B129" s="326"/>
      <c r="C129" s="281" t="s">
        <v>650</v>
      </c>
      <c r="D129" s="281"/>
      <c r="E129" s="281"/>
      <c r="F129" s="304" t="s">
        <v>645</v>
      </c>
      <c r="G129" s="281"/>
      <c r="H129" s="281" t="s">
        <v>651</v>
      </c>
      <c r="I129" s="281" t="s">
        <v>641</v>
      </c>
      <c r="J129" s="281">
        <v>15</v>
      </c>
      <c r="K129" s="329"/>
    </row>
    <row r="130" spans="2:11" s="1" customFormat="1" ht="15" customHeight="1">
      <c r="B130" s="326"/>
      <c r="C130" s="307" t="s">
        <v>652</v>
      </c>
      <c r="D130" s="307"/>
      <c r="E130" s="307"/>
      <c r="F130" s="308" t="s">
        <v>645</v>
      </c>
      <c r="G130" s="307"/>
      <c r="H130" s="307" t="s">
        <v>653</v>
      </c>
      <c r="I130" s="307" t="s">
        <v>641</v>
      </c>
      <c r="J130" s="307">
        <v>15</v>
      </c>
      <c r="K130" s="329"/>
    </row>
    <row r="131" spans="2:11" s="1" customFormat="1" ht="15" customHeight="1">
      <c r="B131" s="326"/>
      <c r="C131" s="307" t="s">
        <v>654</v>
      </c>
      <c r="D131" s="307"/>
      <c r="E131" s="307"/>
      <c r="F131" s="308" t="s">
        <v>645</v>
      </c>
      <c r="G131" s="307"/>
      <c r="H131" s="307" t="s">
        <v>655</v>
      </c>
      <c r="I131" s="307" t="s">
        <v>641</v>
      </c>
      <c r="J131" s="307">
        <v>20</v>
      </c>
      <c r="K131" s="329"/>
    </row>
    <row r="132" spans="2:11" s="1" customFormat="1" ht="15" customHeight="1">
      <c r="B132" s="326"/>
      <c r="C132" s="307" t="s">
        <v>656</v>
      </c>
      <c r="D132" s="307"/>
      <c r="E132" s="307"/>
      <c r="F132" s="308" t="s">
        <v>645</v>
      </c>
      <c r="G132" s="307"/>
      <c r="H132" s="307" t="s">
        <v>657</v>
      </c>
      <c r="I132" s="307" t="s">
        <v>641</v>
      </c>
      <c r="J132" s="307">
        <v>20</v>
      </c>
      <c r="K132" s="329"/>
    </row>
    <row r="133" spans="2:11" s="1" customFormat="1" ht="15" customHeight="1">
      <c r="B133" s="326"/>
      <c r="C133" s="281" t="s">
        <v>644</v>
      </c>
      <c r="D133" s="281"/>
      <c r="E133" s="281"/>
      <c r="F133" s="304" t="s">
        <v>645</v>
      </c>
      <c r="G133" s="281"/>
      <c r="H133" s="281" t="s">
        <v>679</v>
      </c>
      <c r="I133" s="281" t="s">
        <v>641</v>
      </c>
      <c r="J133" s="281">
        <v>50</v>
      </c>
      <c r="K133" s="329"/>
    </row>
    <row r="134" spans="2:11" s="1" customFormat="1" ht="15" customHeight="1">
      <c r="B134" s="326"/>
      <c r="C134" s="281" t="s">
        <v>658</v>
      </c>
      <c r="D134" s="281"/>
      <c r="E134" s="281"/>
      <c r="F134" s="304" t="s">
        <v>645</v>
      </c>
      <c r="G134" s="281"/>
      <c r="H134" s="281" t="s">
        <v>679</v>
      </c>
      <c r="I134" s="281" t="s">
        <v>641</v>
      </c>
      <c r="J134" s="281">
        <v>50</v>
      </c>
      <c r="K134" s="329"/>
    </row>
    <row r="135" spans="2:11" s="1" customFormat="1" ht="15" customHeight="1">
      <c r="B135" s="326"/>
      <c r="C135" s="281" t="s">
        <v>664</v>
      </c>
      <c r="D135" s="281"/>
      <c r="E135" s="281"/>
      <c r="F135" s="304" t="s">
        <v>645</v>
      </c>
      <c r="G135" s="281"/>
      <c r="H135" s="281" t="s">
        <v>679</v>
      </c>
      <c r="I135" s="281" t="s">
        <v>641</v>
      </c>
      <c r="J135" s="281">
        <v>50</v>
      </c>
      <c r="K135" s="329"/>
    </row>
    <row r="136" spans="2:11" s="1" customFormat="1" ht="15" customHeight="1">
      <c r="B136" s="326"/>
      <c r="C136" s="281" t="s">
        <v>666</v>
      </c>
      <c r="D136" s="281"/>
      <c r="E136" s="281"/>
      <c r="F136" s="304" t="s">
        <v>645</v>
      </c>
      <c r="G136" s="281"/>
      <c r="H136" s="281" t="s">
        <v>679</v>
      </c>
      <c r="I136" s="281" t="s">
        <v>641</v>
      </c>
      <c r="J136" s="281">
        <v>50</v>
      </c>
      <c r="K136" s="329"/>
    </row>
    <row r="137" spans="2:11" s="1" customFormat="1" ht="15" customHeight="1">
      <c r="B137" s="326"/>
      <c r="C137" s="281" t="s">
        <v>667</v>
      </c>
      <c r="D137" s="281"/>
      <c r="E137" s="281"/>
      <c r="F137" s="304" t="s">
        <v>645</v>
      </c>
      <c r="G137" s="281"/>
      <c r="H137" s="281" t="s">
        <v>692</v>
      </c>
      <c r="I137" s="281" t="s">
        <v>641</v>
      </c>
      <c r="J137" s="281">
        <v>255</v>
      </c>
      <c r="K137" s="329"/>
    </row>
    <row r="138" spans="2:11" s="1" customFormat="1" ht="15" customHeight="1">
      <c r="B138" s="326"/>
      <c r="C138" s="281" t="s">
        <v>669</v>
      </c>
      <c r="D138" s="281"/>
      <c r="E138" s="281"/>
      <c r="F138" s="304" t="s">
        <v>639</v>
      </c>
      <c r="G138" s="281"/>
      <c r="H138" s="281" t="s">
        <v>693</v>
      </c>
      <c r="I138" s="281" t="s">
        <v>671</v>
      </c>
      <c r="J138" s="281"/>
      <c r="K138" s="329"/>
    </row>
    <row r="139" spans="2:11" s="1" customFormat="1" ht="15" customHeight="1">
      <c r="B139" s="326"/>
      <c r="C139" s="281" t="s">
        <v>672</v>
      </c>
      <c r="D139" s="281"/>
      <c r="E139" s="281"/>
      <c r="F139" s="304" t="s">
        <v>639</v>
      </c>
      <c r="G139" s="281"/>
      <c r="H139" s="281" t="s">
        <v>694</v>
      </c>
      <c r="I139" s="281" t="s">
        <v>674</v>
      </c>
      <c r="J139" s="281"/>
      <c r="K139" s="329"/>
    </row>
    <row r="140" spans="2:11" s="1" customFormat="1" ht="15" customHeight="1">
      <c r="B140" s="326"/>
      <c r="C140" s="281" t="s">
        <v>675</v>
      </c>
      <c r="D140" s="281"/>
      <c r="E140" s="281"/>
      <c r="F140" s="304" t="s">
        <v>639</v>
      </c>
      <c r="G140" s="281"/>
      <c r="H140" s="281" t="s">
        <v>675</v>
      </c>
      <c r="I140" s="281" t="s">
        <v>674</v>
      </c>
      <c r="J140" s="281"/>
      <c r="K140" s="329"/>
    </row>
    <row r="141" spans="2:11" s="1" customFormat="1" ht="15" customHeight="1">
      <c r="B141" s="326"/>
      <c r="C141" s="281" t="s">
        <v>38</v>
      </c>
      <c r="D141" s="281"/>
      <c r="E141" s="281"/>
      <c r="F141" s="304" t="s">
        <v>639</v>
      </c>
      <c r="G141" s="281"/>
      <c r="H141" s="281" t="s">
        <v>695</v>
      </c>
      <c r="I141" s="281" t="s">
        <v>674</v>
      </c>
      <c r="J141" s="281"/>
      <c r="K141" s="329"/>
    </row>
    <row r="142" spans="2:11" s="1" customFormat="1" ht="15" customHeight="1">
      <c r="B142" s="326"/>
      <c r="C142" s="281" t="s">
        <v>696</v>
      </c>
      <c r="D142" s="281"/>
      <c r="E142" s="281"/>
      <c r="F142" s="304" t="s">
        <v>639</v>
      </c>
      <c r="G142" s="281"/>
      <c r="H142" s="281" t="s">
        <v>697</v>
      </c>
      <c r="I142" s="281" t="s">
        <v>674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698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633</v>
      </c>
      <c r="D148" s="296"/>
      <c r="E148" s="296"/>
      <c r="F148" s="296" t="s">
        <v>634</v>
      </c>
      <c r="G148" s="297"/>
      <c r="H148" s="296" t="s">
        <v>54</v>
      </c>
      <c r="I148" s="296" t="s">
        <v>57</v>
      </c>
      <c r="J148" s="296" t="s">
        <v>635</v>
      </c>
      <c r="K148" s="295"/>
    </row>
    <row r="149" spans="2:11" s="1" customFormat="1" ht="17.25" customHeight="1">
      <c r="B149" s="293"/>
      <c r="C149" s="298" t="s">
        <v>636</v>
      </c>
      <c r="D149" s="298"/>
      <c r="E149" s="298"/>
      <c r="F149" s="299" t="s">
        <v>637</v>
      </c>
      <c r="G149" s="300"/>
      <c r="H149" s="298"/>
      <c r="I149" s="298"/>
      <c r="J149" s="298" t="s">
        <v>638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642</v>
      </c>
      <c r="D151" s="281"/>
      <c r="E151" s="281"/>
      <c r="F151" s="334" t="s">
        <v>639</v>
      </c>
      <c r="G151" s="281"/>
      <c r="H151" s="333" t="s">
        <v>679</v>
      </c>
      <c r="I151" s="333" t="s">
        <v>641</v>
      </c>
      <c r="J151" s="333">
        <v>120</v>
      </c>
      <c r="K151" s="329"/>
    </row>
    <row r="152" spans="2:11" s="1" customFormat="1" ht="15" customHeight="1">
      <c r="B152" s="306"/>
      <c r="C152" s="333" t="s">
        <v>688</v>
      </c>
      <c r="D152" s="281"/>
      <c r="E152" s="281"/>
      <c r="F152" s="334" t="s">
        <v>639</v>
      </c>
      <c r="G152" s="281"/>
      <c r="H152" s="333" t="s">
        <v>699</v>
      </c>
      <c r="I152" s="333" t="s">
        <v>641</v>
      </c>
      <c r="J152" s="333" t="s">
        <v>690</v>
      </c>
      <c r="K152" s="329"/>
    </row>
    <row r="153" spans="2:11" s="1" customFormat="1" ht="15" customHeight="1">
      <c r="B153" s="306"/>
      <c r="C153" s="333" t="s">
        <v>587</v>
      </c>
      <c r="D153" s="281"/>
      <c r="E153" s="281"/>
      <c r="F153" s="334" t="s">
        <v>639</v>
      </c>
      <c r="G153" s="281"/>
      <c r="H153" s="333" t="s">
        <v>700</v>
      </c>
      <c r="I153" s="333" t="s">
        <v>641</v>
      </c>
      <c r="J153" s="333" t="s">
        <v>690</v>
      </c>
      <c r="K153" s="329"/>
    </row>
    <row r="154" spans="2:11" s="1" customFormat="1" ht="15" customHeight="1">
      <c r="B154" s="306"/>
      <c r="C154" s="333" t="s">
        <v>644</v>
      </c>
      <c r="D154" s="281"/>
      <c r="E154" s="281"/>
      <c r="F154" s="334" t="s">
        <v>645</v>
      </c>
      <c r="G154" s="281"/>
      <c r="H154" s="333" t="s">
        <v>679</v>
      </c>
      <c r="I154" s="333" t="s">
        <v>641</v>
      </c>
      <c r="J154" s="333">
        <v>50</v>
      </c>
      <c r="K154" s="329"/>
    </row>
    <row r="155" spans="2:11" s="1" customFormat="1" ht="15" customHeight="1">
      <c r="B155" s="306"/>
      <c r="C155" s="333" t="s">
        <v>647</v>
      </c>
      <c r="D155" s="281"/>
      <c r="E155" s="281"/>
      <c r="F155" s="334" t="s">
        <v>639</v>
      </c>
      <c r="G155" s="281"/>
      <c r="H155" s="333" t="s">
        <v>679</v>
      </c>
      <c r="I155" s="333" t="s">
        <v>649</v>
      </c>
      <c r="J155" s="333"/>
      <c r="K155" s="329"/>
    </row>
    <row r="156" spans="2:11" s="1" customFormat="1" ht="15" customHeight="1">
      <c r="B156" s="306"/>
      <c r="C156" s="333" t="s">
        <v>658</v>
      </c>
      <c r="D156" s="281"/>
      <c r="E156" s="281"/>
      <c r="F156" s="334" t="s">
        <v>645</v>
      </c>
      <c r="G156" s="281"/>
      <c r="H156" s="333" t="s">
        <v>679</v>
      </c>
      <c r="I156" s="333" t="s">
        <v>641</v>
      </c>
      <c r="J156" s="333">
        <v>50</v>
      </c>
      <c r="K156" s="329"/>
    </row>
    <row r="157" spans="2:11" s="1" customFormat="1" ht="15" customHeight="1">
      <c r="B157" s="306"/>
      <c r="C157" s="333" t="s">
        <v>666</v>
      </c>
      <c r="D157" s="281"/>
      <c r="E157" s="281"/>
      <c r="F157" s="334" t="s">
        <v>645</v>
      </c>
      <c r="G157" s="281"/>
      <c r="H157" s="333" t="s">
        <v>679</v>
      </c>
      <c r="I157" s="333" t="s">
        <v>641</v>
      </c>
      <c r="J157" s="333">
        <v>50</v>
      </c>
      <c r="K157" s="329"/>
    </row>
    <row r="158" spans="2:11" s="1" customFormat="1" ht="15" customHeight="1">
      <c r="B158" s="306"/>
      <c r="C158" s="333" t="s">
        <v>664</v>
      </c>
      <c r="D158" s="281"/>
      <c r="E158" s="281"/>
      <c r="F158" s="334" t="s">
        <v>645</v>
      </c>
      <c r="G158" s="281"/>
      <c r="H158" s="333" t="s">
        <v>679</v>
      </c>
      <c r="I158" s="333" t="s">
        <v>641</v>
      </c>
      <c r="J158" s="333">
        <v>50</v>
      </c>
      <c r="K158" s="329"/>
    </row>
    <row r="159" spans="2:11" s="1" customFormat="1" ht="15" customHeight="1">
      <c r="B159" s="306"/>
      <c r="C159" s="333" t="s">
        <v>86</v>
      </c>
      <c r="D159" s="281"/>
      <c r="E159" s="281"/>
      <c r="F159" s="334" t="s">
        <v>639</v>
      </c>
      <c r="G159" s="281"/>
      <c r="H159" s="333" t="s">
        <v>701</v>
      </c>
      <c r="I159" s="333" t="s">
        <v>641</v>
      </c>
      <c r="J159" s="333" t="s">
        <v>702</v>
      </c>
      <c r="K159" s="329"/>
    </row>
    <row r="160" spans="2:11" s="1" customFormat="1" ht="15" customHeight="1">
      <c r="B160" s="306"/>
      <c r="C160" s="333" t="s">
        <v>703</v>
      </c>
      <c r="D160" s="281"/>
      <c r="E160" s="281"/>
      <c r="F160" s="334" t="s">
        <v>639</v>
      </c>
      <c r="G160" s="281"/>
      <c r="H160" s="333" t="s">
        <v>704</v>
      </c>
      <c r="I160" s="333" t="s">
        <v>674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705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633</v>
      </c>
      <c r="D166" s="296"/>
      <c r="E166" s="296"/>
      <c r="F166" s="296" t="s">
        <v>634</v>
      </c>
      <c r="G166" s="338"/>
      <c r="H166" s="339" t="s">
        <v>54</v>
      </c>
      <c r="I166" s="339" t="s">
        <v>57</v>
      </c>
      <c r="J166" s="296" t="s">
        <v>635</v>
      </c>
      <c r="K166" s="273"/>
    </row>
    <row r="167" spans="2:11" s="1" customFormat="1" ht="17.25" customHeight="1">
      <c r="B167" s="274"/>
      <c r="C167" s="298" t="s">
        <v>636</v>
      </c>
      <c r="D167" s="298"/>
      <c r="E167" s="298"/>
      <c r="F167" s="299" t="s">
        <v>637</v>
      </c>
      <c r="G167" s="340"/>
      <c r="H167" s="341"/>
      <c r="I167" s="341"/>
      <c r="J167" s="298" t="s">
        <v>638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642</v>
      </c>
      <c r="D169" s="281"/>
      <c r="E169" s="281"/>
      <c r="F169" s="304" t="s">
        <v>639</v>
      </c>
      <c r="G169" s="281"/>
      <c r="H169" s="281" t="s">
        <v>679</v>
      </c>
      <c r="I169" s="281" t="s">
        <v>641</v>
      </c>
      <c r="J169" s="281">
        <v>120</v>
      </c>
      <c r="K169" s="329"/>
    </row>
    <row r="170" spans="2:11" s="1" customFormat="1" ht="15" customHeight="1">
      <c r="B170" s="306"/>
      <c r="C170" s="281" t="s">
        <v>688</v>
      </c>
      <c r="D170" s="281"/>
      <c r="E170" s="281"/>
      <c r="F170" s="304" t="s">
        <v>639</v>
      </c>
      <c r="G170" s="281"/>
      <c r="H170" s="281" t="s">
        <v>689</v>
      </c>
      <c r="I170" s="281" t="s">
        <v>641</v>
      </c>
      <c r="J170" s="281" t="s">
        <v>690</v>
      </c>
      <c r="K170" s="329"/>
    </row>
    <row r="171" spans="2:11" s="1" customFormat="1" ht="15" customHeight="1">
      <c r="B171" s="306"/>
      <c r="C171" s="281" t="s">
        <v>587</v>
      </c>
      <c r="D171" s="281"/>
      <c r="E171" s="281"/>
      <c r="F171" s="304" t="s">
        <v>639</v>
      </c>
      <c r="G171" s="281"/>
      <c r="H171" s="281" t="s">
        <v>706</v>
      </c>
      <c r="I171" s="281" t="s">
        <v>641</v>
      </c>
      <c r="J171" s="281" t="s">
        <v>690</v>
      </c>
      <c r="K171" s="329"/>
    </row>
    <row r="172" spans="2:11" s="1" customFormat="1" ht="15" customHeight="1">
      <c r="B172" s="306"/>
      <c r="C172" s="281" t="s">
        <v>644</v>
      </c>
      <c r="D172" s="281"/>
      <c r="E172" s="281"/>
      <c r="F172" s="304" t="s">
        <v>645</v>
      </c>
      <c r="G172" s="281"/>
      <c r="H172" s="281" t="s">
        <v>706</v>
      </c>
      <c r="I172" s="281" t="s">
        <v>641</v>
      </c>
      <c r="J172" s="281">
        <v>50</v>
      </c>
      <c r="K172" s="329"/>
    </row>
    <row r="173" spans="2:11" s="1" customFormat="1" ht="15" customHeight="1">
      <c r="B173" s="306"/>
      <c r="C173" s="281" t="s">
        <v>647</v>
      </c>
      <c r="D173" s="281"/>
      <c r="E173" s="281"/>
      <c r="F173" s="304" t="s">
        <v>639</v>
      </c>
      <c r="G173" s="281"/>
      <c r="H173" s="281" t="s">
        <v>706</v>
      </c>
      <c r="I173" s="281" t="s">
        <v>649</v>
      </c>
      <c r="J173" s="281"/>
      <c r="K173" s="329"/>
    </row>
    <row r="174" spans="2:11" s="1" customFormat="1" ht="15" customHeight="1">
      <c r="B174" s="306"/>
      <c r="C174" s="281" t="s">
        <v>658</v>
      </c>
      <c r="D174" s="281"/>
      <c r="E174" s="281"/>
      <c r="F174" s="304" t="s">
        <v>645</v>
      </c>
      <c r="G174" s="281"/>
      <c r="H174" s="281" t="s">
        <v>706</v>
      </c>
      <c r="I174" s="281" t="s">
        <v>641</v>
      </c>
      <c r="J174" s="281">
        <v>50</v>
      </c>
      <c r="K174" s="329"/>
    </row>
    <row r="175" spans="2:11" s="1" customFormat="1" ht="15" customHeight="1">
      <c r="B175" s="306"/>
      <c r="C175" s="281" t="s">
        <v>666</v>
      </c>
      <c r="D175" s="281"/>
      <c r="E175" s="281"/>
      <c r="F175" s="304" t="s">
        <v>645</v>
      </c>
      <c r="G175" s="281"/>
      <c r="H175" s="281" t="s">
        <v>706</v>
      </c>
      <c r="I175" s="281" t="s">
        <v>641</v>
      </c>
      <c r="J175" s="281">
        <v>50</v>
      </c>
      <c r="K175" s="329"/>
    </row>
    <row r="176" spans="2:11" s="1" customFormat="1" ht="15" customHeight="1">
      <c r="B176" s="306"/>
      <c r="C176" s="281" t="s">
        <v>664</v>
      </c>
      <c r="D176" s="281"/>
      <c r="E176" s="281"/>
      <c r="F176" s="304" t="s">
        <v>645</v>
      </c>
      <c r="G176" s="281"/>
      <c r="H176" s="281" t="s">
        <v>706</v>
      </c>
      <c r="I176" s="281" t="s">
        <v>641</v>
      </c>
      <c r="J176" s="281">
        <v>50</v>
      </c>
      <c r="K176" s="329"/>
    </row>
    <row r="177" spans="2:11" s="1" customFormat="1" ht="15" customHeight="1">
      <c r="B177" s="306"/>
      <c r="C177" s="281" t="s">
        <v>103</v>
      </c>
      <c r="D177" s="281"/>
      <c r="E177" s="281"/>
      <c r="F177" s="304" t="s">
        <v>639</v>
      </c>
      <c r="G177" s="281"/>
      <c r="H177" s="281" t="s">
        <v>707</v>
      </c>
      <c r="I177" s="281" t="s">
        <v>708</v>
      </c>
      <c r="J177" s="281"/>
      <c r="K177" s="329"/>
    </row>
    <row r="178" spans="2:11" s="1" customFormat="1" ht="15" customHeight="1">
      <c r="B178" s="306"/>
      <c r="C178" s="281" t="s">
        <v>57</v>
      </c>
      <c r="D178" s="281"/>
      <c r="E178" s="281"/>
      <c r="F178" s="304" t="s">
        <v>639</v>
      </c>
      <c r="G178" s="281"/>
      <c r="H178" s="281" t="s">
        <v>709</v>
      </c>
      <c r="I178" s="281" t="s">
        <v>710</v>
      </c>
      <c r="J178" s="281">
        <v>1</v>
      </c>
      <c r="K178" s="329"/>
    </row>
    <row r="179" spans="2:11" s="1" customFormat="1" ht="15" customHeight="1">
      <c r="B179" s="306"/>
      <c r="C179" s="281" t="s">
        <v>53</v>
      </c>
      <c r="D179" s="281"/>
      <c r="E179" s="281"/>
      <c r="F179" s="304" t="s">
        <v>639</v>
      </c>
      <c r="G179" s="281"/>
      <c r="H179" s="281" t="s">
        <v>711</v>
      </c>
      <c r="I179" s="281" t="s">
        <v>641</v>
      </c>
      <c r="J179" s="281">
        <v>20</v>
      </c>
      <c r="K179" s="329"/>
    </row>
    <row r="180" spans="2:11" s="1" customFormat="1" ht="15" customHeight="1">
      <c r="B180" s="306"/>
      <c r="C180" s="281" t="s">
        <v>54</v>
      </c>
      <c r="D180" s="281"/>
      <c r="E180" s="281"/>
      <c r="F180" s="304" t="s">
        <v>639</v>
      </c>
      <c r="G180" s="281"/>
      <c r="H180" s="281" t="s">
        <v>712</v>
      </c>
      <c r="I180" s="281" t="s">
        <v>641</v>
      </c>
      <c r="J180" s="281">
        <v>255</v>
      </c>
      <c r="K180" s="329"/>
    </row>
    <row r="181" spans="2:11" s="1" customFormat="1" ht="15" customHeight="1">
      <c r="B181" s="306"/>
      <c r="C181" s="281" t="s">
        <v>104</v>
      </c>
      <c r="D181" s="281"/>
      <c r="E181" s="281"/>
      <c r="F181" s="304" t="s">
        <v>639</v>
      </c>
      <c r="G181" s="281"/>
      <c r="H181" s="281" t="s">
        <v>603</v>
      </c>
      <c r="I181" s="281" t="s">
        <v>641</v>
      </c>
      <c r="J181" s="281">
        <v>10</v>
      </c>
      <c r="K181" s="329"/>
    </row>
    <row r="182" spans="2:11" s="1" customFormat="1" ht="15" customHeight="1">
      <c r="B182" s="306"/>
      <c r="C182" s="281" t="s">
        <v>105</v>
      </c>
      <c r="D182" s="281"/>
      <c r="E182" s="281"/>
      <c r="F182" s="304" t="s">
        <v>639</v>
      </c>
      <c r="G182" s="281"/>
      <c r="H182" s="281" t="s">
        <v>713</v>
      </c>
      <c r="I182" s="281" t="s">
        <v>674</v>
      </c>
      <c r="J182" s="281"/>
      <c r="K182" s="329"/>
    </row>
    <row r="183" spans="2:11" s="1" customFormat="1" ht="15" customHeight="1">
      <c r="B183" s="306"/>
      <c r="C183" s="281" t="s">
        <v>714</v>
      </c>
      <c r="D183" s="281"/>
      <c r="E183" s="281"/>
      <c r="F183" s="304" t="s">
        <v>639</v>
      </c>
      <c r="G183" s="281"/>
      <c r="H183" s="281" t="s">
        <v>715</v>
      </c>
      <c r="I183" s="281" t="s">
        <v>674</v>
      </c>
      <c r="J183" s="281"/>
      <c r="K183" s="329"/>
    </row>
    <row r="184" spans="2:11" s="1" customFormat="1" ht="15" customHeight="1">
      <c r="B184" s="306"/>
      <c r="C184" s="281" t="s">
        <v>703</v>
      </c>
      <c r="D184" s="281"/>
      <c r="E184" s="281"/>
      <c r="F184" s="304" t="s">
        <v>639</v>
      </c>
      <c r="G184" s="281"/>
      <c r="H184" s="281" t="s">
        <v>716</v>
      </c>
      <c r="I184" s="281" t="s">
        <v>674</v>
      </c>
      <c r="J184" s="281"/>
      <c r="K184" s="329"/>
    </row>
    <row r="185" spans="2:11" s="1" customFormat="1" ht="15" customHeight="1">
      <c r="B185" s="306"/>
      <c r="C185" s="281" t="s">
        <v>107</v>
      </c>
      <c r="D185" s="281"/>
      <c r="E185" s="281"/>
      <c r="F185" s="304" t="s">
        <v>645</v>
      </c>
      <c r="G185" s="281"/>
      <c r="H185" s="281" t="s">
        <v>717</v>
      </c>
      <c r="I185" s="281" t="s">
        <v>641</v>
      </c>
      <c r="J185" s="281">
        <v>50</v>
      </c>
      <c r="K185" s="329"/>
    </row>
    <row r="186" spans="2:11" s="1" customFormat="1" ht="15" customHeight="1">
      <c r="B186" s="306"/>
      <c r="C186" s="281" t="s">
        <v>718</v>
      </c>
      <c r="D186" s="281"/>
      <c r="E186" s="281"/>
      <c r="F186" s="304" t="s">
        <v>645</v>
      </c>
      <c r="G186" s="281"/>
      <c r="H186" s="281" t="s">
        <v>719</v>
      </c>
      <c r="I186" s="281" t="s">
        <v>720</v>
      </c>
      <c r="J186" s="281"/>
      <c r="K186" s="329"/>
    </row>
    <row r="187" spans="2:11" s="1" customFormat="1" ht="15" customHeight="1">
      <c r="B187" s="306"/>
      <c r="C187" s="281" t="s">
        <v>721</v>
      </c>
      <c r="D187" s="281"/>
      <c r="E187" s="281"/>
      <c r="F187" s="304" t="s">
        <v>645</v>
      </c>
      <c r="G187" s="281"/>
      <c r="H187" s="281" t="s">
        <v>722</v>
      </c>
      <c r="I187" s="281" t="s">
        <v>720</v>
      </c>
      <c r="J187" s="281"/>
      <c r="K187" s="329"/>
    </row>
    <row r="188" spans="2:11" s="1" customFormat="1" ht="15" customHeight="1">
      <c r="B188" s="306"/>
      <c r="C188" s="281" t="s">
        <v>723</v>
      </c>
      <c r="D188" s="281"/>
      <c r="E188" s="281"/>
      <c r="F188" s="304" t="s">
        <v>645</v>
      </c>
      <c r="G188" s="281"/>
      <c r="H188" s="281" t="s">
        <v>724</v>
      </c>
      <c r="I188" s="281" t="s">
        <v>720</v>
      </c>
      <c r="J188" s="281"/>
      <c r="K188" s="329"/>
    </row>
    <row r="189" spans="2:11" s="1" customFormat="1" ht="15" customHeight="1">
      <c r="B189" s="306"/>
      <c r="C189" s="342" t="s">
        <v>725</v>
      </c>
      <c r="D189" s="281"/>
      <c r="E189" s="281"/>
      <c r="F189" s="304" t="s">
        <v>645</v>
      </c>
      <c r="G189" s="281"/>
      <c r="H189" s="281" t="s">
        <v>726</v>
      </c>
      <c r="I189" s="281" t="s">
        <v>727</v>
      </c>
      <c r="J189" s="343" t="s">
        <v>728</v>
      </c>
      <c r="K189" s="329"/>
    </row>
    <row r="190" spans="2:11" s="1" customFormat="1" ht="15" customHeight="1">
      <c r="B190" s="306"/>
      <c r="C190" s="342" t="s">
        <v>42</v>
      </c>
      <c r="D190" s="281"/>
      <c r="E190" s="281"/>
      <c r="F190" s="304" t="s">
        <v>639</v>
      </c>
      <c r="G190" s="281"/>
      <c r="H190" s="278" t="s">
        <v>729</v>
      </c>
      <c r="I190" s="281" t="s">
        <v>730</v>
      </c>
      <c r="J190" s="281"/>
      <c r="K190" s="329"/>
    </row>
    <row r="191" spans="2:11" s="1" customFormat="1" ht="15" customHeight="1">
      <c r="B191" s="306"/>
      <c r="C191" s="342" t="s">
        <v>731</v>
      </c>
      <c r="D191" s="281"/>
      <c r="E191" s="281"/>
      <c r="F191" s="304" t="s">
        <v>639</v>
      </c>
      <c r="G191" s="281"/>
      <c r="H191" s="281" t="s">
        <v>732</v>
      </c>
      <c r="I191" s="281" t="s">
        <v>674</v>
      </c>
      <c r="J191" s="281"/>
      <c r="K191" s="329"/>
    </row>
    <row r="192" spans="2:11" s="1" customFormat="1" ht="15" customHeight="1">
      <c r="B192" s="306"/>
      <c r="C192" s="342" t="s">
        <v>733</v>
      </c>
      <c r="D192" s="281"/>
      <c r="E192" s="281"/>
      <c r="F192" s="304" t="s">
        <v>639</v>
      </c>
      <c r="G192" s="281"/>
      <c r="H192" s="281" t="s">
        <v>734</v>
      </c>
      <c r="I192" s="281" t="s">
        <v>674</v>
      </c>
      <c r="J192" s="281"/>
      <c r="K192" s="329"/>
    </row>
    <row r="193" spans="2:11" s="1" customFormat="1" ht="15" customHeight="1">
      <c r="B193" s="306"/>
      <c r="C193" s="342" t="s">
        <v>735</v>
      </c>
      <c r="D193" s="281"/>
      <c r="E193" s="281"/>
      <c r="F193" s="304" t="s">
        <v>645</v>
      </c>
      <c r="G193" s="281"/>
      <c r="H193" s="281" t="s">
        <v>736</v>
      </c>
      <c r="I193" s="281" t="s">
        <v>674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737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738</v>
      </c>
      <c r="D200" s="345"/>
      <c r="E200" s="345"/>
      <c r="F200" s="345" t="s">
        <v>739</v>
      </c>
      <c r="G200" s="346"/>
      <c r="H200" s="345" t="s">
        <v>740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730</v>
      </c>
      <c r="D202" s="281"/>
      <c r="E202" s="281"/>
      <c r="F202" s="304" t="s">
        <v>43</v>
      </c>
      <c r="G202" s="281"/>
      <c r="H202" s="281" t="s">
        <v>741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44</v>
      </c>
      <c r="G203" s="281"/>
      <c r="H203" s="281" t="s">
        <v>742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47</v>
      </c>
      <c r="G204" s="281"/>
      <c r="H204" s="281" t="s">
        <v>743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45</v>
      </c>
      <c r="G205" s="281"/>
      <c r="H205" s="281" t="s">
        <v>744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46</v>
      </c>
      <c r="G206" s="281"/>
      <c r="H206" s="281" t="s">
        <v>745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686</v>
      </c>
      <c r="D208" s="281"/>
      <c r="E208" s="281"/>
      <c r="F208" s="304" t="s">
        <v>79</v>
      </c>
      <c r="G208" s="281"/>
      <c r="H208" s="281" t="s">
        <v>746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581</v>
      </c>
      <c r="G209" s="281"/>
      <c r="H209" s="281" t="s">
        <v>582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579</v>
      </c>
      <c r="G210" s="281"/>
      <c r="H210" s="281" t="s">
        <v>747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583</v>
      </c>
      <c r="G211" s="342"/>
      <c r="H211" s="333" t="s">
        <v>584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585</v>
      </c>
      <c r="G212" s="342"/>
      <c r="H212" s="333" t="s">
        <v>748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710</v>
      </c>
      <c r="D214" s="281"/>
      <c r="E214" s="281"/>
      <c r="F214" s="304">
        <v>1</v>
      </c>
      <c r="G214" s="342"/>
      <c r="H214" s="333" t="s">
        <v>749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750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751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752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Káťa</dc:creator>
  <cp:keywords/>
  <dc:description/>
  <cp:lastModifiedBy>Káťa</cp:lastModifiedBy>
  <dcterms:created xsi:type="dcterms:W3CDTF">2022-04-25T11:30:50Z</dcterms:created>
  <dcterms:modified xsi:type="dcterms:W3CDTF">2022-04-25T11:30:53Z</dcterms:modified>
  <cp:category/>
  <cp:version/>
  <cp:contentType/>
  <cp:contentStatus/>
</cp:coreProperties>
</file>