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28680" yWindow="65416" windowWidth="29040" windowHeight="15720" tabRatio="838" firstSheet="1" activeTab="6"/>
  </bookViews>
  <sheets>
    <sheet name="Rekapitulace stavby" sheetId="1" r:id="rId1"/>
    <sheet name="SO 01 - Stavební část" sheetId="2" r:id="rId2"/>
    <sheet name="SO 02 - Elektroinstalace" sheetId="3" r:id="rId3"/>
    <sheet name="SO 03 - VZT" sheetId="4" r:id="rId4"/>
    <sheet name="SO 04 - ZTI" sheetId="5" r:id="rId5"/>
    <sheet name="SO 05 - Gastrozařízení" sheetId="6" r:id="rId6"/>
    <sheet name="Seznam strojů a zařízení " sheetId="8" r:id="rId7"/>
    <sheet name="Pokyny pro vyplnění" sheetId="7" r:id="rId8"/>
  </sheets>
  <definedNames>
    <definedName name="_xlnm._FilterDatabase" localSheetId="1" hidden="1">'SO 01 - Stavební část'!$C$105:$K$253</definedName>
    <definedName name="_xlnm._FilterDatabase" localSheetId="2" hidden="1">'SO 02 - Elektroinstalace'!$C$90:$K$144</definedName>
    <definedName name="_xlnm._FilterDatabase" localSheetId="3" hidden="1">'SO 03 - VZT'!$C$82:$K$92</definedName>
    <definedName name="_xlnm._FilterDatabase" localSheetId="4" hidden="1">'SO 04 - ZTI'!$C$93:$K$152</definedName>
    <definedName name="_xlnm._FilterDatabase" localSheetId="5" hidden="1">'SO 05 - Gastrozařízení'!$C$80:$K$84</definedName>
    <definedName name="_xlnm.Print_Area" localSheetId="7">'Pokyny pro vyplnění'!$B$2:$K$71,'Pokyny pro vyplnění'!$B$74:$K$118,'Pokyny pro vyplnění'!$B$121:$K$161,'Pokyny pro vyplnění'!$B$164:$K$218</definedName>
    <definedName name="_xlnm.Print_Area" localSheetId="0">'Rekapitulace stavby'!$D$4:$AO$36,'Rekapitulace stavby'!$C$42:$AQ$60</definedName>
    <definedName name="_xlnm.Print_Area" localSheetId="1">'SO 01 - Stavební část'!$C$4:$J$39,'SO 01 - Stavební část'!$C$45:$J$87,'SO 01 - Stavební část'!$C$93:$K$253</definedName>
    <definedName name="_xlnm.Print_Area" localSheetId="2">'SO 02 - Elektroinstalace'!$C$4:$J$39,'SO 02 - Elektroinstalace'!$C$45:$J$72,'SO 02 - Elektroinstalace'!$C$78:$K$144</definedName>
    <definedName name="_xlnm.Print_Area" localSheetId="3">'SO 03 - VZT'!$C$4:$J$39,'SO 03 - VZT'!$C$45:$J$64,'SO 03 - VZT'!$C$70:$K$92</definedName>
    <definedName name="_xlnm.Print_Area" localSheetId="4">'SO 04 - ZTI'!$C$4:$J$39,'SO 04 - ZTI'!$C$45:$J$75,'SO 04 - ZTI'!$C$81:$K$152</definedName>
    <definedName name="_xlnm.Print_Area" localSheetId="5">'SO 05 - Gastrozařízení'!$C$4:$J$39,'SO 05 - Gastrozařízení'!$C$45:$J$62,'SO 05 - Gastrozařízení'!$C$68:$K$84</definedName>
    <definedName name="_xlnm.Print_Titles" localSheetId="0">'Rekapitulace stavby'!$52:$52</definedName>
    <definedName name="_xlnm.Print_Titles" localSheetId="1">'SO 01 - Stavební část'!$105:$105</definedName>
    <definedName name="_xlnm.Print_Titles" localSheetId="2">'SO 02 - Elektroinstalace'!$90:$90</definedName>
    <definedName name="_xlnm.Print_Titles" localSheetId="3">'SO 03 - VZT'!$82:$82</definedName>
    <definedName name="_xlnm.Print_Titles" localSheetId="4">'SO 04 - ZTI'!$93:$93</definedName>
    <definedName name="_xlnm.Print_Titles" localSheetId="5">'SO 05 - Gastrozařízení'!$80:$80</definedName>
    <definedName name="_xlnm.Print_Titles" localSheetId="6">'Seznam strojů a zařízení '!$1:$1</definedName>
  </definedNames>
  <calcPr calcId="191029"/>
  <extLst/>
</workbook>
</file>

<file path=xl/sharedStrings.xml><?xml version="1.0" encoding="utf-8"?>
<sst xmlns="http://schemas.openxmlformats.org/spreadsheetml/2006/main" count="4931" uniqueCount="1188">
  <si>
    <t>Export Komplet</t>
  </si>
  <si>
    <t>VZ</t>
  </si>
  <si>
    <t>2.0</t>
  </si>
  <si>
    <t>ZAMOK</t>
  </si>
  <si>
    <t>False</t>
  </si>
  <si>
    <t>{1ea756d5-3214-4083-8040-9772dbb4e502}</t>
  </si>
  <si>
    <t>0,01</t>
  </si>
  <si>
    <t>21</t>
  </si>
  <si>
    <t>15</t>
  </si>
  <si>
    <t>REKAPITULACE STAVBY</t>
  </si>
  <si>
    <t>v ---  níže se nacházejí doplnkové a pomocné údaje k sestavám  --- v</t>
  </si>
  <si>
    <t>Návod na vyplnění</t>
  </si>
  <si>
    <t>0,001</t>
  </si>
  <si>
    <t>Kód:</t>
  </si>
  <si>
    <t>T06</t>
  </si>
  <si>
    <t>Měnit lze pouze buňky se žlutým podbarvením!
1) v Rekapitulaci stavby vyplňte údaje o Uchazeči (přenesou se do ostatních sestav i v jiných listech)
2) na vybraných listech vyplňte v sestavě Soupis prací ceny u položek</t>
  </si>
  <si>
    <t>Stavba:</t>
  </si>
  <si>
    <t>Rekonstrukce kuchyně ZŠ Chomutov, Zahradní 5265</t>
  </si>
  <si>
    <t>KSO:</t>
  </si>
  <si>
    <t/>
  </si>
  <si>
    <t>CC-CZ:</t>
  </si>
  <si>
    <t>Místo:</t>
  </si>
  <si>
    <t xml:space="preserve"> </t>
  </si>
  <si>
    <t>Datum:</t>
  </si>
  <si>
    <t>22. 4. 2022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</si>
  <si>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</si>
  <si>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</si>
  <si>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</si>
  <si>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</si>
  <si>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</si>
  <si>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</si>
  <si>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</si>
  <si>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</si>
  <si>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</si>
  <si>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</si>
  <si>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</si>
  <si>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</si>
  <si>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</si>
  <si>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</si>
  <si>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</si>
  <si>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</si>
  <si>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</si>
  <si>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</si>
  <si>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</si>
  <si>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</si>
  <si>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</si>
  <si>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</si>
  <si>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</si>
  <si>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</si>
  <si>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</si>
  <si>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</si>
  <si>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</si>
  <si>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</si>
  <si>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</si>
  <si>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</si>
  <si>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</si>
  <si>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</si>
  <si>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</si>
  <si>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</si>
  <si>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</si>
  <si>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</si>
  <si>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</si>
  <si>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</si>
  <si>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</si>
  <si>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</si>
  <si>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</si>
  <si>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</si>
  <si>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</si>
  <si>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</si>
  <si>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</si>
  <si>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</si>
  <si>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</si>
  <si>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</si>
  <si>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</si>
  <si>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</si>
  <si>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t>
  </si>
  <si>
    <t>STA</t>
  </si>
  <si>
    <t>1</t>
  </si>
  <si>
    <t>{9ab0eac1-bc49-4942-b9ee-f1060f915af6}</t>
  </si>
  <si>
    <t>2</t>
  </si>
  <si>
    <t>SO 02</t>
  </si>
  <si>
    <t>Elektroinstalace</t>
  </si>
  <si>
    <t>{d675b86d-37c5-46c1-9af6-7298f6a989bb}</t>
  </si>
  <si>
    <t>SO 03</t>
  </si>
  <si>
    <t>VZT</t>
  </si>
  <si>
    <t>{0f6010c0-e4c0-45f4-9cb8-2074615f5e3a}</t>
  </si>
  <si>
    <t>SO 04</t>
  </si>
  <si>
    <t>ZTI</t>
  </si>
  <si>
    <t>{56a9a64c-50a8-4d9e-b5c6-4d8af9e5b00f}</t>
  </si>
  <si>
    <t>SO 05</t>
  </si>
  <si>
    <t>Gastrozařízení</t>
  </si>
  <si>
    <t>{6b6e6244-f60f-4312-9cb3-efb12a141b6d}</t>
  </si>
  <si>
    <t>KRYCÍ LIST SOUPISU PRACÍ</t>
  </si>
  <si>
    <t>Objekt:</t>
  </si>
  <si>
    <t>SO 01 - Stavební část</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</si>
  <si>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</si>
  <si>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</si>
  <si>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</si>
  <si>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</si>
  <si>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</si>
  <si>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</si>
  <si>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</si>
  <si>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</si>
  <si>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</si>
  <si>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</si>
  <si>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</si>
  <si>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</si>
  <si>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735 - Ústřední vytápění - otopná tělesa</t>
  </si>
  <si>
    <t xml:space="preserve">    741 - Elektroinstalace - silnoproud</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</si>
  <si>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</si>
  <si>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</si>
  <si>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</si>
  <si>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</si>
  <si>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</si>
  <si>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</si>
  <si>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</si>
  <si>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</si>
  <si>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</si>
  <si>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46-M - Zemní práce při extr.mont.pracích</t>
  </si>
  <si>
    <t>HZS - Hodinové zúčtovací sazby</t>
  </si>
  <si>
    <t>VRN - Vedlejší rozpočtové náklady</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</si>
  <si>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</si>
  <si>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</si>
  <si>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</si>
  <si>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</si>
  <si>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</si>
  <si>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</si>
  <si>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</si>
  <si>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</si>
  <si>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</si>
  <si>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</si>
  <si>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</si>
  <si>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</si>
  <si>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</si>
  <si>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</si>
  <si>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</si>
  <si>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</si>
  <si>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</si>
  <si>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</si>
  <si>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</si>
  <si>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</si>
  <si>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</si>
  <si>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</si>
  <si>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</si>
  <si>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</si>
  <si>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311272031</t>
  </si>
  <si>
    <t>Zdivo z pórobetonových tvárnic na tenké maltové lože, tl. zdiva 200 mm pevnost tvárnic přes P2 do P4, objemová hmotnost přes 450 do 600 kg/m3 hladkých</t>
  </si>
  <si>
    <t>m2</t>
  </si>
  <si>
    <t>4</t>
  </si>
  <si>
    <t>1082451229</t>
  </si>
  <si>
    <t>317142428</t>
  </si>
  <si>
    <t>Překlady nenosné z pórobetonu osazené do tenkého maltového lože, výšky do 250 mm, šířky překladu 100 mm, délky překladu přes 2000 do 2500 mm</t>
  </si>
  <si>
    <t>kus</t>
  </si>
  <si>
    <t>560867029</t>
  </si>
  <si>
    <t>340271021</t>
  </si>
  <si>
    <t>Zazdívka otvorů v příčkách nebo stěnách pórobetonovými tvárnicemi plochy přes 0,025 m2 do 1 m2, objemová hmotnost 500 kg/m3, tloušťka příčky 100 mm</t>
  </si>
  <si>
    <t>1006213822</t>
  </si>
  <si>
    <t>342272235</t>
  </si>
  <si>
    <t>Příčky z pórobetonových tvárnic hladkých na tenké maltové lože objemová hmotnost do 500 kg/m3, tloušťka příčky 125 mm</t>
  </si>
  <si>
    <t>-298101200</t>
  </si>
  <si>
    <t>Vodorovné konstrukce</t>
  </si>
  <si>
    <t>5</t>
  </si>
  <si>
    <t>411321414</t>
  </si>
  <si>
    <t>Stropy z betonu železového (bez výztuže) stropů deskových, plochých střech, desek balkonových, desek hřibových stropů včetně hlavic hřibových sloupů tř. C 25/30 - REI 120</t>
  </si>
  <si>
    <t>m3</t>
  </si>
  <si>
    <t>279715852</t>
  </si>
  <si>
    <t>6</t>
  </si>
  <si>
    <t>411351011</t>
  </si>
  <si>
    <t>Bednění stropních konstrukcí - bez podpěrné konstrukce desek tloušťky stropní desky přes 5 do 25 cm zřízení</t>
  </si>
  <si>
    <t>-871097437</t>
  </si>
  <si>
    <t>7</t>
  </si>
  <si>
    <t>411351012</t>
  </si>
  <si>
    <t>Bednění stropních konstrukcí - bez podpěrné konstrukce desek tloušťky stropní desky přes 5 do 25 cm odstranění</t>
  </si>
  <si>
    <t>1356576388</t>
  </si>
  <si>
    <t>8</t>
  </si>
  <si>
    <t>411354313</t>
  </si>
  <si>
    <t>Podpěrná konstrukce stropů - desek, kleneb a skořepin výška podepření do 4 m tloušťka stropu přes 15 do 25 cm zřízení</t>
  </si>
  <si>
    <t>826058948</t>
  </si>
  <si>
    <t>9</t>
  </si>
  <si>
    <t>411354314</t>
  </si>
  <si>
    <t>Podpěrná konstrukce stropů - desek, kleneb a skořepin výška podepření do 4 m tloušťka stropu přes 15 do 25 cm odstranění</t>
  </si>
  <si>
    <t>490178567</t>
  </si>
  <si>
    <t>10</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</si>
  <si>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</si>
  <si>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t>
  </si>
  <si>
    <t>t</t>
  </si>
  <si>
    <t>-1910806363</t>
  </si>
  <si>
    <t>Úpravy povrchů, podlahy a osazování výplní</t>
  </si>
  <si>
    <t>11</t>
  </si>
  <si>
    <t>460941323</t>
  </si>
  <si>
    <t>Vyplnění a začištění rýh při elektroinstalacích v betonových podlahách a mazaninách hl přes 5 do 7 cm a š přes 10 do 15 cm</t>
  </si>
  <si>
    <t>m</t>
  </si>
  <si>
    <t>-2075901639</t>
  </si>
  <si>
    <t>12</t>
  </si>
  <si>
    <t>611131101</t>
  </si>
  <si>
    <t>Podkladní a spojovací vrstva vnitřních omítaných ploch cementový postřik nanášený ručně celoplošně stropů</t>
  </si>
  <si>
    <t>-533706079</t>
  </si>
  <si>
    <t>13</t>
  </si>
  <si>
    <t>611131121</t>
  </si>
  <si>
    <t>Podkladní a spojovací vrstva vnitřních omítaných ploch penetrace disperzní nanášená ručně stropů</t>
  </si>
  <si>
    <t>-285094837</t>
  </si>
  <si>
    <t>14</t>
  </si>
  <si>
    <t>611311131</t>
  </si>
  <si>
    <t>Potažení vnitřních ploch vápenným štukem tloušťky do 3 mm vodorovných konstrukcí stropů rovných</t>
  </si>
  <si>
    <t>-978590306</t>
  </si>
  <si>
    <t>611331121</t>
  </si>
  <si>
    <t>Omítka cementová vnitřních ploch nanášená ručně jednovrstvá, tloušťky do 10 mm hladká vodorovných konstrukcí stropů rovných</t>
  </si>
  <si>
    <t>-696184192</t>
  </si>
  <si>
    <t>16</t>
  </si>
  <si>
    <t>612131101</t>
  </si>
  <si>
    <t>Podkladní a spojovací vrstva vnitřních omítaných ploch cementový postřik nanášený ručně celoplošně stěn</t>
  </si>
  <si>
    <t>-744499586</t>
  </si>
  <si>
    <t>17</t>
  </si>
  <si>
    <t>612131121</t>
  </si>
  <si>
    <t>Podkladní a spojovací vrstva vnitřních omítaných ploch penetrace disperzní nanášená ručně stěn</t>
  </si>
  <si>
    <t>1794680004</t>
  </si>
  <si>
    <t>18</t>
  </si>
  <si>
    <t>612142001X</t>
  </si>
  <si>
    <t>Potažení vnitřních ploch pletivem, včetně hliníkových rohů v ploše nebo pruzích, na plném podkladu sklovláknitým vtlačením do tmelu stěn</t>
  </si>
  <si>
    <t>-1228994039</t>
  </si>
  <si>
    <t>19</t>
  </si>
  <si>
    <t>612311131</t>
  </si>
  <si>
    <t>Potažení vnitřních ploch vápenným štukem tloušťky do 3 mm svislých konstrukcí stěn</t>
  </si>
  <si>
    <t>-808774342</t>
  </si>
  <si>
    <t>20</t>
  </si>
  <si>
    <t>612325101</t>
  </si>
  <si>
    <t>Vápenocementová hrubá omítka rýh ve stěnách š do 150 mm</t>
  </si>
  <si>
    <t>1024838601</t>
  </si>
  <si>
    <t>612331101</t>
  </si>
  <si>
    <t>Omítka cementová vnitřních ploch nanášená ručně jednovrstvá, tloušťky do 10 mm hrubá nezatřená stěn</t>
  </si>
  <si>
    <t>244349186</t>
  </si>
  <si>
    <t>22</t>
  </si>
  <si>
    <t>612331121</t>
  </si>
  <si>
    <t>Omítka cementová vnitřních ploch nanášená ručně jednovrstvá, tloušťky do 10 mm hladká svislých konstrukcí stěn</t>
  </si>
  <si>
    <t>1886368523</t>
  </si>
  <si>
    <t>23</t>
  </si>
  <si>
    <t>619995001</t>
  </si>
  <si>
    <t>Začištění omítek kolem oken, dveří, podlah nebo obkladů</t>
  </si>
  <si>
    <t>-2099569116</t>
  </si>
  <si>
    <t>24</t>
  </si>
  <si>
    <t>631311214</t>
  </si>
  <si>
    <t>Mazanina z betonu prostého se zvýšenými nároky na prostředí tl. přes 50 do 80 mm tř. C 25/30</t>
  </si>
  <si>
    <t>180860802</t>
  </si>
  <si>
    <t>25</t>
  </si>
  <si>
    <t>631312141</t>
  </si>
  <si>
    <t>Doplnění dosavadních mazanin prostým betonem s dodáním hmot, bez potěru, plochy jednotlivě rýh v dosavadních mazaninách</t>
  </si>
  <si>
    <t>-533844801</t>
  </si>
  <si>
    <t>26</t>
  </si>
  <si>
    <t>631362022</t>
  </si>
  <si>
    <t>Výztuž mazanin z kompozitních sítí průměr drátu 3 mm, velikost ok 100 x 100 mm</t>
  </si>
  <si>
    <t>-1676979958</t>
  </si>
  <si>
    <t>27</t>
  </si>
  <si>
    <t>632441111</t>
  </si>
  <si>
    <t>Potěr anhydritový samonivelační ze suchých směsí tlouštky přes 10 do 20 mm</t>
  </si>
  <si>
    <t>-16501725</t>
  </si>
  <si>
    <t>Ostatní konstrukce a práce, bourání</t>
  </si>
  <si>
    <t>28</t>
  </si>
  <si>
    <t>949101111</t>
  </si>
  <si>
    <t>Lešení pomocné pro objekty pozemních staveb s lešeňovou podlahou v do 1,9 m zatížení do 150 kg/m2</t>
  </si>
  <si>
    <t>-160026833</t>
  </si>
  <si>
    <t>29</t>
  </si>
  <si>
    <t>952901111</t>
  </si>
  <si>
    <t>Vyčištění budov bytové a občanské výstavby při výšce podlaží do 4 m</t>
  </si>
  <si>
    <t>-91382203</t>
  </si>
  <si>
    <t>30</t>
  </si>
  <si>
    <t>962031133</t>
  </si>
  <si>
    <t>Bourání příček z cihel, tvárnic nebo příčkovek z cihel pálených, plných nebo dutých na maltu vápennou nebo vápenocementovou, tl. do 150 mm</t>
  </si>
  <si>
    <t>529580740</t>
  </si>
  <si>
    <t>31</t>
  </si>
  <si>
    <t>965042141</t>
  </si>
  <si>
    <t>Bourání mazanin betonových tl. do 100 mm, plochy přes 4 m2</t>
  </si>
  <si>
    <t>708951173</t>
  </si>
  <si>
    <t>32</t>
  </si>
  <si>
    <t>974042532</t>
  </si>
  <si>
    <t>Vysekání rýh v betonové nebo jiné monolitické dlažbě s betonovým podkladem do hl. 50 mm a šířky do 70 mm</t>
  </si>
  <si>
    <t>-1734306899</t>
  </si>
  <si>
    <t>33</t>
  </si>
  <si>
    <t>974042544</t>
  </si>
  <si>
    <t>Vysekání rýh v betonové nebo jiné monolitické dlažbě s betonovým podkladem do hl.70 mm a šířky do 150 mm</t>
  </si>
  <si>
    <t>-375018563</t>
  </si>
  <si>
    <t>34</t>
  </si>
  <si>
    <t>974042564</t>
  </si>
  <si>
    <t>Vysekání rýh v betonové nebo jiné monolitické dlažbě s betonovým podkladem do hl. 150 mm a šířky do 150 mm</t>
  </si>
  <si>
    <t>-1741947542</t>
  </si>
  <si>
    <t>35</t>
  </si>
  <si>
    <t>974049144</t>
  </si>
  <si>
    <t>Vysekání rýh v betonových zdech do hl. 70 mm a šířky do 150 mm</t>
  </si>
  <si>
    <t>-1012506783</t>
  </si>
  <si>
    <t>36</t>
  </si>
  <si>
    <t>978021191</t>
  </si>
  <si>
    <t>Otlučení cementových vnitřních ploch stěn, v rozsahu do 100 %</t>
  </si>
  <si>
    <t>-343135061</t>
  </si>
  <si>
    <t>37</t>
  </si>
  <si>
    <t>978021291</t>
  </si>
  <si>
    <t>Otlučení cementových vnitřních ploch stropů, v rozsahu do 100 %</t>
  </si>
  <si>
    <t>-1651379488</t>
  </si>
  <si>
    <t>38</t>
  </si>
  <si>
    <t>D001</t>
  </si>
  <si>
    <t>Demontáž umyvadel/dřezů včetně baterií</t>
  </si>
  <si>
    <t>-833373332</t>
  </si>
  <si>
    <t>39</t>
  </si>
  <si>
    <t>D002</t>
  </si>
  <si>
    <t>Demontáž stolů, polic pro přípravu jídla či odkládání čistého nádobí v počtu 20 ks</t>
  </si>
  <si>
    <t>kpl</t>
  </si>
  <si>
    <t>-1374350420</t>
  </si>
  <si>
    <t>40</t>
  </si>
  <si>
    <t>D003</t>
  </si>
  <si>
    <t>Demontáž gastrozařízení a vybavení</t>
  </si>
  <si>
    <t>1435943584</t>
  </si>
  <si>
    <t>41</t>
  </si>
  <si>
    <t>D004</t>
  </si>
  <si>
    <t>Demontáž dřevěného pultu s keramickým obložením</t>
  </si>
  <si>
    <t>-1214275263</t>
  </si>
  <si>
    <t>42</t>
  </si>
  <si>
    <t>D005</t>
  </si>
  <si>
    <t>Demontáž výlevky, včetně baterie</t>
  </si>
  <si>
    <t>-771523225</t>
  </si>
  <si>
    <t>43</t>
  </si>
  <si>
    <t>D006</t>
  </si>
  <si>
    <t>Zpětná montáž myčky a stolního nádobí</t>
  </si>
  <si>
    <t>-131063377</t>
  </si>
  <si>
    <t>44</t>
  </si>
  <si>
    <t>41651R</t>
  </si>
  <si>
    <t xml:space="preserve">Demontáž vnitřního rozvodu plynu </t>
  </si>
  <si>
    <t>2085520176</t>
  </si>
  <si>
    <t>997</t>
  </si>
  <si>
    <t>Přesun sutě</t>
  </si>
  <si>
    <t>45</t>
  </si>
  <si>
    <t>997013152</t>
  </si>
  <si>
    <t>Vnitrostaveništní doprava suti a vybouraných hmot pro budovy v přes 6 do 9 m s omezením mechanizace</t>
  </si>
  <si>
    <t>-1912725180</t>
  </si>
  <si>
    <t>46</t>
  </si>
  <si>
    <t>997221612</t>
  </si>
  <si>
    <t>Nakládání vybouraných hmot na dopravní prostředky pro vodorovnou dopravu</t>
  </si>
  <si>
    <t>1982482229</t>
  </si>
  <si>
    <t>47</t>
  </si>
  <si>
    <t>997013501</t>
  </si>
  <si>
    <t>Odvoz suti a vybouraných hmot na skládku nebo meziskládku se složením, na vzdálenost do 1 km</t>
  </si>
  <si>
    <t>-2141032506</t>
  </si>
  <si>
    <t>48</t>
  </si>
  <si>
    <t>997013509</t>
  </si>
  <si>
    <t>Odvoz suti a vybouraných hmot na skládku nebo meziskládku se složením, na vzdálenost Příplatek k ceně za každý další i započatý 1 km přes 1 km</t>
  </si>
  <si>
    <t>-1198556862</t>
  </si>
  <si>
    <t>49</t>
  </si>
  <si>
    <t>997013631</t>
  </si>
  <si>
    <t>Poplatek za uložení stavebního odpadu na skládce (skládkovné) směsného stavebního a demoličního zatříděného do Katalogu odpadů pod kódem 17 09 04</t>
  </si>
  <si>
    <t>-358995658</t>
  </si>
  <si>
    <t>998</t>
  </si>
  <si>
    <t>Přesun hmot</t>
  </si>
  <si>
    <t>50</t>
  </si>
  <si>
    <t>998017002</t>
  </si>
  <si>
    <t>Přesun hmot s omezením mechanizace pro budovy v přes 6 do 12 m</t>
  </si>
  <si>
    <t>-687974628</t>
  </si>
  <si>
    <t>PSV</t>
  </si>
  <si>
    <t>Práce a dodávky PSV</t>
  </si>
  <si>
    <t>735</t>
  </si>
  <si>
    <t>Ústřední vytápění - otopná tělesa</t>
  </si>
  <si>
    <t>51</t>
  </si>
  <si>
    <t>735110911</t>
  </si>
  <si>
    <t>Přetěsnění růžice radiátorové otopných těles litinových článkových</t>
  </si>
  <si>
    <t>-66060658</t>
  </si>
  <si>
    <t>52</t>
  </si>
  <si>
    <t>735110912</t>
  </si>
  <si>
    <t>Rozpojení tělesa otopného teplovodního</t>
  </si>
  <si>
    <t>-1803361837</t>
  </si>
  <si>
    <t>53</t>
  </si>
  <si>
    <t>735111810</t>
  </si>
  <si>
    <t>Demontáž otopných těles litinových článkových</t>
  </si>
  <si>
    <t>-842608720</t>
  </si>
  <si>
    <t>54</t>
  </si>
  <si>
    <t>735191904</t>
  </si>
  <si>
    <t>Vyčištění otopných těles litinových proplachem vodou</t>
  </si>
  <si>
    <t>2012355142</t>
  </si>
  <si>
    <t>55</t>
  </si>
  <si>
    <t>735191905</t>
  </si>
  <si>
    <t>Odvzdušnění otopných těles</t>
  </si>
  <si>
    <t>-1250626529</t>
  </si>
  <si>
    <t>56</t>
  </si>
  <si>
    <t>735191910</t>
  </si>
  <si>
    <t>Napuštění vody do otopných těles</t>
  </si>
  <si>
    <t>-1461060000</t>
  </si>
  <si>
    <t>57</t>
  </si>
  <si>
    <t>735494811</t>
  </si>
  <si>
    <t>Vypuštění vody z otopných soustav bez kotlů, ohříváků, zásobníků a nádrží</t>
  </si>
  <si>
    <t>-472406596</t>
  </si>
  <si>
    <t>58</t>
  </si>
  <si>
    <t>R3448</t>
  </si>
  <si>
    <t>Zpětná montáž otopných tělěs litinových</t>
  </si>
  <si>
    <t>-950007717</t>
  </si>
  <si>
    <t>59</t>
  </si>
  <si>
    <t>998735102</t>
  </si>
  <si>
    <t>Přesun hmot pro otopná tělesa stanovený z hmotnosti přesunovaného materiálu vodorovná dopravní vzdálenost do 50 m v objektech výšky přes 6 do 12 m</t>
  </si>
  <si>
    <t>1670313316</t>
  </si>
  <si>
    <t>741</t>
  </si>
  <si>
    <t>Elektroinstalace - silnoproud</t>
  </si>
  <si>
    <t>60</t>
  </si>
  <si>
    <t>741315823</t>
  </si>
  <si>
    <t>Demontáž zásuvek, vypínačů a signalizačních zařízení PBŘ bez zachování funkčnosti (do suti)</t>
  </si>
  <si>
    <t>517465985</t>
  </si>
  <si>
    <t>61</t>
  </si>
  <si>
    <t>741371823</t>
  </si>
  <si>
    <t>Demontáž svítidel bez zachování funkčnosti (do suti) interiérových modulového systému zářivkových, délky přes 1100 mm</t>
  </si>
  <si>
    <t>1639774408</t>
  </si>
  <si>
    <t>763</t>
  </si>
  <si>
    <t>Konstrukce suché výstavby</t>
  </si>
  <si>
    <t>62</t>
  </si>
  <si>
    <t>763131471X</t>
  </si>
  <si>
    <t>Podhled ze sádrokartonových desek dvouvrstvá zavěšená spodní konstrukce z ocelových profilů CW, UW jednoduše opláštěná deskou impregnovanou protipožární DFH2, tl. 12,5 mm, bez izolace, REI do 90</t>
  </si>
  <si>
    <t>781749238</t>
  </si>
  <si>
    <t>63</t>
  </si>
  <si>
    <t>763131714</t>
  </si>
  <si>
    <t>SDK podhled základní penetrační nátěr</t>
  </si>
  <si>
    <t>-1232292200</t>
  </si>
  <si>
    <t>64</t>
  </si>
  <si>
    <t>763131771</t>
  </si>
  <si>
    <t>Příplatek k SDK podhledu za rovinnost kvality Q3</t>
  </si>
  <si>
    <t>-1795101025</t>
  </si>
  <si>
    <t>65</t>
  </si>
  <si>
    <t>763131831</t>
  </si>
  <si>
    <t>Demontáž podhledu nebo samostatného požárního předělu ze sádrokartonových desek s nosnou konstrukcí jednovrstvou z ocelových profilů, opláštění jednoduché</t>
  </si>
  <si>
    <t>738742889</t>
  </si>
  <si>
    <t>66</t>
  </si>
  <si>
    <t>763172355</t>
  </si>
  <si>
    <t>Montáž dvířek pro konstrukce ze sádrokartonových desek revizních jednoplášťových pro podhledy velikost (šxv) 600 x 600 mm</t>
  </si>
  <si>
    <t>CS ÚRS 2022 01</t>
  </si>
  <si>
    <t>923156748</t>
  </si>
  <si>
    <t>Online PSC</t>
  </si>
  <si>
    <t>https://podminky.urs.cz/item/CS_URS_2022_01/763172355</t>
  </si>
  <si>
    <t>67</t>
  </si>
  <si>
    <t>M</t>
  </si>
  <si>
    <t>59030714</t>
  </si>
  <si>
    <t>dvířka revizní jednokřídlá s automatickým zámkem 600x600mm</t>
  </si>
  <si>
    <t>1222458807</t>
  </si>
  <si>
    <t>68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</si>
  <si>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</si>
  <si>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</si>
  <si>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-2093118120</t>
  </si>
  <si>
    <t>766</t>
  </si>
  <si>
    <t>Konstrukce truhlářské</t>
  </si>
  <si>
    <t>69</t>
  </si>
  <si>
    <t>766691914</t>
  </si>
  <si>
    <t>Ostatní práce vyvěšení nebo zavěšení křídel s případným uložením a opětovným zavěšením po provedení stavebních změn dřevěných dveřních, plochy do 2 m2</t>
  </si>
  <si>
    <t>287033572</t>
  </si>
  <si>
    <t>70</t>
  </si>
  <si>
    <t>D1</t>
  </si>
  <si>
    <t>M+D Dveře 1200x1970mm, včetně ocelové zárubně (povrchová úprava), kování a příslušenství</t>
  </si>
  <si>
    <t>-1189715492</t>
  </si>
  <si>
    <t>71</t>
  </si>
  <si>
    <t>998766102</t>
  </si>
  <si>
    <t>Přesun hmot pro konstrukce truhlářské stanovený z hmotnosti přesunovaného materiálu vodorovná dopravní vzdálenost do 50 m v objektech výšky přes 6 do 12 m</t>
  </si>
  <si>
    <t>1852613622</t>
  </si>
  <si>
    <t>767</t>
  </si>
  <si>
    <t>Konstrukce zámečnické</t>
  </si>
  <si>
    <t>72</t>
  </si>
  <si>
    <t>767641800</t>
  </si>
  <si>
    <t>Demontáž dveřních zárubní odřezáním od upevnění, plochy dveří do 2,5 m2</t>
  </si>
  <si>
    <t>533749264</t>
  </si>
  <si>
    <t>771</t>
  </si>
  <si>
    <t>Podlahy z dlaždic</t>
  </si>
  <si>
    <t>73</t>
  </si>
  <si>
    <t>771111011</t>
  </si>
  <si>
    <t>Příprava podkladu před provedením dlažby vysátí podlah</t>
  </si>
  <si>
    <t>-912118505</t>
  </si>
  <si>
    <t>74</t>
  </si>
  <si>
    <t>771121011</t>
  </si>
  <si>
    <t>Příprava podkladu před provedením dlažby nátěr penetrační na podlahu</t>
  </si>
  <si>
    <t>-57165587</t>
  </si>
  <si>
    <t>75</t>
  </si>
  <si>
    <t>771151014</t>
  </si>
  <si>
    <t>Příprava podkladu před provedením dlažby samonivelační stěrka min.pevnosti 20 MPa, tloušťky přes 8 do 10 mm</t>
  </si>
  <si>
    <t>1050257967</t>
  </si>
  <si>
    <t>76</t>
  </si>
  <si>
    <t>771474114</t>
  </si>
  <si>
    <t>Montáž soklů z dlaždic keramických lepených flexibilním lepidlem rovných, výšky přes 120 do 150 mm</t>
  </si>
  <si>
    <t>1329295714</t>
  </si>
  <si>
    <t>77</t>
  </si>
  <si>
    <t>59761433</t>
  </si>
  <si>
    <t>dlažba keramická slinutá hladká do interiéru i exteriéru pro vysoké mechanické namáhání přes 9 do 12ks/m2 tl 15mm</t>
  </si>
  <si>
    <t>-21881734</t>
  </si>
  <si>
    <t>78</t>
  </si>
  <si>
    <t>771571810</t>
  </si>
  <si>
    <t>Demontáž podlah z dlaždic keramických kladených do malty</t>
  </si>
  <si>
    <t>-772873018</t>
  </si>
  <si>
    <t>79</t>
  </si>
  <si>
    <t>771574153</t>
  </si>
  <si>
    <t>Montáž podlah z dlaždic keramických lepených flexibilním lepidlem velkoformátových hladkých přes 2 do 4 ks/m2</t>
  </si>
  <si>
    <t>1714667747</t>
  </si>
  <si>
    <t>80</t>
  </si>
  <si>
    <t>59761008</t>
  </si>
  <si>
    <t>dlažba velkoformátová keramická slinutá hladká do interiéru i exteriéru přes 2 do 4ks/m2</t>
  </si>
  <si>
    <t>1823540615</t>
  </si>
  <si>
    <t>81</t>
  </si>
  <si>
    <t>998771102</t>
  </si>
  <si>
    <t>Přesun hmot pro podlahy z dlaždic stanovený z hmotnosti přesunovaného materiálu vodorovná dopravní vzdálenost do 50 m v objektech výšky přes 6 do 12 m</t>
  </si>
  <si>
    <t>-1899117755</t>
  </si>
  <si>
    <t>781</t>
  </si>
  <si>
    <t>Dokončovací práce - obklady</t>
  </si>
  <si>
    <t>82</t>
  </si>
  <si>
    <t>781111011</t>
  </si>
  <si>
    <t>Příprava podkladu před provedením obkladu oprášení (ometení) stěny</t>
  </si>
  <si>
    <t>-1630915710</t>
  </si>
  <si>
    <t>83</t>
  </si>
  <si>
    <t>781121011</t>
  </si>
  <si>
    <t>Příprava podkladu před provedením obkladu nátěr penetrační na stěnu</t>
  </si>
  <si>
    <t>-988037282</t>
  </si>
  <si>
    <t>84</t>
  </si>
  <si>
    <t>781151031</t>
  </si>
  <si>
    <t>Celoplošné vyrovnání podkladu stěrkou tl 3 mm</t>
  </si>
  <si>
    <t>-1029379653</t>
  </si>
  <si>
    <t>85</t>
  </si>
  <si>
    <t>781471810</t>
  </si>
  <si>
    <t>Demontáž obkladů z dlaždic keramických kladených do malty</t>
  </si>
  <si>
    <t>1922894528</t>
  </si>
  <si>
    <t>86</t>
  </si>
  <si>
    <t>781474153</t>
  </si>
  <si>
    <t>Montáž obkladů vnitřních stěn z dlaždic keramických lepených flexibilním lepidlem velkoformátových hladkých přes 2 do 4 ks/m2</t>
  </si>
  <si>
    <t>-1216547746</t>
  </si>
  <si>
    <t>87</t>
  </si>
  <si>
    <t>59761002</t>
  </si>
  <si>
    <t>obklad velkoformátový keramický hladký přes 2 do 4ks/m2</t>
  </si>
  <si>
    <t>574930521</t>
  </si>
  <si>
    <t>88</t>
  </si>
  <si>
    <t>781494111</t>
  </si>
  <si>
    <t>Obklad - dokončující práce profily ukončovací lepené flexibilním lepidlem rohové</t>
  </si>
  <si>
    <t>1753911205</t>
  </si>
  <si>
    <t>89</t>
  </si>
  <si>
    <t>998781102</t>
  </si>
  <si>
    <t>Přesun hmot pro obklady keramické stanovený z hmotnosti přesunovaného materiálu vodorovná dopravní vzdálenost do 50 m v objektech výšky přes 6 do 12 m</t>
  </si>
  <si>
    <t>1983568788</t>
  </si>
  <si>
    <t>783</t>
  </si>
  <si>
    <t>Dokončovací práce - nátěry</t>
  </si>
  <si>
    <t>90</t>
  </si>
  <si>
    <t>783601321</t>
  </si>
  <si>
    <t>Odrezivění článkových otopných těles před provedením nátěru</t>
  </si>
  <si>
    <t>60778843</t>
  </si>
  <si>
    <t>91</t>
  </si>
  <si>
    <t>783601325</t>
  </si>
  <si>
    <t>Odmaštění článkových otopných těles vodou ředitelným odmašťovačem před provedením nátěru</t>
  </si>
  <si>
    <t>-916252144</t>
  </si>
  <si>
    <t>92</t>
  </si>
  <si>
    <t>783601421</t>
  </si>
  <si>
    <t>Ometení článkových otopných těles před provedením nátěru</t>
  </si>
  <si>
    <t>-1645655169</t>
  </si>
  <si>
    <t>93</t>
  </si>
  <si>
    <t>783614111</t>
  </si>
  <si>
    <t>Základní jednonásobný syntetický nátěr článkových otopných těles</t>
  </si>
  <si>
    <t>372930974</t>
  </si>
  <si>
    <t>94</t>
  </si>
  <si>
    <t>783617111</t>
  </si>
  <si>
    <t>Krycí jednonásobný syntetický nátěr článkových otopných těles</t>
  </si>
  <si>
    <t>1584450784</t>
  </si>
  <si>
    <t>784</t>
  </si>
  <si>
    <t>Dokončovací práce - malby a tapety</t>
  </si>
  <si>
    <t>95</t>
  </si>
  <si>
    <t>784111001</t>
  </si>
  <si>
    <t>Oprášení (ometení) podkladu v místnostech výšky do 3,80 m</t>
  </si>
  <si>
    <t>851423762</t>
  </si>
  <si>
    <t>96</t>
  </si>
  <si>
    <t>784161003</t>
  </si>
  <si>
    <t>Tmelení spar a rohů šířky do 3 mm akrylátovým tmelem v místnostech v přes 3,80 do 5,00 m</t>
  </si>
  <si>
    <t>172718853</t>
  </si>
  <si>
    <t>97</t>
  </si>
  <si>
    <t>784171123</t>
  </si>
  <si>
    <t>Zakrytí vnitřních ploch konstrukcí nebo prvků v místnostech v přes 3,80 do 5,00 m</t>
  </si>
  <si>
    <t>1498858066</t>
  </si>
  <si>
    <t>98</t>
  </si>
  <si>
    <t>28323157</t>
  </si>
  <si>
    <t>fólie pro malířské potřeby zakrývací tl 14µ 4x5m</t>
  </si>
  <si>
    <t>-244423289</t>
  </si>
  <si>
    <t>99</t>
  </si>
  <si>
    <t>784181102</t>
  </si>
  <si>
    <t>Penetrace podkladu jednonásobná základní v místnostech výšky do 3,80 m</t>
  </si>
  <si>
    <t>239060585</t>
  </si>
  <si>
    <t>100</t>
  </si>
  <si>
    <t>784191007</t>
  </si>
  <si>
    <t>Čištění vnitřních ploch hrubý úklid po provedení malířských prací omytím podlah</t>
  </si>
  <si>
    <t>-31442896</t>
  </si>
  <si>
    <t>101</t>
  </si>
  <si>
    <t>784211101</t>
  </si>
  <si>
    <t>Malby z malířských směsí oděruvzdorných za mokra dvojnásobné, bílé za mokra oděruvzdorné výborně v místnostech výšky do 3,80 m</t>
  </si>
  <si>
    <t>528985135</t>
  </si>
  <si>
    <t>Práce a dodávky M</t>
  </si>
  <si>
    <t>21-M</t>
  </si>
  <si>
    <t>Elektromontáže</t>
  </si>
  <si>
    <t>102</t>
  </si>
  <si>
    <t>210280001</t>
  </si>
  <si>
    <t>Zkoušky a prohlídky el rozvodů a zařízení celková prohlídka pro objem montážních prací do 100 tis Kč</t>
  </si>
  <si>
    <t>1548327063</t>
  </si>
  <si>
    <t>46-M</t>
  </si>
  <si>
    <t>Zemní práce při extr.mont.pracích</t>
  </si>
  <si>
    <t>103</t>
  </si>
  <si>
    <t>-2010049003</t>
  </si>
  <si>
    <t>HZS</t>
  </si>
  <si>
    <t>Hodinové zúčtovací sazby</t>
  </si>
  <si>
    <t>104</t>
  </si>
  <si>
    <t>HZS1301</t>
  </si>
  <si>
    <t>Hodinové zúčtovací sazby profesí HSV provádění konstrukcí zedník</t>
  </si>
  <si>
    <t>hod</t>
  </si>
  <si>
    <t>262144</t>
  </si>
  <si>
    <t>-1827745558</t>
  </si>
  <si>
    <t>105</t>
  </si>
  <si>
    <t>HZS1331</t>
  </si>
  <si>
    <t>Hodinové zúčtovací sazby profesí HSV provádění konstrukcí montér konstrukcí</t>
  </si>
  <si>
    <t>-405056353</t>
  </si>
  <si>
    <t>106</t>
  </si>
  <si>
    <t>HZS2121</t>
  </si>
  <si>
    <t>Hodinová zúčtovací sazba truhlář</t>
  </si>
  <si>
    <t>-2020311774</t>
  </si>
  <si>
    <t>107</t>
  </si>
  <si>
    <t>HZS2211</t>
  </si>
  <si>
    <t>Hodinová zúčtovací sazba instalatér</t>
  </si>
  <si>
    <t>512</t>
  </si>
  <si>
    <t>-2000293261</t>
  </si>
  <si>
    <t>108</t>
  </si>
  <si>
    <t>HZS2231</t>
  </si>
  <si>
    <t>Hodinová zúčtovací sazba elektrikář</t>
  </si>
  <si>
    <t>-772359790</t>
  </si>
  <si>
    <t>109</t>
  </si>
  <si>
    <t>HZSDOD.</t>
  </si>
  <si>
    <t>Materiál k hodinovým sazbám</t>
  </si>
  <si>
    <t>-2111239287</t>
  </si>
  <si>
    <t>VRN</t>
  </si>
  <si>
    <t>Vedlejší rozpočtové náklady</t>
  </si>
  <si>
    <t>VRN3</t>
  </si>
  <si>
    <t>Zařízení staveniště</t>
  </si>
  <si>
    <t>110</t>
  </si>
  <si>
    <t>030001000.1</t>
  </si>
  <si>
    <t>Zařízení staveniště (Zajištění vody, elektro a pod.)</t>
  </si>
  <si>
    <t>-1781417427</t>
  </si>
  <si>
    <t>VRN4</t>
  </si>
  <si>
    <t>Inženýrská činnost</t>
  </si>
  <si>
    <t>111</t>
  </si>
  <si>
    <t>042503000</t>
  </si>
  <si>
    <t>Plán BOZP na staveništi</t>
  </si>
  <si>
    <t>493650614</t>
  </si>
  <si>
    <t>112</t>
  </si>
  <si>
    <t>045002000</t>
  </si>
  <si>
    <t>Hlavní tituly průvodních činností a nákladů inženýrská činnost kompletační a koordinační činnost</t>
  </si>
  <si>
    <t>801888286</t>
  </si>
  <si>
    <t>113</t>
  </si>
  <si>
    <t>045303000</t>
  </si>
  <si>
    <t>Koordinační činnost</t>
  </si>
  <si>
    <t>1024</t>
  </si>
  <si>
    <t>-1058736534</t>
  </si>
  <si>
    <t>114</t>
  </si>
  <si>
    <t>049002000</t>
  </si>
  <si>
    <t>Ostatní inženýrská činnost</t>
  </si>
  <si>
    <t>-1330938114</t>
  </si>
  <si>
    <t>VRN6</t>
  </si>
  <si>
    <t>Územní vlivy</t>
  </si>
  <si>
    <t>115</t>
  </si>
  <si>
    <t>065002000</t>
  </si>
  <si>
    <t>Mimostaveništní doprava materiálů</t>
  </si>
  <si>
    <t>-29787581</t>
  </si>
  <si>
    <t>VRN7</t>
  </si>
  <si>
    <t>Provozní vlivy</t>
  </si>
  <si>
    <t>116</t>
  </si>
  <si>
    <t>071002000</t>
  </si>
  <si>
    <t>Provoz investora, třetích osob</t>
  </si>
  <si>
    <t>425493363</t>
  </si>
  <si>
    <t>117</t>
  </si>
  <si>
    <t>079002000</t>
  </si>
  <si>
    <t>Ostatní provozní vlivy</t>
  </si>
  <si>
    <t>561954682</t>
  </si>
  <si>
    <t>VRN9</t>
  </si>
  <si>
    <t>Ostatní náklady</t>
  </si>
  <si>
    <t>118</t>
  </si>
  <si>
    <t>090001000.1</t>
  </si>
  <si>
    <t>Posudky, měření, kontrolní a revizní zkoušky stávajících a nově vybudovaných konstrukcí a objektů</t>
  </si>
  <si>
    <t>343973212</t>
  </si>
  <si>
    <t>119</t>
  </si>
  <si>
    <t>R21541354</t>
  </si>
  <si>
    <t>Kontrola a následná revize výtahu a zdvihovacího zařízení</t>
  </si>
  <si>
    <t>1523013593</t>
  </si>
  <si>
    <t>SO 02 - Elektroinstalace</t>
  </si>
  <si>
    <t>D1 - NN Rozváděče</t>
  </si>
  <si>
    <t>D2 - NN kabely, přípojnice, kabelové trasy</t>
  </si>
  <si>
    <t>D3 - Osvětlení a elektroinstalace</t>
  </si>
  <si>
    <t>D4 - Revize a zkoušky</t>
  </si>
  <si>
    <t>D5 - Ostatní náklady</t>
  </si>
  <si>
    <t xml:space="preserve">    VRN1 - Průzkumné, geodetické a projektové práce</t>
  </si>
  <si>
    <t>NN Rozváděče</t>
  </si>
  <si>
    <t>Pol2</t>
  </si>
  <si>
    <t>R-KUCHYN</t>
  </si>
  <si>
    <t>ks</t>
  </si>
  <si>
    <t>-974451714</t>
  </si>
  <si>
    <t>D2</t>
  </si>
  <si>
    <t>NN kabely, přípojnice, kabelové trasy</t>
  </si>
  <si>
    <t>Pol3</t>
  </si>
  <si>
    <t>Kabelový žlab 150/50 plný vč. Víka</t>
  </si>
  <si>
    <t>-363078653</t>
  </si>
  <si>
    <t>Pol4</t>
  </si>
  <si>
    <t>BEZHALOGENOVÁ TUHÁ HRDLOVANÁ TRUBKA S NÍZKOU MECHANICKOU ODOLNOSTÍ 1520HF_FA včetně příchytek</t>
  </si>
  <si>
    <t>2111455288</t>
  </si>
  <si>
    <t>Pol5</t>
  </si>
  <si>
    <t>Trubka ohebná MONOFLEX 20mm šedá (1420)</t>
  </si>
  <si>
    <t>487011125</t>
  </si>
  <si>
    <t>Pol6</t>
  </si>
  <si>
    <t>CYKY-J 5x185</t>
  </si>
  <si>
    <t>109259358</t>
  </si>
  <si>
    <t>Pol7</t>
  </si>
  <si>
    <t>CYKY-J 5x25</t>
  </si>
  <si>
    <t>1704392327</t>
  </si>
  <si>
    <t>Pol8</t>
  </si>
  <si>
    <t>CYKY-J 5x16</t>
  </si>
  <si>
    <t>-950137858</t>
  </si>
  <si>
    <t>Pol9</t>
  </si>
  <si>
    <t>CYKY-J 5x10</t>
  </si>
  <si>
    <t>-1212870666</t>
  </si>
  <si>
    <t>Pol10</t>
  </si>
  <si>
    <t>CYKY-J 5x6</t>
  </si>
  <si>
    <t>1101366084</t>
  </si>
  <si>
    <t>Pol11</t>
  </si>
  <si>
    <t>CYKY-J 5x2,5</t>
  </si>
  <si>
    <t>-175949195</t>
  </si>
  <si>
    <t>Pol12</t>
  </si>
  <si>
    <t>CYKY-J 3x2,5</t>
  </si>
  <si>
    <t>-1753253452</t>
  </si>
  <si>
    <t>Pol13</t>
  </si>
  <si>
    <t>CYKY-J 3x1,5</t>
  </si>
  <si>
    <t>404372136</t>
  </si>
  <si>
    <t>Pol14</t>
  </si>
  <si>
    <t>CY 10</t>
  </si>
  <si>
    <t>1898708291</t>
  </si>
  <si>
    <t>Pol15</t>
  </si>
  <si>
    <t>H07RN-F 5G10 /CGTG/ (5x10)</t>
  </si>
  <si>
    <t>1417834084</t>
  </si>
  <si>
    <t>Pol16</t>
  </si>
  <si>
    <t>H07RN-F 5G25 /CGTG/ (5x25)</t>
  </si>
  <si>
    <t>-1688043071</t>
  </si>
  <si>
    <t>Pol17</t>
  </si>
  <si>
    <t>H07RN-F 5G16 /CGTG/ (5x16)</t>
  </si>
  <si>
    <t>927534335</t>
  </si>
  <si>
    <t>D3</t>
  </si>
  <si>
    <t>Osvětlení a elektroinstalace</t>
  </si>
  <si>
    <t>Pol18</t>
  </si>
  <si>
    <t>Svítidla</t>
  </si>
  <si>
    <t>29036296</t>
  </si>
  <si>
    <t>Pol19</t>
  </si>
  <si>
    <t>Krabice KU68</t>
  </si>
  <si>
    <t>-1111337058</t>
  </si>
  <si>
    <t>Pol20</t>
  </si>
  <si>
    <t>PVC elektroinstalační krabice zapuštěná nebo pro povrchovou montáž, IP55</t>
  </si>
  <si>
    <t>461696169</t>
  </si>
  <si>
    <t>Pol21</t>
  </si>
  <si>
    <t>Bezšroubové svorky do elektro-instalační krabice</t>
  </si>
  <si>
    <t>1781480042</t>
  </si>
  <si>
    <t>Pol22</t>
  </si>
  <si>
    <t>Zásuvka jednoduchá 230V/16A, IP20</t>
  </si>
  <si>
    <t>297459447</t>
  </si>
  <si>
    <t>Pol23</t>
  </si>
  <si>
    <t>Zásuvka 400V/16A</t>
  </si>
  <si>
    <t>-1794569398</t>
  </si>
  <si>
    <t>Pol24</t>
  </si>
  <si>
    <t>Spínač, 230V, 10A, IP20 řazení 1</t>
  </si>
  <si>
    <t>-403943334</t>
  </si>
  <si>
    <t>Pol25</t>
  </si>
  <si>
    <t>SCAME 590.GE6303 Průmyslový spínač ISOLATOR plastový - 63A 3P IP65 standard</t>
  </si>
  <si>
    <t>1808850353</t>
  </si>
  <si>
    <t>Pol26</t>
  </si>
  <si>
    <t>Spínač, 230V, 10A, IP20 řazení 5</t>
  </si>
  <si>
    <t>-1632350242</t>
  </si>
  <si>
    <t>Pol27</t>
  </si>
  <si>
    <t>Připojení elektrického zařízení do vstupní svorkovnice 3x400V nebo 1x230V a ukončení vodičů</t>
  </si>
  <si>
    <t>-128101124</t>
  </si>
  <si>
    <t>D4</t>
  </si>
  <si>
    <t>Revize a zkoušky</t>
  </si>
  <si>
    <t>Pol28</t>
  </si>
  <si>
    <t>Výchozí revize dle ČSN 33 15 00 a ČSN 33 2000-6</t>
  </si>
  <si>
    <t>set / sada</t>
  </si>
  <si>
    <t>-445289571</t>
  </si>
  <si>
    <t>Pol29</t>
  </si>
  <si>
    <t>Funkční zkoušky a uvedení do provozu</t>
  </si>
  <si>
    <t>195337740</t>
  </si>
  <si>
    <t>Pol30</t>
  </si>
  <si>
    <t>Zajištění pracoviště</t>
  </si>
  <si>
    <t>-1098146595</t>
  </si>
  <si>
    <t>Pol31</t>
  </si>
  <si>
    <t>Stavební přípomoce</t>
  </si>
  <si>
    <t>-934192475</t>
  </si>
  <si>
    <t>Pol32</t>
  </si>
  <si>
    <t>Přesuny hmot</t>
  </si>
  <si>
    <t>-277138542</t>
  </si>
  <si>
    <t>D5</t>
  </si>
  <si>
    <t>Pol33</t>
  </si>
  <si>
    <t>Jiné materiály, montáž, atd., neuvedené výše, ale které je nutné zahrnout do celkového rozsahu prací podle výkresů a praxe dodavatele. Prosím, uveďte podrobný technický popis a cenovou kalkulaci.</t>
  </si>
  <si>
    <t>-494417808</t>
  </si>
  <si>
    <t>741810003</t>
  </si>
  <si>
    <t>Celková prohlídka elektrického rozvodu a zařízení přes 0,5 do 1 milionu Kč</t>
  </si>
  <si>
    <t>-595081704</t>
  </si>
  <si>
    <t>741810011</t>
  </si>
  <si>
    <t>Příplatek k celkové prohlídce za každých dalších 500 000,- Kč</t>
  </si>
  <si>
    <t>-1896574426</t>
  </si>
  <si>
    <t>741811011</t>
  </si>
  <si>
    <t>Kontrola rozvaděč nn silový hmotnosti do 200 kg</t>
  </si>
  <si>
    <t>-151277317</t>
  </si>
  <si>
    <t>VRN1</t>
  </si>
  <si>
    <t>Průzkumné, geodetické a projektové práce</t>
  </si>
  <si>
    <t>011514000</t>
  </si>
  <si>
    <t>Stavebně-statický průzkum</t>
  </si>
  <si>
    <t>1036385088</t>
  </si>
  <si>
    <t>013244000</t>
  </si>
  <si>
    <t>Dokumentace pro provádění stavby - pro rozvadeč</t>
  </si>
  <si>
    <t>-940487882</t>
  </si>
  <si>
    <t>-73574420</t>
  </si>
  <si>
    <t>1875664705</t>
  </si>
  <si>
    <t>85565173</t>
  </si>
  <si>
    <t>-613444687</t>
  </si>
  <si>
    <t>SO 03 - VZT</t>
  </si>
  <si>
    <t xml:space="preserve">    751 - Vzduchotechnika</t>
  </si>
  <si>
    <t>751</t>
  </si>
  <si>
    <t>Vzduchotechnika</t>
  </si>
  <si>
    <t>K001</t>
  </si>
  <si>
    <t>Vzduchotechnikcká část 1</t>
  </si>
  <si>
    <t>-2129226209</t>
  </si>
  <si>
    <t>K002</t>
  </si>
  <si>
    <t>Větrací a klimatizační strop TPV</t>
  </si>
  <si>
    <t>1326193389</t>
  </si>
  <si>
    <t>K003</t>
  </si>
  <si>
    <t>Odsávací zákryt Kubus 1450x1300x465</t>
  </si>
  <si>
    <t>-1683976905</t>
  </si>
  <si>
    <t>-977259429</t>
  </si>
  <si>
    <t>522542914</t>
  </si>
  <si>
    <t>SO 04 - ZTI</t>
  </si>
  <si>
    <t xml:space="preserve">    721 - Zdravotechnika - vnitřní kanalizace</t>
  </si>
  <si>
    <t xml:space="preserve">    722 - Zdravotechnika - vnitřní vodovod</t>
  </si>
  <si>
    <t>94651R</t>
  </si>
  <si>
    <t xml:space="preserve">Stavební přípomoce </t>
  </si>
  <si>
    <t>-276370091</t>
  </si>
  <si>
    <t>949101112</t>
  </si>
  <si>
    <t>Lešení pomocné pracovní pro objekty pozemních staveb pro zatížení do 150 kg/m2, o výšce lešeňové podlahy přes 1,9 do 3,5 m</t>
  </si>
  <si>
    <t>-346746908</t>
  </si>
  <si>
    <t>-2081441484</t>
  </si>
  <si>
    <t>909478578</t>
  </si>
  <si>
    <t>-1934222254</t>
  </si>
  <si>
    <t>1895724048</t>
  </si>
  <si>
    <t>-52880157</t>
  </si>
  <si>
    <t>-2100893777</t>
  </si>
  <si>
    <t>998276101</t>
  </si>
  <si>
    <t>Přesun hmot pro trubní vedení hloubené z trub z plastických hmot nebo sklolaminátových pro vodovody nebo kanalizace v otevřeném výkopu dopravní vzdálenost do 15 m</t>
  </si>
  <si>
    <t>1952153421</t>
  </si>
  <si>
    <t>721</t>
  </si>
  <si>
    <t>Zdravotechnika - vnitřní kanalizace</t>
  </si>
  <si>
    <t>721173401</t>
  </si>
  <si>
    <t>Potrubí z trub PVC SN4 svodné (ležaté) DN 110</t>
  </si>
  <si>
    <t>-1939179105</t>
  </si>
  <si>
    <t>721173723</t>
  </si>
  <si>
    <t>Potrubí z trub polyetylenových svařované připojovací DN 50</t>
  </si>
  <si>
    <t>1389040209</t>
  </si>
  <si>
    <t>721173726</t>
  </si>
  <si>
    <t>Potrubí z trub polyetylenových svařované připojovací DN 100</t>
  </si>
  <si>
    <t>-1258163241</t>
  </si>
  <si>
    <t>721210814</t>
  </si>
  <si>
    <t>Demontáž kanalizačního příslušenství vpustí podlahových z kyselinovzdorné kameniny DN 125</t>
  </si>
  <si>
    <t>922808223</t>
  </si>
  <si>
    <t>721274103</t>
  </si>
  <si>
    <t>Ventily přivzdušňovací odpadních potrubí venkovní DN 110</t>
  </si>
  <si>
    <t>-1066987817</t>
  </si>
  <si>
    <t>721290111</t>
  </si>
  <si>
    <t>Zkouška těsnosti kanalizace v objektech vodou do DN 125</t>
  </si>
  <si>
    <t>1696426083</t>
  </si>
  <si>
    <t>R3434554</t>
  </si>
  <si>
    <t>Upevňovací systém pro potrubí a ostatní zařízení</t>
  </si>
  <si>
    <t>-737159162</t>
  </si>
  <si>
    <t>R9224821</t>
  </si>
  <si>
    <t>Demontáž stávajících rozvodů kanalizace</t>
  </si>
  <si>
    <t>-2078474791</t>
  </si>
  <si>
    <t>R92332</t>
  </si>
  <si>
    <t>Revizní a čistící kus, vč. dvířek 150x300mm</t>
  </si>
  <si>
    <t>22681000</t>
  </si>
  <si>
    <t>R923321</t>
  </si>
  <si>
    <t>M+D Napojení kanalizace na stávající rozvody</t>
  </si>
  <si>
    <t>1219833235</t>
  </si>
  <si>
    <t>998721101</t>
  </si>
  <si>
    <t>Přesun hmot pro vnitřní kanalizace stanovený z hmotnosti přesunovaného materiálu vodorovná dopravní vzdálenost do 50 m v objektech výšky do 6 m</t>
  </si>
  <si>
    <t>1540583915</t>
  </si>
  <si>
    <t>722</t>
  </si>
  <si>
    <t>Zdravotechnika - vnitřní vodovod</t>
  </si>
  <si>
    <t>722174022</t>
  </si>
  <si>
    <t>Potrubí z plastových trubek z polypropylenu PPR svařovaných polyfúzně PN 20 (SDR 6) D 20 x 3,4</t>
  </si>
  <si>
    <t>1296747131</t>
  </si>
  <si>
    <t>722174023</t>
  </si>
  <si>
    <t>Potrubí z plastových trubek z polypropylenu PPR svařovaných polyfúzně PN 20 (SDR 6) D 25 x 4,2</t>
  </si>
  <si>
    <t>-247606583</t>
  </si>
  <si>
    <t>722181222</t>
  </si>
  <si>
    <t>Ochrana potrubí termoizolačními trubicemi z pěnového polyetylenu PE přilepenými v příčných a podélných spojích, tloušťky izolace přes 6 do 9 mm, vnitřního průměru izolace DN přes 22 do 45 mm</t>
  </si>
  <si>
    <t>-257597031</t>
  </si>
  <si>
    <t>722240101</t>
  </si>
  <si>
    <t>Armatury z plastických hmot ventily (PPR) přímé DN 20</t>
  </si>
  <si>
    <t>-1584358818</t>
  </si>
  <si>
    <t>722240102</t>
  </si>
  <si>
    <t>Armatury z plastických hmot ventily (PPR) přímé DN 25</t>
  </si>
  <si>
    <t>998815771</t>
  </si>
  <si>
    <t>722240123</t>
  </si>
  <si>
    <t>Armatury z plastických hmot kohouty (PPR) kulové DN 25</t>
  </si>
  <si>
    <t>-525500577</t>
  </si>
  <si>
    <t>722290215</t>
  </si>
  <si>
    <t>Zkoušky, proplach a desinfekce vodovodního potrubí zkoušky těsnosti vodovodního potrubí hrdlového nebo přírubového do DN 100</t>
  </si>
  <si>
    <t>1130472358</t>
  </si>
  <si>
    <t>R1384843</t>
  </si>
  <si>
    <t>41960034</t>
  </si>
  <si>
    <t>R92348</t>
  </si>
  <si>
    <t>M+D Napojení vodovodu na stávající rozvody</t>
  </si>
  <si>
    <t>-577334364</t>
  </si>
  <si>
    <t>998722102</t>
  </si>
  <si>
    <t>Přesun hmot pro vnitřní vodovod stanovený z hmotnosti přesunovaného materiálu vodorovná dopravní vzdálenost do 50 m v objektech výšky přes 6 do 12 m</t>
  </si>
  <si>
    <t>-2085732096</t>
  </si>
  <si>
    <t>HZS1292</t>
  </si>
  <si>
    <t>Hodinová zúčtovací sazba stavební dělník</t>
  </si>
  <si>
    <t>1831587553</t>
  </si>
  <si>
    <t>441970656</t>
  </si>
  <si>
    <t>172271088</t>
  </si>
  <si>
    <t>1593488380</t>
  </si>
  <si>
    <t>012002000</t>
  </si>
  <si>
    <t>Vytyčení, zameření stavby</t>
  </si>
  <si>
    <t>1636365807</t>
  </si>
  <si>
    <t>013254000</t>
  </si>
  <si>
    <t>Průzkumné, geodetické a projektové práce projektové práce dokumentace stavby (výkresová a textová) skutečného provedení stavby</t>
  </si>
  <si>
    <t>-1941113676</t>
  </si>
  <si>
    <t>Zařízení staveniště (Zajištění vody, elektro, vytápění objektu po dobu stavby,zábor pozemků, ostraha, oplocení staveniště, dopravní značení, stavební buňky a pod.)</t>
  </si>
  <si>
    <t>266514107</t>
  </si>
  <si>
    <t>-1792754036</t>
  </si>
  <si>
    <t>2005418650</t>
  </si>
  <si>
    <t>1868773598</t>
  </si>
  <si>
    <t>-87729409</t>
  </si>
  <si>
    <t>-257125479</t>
  </si>
  <si>
    <t>2041721827</t>
  </si>
  <si>
    <t>SO 05 - Gastrozařízení</t>
  </si>
  <si>
    <t>PSV - PSV</t>
  </si>
  <si>
    <t xml:space="preserve">    01 - Gastro</t>
  </si>
  <si>
    <t>01</t>
  </si>
  <si>
    <t>Gastro</t>
  </si>
  <si>
    <t>R48</t>
  </si>
  <si>
    <t>Gastrozažízení</t>
  </si>
  <si>
    <t>příloha</t>
  </si>
  <si>
    <t>-1621054138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</si>
  <si>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</si>
  <si>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</si>
  <si>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</si>
  <si>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</si>
  <si>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</si>
  <si>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</si>
  <si>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</si>
  <si>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</si>
  <si>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</si>
  <si>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</si>
  <si>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</si>
  <si>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</si>
  <si>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</si>
  <si>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</si>
  <si>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</si>
  <si>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</si>
  <si>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</si>
  <si>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</si>
  <si>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</si>
  <si>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</si>
  <si>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</si>
  <si>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</si>
  <si>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</si>
  <si>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</si>
  <si>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</si>
  <si>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</si>
  <si>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</si>
  <si>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</si>
  <si>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</si>
  <si>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</si>
  <si>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</si>
  <si>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</si>
  <si>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</si>
  <si>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</si>
  <si>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</si>
  <si>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</si>
  <si>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</si>
  <si>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</si>
  <si>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</si>
  <si>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</si>
  <si>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</si>
  <si>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</si>
  <si>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</si>
  <si>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</si>
  <si>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</si>
  <si>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</si>
  <si>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</si>
  <si>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</si>
  <si>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</si>
  <si>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</si>
  <si>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</si>
  <si>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</si>
  <si>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</si>
  <si>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</si>
  <si>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</si>
  <si>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</si>
  <si>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</si>
  <si>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</si>
  <si>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</si>
  <si>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</si>
  <si>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</si>
  <si>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</si>
  <si>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</si>
  <si>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</si>
  <si>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</si>
  <si>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</si>
  <si>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</si>
  <si>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</si>
  <si>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</si>
  <si>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</si>
  <si>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</si>
  <si>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</si>
  <si>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</si>
  <si>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</si>
  <si>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</si>
  <si>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</si>
  <si>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</si>
  <si>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</si>
  <si>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</si>
  <si>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</si>
  <si>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</si>
  <si>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</si>
  <si>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</si>
  <si>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</si>
  <si>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</si>
  <si>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</si>
  <si>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</si>
  <si>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</si>
  <si>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</si>
  <si>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</si>
  <si>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</si>
  <si>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</si>
  <si>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</si>
  <si>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</si>
  <si>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</si>
  <si>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</si>
  <si>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</si>
  <si>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</si>
  <si>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</si>
  <si>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</si>
  <si>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</si>
  <si>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</si>
  <si>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</si>
  <si>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</si>
  <si>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</si>
  <si>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</si>
  <si>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</si>
  <si>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</si>
  <si>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</si>
  <si>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</si>
  <si>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</si>
  <si>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</si>
  <si>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</si>
  <si>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</si>
  <si>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</si>
  <si>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</si>
  <si>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</si>
  <si>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</si>
  <si>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</si>
  <si>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</si>
  <si>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</si>
  <si>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</si>
  <si>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</si>
  <si>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</si>
  <si>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</si>
  <si>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</si>
  <si>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</si>
  <si>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</si>
  <si>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</si>
  <si>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</si>
  <si>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</si>
  <si>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</si>
  <si>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</si>
  <si>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</si>
  <si>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</si>
  <si>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</si>
  <si>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</si>
  <si>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</si>
  <si>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</si>
  <si>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</si>
  <si>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</si>
  <si>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</si>
  <si>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</si>
  <si>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</si>
  <si>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</si>
  <si>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</si>
  <si>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</si>
  <si>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</si>
  <si>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</si>
  <si>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</si>
  <si>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</si>
  <si>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</si>
  <si>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</si>
  <si>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</si>
  <si>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</si>
  <si>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</si>
  <si>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</si>
  <si>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</si>
  <si>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</si>
  <si>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</si>
  <si>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</si>
  <si>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</si>
  <si>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</si>
  <si>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</si>
  <si>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</si>
  <si>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</si>
  <si>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</si>
  <si>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</si>
  <si>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</si>
  <si>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</si>
  <si>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</si>
  <si>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</si>
  <si>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</si>
  <si>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</si>
  <si>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</si>
  <si>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</si>
  <si>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</si>
  <si>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</si>
  <si>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</si>
  <si>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</si>
  <si>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</si>
  <si>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</si>
  <si>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</si>
  <si>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</si>
  <si>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</si>
  <si>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Celková cena technologie bez DPH</t>
  </si>
  <si>
    <t>Celonerezové nástěnné umyvadlo s kolenovým ovládáním, sifonem a baterií. Nastavení teploty vody pomocí směšovacího ventilu (včetně zpětných klapek pod umyvadlem) s 1/2" šroubením pro teplou a studenou vodu. Voda je spuštěna stlačením ventilu, který má nastaveno automatické zpoždění vypínání vody.</t>
  </si>
  <si>
    <t>Regálový vozík na 18 GN1/1, svařovaná konstrukce, 4 otočná kolečka pr.125mm (2 brzděné)</t>
  </si>
  <si>
    <t xml:space="preserve">Nerezový regál 4 police </t>
  </si>
  <si>
    <t xml:space="preserve">Nerezový stůl se zadním lemem, spodní police roštová, napojení na myčku provozního nádobí </t>
  </si>
  <si>
    <t>Podlahový rošt s pachovou uzávěrou k zalití do podlahy</t>
  </si>
  <si>
    <t>Myčka provozního nádobí granulová s automatickým zdvihem haubny. Myčka umožňuje mytí zapečených gastronédob z konvektomatu bez manuálního před mývaní , nebo odmáčení  v dřezu !  Množství Granulí min : 8 l. Teplota mycí vody: min. 65 °C. Teplota oplachovací vody: 85 °C. Objem oplachovací vody (litrů / mycí program) max. 4 l. Krátký/normální program: max. 8 litrů. K dosažení 3600 HUE podle hygienické směrnice NSF/ANSI 3 je potřeba 3,8 litrů , tak,  aby se nádobí nahřálo na 72 °C a došlo k bezpečné sanitaci nádobí. Mycí programy min: 6. Kapacita během programu: 6 GN1/1 65 mm nebo 3 GN1/1 do hloubky 200 mm a 3 GN1/1 do hloubky 65 mm nebo srovnatelné množství jiných nádob.  Kapacita za hodinu: 150 GN1/1 nebo srovnatelné množství jiných nádob.  Instalovaný příkon (napojení na teplou vodu): 12-17 kW. Třída ochrany: IP 55. Tlak/průtok studené vody 1–6 bar, 15 l/min. Vypouštění: Požadovaná kapacita 50 litrů/minutu. Součástí standartní konfigurace dodávky je: 1x USB port; 1x GD Memo; 1x Vzduchová mezera v souladu s EN 1717; 1x Standartní mycí koš; 1x Škrabka; 1x Sběrač granulí 8l; 1x 8l originálních granulí; 1x Připojení na studenou vodu; 1x Vložka na tácy a víka; 2x Flexibilní držák hrnců; koš na velké hrnce ,držák mís s malých hrnců ,1x Dvouletá servisní sada. rozměry jsou maximální .Povolená tolerance ostatních hodnot:+-10%, pokud není uvedeno minimum nebo maximum.</t>
  </si>
  <si>
    <t xml:space="preserve">Baterie s tlakovou sprchou a napouštěcím raménkem   </t>
  </si>
  <si>
    <t>Nerezový mycí stůl s dřezem 700x500,  zadní lem</t>
  </si>
  <si>
    <t xml:space="preserve">Servírovací vozík 2 police </t>
  </si>
  <si>
    <t xml:space="preserve">Baterie s  napouštěcím raménkem profi </t>
  </si>
  <si>
    <t>Chlazený stůl nerezový, 4x zásuvka, 1x dveře, nastavitelná teplota 0 °C / +12 °C, Maximální teplota okolí +40 °C, Chladivo R 134 A, Napětí 230 V / 50 Hz, Příkon 400 W, Spotřeba 3,2 kWh / 24 h</t>
  </si>
  <si>
    <t>Nerezový stůl, zadní lem, 1x police, 1x vevařený dřez 400x400x250, 3x zásuvka, 1x vevařené umyvadlo 250x250x200, výklopný odpadkový koš pod umyvadlem</t>
  </si>
  <si>
    <t xml:space="preserve">Stolní váha do 10kg, Váživost (kg): 3;6 Dílek - přesnost (g): 1;2, Rozměr vážní plochy (mm): 300 x 230
Certifikace: pro obchodní vážení - ES ověření, Funkce váhy: vážení; počítání kusů; sčítání hmotnosti; procentuální vážení, tisk etiket a lístků, limitní vážení - kontrola tolerance výrobku, Napájení váhy: AC 230V/ adaptér DC 9V, Provedení vážní plochy: nerez, Provedení konstrukce: plast, Provozní teplota: -10°C » +40°C, Příkon: 0,5 W
</t>
  </si>
  <si>
    <t xml:space="preserve">Univerzální robot s digi. ovládáním- volitelné 3 rychlosti, planetové uložení nástavců, dokonalé promísení nádoby bez její rotace, odnímatelná nerezová nádoba, total stop, snadno vyměnitelné nástroje, bezpečnostní mikrospínače, objem nádoby: 60 l, ve výbavě: metla, hák, míchač a manipulační vozík kotlíku, nerezový kryt pracovního prostoru, možnost dokoupení mlýnku na maso, krouhače zeleniny a kotlíku 30 l s redukcí, mechanický zdvih nádoby
</t>
  </si>
  <si>
    <t>Chlazený stůl nerezový, 4x zásuvka, 1x dveře,  nastavitelná teplota 0 °C / +12 °C, Maximální teplota okolí +40 °C, Chladivo R 134 A, Napětí 230 V / 50 Hz, Příkon 400 W, Spotřeba 3,2 kWh / 24 h</t>
  </si>
  <si>
    <t xml:space="preserve">Nerezový stůl, zadní lem, 1x police, 1x vevařený dřez 400x400x250, 3x zásuvka,  </t>
  </si>
  <si>
    <t>60b</t>
  </si>
  <si>
    <t>Nerezový stůl, zadní lem, 1x police, 1x vevařený dřez 400x400x250, 3x zásuvka, 1x vevařené umyvadlo 250x250x200, výklopný odpadkový koš pod umyvadlem, sestava</t>
  </si>
  <si>
    <t>Chladící skříň 700L, GN 2/1, s nastavitelným digitálním displejem. , teplota: od -2 do +12°C. Spotřeba energie: 1,6 kWh/24h. Chladící skříň je vyrobená z nerezové oceli.</t>
  </si>
  <si>
    <t xml:space="preserve">Vozík k multifunkčním zařízením </t>
  </si>
  <si>
    <t>Zavážecí vozík ke konvektomatu 20GN 1/1 - náhradní</t>
  </si>
  <si>
    <t>Elektrický konvektomat 20GN 1/1, bojlerový.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provozními režimy: pára 30–130 °C, horký vzduch 30–275 °C, kombinace páry a horkého vzduchu 30–275 °C. Měření, nastavování a regulace vlhkosti s přesností na procenta. Automatické procesy dokončovacích postupů pro bankety. Režim Delta-T. Ovládací obrazovka. Barevný dotykový display/obrazovka (kapacitní nebo rezistivní). Systém automatického čištění- mytí varné komory. Integrovaná ruční sprcha s automatickým navíjením. Servisní diagnostický systém s automatickým zobrazením servisních hlášení. Sonda teploty jádra se šestibodovým měřením. 350 libovolně nastavitelných programů min. s 12 kroky. Rozšířená funkce napařování s nastavením hodnoty vlhkosti. min. 3 rychlosti vzduchu, programovatelné. Funkce zajišťující rychlé zchlazení varného prostoru. Automatická předvolba okamžiku spuštění. Digitální indikátory teploty. Zobrazení skutečných a požadovaných hodnot. Výkonný generátor(bojler)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Povolená tolerance hodnot:+-10%, pokud není uvedeno minimum nebo maximum. Rozměry jsou  maximální.Povolená tolerance ostatních hodnot:+-10%, pokud není uvedeno minimum nebo maximum.</t>
  </si>
  <si>
    <t>Banketní vozík 1x 15 GN1/1, vyrobeno z chromniklové oceli 18/ 10 (AISI 304) provedení dvouplášťové, izolované lisované bočnice s roztečí vsunů 75 mm umožňují snadné čištění rovnoměrné proudění horkého vzduchu zajišťuje ventilátor a distanční prvky na zadní stěně a dveřích vozíku madlo pro transport na zadní straně vozíku odkládací zásuvka na zadní straně vozíku zapuštěná madla na bocích vozíku pro snadnější manipulaci v místě výdeje digitální termostaty umístěné na čelní straně vozíku zajišťují jednoduché ovládání a snadnou kontrolu teploty jak vnitřního prostoru vozíku (+30 °C až +90 °C), tak ovládání zvlhčování dno vozíku vybaveno výpustným kohoutem aretace dveří, uzavírání klikou se zámkem masivní rohové nárazníky 4 otočná kolečka, z toho dvě s brzdou napájení vozíku: 230 V~50 Hz Rozměry (mm): 775×945×1510 Kolečka (mm): 160 Počet zásuvů: 15 Příkon (kW): 2,3 Hmotnost (kg): 106 Kapacita: 15 x GN 2/1-65 nebo 30 x GN 1/1-65 nebo 5 x GN 2/1-200 nebo 10 x GN 1/1-200 nebo 7 x GN 2/1-100 (nebo 150) + 1 x GN 2/1-65 nebo 14 x GN 1/1-100 (nebo 150) + 2 x GN 1/1-65</t>
  </si>
  <si>
    <t xml:space="preserve">Indukční sporák s neutralní plochou. Instalováno do hygienicky spojeného designově jednotného varného bloku s položkou 46. Spojení jednotlivých komponentů provedeno hygienicky zabraňující zatékání mezi jednotlivými zařízeními na podlahu. Uzavřený ze tří stran bez větracích otvorů z boků, zad, vrchní desky, dna a boků vnitřního skříňového prostoru, spodní police. Levá a pravá strana sporáku je dvoupláštová. Vč. elektrické 230V/500W zásuvky pro napojení příslušenství (např. tyčový mixér). Ovládání ploten z čela sporáku. Síla pracovní desky min. 1,5 mm. V desce je vylisovaný po celém obvodu odkapní žlábek pro případ vytečení tekutin. V odkapním žlábku je umístěn otvor, který je napojen na odpad. Napouštěcí rameno na studenou vodu. Provedení na nereztové nohy  150mm.  Minimálně 3x profesionální vestavná indukční varná a udržovací deska určená pro dlouhodobý prvoz bez přerušení min. 8 H min 3,5kW. Bezrámečkové zabudování do varného bloku.
Rozměry sklokeramické desky min.: 300x300mm. Rozměr nádobí při, kterém sepne indukční ohřev od 120mm. Zatížitelnost sklokeramické varné desky min. 60kg. Bezpečnostní prvky při přehřátí elektrického prostoru a varné desky (systém vypne při přehřátí). Bezpečnostní prvky při elektrickém přetížení. Systém řízení nastavené teploty v reálném čase s přesností na 1°C, 3 druhy varných postupů:
Inteligentní vaření podle teploty s přesností na 1°(35-200°C), například dlouhodobé vaření sous-vide, grilování
Udržovací režimy podle nastavené teploty 40-90°C
Vaření s různými úrovněmi výkonu min. 9
Samostatný elektronický ovládací panel. Uvedený příkon je maximální. Povolená tolerance parametrů +-10% pokud není uvedeno maximum či minimum.  Minimální  délka 1600 mm včetně neutralní plochy </t>
  </si>
  <si>
    <r>
      <t>Multifunkční varné zařízení. Instalováno do hygienicky spojeného designově jednotného varného bloku s položkou</t>
    </r>
    <r>
      <rPr>
        <sz val="11"/>
        <color indexed="10"/>
        <rFont val="Calibri"/>
        <family val="2"/>
      </rPr>
      <t xml:space="preserve"> </t>
    </r>
    <r>
      <rPr>
        <sz val="11"/>
        <color indexed="8"/>
        <rFont val="Calibri"/>
        <family val="2"/>
      </rPr>
      <t>45.</t>
    </r>
    <r>
      <rPr>
        <sz val="11"/>
        <rFont val="Calibri"/>
        <family val="2"/>
      </rPr>
      <t>Spojení jednotlivých komponent provedeno hygienicky zabraňující zatékání mezi jednotlivými zařízeními na podlahu. Využitelný objem nádoby pro vaření minimálně 200 l. Minimální plocha dna 55 dm2. Kapacita  při vaření v GN min. 3xGN 1/1-200. Ovládání pomocí dotykové obrazovky (rezistivní nebo kapacitní) v českém jazyce. Možnost ukladaní receptu v českém jazyce. Stroj řízen microprocesorem. Vpichová potravinová sonda.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mini.v rozsahu 50 - 250°C.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AISI 304.Vč. příslušenství: 1x rameno pro koše nebo GN, 3x varný koš,  1x scezovací síto, 1x měrka objemu, 1x vozík na vypouštění vařeného obsahu, 3x rošt na dno pánve, 1x čistící houbička, 1x stěrka na číštění dna, 1x lopatka plná, 1x lopata perforovaná.
Integrovaná elektrická zásuvka 230V s příkonem 0,5kW. Sprcha pro čištění stroje. Elektrická energie 400V/ min20- max. 41kW.   Uváděné rozměry jsou maximální.Povolená tolerance ostatních hodnot:+-10%, pokud není uvedeno minimum nebo maximum.</t>
    </r>
  </si>
  <si>
    <t>Neutralní pracovní plocha . Instalováno do hygienicky spojeného designově jednotného varného bloku s položkou 43 a pol 46. Spojení jednotlivých komponent provedeno hygienicky zabraňující zatékání mezi jednotlivými zařízeními na podlahu systémovým spojem na vlasovou spáru nebo svařovaním pod jednolitou deskou. Minimální délka 450 mm. Povolená tolerance ostatních hodnot:+-10%, pokud není uvedeno minimum nebo maximum.</t>
  </si>
  <si>
    <r>
      <t>Multifunkční varné zařízení. Instalováno do hygienicky spojeného designově jednotného varného bloku s položkou</t>
    </r>
    <r>
      <rPr>
        <sz val="11"/>
        <color indexed="10"/>
        <rFont val="Calibri"/>
        <family val="2"/>
      </rPr>
      <t xml:space="preserve"> </t>
    </r>
    <r>
      <rPr>
        <sz val="11"/>
        <color indexed="8"/>
        <rFont val="Calibri"/>
        <family val="2"/>
      </rPr>
      <t xml:space="preserve">45. </t>
    </r>
    <r>
      <rPr>
        <sz val="11"/>
        <rFont val="Calibri"/>
        <family val="2"/>
      </rPr>
      <t>Spojení jednotlivých komponentů provedeno hygienicky zabraňující zatékání mezi jednotlivými zařízeními na podlahu. Využitelný objem nádoby pro vaření minimálně 150l. Minimální plocha dna 55 dm2. Kapacita při vaření v GN min. 3xGN 1/1-200. Ovládání pomocí dotykové obrazovky (rezistivní nebo kapacitní) v českém jazyce. Možnost ukladaní receptu v českém jazyce . Stroj řízen microprocesorem. Vpichová potravinová sonda.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mini.v rozsahu 50 - 250°C. Automatické napouštění vody s přednastavením množství s přesností min. na 1l. Výpustný ventil 2" (umístěný vlevo nebo vpravo varné nádoby) z nerezové oceli AISI 316 s pojistkou proti otevření, včetně EPDM těsnění, s plynulou regulací proudu vypouštěného obsahu zabraňující rozstřik vypouštěné tekutiny. Izolované dvouplášťové víko s těsněním. Celonerezová vana z materiálu AISI 304.Vč. příslušenství: 1x scezovací síto, 1x měrka objemu, 3xrošt na dno pánve, 1x čistící houbička, 1x stěrka na číštění dna.
Integrovaná elektrická zásuvka 230V s příkonem 0,5kW. Sprcha pro čištění stroje. Elektrická energie 400V/ min20- max. 41kW. Uváděné rozměry jsou maximální. Povolená tolerance ostatních hodnot:+-10%, pokud není uvedeno minimum nebo maximum.</t>
    </r>
  </si>
  <si>
    <t>Neutralní pracovní plocha . Instalováno do hygienicky spojeného designově jednotného varného bloku s položkou 39. Spojení jednotlivých komponentů provedeno hygienicky zabraňující zatékání mezi jednotlivými zařízeními na podlahu systémovým spojem na vlasovou spáru nebo svařovaním pod jednolitou deskou. Minimální délka 1800 mm.Povolená tolerance ostatních hodnot:+-10%, pokud není uvedeno minimum nebo maximum.</t>
  </si>
  <si>
    <t>Multifunkční varné zařízení, tlakové. Instalováno do hygienicky spojeného designově jednotného varného bloku s položkou 37. Spojení jednotlivých komponentů provedeno hygienicky zabraňující zatékání mezi jednotlivými zařízeními na podlahu sklápění varné nádoby (motoricky). Užitná kapacita: minimálně 100 litrů. Varná plocha: min.37 dm2. Automatický zdvih košů nebo gastronádob.
Rozsah teplot: 50 – 250°C. Ovládání pomocí dotykové obrazovky (rezistentní nebo kapacitní) v českém jazyce, přednastavené varné programy, možnost vytváření a ukládání receptů v českém jazyce. Stroj řízen microprocesorem. Vpichová potravinová sonda. Funkce: smažení; grilování; vaření ve vodě; vaření v tlaku(min.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AISI 304. Celonerezová rámová konstrukce. USB port pro aktualizaci software. Elektrická energie 400V/ min. 15- max.28kW. Sprcha pro čištění. Vč. příslušenství: 1x rameno pro zdvih košů, 3x varný koš, 3x fritovací koš, 1x scezovací síto, 1x vozík na vypouštění vařeného obsahu, 3x rošt na dno pánve, 1x čistící houbička. Rozměry jsou maximalní. Povolená tolerance ostatních hodnot:+-10%, pokud není uvedeno minimum nebo maximum.</t>
  </si>
  <si>
    <t>Multifunkční varné zařízení, tlakové.  Instalováno do hygienicky spojeného designově jednotného varného bloku s položkou 39 a 36. Spojení jednotlivých komponentů provedeno hygienicky zabraňující zatékání mezi jednotlivými zařízeními na podlahu sklápění varné nádoby (motoricky). Užitná kapacita: minimálně 150 litrů. Varná plocha: min.55 dm2. Automatický zdvih košů nebo gastronádob.
Rozsah teplot: 50 – 250°C. Ovládání pomocí dotykové obrazovky (rezistentní nebo kapacitní) v českém jazyce, přednastavené varné programy, možnost vytváření a ukládání receptů v českém jazyce. Stroj řízen microprocesorem. Vpichová potravinová sonda. Funkce: smažení; grilování; vaření ve vodě; vaření v tlaku(min. 0,3bar); vaření mléčných produktů; vaření v páře; nízkoteplotní dlouhodobé vaření; vaření souvide; vaření v gastronádobách a varných koších například těstovin; fritování ve fritovacích koších; udržování na nastavené teplotě. Automatické napouštění vody s přednastavením množství s přesností min. na 1l. Celonerezová vana z materiálu AISI 304. Celonerezová rámová konstrukce. USB port pro aktualizaci software. Elektrická energie 400V/ min. 20- max.41kW. Sprcha pro čištění. Vč. příslušenství: 1x rameno pro zdvih košů, 3xvarný koš, 3x fritovací koš, 1x scezovací síto, 1x vozík na vypouštění vařeného obsahu, 3x rošt na dno pánve, 1x čistící houbička. Rozměry jsou maximalní. Povolená tolerance ostatních hodnot:+-10%, pokud není uvedeno minimum nebo maximum.</t>
  </si>
  <si>
    <t>Neutralní pracovní plocha. Instalováno do hygienicky spojeného designově jednotného varného bloku s položkou 37. Spojení jednotlivých komponent provedeno hygienicky zabraňující zatékání mezi jednotlivými zařízeními na podlahu systémovým spojem na vlasovou spáru nebo svařovaním pod jednolitou deskou. Minimální délka 450 mm. Povolená tolerance ostatních hodnot:+-10%, pokud není uvedeno minimum nebo maximum.</t>
  </si>
  <si>
    <t>Nerezový stůl, 2x police, 6x zásuvka, sestava</t>
  </si>
  <si>
    <t>Vozík na plastové GN ke krouhači zeleniny</t>
  </si>
  <si>
    <t>Robot kombinovaný krouhač včetně  9 disků.  Zpracovává syrovou zeleninu, ovoce a na speciálních discích ořechy, parmezán, strouhanku, čokoládu, brambory, křen a mrkev. Lze kostičkovat a hranolkovat. Odolná konstrukce a výkonný indukční motor pro intenzivní používání. Snadné čištění a dlouhá životnost. MOTOROVÝ BLOK: indukční motor, asynchronní motor pro profesionální použití zaručující delší životnost a spolehlivost stroje; tichý chod motoru bez jakýchkoliv vibrací, motor nevyžaduje žádnou údržbu,nerezová hřídel, magnetický bezpečnostní systém, kdy brzda motoru zastaví zařízení při otevření víka nebo při zvednutí přítlačné páky,automatický restart. Kryt motorového bloku je celokovový. 1 regulace rychlosti. KROUHACÍ HLAVA:Plátkuje, vlnkuje, strouhá, nudličkuje, kostičkuje, hranolkuje. Celokovové provedení. Odnímatelné víko s celokruhovou velkokapacitní násypkou a integrovaným tubusem: 1× kruhový plnící otvor o ploše 238 cm2, objem násypky 4,2 l – určen ke krouhání větších kusů zeleniny, 1× trubicový otvor o průměru 58 mm - umožňuje zpracovat křehkou zeleninu a zeleninu podlouhlého tvaru (např. mrkev, okurky, houby atd.). Stejnoměrný řez. Páka s posilovačem pohybu – usnadňuje obsluhu a zvyšuje výkonnost. Standardní vybavení:motorový blok, kovová mechanická krouhací hlava s přítlačnou pákou,výkon až 600 porcí,výkon krouhače 500 kg/hod.,počet ot./min. 375, krouhací hlava kovová s přítlačnou pákou motorový blok kovový,  sada 9 disků obsahuje: plátkovač 1 mm,plátkovač 2 mm,plátkovač 4 mm, strouhač 1,5 mm, strouhač 5 mm,nudličkovač 4×4mm,nudličkovač 6×6 mm, kostičkovač 10×10×10 mm (2 disky – plátkovač + mřížka)</t>
  </si>
  <si>
    <t>30b</t>
  </si>
  <si>
    <t>Nerezový stůl, zadní lem, 1x police, 1x vevařený dřez 400x400x250, 1x umyvadlo, 3x zásuvka</t>
  </si>
  <si>
    <t xml:space="preserve">Masomlýnek - celonerezové provedení, produkce 500 kg / h , příkon 2,2 kW, násypka nerezová, dvousložení, součástí matrice ø 8 + 4,5 mm a vnější matrice ø 100 mm, tlačný kolík z plastu, zpětný chod pro uvolnění šneku,miska na produkt, možno dokoupit lis na rajčata, 400 V / 3N - 50 Hz, </t>
  </si>
  <si>
    <t>Nerezový stůl, zadní lem, 2x police, 3x zásuvka</t>
  </si>
  <si>
    <t>Chladící skříň 700L, GN 2/1, s nastavitelným digitálním displejem. , teplota: od 0 do +12°C. Spotřeba energie: 1,6 kWh/24h. Chladící skříň je vyrobená z nerezové oceli.</t>
  </si>
  <si>
    <t>Zásobník na koše, samozdvihací.</t>
  </si>
  <si>
    <t xml:space="preserve">Termos v výpustným kohoutem </t>
  </si>
  <si>
    <t>Zásobník na tácy a příbory, 4 kolečka, 2x bržděná</t>
  </si>
  <si>
    <t xml:space="preserve">Nerezová trubková dráha na podnosy </t>
  </si>
  <si>
    <t xml:space="preserve">Nerezový parapet </t>
  </si>
  <si>
    <t>Výdejní vozík na 4GN1/1</t>
  </si>
  <si>
    <t xml:space="preserve">Ohřevný zásobník na talíře, 2 tubusy </t>
  </si>
  <si>
    <t xml:space="preserve">Chladící stůl dvousekcový s dvířky + vitrína samoobslužná s výklopnými dvířky(dvě police 3x3 dvířka)
 </t>
  </si>
  <si>
    <t>Koše do myčky</t>
  </si>
  <si>
    <t>14b</t>
  </si>
  <si>
    <t>Zásobník na koše, samozdvihací</t>
  </si>
  <si>
    <t xml:space="preserve">Nerezový výstupní stůl z myčky s prolisem, zadním lemem a místem pro zásuvy košů </t>
  </si>
  <si>
    <t xml:space="preserve"> Univerzální průchozí myčka s možností mytí přepravek 600x400 mm. Jednoduchá průběžná myčka. Ovládání tlačítky – 1 silný a 1 rychlejší program, elektromechanické ovládání, rozměr koše 550x550, peristaltický elektronický dávkovač mycího a oplachového prostředku, lisovaná vana , trojitá filtrace vody, možnost aktivace Heavy Duty – pracuje bojler a vana zároveň, vhodné pro zkrácení času při intenzivním využití a studené vodě. Nerezová mycí a oplachová ramena , peristalický elektronický dávkovač mycího a oplachového prostředku, samočistící vertikální čerpadlo, elonerezová konstrukce z kvalitní potravinářské oceli EN 1.4301/ AISI 304, termostop horním zákrytem ovládaná funkce START/STOP, produktivita:90/120 s/cyklus ,40/30 košů /hod, 1000 sklenic o průměru 90 mm / hod, 720 talířů / hod ,160 GN 1/1 / hod ,240 táců GN 1/1 / hod.  Součástí balení: Mycí koš na sklo 1ks, koš na talíře 2ks, košík na příbory 2ks, hadice na vodu, odpadní hadice.Vnější rozměry (š x hl x v ) 657/760x793x1494/1969 mm Rozměr koše (v mm) 500x500 mm, celkový příkon  9550 W, 4x koš na mytí podnosů 550x550x65 mm                                                        </t>
  </si>
  <si>
    <t>4b</t>
  </si>
  <si>
    <t xml:space="preserve">Příjmový nerezový stůl s dřezem, prolisem a zásuvy pro koše, navazující na myčku bílého nádobí </t>
  </si>
  <si>
    <t xml:space="preserve">Příjmový nerezový stůl s přesahem desky přes okénko </t>
  </si>
  <si>
    <t>Cena celkem bez DPH</t>
  </si>
  <si>
    <t xml:space="preserve">Cena bez DPH /ks </t>
  </si>
  <si>
    <t>Příkon el. 400V/ (kW)</t>
  </si>
  <si>
    <t>Příkon el. 230V/(kW)</t>
  </si>
  <si>
    <t>Plyn (kW)</t>
  </si>
  <si>
    <t>Výška (mm)</t>
  </si>
  <si>
    <t>Hloubka (mm)</t>
  </si>
  <si>
    <t>Délka (mm)</t>
  </si>
  <si>
    <t>Název místnosti/Popis</t>
  </si>
  <si>
    <t>Pozice</t>
  </si>
  <si>
    <t>Špalek na maso - samostatně stojící, nerez/plast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</si>
</sst>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00\ &quot;Kč&quot;"/>
  </numFmts>
  <fonts count="54">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1"/>
      <name val="Calibri"/>
      <family val="2"/>
      <scheme val="minor"/>
    </font>
    <font>
      <sz val="10"/>
      <color theme="1"/>
      <name val="Arial CE"/>
      <family val="2"/>
    </font>
    <font>
      <sz val="11"/>
      <color theme="1"/>
      <name val="Calibri"/>
      <family val="2"/>
    </font>
    <font>
      <sz val="10"/>
      <color rgb="FFFF0000"/>
      <name val="Arial CE"/>
      <family val="2"/>
    </font>
    <font>
      <sz val="11"/>
      <name val="Calibri"/>
      <family val="2"/>
    </font>
    <font>
      <sz val="11"/>
      <color indexed="10"/>
      <name val="Calibri"/>
      <family val="2"/>
    </font>
    <font>
      <sz val="11"/>
      <color indexed="8"/>
      <name val="Calibri"/>
      <family val="2"/>
    </font>
    <font>
      <b/>
      <sz val="11"/>
      <color rgb="FF000000"/>
      <name val="Calibri"/>
      <family val="2"/>
      <scheme val="minor"/>
    </font>
    <font>
      <b/>
      <sz val="11"/>
      <name val="Calibri"/>
      <family val="2"/>
      <scheme val="minor"/>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0"/>
        <bgColor indexed="64"/>
      </patternFill>
    </fill>
    <fill>
      <patternFill patternType="solid">
        <fgColor rgb="FFFFFF99"/>
        <bgColor indexed="64"/>
      </patternFill>
    </fill>
  </fills>
  <borders count="3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thin"/>
      <bottom style="thin"/>
    </border>
    <border>
      <left style="medium"/>
      <right style="thin"/>
      <top style="thin"/>
      <bottom style="thin"/>
    </border>
    <border>
      <left style="thin"/>
      <right/>
      <top style="thin"/>
      <bottom style="thin"/>
    </border>
    <border>
      <left/>
      <right style="thin"/>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xf numFmtId="0" fontId="4" fillId="0" borderId="0">
      <alignment/>
      <protection/>
    </xf>
  </cellStyleXfs>
  <cellXfs count="405">
    <xf numFmtId="0" fontId="0" fillId="0" borderId="0" xfId="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pplyProtection="1">
      <alignment horizontal="left" vertical="top"/>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0" fillId="3" borderId="0" xfId="0" applyFont="1" applyFill="1" applyAlignment="1" applyProtection="1">
      <alignment vertical="center"/>
      <protection/>
    </xf>
    <xf numFmtId="0" fontId="6"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6"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5" fillId="0" borderId="3"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3" xfId="0" applyFont="1" applyBorder="1" applyAlignment="1">
      <alignment vertical="center"/>
    </xf>
    <xf numFmtId="0" fontId="16"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6"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7"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5" fillId="0" borderId="0" xfId="0" applyFont="1" applyAlignment="1" applyProtection="1">
      <alignment horizontal="center" vertical="center"/>
      <protection/>
    </xf>
    <xf numFmtId="0" fontId="7"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7"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xf>
    <xf numFmtId="165" fontId="4"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3" fillId="0" borderId="0" xfId="0" applyFont="1" applyAlignment="1">
      <alignment horizontal="right" vertical="center"/>
    </xf>
    <xf numFmtId="0" fontId="19"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ont="1" applyFill="1" applyAlignment="1">
      <alignment vertical="center"/>
    </xf>
    <xf numFmtId="0" fontId="6" fillId="4" borderId="6" xfId="0" applyFont="1" applyFill="1" applyBorder="1" applyAlignment="1">
      <alignment horizontal="left" vertical="center"/>
    </xf>
    <xf numFmtId="0" fontId="0" fillId="4" borderId="7" xfId="0" applyFont="1" applyFill="1" applyBorder="1" applyAlignment="1">
      <alignmen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10" fillId="0" borderId="3"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0" fontId="10" fillId="0" borderId="0" xfId="0" applyFont="1" applyAlignment="1" applyProtection="1">
      <alignment/>
      <protection locked="0"/>
    </xf>
    <xf numFmtId="4" fontId="8" fillId="0" borderId="0" xfId="0" applyNumberFormat="1" applyFont="1" applyAlignment="1" applyProtection="1">
      <alignment/>
      <protection/>
    </xf>
    <xf numFmtId="0" fontId="10" fillId="0" borderId="3" xfId="0" applyFont="1" applyBorder="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12" xfId="0" applyNumberFormat="1" applyFont="1" applyBorder="1" applyAlignment="1" applyProtection="1">
      <alignment/>
      <protection/>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8"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21" fillId="2" borderId="19" xfId="0" applyFont="1" applyFill="1" applyBorder="1" applyAlignment="1" applyProtection="1">
      <alignment horizontal="left" vertical="center"/>
      <protection locked="0"/>
    </xf>
    <xf numFmtId="0" fontId="21"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49" fontId="53" fillId="0" borderId="31" xfId="21" applyNumberFormat="1" applyFont="1" applyBorder="1" applyAlignment="1" applyProtection="1">
      <alignment horizontal="center" vertical="top"/>
      <protection/>
    </xf>
    <xf numFmtId="0" fontId="53" fillId="0" borderId="32" xfId="21" applyFont="1" applyBorder="1" applyAlignment="1" applyProtection="1">
      <alignment vertical="top" wrapText="1"/>
      <protection/>
    </xf>
    <xf numFmtId="49" fontId="53" fillId="0" borderId="32" xfId="21" applyNumberFormat="1" applyFont="1" applyBorder="1" applyAlignment="1" applyProtection="1">
      <alignment horizontal="center" vertical="top" wrapText="1"/>
      <protection/>
    </xf>
    <xf numFmtId="0" fontId="52" fillId="0" borderId="33" xfId="21" applyFont="1" applyBorder="1" applyAlignment="1" applyProtection="1">
      <alignment horizontal="center" vertical="top" wrapText="1"/>
      <protection/>
    </xf>
    <xf numFmtId="168" fontId="4" fillId="0" borderId="34" xfId="21" applyNumberFormat="1" applyBorder="1" applyAlignment="1" applyProtection="1">
      <alignment vertical="top" wrapText="1"/>
      <protection/>
    </xf>
    <xf numFmtId="168" fontId="4" fillId="0" borderId="0" xfId="21" applyNumberFormat="1" applyProtection="1">
      <alignment/>
      <protection/>
    </xf>
    <xf numFmtId="0" fontId="4" fillId="0" borderId="0" xfId="21" applyProtection="1">
      <alignment/>
      <protection/>
    </xf>
    <xf numFmtId="49" fontId="2" fillId="0" borderId="35" xfId="21" applyNumberFormat="1" applyFont="1" applyBorder="1" applyAlignment="1" applyProtection="1">
      <alignment horizontal="center" vertical="top"/>
      <protection/>
    </xf>
    <xf numFmtId="0" fontId="2" fillId="0" borderId="34" xfId="21" applyFont="1" applyBorder="1" applyAlignment="1" applyProtection="1">
      <alignment vertical="top" wrapText="1"/>
      <protection/>
    </xf>
    <xf numFmtId="0" fontId="2" fillId="0" borderId="34" xfId="21" applyFont="1" applyBorder="1" applyAlignment="1" applyProtection="1">
      <alignment horizontal="center" vertical="top"/>
      <protection/>
    </xf>
    <xf numFmtId="0" fontId="46" fillId="0" borderId="34" xfId="21" applyFont="1" applyBorder="1" applyAlignment="1" applyProtection="1">
      <alignment horizontal="center" vertical="top"/>
      <protection/>
    </xf>
    <xf numFmtId="0" fontId="46" fillId="0" borderId="36" xfId="21" applyFont="1" applyBorder="1" applyAlignment="1" applyProtection="1">
      <alignment horizontal="center" vertical="top"/>
      <protection/>
    </xf>
    <xf numFmtId="168" fontId="46" fillId="0" borderId="34" xfId="21" applyNumberFormat="1" applyFont="1" applyBorder="1" applyAlignment="1" applyProtection="1">
      <alignment vertical="top"/>
      <protection/>
    </xf>
    <xf numFmtId="168" fontId="46" fillId="0" borderId="0" xfId="21" applyNumberFormat="1" applyFont="1" applyProtection="1">
      <alignment/>
      <protection/>
    </xf>
    <xf numFmtId="0" fontId="46" fillId="0" borderId="0" xfId="21" applyFont="1" applyProtection="1">
      <alignment/>
      <protection/>
    </xf>
    <xf numFmtId="49" fontId="45" fillId="0" borderId="35" xfId="21" applyNumberFormat="1" applyFont="1" applyBorder="1" applyAlignment="1" applyProtection="1">
      <alignment horizontal="center" vertical="top"/>
      <protection/>
    </xf>
    <xf numFmtId="0" fontId="45" fillId="0" borderId="34" xfId="21" applyFont="1" applyBorder="1" applyAlignment="1" applyProtection="1">
      <alignment vertical="top" wrapText="1"/>
      <protection/>
    </xf>
    <xf numFmtId="0" fontId="45" fillId="0" borderId="34" xfId="21" applyFont="1" applyBorder="1" applyAlignment="1" applyProtection="1">
      <alignment horizontal="center" vertical="top"/>
      <protection/>
    </xf>
    <xf numFmtId="0" fontId="4" fillId="0" borderId="34" xfId="21" applyBorder="1" applyAlignment="1" applyProtection="1">
      <alignment horizontal="center" vertical="top"/>
      <protection/>
    </xf>
    <xf numFmtId="0" fontId="4" fillId="0" borderId="36" xfId="21" applyBorder="1" applyAlignment="1" applyProtection="1">
      <alignment horizontal="center" vertical="top"/>
      <protection/>
    </xf>
    <xf numFmtId="168" fontId="4" fillId="0" borderId="34" xfId="21" applyNumberFormat="1" applyBorder="1" applyAlignment="1" applyProtection="1">
      <alignment vertical="top"/>
      <protection/>
    </xf>
    <xf numFmtId="0" fontId="49" fillId="0" borderId="34" xfId="21" applyFont="1" applyBorder="1" applyAlignment="1" applyProtection="1">
      <alignment horizontal="center" vertical="top"/>
      <protection/>
    </xf>
    <xf numFmtId="0" fontId="49" fillId="0" borderId="37" xfId="21" applyFont="1" applyBorder="1" applyAlignment="1" applyProtection="1">
      <alignment horizontal="center" vertical="top"/>
      <protection/>
    </xf>
    <xf numFmtId="0" fontId="45" fillId="5" borderId="34" xfId="21" applyFont="1" applyFill="1" applyBorder="1" applyAlignment="1" applyProtection="1">
      <alignment vertical="top" wrapText="1"/>
      <protection/>
    </xf>
    <xf numFmtId="0" fontId="45" fillId="5" borderId="34" xfId="21" applyFont="1" applyFill="1" applyBorder="1" applyAlignment="1" applyProtection="1">
      <alignment horizontal="center" vertical="top"/>
      <protection/>
    </xf>
    <xf numFmtId="168" fontId="4" fillId="0" borderId="0" xfId="21" applyNumberFormat="1" applyAlignment="1" applyProtection="1">
      <alignment vertical="top"/>
      <protection/>
    </xf>
    <xf numFmtId="0" fontId="4" fillId="0" borderId="0" xfId="21" applyAlignment="1" applyProtection="1">
      <alignment vertical="top"/>
      <protection/>
    </xf>
    <xf numFmtId="0" fontId="45" fillId="0" borderId="34" xfId="21" applyFont="1" applyBorder="1" applyAlignment="1" applyProtection="1">
      <alignment vertical="top" wrapText="1"/>
      <protection/>
    </xf>
    <xf numFmtId="0" fontId="2" fillId="0" borderId="34" xfId="21" applyFont="1" applyBorder="1" applyAlignment="1" applyProtection="1">
      <alignment vertical="top" wrapText="1"/>
      <protection/>
    </xf>
    <xf numFmtId="168" fontId="46" fillId="0" borderId="0" xfId="21" applyNumberFormat="1" applyFont="1" applyAlignment="1" applyProtection="1">
      <alignment vertical="top"/>
      <protection/>
    </xf>
    <xf numFmtId="0" fontId="46" fillId="0" borderId="0" xfId="21" applyFont="1" applyAlignment="1" applyProtection="1">
      <alignment vertical="top"/>
      <protection/>
    </xf>
    <xf numFmtId="0" fontId="45" fillId="0" borderId="34" xfId="21" applyFont="1" applyBorder="1" applyAlignment="1" applyProtection="1">
      <alignment horizontal="center" vertical="top"/>
      <protection/>
    </xf>
    <xf numFmtId="49" fontId="45" fillId="5" borderId="35" xfId="21" applyNumberFormat="1" applyFont="1" applyFill="1" applyBorder="1" applyAlignment="1" applyProtection="1">
      <alignment horizontal="center" vertical="top"/>
      <protection/>
    </xf>
    <xf numFmtId="0" fontId="45" fillId="5" borderId="34" xfId="21" applyFont="1" applyFill="1" applyBorder="1" applyAlignment="1" applyProtection="1">
      <alignment horizontal="center" vertical="top"/>
      <protection/>
    </xf>
    <xf numFmtId="0" fontId="4" fillId="5" borderId="34" xfId="21" applyFill="1" applyBorder="1" applyAlignment="1" applyProtection="1">
      <alignment horizontal="center" vertical="top"/>
      <protection/>
    </xf>
    <xf numFmtId="0" fontId="4" fillId="5" borderId="36" xfId="21" applyFill="1" applyBorder="1" applyAlignment="1" applyProtection="1">
      <alignment horizontal="center" vertical="top"/>
      <protection/>
    </xf>
    <xf numFmtId="168" fontId="4" fillId="5" borderId="34" xfId="21" applyNumberFormat="1" applyFill="1" applyBorder="1" applyAlignment="1" applyProtection="1">
      <alignment vertical="top"/>
      <protection/>
    </xf>
    <xf numFmtId="168" fontId="4" fillId="5" borderId="0" xfId="21" applyNumberFormat="1" applyFill="1" applyProtection="1">
      <alignment/>
      <protection/>
    </xf>
    <xf numFmtId="0" fontId="4" fillId="5" borderId="0" xfId="21" applyFill="1" applyProtection="1">
      <alignment/>
      <protection/>
    </xf>
    <xf numFmtId="0" fontId="2" fillId="0" borderId="34" xfId="21" applyFont="1" applyBorder="1" applyAlignment="1" applyProtection="1">
      <alignment horizontal="center" vertical="top" wrapText="1"/>
      <protection/>
    </xf>
    <xf numFmtId="0" fontId="2" fillId="0" borderId="34" xfId="21" applyFont="1" applyBorder="1" applyAlignment="1" applyProtection="1">
      <alignment horizontal="center" vertical="top"/>
      <protection/>
    </xf>
    <xf numFmtId="0" fontId="45" fillId="0" borderId="34" xfId="21" applyFont="1" applyBorder="1" applyAlignment="1" applyProtection="1">
      <alignment horizontal="center" vertical="top" wrapText="1"/>
      <protection/>
    </xf>
    <xf numFmtId="49" fontId="49" fillId="0" borderId="35" xfId="21" applyNumberFormat="1" applyFont="1" applyBorder="1" applyAlignment="1" applyProtection="1">
      <alignment horizontal="center" vertical="top"/>
      <protection/>
    </xf>
    <xf numFmtId="0" fontId="49" fillId="0" borderId="37" xfId="21" applyFont="1" applyBorder="1" applyAlignment="1" applyProtection="1">
      <alignment vertical="top" wrapText="1"/>
      <protection/>
    </xf>
    <xf numFmtId="0" fontId="4" fillId="0" borderId="37" xfId="21" applyBorder="1" applyAlignment="1" applyProtection="1">
      <alignment horizontal="center" vertical="top"/>
      <protection/>
    </xf>
    <xf numFmtId="0" fontId="4" fillId="0" borderId="38" xfId="21" applyBorder="1" applyAlignment="1" applyProtection="1">
      <alignment horizontal="center" vertical="top"/>
      <protection/>
    </xf>
    <xf numFmtId="168" fontId="4" fillId="0" borderId="37" xfId="21" applyNumberFormat="1" applyBorder="1" applyAlignment="1" applyProtection="1">
      <alignment vertical="top"/>
      <protection/>
    </xf>
    <xf numFmtId="0" fontId="48" fillId="0" borderId="0" xfId="21" applyFont="1" applyProtection="1">
      <alignment/>
      <protection/>
    </xf>
    <xf numFmtId="49" fontId="47" fillId="0" borderId="35" xfId="21" applyNumberFormat="1" applyFont="1" applyBorder="1" applyAlignment="1" applyProtection="1">
      <alignment horizontal="center" vertical="top"/>
      <protection/>
    </xf>
    <xf numFmtId="0" fontId="47" fillId="0" borderId="37" xfId="21" applyFont="1" applyBorder="1" applyAlignment="1" applyProtection="1">
      <alignment vertical="top" wrapText="1"/>
      <protection/>
    </xf>
    <xf numFmtId="0" fontId="47" fillId="0" borderId="37" xfId="21" applyFont="1" applyBorder="1" applyAlignment="1" applyProtection="1">
      <alignment horizontal="center" vertical="top"/>
      <protection/>
    </xf>
    <xf numFmtId="0" fontId="46" fillId="0" borderId="37" xfId="21" applyFont="1" applyBorder="1" applyAlignment="1" applyProtection="1">
      <alignment horizontal="center" vertical="top"/>
      <protection/>
    </xf>
    <xf numFmtId="0" fontId="46" fillId="0" borderId="38" xfId="21" applyFont="1" applyBorder="1" applyAlignment="1" applyProtection="1">
      <alignment horizontal="center" vertical="top"/>
      <protection/>
    </xf>
    <xf numFmtId="168" fontId="46" fillId="0" borderId="37" xfId="21" applyNumberFormat="1" applyFont="1" applyBorder="1" applyAlignment="1" applyProtection="1">
      <alignment vertical="top"/>
      <protection/>
    </xf>
    <xf numFmtId="0" fontId="16" fillId="0" borderId="0" xfId="21" applyFont="1" applyAlignment="1" applyProtection="1">
      <alignment vertical="top"/>
      <protection/>
    </xf>
    <xf numFmtId="168" fontId="16" fillId="0" borderId="0" xfId="21" applyNumberFormat="1" applyFont="1" applyAlignment="1" applyProtection="1">
      <alignment horizontal="center" vertical="top"/>
      <protection/>
    </xf>
    <xf numFmtId="168" fontId="16" fillId="0" borderId="0" xfId="21" applyNumberFormat="1" applyFont="1" applyProtection="1">
      <alignment/>
      <protection/>
    </xf>
    <xf numFmtId="0" fontId="16" fillId="0" borderId="0" xfId="21" applyFont="1" applyProtection="1">
      <alignment/>
      <protection/>
    </xf>
    <xf numFmtId="168" fontId="46" fillId="6" borderId="34" xfId="21" applyNumberFormat="1" applyFont="1" applyFill="1" applyBorder="1" applyAlignment="1" applyProtection="1">
      <alignment vertical="top"/>
      <protection locked="0"/>
    </xf>
    <xf numFmtId="168" fontId="4" fillId="6" borderId="34" xfId="21" applyNumberFormat="1" applyFill="1" applyBorder="1" applyAlignment="1" applyProtection="1">
      <alignment vertical="top"/>
      <protection locked="0"/>
    </xf>
    <xf numFmtId="168" fontId="4" fillId="6" borderId="0" xfId="21" applyNumberFormat="1" applyFill="1" applyAlignment="1" applyProtection="1">
      <alignment vertical="top"/>
      <protection locked="0"/>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0" fontId="20" fillId="4" borderId="7" xfId="0"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4" fontId="17" fillId="0" borderId="0" xfId="0" applyNumberFormat="1" applyFont="1" applyAlignment="1" applyProtection="1">
      <alignment vertical="center"/>
      <protection/>
    </xf>
    <xf numFmtId="0" fontId="3" fillId="0" borderId="0" xfId="0" applyFont="1" applyAlignment="1" applyProtection="1">
      <alignment vertical="center"/>
      <protection/>
    </xf>
    <xf numFmtId="164" fontId="3" fillId="0" borderId="0" xfId="0" applyNumberFormat="1" applyFont="1" applyAlignment="1" applyProtection="1">
      <alignment horizontal="lef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pplyProtection="1">
      <alignment horizontal="right" vertical="center"/>
      <protection/>
    </xf>
    <xf numFmtId="0" fontId="0" fillId="0" borderId="0" xfId="0"/>
    <xf numFmtId="4" fontId="6"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6" fillId="3" borderId="7" xfId="0" applyFont="1" applyFill="1" applyBorder="1" applyAlignment="1" applyProtection="1">
      <alignment horizontal="lef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4" fillId="0" borderId="0" xfId="0" applyFont="1" applyAlignment="1" applyProtection="1">
      <alignment horizontal="left" vertical="center"/>
      <protection/>
    </xf>
    <xf numFmtId="0" fontId="0" fillId="0" borderId="0" xfId="0" applyProtection="1">
      <protection/>
    </xf>
    <xf numFmtId="0" fontId="5" fillId="0" borderId="0" xfId="0" applyFont="1" applyAlignment="1" applyProtection="1">
      <alignment horizontal="left" vertical="top" wrapText="1"/>
      <protection/>
    </xf>
    <xf numFmtId="49" fontId="4" fillId="2"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0" fillId="0" borderId="0" xfId="0" applyFont="1" applyAlignment="1">
      <alignment vertical="center"/>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left" vertical="center" wrapText="1"/>
    </xf>
    <xf numFmtId="168" fontId="4" fillId="0" borderId="0" xfId="21" applyNumberFormat="1" applyAlignment="1" applyProtection="1">
      <alignment horizontal="center" vertical="top"/>
      <protection/>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8"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8"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763172355"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workbookViewId="0" topLeftCell="A1">
      <selection activeCell="B41" sqref="B4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372"/>
      <c r="AS2" s="372"/>
      <c r="AT2" s="372"/>
      <c r="AU2" s="372"/>
      <c r="AV2" s="372"/>
      <c r="AW2" s="372"/>
      <c r="AX2" s="372"/>
      <c r="AY2" s="372"/>
      <c r="AZ2" s="372"/>
      <c r="BA2" s="372"/>
      <c r="BB2" s="372"/>
      <c r="BC2" s="372"/>
      <c r="BD2" s="372"/>
      <c r="BE2" s="372"/>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380" t="s">
        <v>14</v>
      </c>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20"/>
      <c r="AQ5" s="20"/>
      <c r="AR5" s="18"/>
      <c r="BE5" s="377" t="s">
        <v>15</v>
      </c>
      <c r="BS5" s="15" t="s">
        <v>6</v>
      </c>
    </row>
    <row r="6" spans="2:71" s="1" customFormat="1" ht="36.95" customHeight="1">
      <c r="B6" s="19"/>
      <c r="C6" s="20"/>
      <c r="D6" s="26" t="s">
        <v>16</v>
      </c>
      <c r="E6" s="20"/>
      <c r="F6" s="20"/>
      <c r="G6" s="20"/>
      <c r="H6" s="20"/>
      <c r="I6" s="20"/>
      <c r="J6" s="20"/>
      <c r="K6" s="382" t="s">
        <v>17</v>
      </c>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20"/>
      <c r="AQ6" s="20"/>
      <c r="AR6" s="18"/>
      <c r="BE6" s="378"/>
      <c r="BS6" s="15" t="s">
        <v>6</v>
      </c>
    </row>
    <row r="7" spans="2:71" s="1" customFormat="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19</v>
      </c>
      <c r="AO7" s="20"/>
      <c r="AP7" s="20"/>
      <c r="AQ7" s="20"/>
      <c r="AR7" s="18"/>
      <c r="BE7" s="378"/>
      <c r="BS7" s="15" t="s">
        <v>6</v>
      </c>
    </row>
    <row r="8" spans="2:71" s="1" customFormat="1" ht="12" customHeight="1">
      <c r="B8" s="19"/>
      <c r="C8" s="20"/>
      <c r="D8" s="27"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23</v>
      </c>
      <c r="AL8" s="20"/>
      <c r="AM8" s="20"/>
      <c r="AN8" s="28" t="s">
        <v>24</v>
      </c>
      <c r="AO8" s="20"/>
      <c r="AP8" s="20"/>
      <c r="AQ8" s="20"/>
      <c r="AR8" s="18"/>
      <c r="BE8" s="378"/>
      <c r="BS8" s="15" t="s">
        <v>6</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78"/>
      <c r="BS9" s="15" t="s">
        <v>6</v>
      </c>
    </row>
    <row r="10" spans="2:71" s="1" customFormat="1" ht="12" customHeight="1">
      <c r="B10" s="19"/>
      <c r="C10" s="20"/>
      <c r="D10" s="27"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26</v>
      </c>
      <c r="AL10" s="20"/>
      <c r="AM10" s="20"/>
      <c r="AN10" s="25" t="s">
        <v>19</v>
      </c>
      <c r="AO10" s="20"/>
      <c r="AP10" s="20"/>
      <c r="AQ10" s="20"/>
      <c r="AR10" s="18"/>
      <c r="BE10" s="378"/>
      <c r="BS10" s="15" t="s">
        <v>6</v>
      </c>
    </row>
    <row r="11" spans="2:71" s="1" customFormat="1" ht="18.4" customHeight="1">
      <c r="B11" s="19"/>
      <c r="C11" s="20"/>
      <c r="D11" s="20"/>
      <c r="E11" s="25" t="s">
        <v>22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19</v>
      </c>
      <c r="AO11" s="20"/>
      <c r="AP11" s="20"/>
      <c r="AQ11" s="20"/>
      <c r="AR11" s="18"/>
      <c r="BE11" s="378"/>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78"/>
      <c r="BS12" s="15" t="s">
        <v>6</v>
      </c>
    </row>
    <row r="13" spans="2:71" s="1" customFormat="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26</v>
      </c>
      <c r="AL13" s="20"/>
      <c r="AM13" s="20"/>
      <c r="AN13" s="29" t="s">
        <v>29</v>
      </c>
      <c r="AO13" s="20"/>
      <c r="AP13" s="20"/>
      <c r="AQ13" s="20"/>
      <c r="AR13" s="18"/>
      <c r="BE13" s="378"/>
      <c r="BS13" s="15" t="s">
        <v>6</v>
      </c>
    </row>
    <row r="14" spans="2:71" ht="12.75">
      <c r="B14" s="19"/>
      <c r="C14" s="20"/>
      <c r="D14" s="20"/>
      <c r="E14" s="383" t="s">
        <v>29</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27" t="s">
        <v>27</v>
      </c>
      <c r="AL14" s="20"/>
      <c r="AM14" s="20"/>
      <c r="AN14" s="29" t="s">
        <v>29</v>
      </c>
      <c r="AO14" s="20"/>
      <c r="AP14" s="20"/>
      <c r="AQ14" s="20"/>
      <c r="AR14" s="18"/>
      <c r="BE14" s="378"/>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78"/>
      <c r="BS15" s="15" t="s">
        <v>4</v>
      </c>
    </row>
    <row r="16" spans="2:71" s="1" customFormat="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26</v>
      </c>
      <c r="AL16" s="20"/>
      <c r="AM16" s="20"/>
      <c r="AN16" s="25" t="s">
        <v>19</v>
      </c>
      <c r="AO16" s="20"/>
      <c r="AP16" s="20"/>
      <c r="AQ16" s="20"/>
      <c r="AR16" s="18"/>
      <c r="BE16" s="378"/>
      <c r="BS16" s="15" t="s">
        <v>4</v>
      </c>
    </row>
    <row r="17" spans="2:71" s="1" customFormat="1" ht="18.4" customHeight="1">
      <c r="B17" s="19"/>
      <c r="C17" s="20"/>
      <c r="D17" s="20"/>
      <c r="E17" s="25" t="s">
        <v>22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19</v>
      </c>
      <c r="AO17" s="20"/>
      <c r="AP17" s="20"/>
      <c r="AQ17" s="20"/>
      <c r="AR17" s="18"/>
      <c r="BE17" s="378"/>
      <c r="BS17" s="15" t="s">
        <v>31</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78"/>
      <c r="BS18" s="15" t="s">
        <v>6</v>
      </c>
    </row>
    <row r="19" spans="2:71" s="1" customFormat="1" ht="12" customHeight="1">
      <c r="B19" s="19"/>
      <c r="C19" s="20"/>
      <c r="D19" s="27" t="s">
        <v>32</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26</v>
      </c>
      <c r="AL19" s="20"/>
      <c r="AM19" s="20"/>
      <c r="AN19" s="25" t="s">
        <v>19</v>
      </c>
      <c r="AO19" s="20"/>
      <c r="AP19" s="20"/>
      <c r="AQ19" s="20"/>
      <c r="AR19" s="18"/>
      <c r="BE19" s="378"/>
      <c r="BS19" s="15" t="s">
        <v>6</v>
      </c>
    </row>
    <row r="20" spans="2:71" s="1" customFormat="1" ht="18.4" customHeight="1">
      <c r="B20" s="19"/>
      <c r="C20" s="20"/>
      <c r="D20" s="20"/>
      <c r="E20" s="25" t="s">
        <v>22</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19</v>
      </c>
      <c r="AO20" s="20"/>
      <c r="AP20" s="20"/>
      <c r="AQ20" s="20"/>
      <c r="AR20" s="18"/>
      <c r="BE20" s="378"/>
      <c r="BS20" s="15" t="s">
        <v>4</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78"/>
    </row>
    <row r="22" spans="2:57" s="1" customFormat="1" ht="12" customHeight="1">
      <c r="B22" s="19"/>
      <c r="C22" s="20"/>
      <c r="D22" s="27" t="s">
        <v>33</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78"/>
    </row>
    <row r="23" spans="2:57" s="1" customFormat="1" ht="47.25" customHeight="1">
      <c r="B23" s="19"/>
      <c r="C23" s="20"/>
      <c r="D23" s="20"/>
      <c r="E23" s="385" t="s">
        <v>34</v>
      </c>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20"/>
      <c r="AP23" s="20"/>
      <c r="AQ23" s="20"/>
      <c r="AR23" s="18"/>
      <c r="BE23" s="378"/>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78"/>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78"/>
    </row>
    <row r="26" spans="1:57" s="2" customFormat="1" ht="25.9" customHeight="1">
      <c r="A26" s="32"/>
      <c r="B26" s="33"/>
      <c r="C26" s="34"/>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9">
        <f>ROUND(AG54,2)</f>
        <v>0</v>
      </c>
      <c r="AL26" s="370"/>
      <c r="AM26" s="370"/>
      <c r="AN26" s="370"/>
      <c r="AO26" s="370"/>
      <c r="AP26" s="34"/>
      <c r="AQ26" s="34"/>
      <c r="AR26" s="37"/>
      <c r="BE26" s="378"/>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78"/>
    </row>
    <row r="28" spans="1:57" s="2" customFormat="1" ht="12.75">
      <c r="A28" s="32"/>
      <c r="B28" s="33"/>
      <c r="C28" s="34"/>
      <c r="D28" s="34"/>
      <c r="E28" s="34"/>
      <c r="F28" s="34"/>
      <c r="G28" s="34"/>
      <c r="H28" s="34"/>
      <c r="I28" s="34"/>
      <c r="J28" s="34"/>
      <c r="K28" s="34"/>
      <c r="L28" s="371" t="s">
        <v>36</v>
      </c>
      <c r="M28" s="371"/>
      <c r="N28" s="371"/>
      <c r="O28" s="371"/>
      <c r="P28" s="371"/>
      <c r="Q28" s="34"/>
      <c r="R28" s="34"/>
      <c r="S28" s="34"/>
      <c r="T28" s="34"/>
      <c r="U28" s="34"/>
      <c r="V28" s="34"/>
      <c r="W28" s="371" t="s">
        <v>37</v>
      </c>
      <c r="X28" s="371"/>
      <c r="Y28" s="371"/>
      <c r="Z28" s="371"/>
      <c r="AA28" s="371"/>
      <c r="AB28" s="371"/>
      <c r="AC28" s="371"/>
      <c r="AD28" s="371"/>
      <c r="AE28" s="371"/>
      <c r="AF28" s="34"/>
      <c r="AG28" s="34"/>
      <c r="AH28" s="34"/>
      <c r="AI28" s="34"/>
      <c r="AJ28" s="34"/>
      <c r="AK28" s="371" t="s">
        <v>38</v>
      </c>
      <c r="AL28" s="371"/>
      <c r="AM28" s="371"/>
      <c r="AN28" s="371"/>
      <c r="AO28" s="371"/>
      <c r="AP28" s="34"/>
      <c r="AQ28" s="34"/>
      <c r="AR28" s="37"/>
      <c r="BE28" s="378"/>
    </row>
    <row r="29" spans="2:57" s="3" customFormat="1" ht="14.45" customHeight="1">
      <c r="B29" s="38"/>
      <c r="C29" s="39"/>
      <c r="D29" s="27" t="s">
        <v>39</v>
      </c>
      <c r="E29" s="39"/>
      <c r="F29" s="27" t="s">
        <v>40</v>
      </c>
      <c r="G29" s="39"/>
      <c r="H29" s="39"/>
      <c r="I29" s="39"/>
      <c r="J29" s="39"/>
      <c r="K29" s="39"/>
      <c r="L29" s="365">
        <v>0.21</v>
      </c>
      <c r="M29" s="364"/>
      <c r="N29" s="364"/>
      <c r="O29" s="364"/>
      <c r="P29" s="364"/>
      <c r="Q29" s="39"/>
      <c r="R29" s="39"/>
      <c r="S29" s="39"/>
      <c r="T29" s="39"/>
      <c r="U29" s="39"/>
      <c r="V29" s="39"/>
      <c r="W29" s="363">
        <f>ROUND(AZ54,2)</f>
        <v>0</v>
      </c>
      <c r="X29" s="364"/>
      <c r="Y29" s="364"/>
      <c r="Z29" s="364"/>
      <c r="AA29" s="364"/>
      <c r="AB29" s="364"/>
      <c r="AC29" s="364"/>
      <c r="AD29" s="364"/>
      <c r="AE29" s="364"/>
      <c r="AF29" s="39"/>
      <c r="AG29" s="39"/>
      <c r="AH29" s="39"/>
      <c r="AI29" s="39"/>
      <c r="AJ29" s="39"/>
      <c r="AK29" s="363">
        <f>ROUND(AV54,2)</f>
        <v>0</v>
      </c>
      <c r="AL29" s="364"/>
      <c r="AM29" s="364"/>
      <c r="AN29" s="364"/>
      <c r="AO29" s="364"/>
      <c r="AP29" s="39"/>
      <c r="AQ29" s="39"/>
      <c r="AR29" s="40"/>
      <c r="BE29" s="379"/>
    </row>
    <row r="30" spans="2:57" s="3" customFormat="1" ht="14.45" customHeight="1">
      <c r="B30" s="38"/>
      <c r="C30" s="39"/>
      <c r="D30" s="39"/>
      <c r="E30" s="39"/>
      <c r="F30" s="27" t="s">
        <v>41</v>
      </c>
      <c r="G30" s="39"/>
      <c r="H30" s="39"/>
      <c r="I30" s="39"/>
      <c r="J30" s="39"/>
      <c r="K30" s="39"/>
      <c r="L30" s="365">
        <v>0.15</v>
      </c>
      <c r="M30" s="364"/>
      <c r="N30" s="364"/>
      <c r="O30" s="364"/>
      <c r="P30" s="364"/>
      <c r="Q30" s="39"/>
      <c r="R30" s="39"/>
      <c r="S30" s="39"/>
      <c r="T30" s="39"/>
      <c r="U30" s="39"/>
      <c r="V30" s="39"/>
      <c r="W30" s="363">
        <f>ROUND(BA54,2)</f>
        <v>0</v>
      </c>
      <c r="X30" s="364"/>
      <c r="Y30" s="364"/>
      <c r="Z30" s="364"/>
      <c r="AA30" s="364"/>
      <c r="AB30" s="364"/>
      <c r="AC30" s="364"/>
      <c r="AD30" s="364"/>
      <c r="AE30" s="364"/>
      <c r="AF30" s="39"/>
      <c r="AG30" s="39"/>
      <c r="AH30" s="39"/>
      <c r="AI30" s="39"/>
      <c r="AJ30" s="39"/>
      <c r="AK30" s="363">
        <f>ROUND(AW54,2)</f>
        <v>0</v>
      </c>
      <c r="AL30" s="364"/>
      <c r="AM30" s="364"/>
      <c r="AN30" s="364"/>
      <c r="AO30" s="364"/>
      <c r="AP30" s="39"/>
      <c r="AQ30" s="39"/>
      <c r="AR30" s="40"/>
      <c r="BE30" s="379"/>
    </row>
    <row r="31" spans="2:57" s="3" customFormat="1" ht="14.45" customHeight="1" hidden="1">
      <c r="B31" s="38"/>
      <c r="C31" s="39"/>
      <c r="D31" s="39"/>
      <c r="E31" s="39"/>
      <c r="F31" s="27" t="s">
        <v>42</v>
      </c>
      <c r="G31" s="39"/>
      <c r="H31" s="39"/>
      <c r="I31" s="39"/>
      <c r="J31" s="39"/>
      <c r="K31" s="39"/>
      <c r="L31" s="365">
        <v>0.21</v>
      </c>
      <c r="M31" s="364"/>
      <c r="N31" s="364"/>
      <c r="O31" s="364"/>
      <c r="P31" s="364"/>
      <c r="Q31" s="39"/>
      <c r="R31" s="39"/>
      <c r="S31" s="39"/>
      <c r="T31" s="39"/>
      <c r="U31" s="39"/>
      <c r="V31" s="39"/>
      <c r="W31" s="363">
        <f>ROUND(BB54,2)</f>
        <v>0</v>
      </c>
      <c r="X31" s="364"/>
      <c r="Y31" s="364"/>
      <c r="Z31" s="364"/>
      <c r="AA31" s="364"/>
      <c r="AB31" s="364"/>
      <c r="AC31" s="364"/>
      <c r="AD31" s="364"/>
      <c r="AE31" s="364"/>
      <c r="AF31" s="39"/>
      <c r="AG31" s="39"/>
      <c r="AH31" s="39"/>
      <c r="AI31" s="39"/>
      <c r="AJ31" s="39"/>
      <c r="AK31" s="363">
        <v>0</v>
      </c>
      <c r="AL31" s="364"/>
      <c r="AM31" s="364"/>
      <c r="AN31" s="364"/>
      <c r="AO31" s="364"/>
      <c r="AP31" s="39"/>
      <c r="AQ31" s="39"/>
      <c r="AR31" s="40"/>
      <c r="BE31" s="379"/>
    </row>
    <row r="32" spans="2:57" s="3" customFormat="1" ht="14.45" customHeight="1" hidden="1">
      <c r="B32" s="38"/>
      <c r="C32" s="39"/>
      <c r="D32" s="39"/>
      <c r="E32" s="39"/>
      <c r="F32" s="27" t="s">
        <v>43</v>
      </c>
      <c r="G32" s="39"/>
      <c r="H32" s="39"/>
      <c r="I32" s="39"/>
      <c r="J32" s="39"/>
      <c r="K32" s="39"/>
      <c r="L32" s="365">
        <v>0.15</v>
      </c>
      <c r="M32" s="364"/>
      <c r="N32" s="364"/>
      <c r="O32" s="364"/>
      <c r="P32" s="364"/>
      <c r="Q32" s="39"/>
      <c r="R32" s="39"/>
      <c r="S32" s="39"/>
      <c r="T32" s="39"/>
      <c r="U32" s="39"/>
      <c r="V32" s="39"/>
      <c r="W32" s="363">
        <f>ROUND(BC54,2)</f>
        <v>0</v>
      </c>
      <c r="X32" s="364"/>
      <c r="Y32" s="364"/>
      <c r="Z32" s="364"/>
      <c r="AA32" s="364"/>
      <c r="AB32" s="364"/>
      <c r="AC32" s="364"/>
      <c r="AD32" s="364"/>
      <c r="AE32" s="364"/>
      <c r="AF32" s="39"/>
      <c r="AG32" s="39"/>
      <c r="AH32" s="39"/>
      <c r="AI32" s="39"/>
      <c r="AJ32" s="39"/>
      <c r="AK32" s="363">
        <v>0</v>
      </c>
      <c r="AL32" s="364"/>
      <c r="AM32" s="364"/>
      <c r="AN32" s="364"/>
      <c r="AO32" s="364"/>
      <c r="AP32" s="39"/>
      <c r="AQ32" s="39"/>
      <c r="AR32" s="40"/>
      <c r="BE32" s="379"/>
    </row>
    <row r="33" spans="2:44" s="3" customFormat="1" ht="14.45" customHeight="1" hidden="1">
      <c r="B33" s="38"/>
      <c r="C33" s="39"/>
      <c r="D33" s="39"/>
      <c r="E33" s="39"/>
      <c r="F33" s="27" t="s">
        <v>44</v>
      </c>
      <c r="G33" s="39"/>
      <c r="H33" s="39"/>
      <c r="I33" s="39"/>
      <c r="J33" s="39"/>
      <c r="K33" s="39"/>
      <c r="L33" s="365">
        <v>0</v>
      </c>
      <c r="M33" s="364"/>
      <c r="N33" s="364"/>
      <c r="O33" s="364"/>
      <c r="P33" s="364"/>
      <c r="Q33" s="39"/>
      <c r="R33" s="39"/>
      <c r="S33" s="39"/>
      <c r="T33" s="39"/>
      <c r="U33" s="39"/>
      <c r="V33" s="39"/>
      <c r="W33" s="363">
        <f>ROUND(BD54,2)</f>
        <v>0</v>
      </c>
      <c r="X33" s="364"/>
      <c r="Y33" s="364"/>
      <c r="Z33" s="364"/>
      <c r="AA33" s="364"/>
      <c r="AB33" s="364"/>
      <c r="AC33" s="364"/>
      <c r="AD33" s="364"/>
      <c r="AE33" s="364"/>
      <c r="AF33" s="39"/>
      <c r="AG33" s="39"/>
      <c r="AH33" s="39"/>
      <c r="AI33" s="39"/>
      <c r="AJ33" s="39"/>
      <c r="AK33" s="363">
        <v>0</v>
      </c>
      <c r="AL33" s="364"/>
      <c r="AM33" s="364"/>
      <c r="AN33" s="364"/>
      <c r="AO33" s="364"/>
      <c r="AP33" s="39"/>
      <c r="AQ33" s="39"/>
      <c r="AR33" s="40"/>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32"/>
    </row>
    <row r="35" spans="1:57" s="2" customFormat="1" ht="25.9" customHeight="1">
      <c r="A35" s="32"/>
      <c r="B35" s="33"/>
      <c r="C35" s="41"/>
      <c r="D35" s="42" t="s">
        <v>45</v>
      </c>
      <c r="E35" s="43"/>
      <c r="F35" s="43"/>
      <c r="G35" s="43"/>
      <c r="H35" s="43"/>
      <c r="I35" s="43"/>
      <c r="J35" s="43"/>
      <c r="K35" s="43"/>
      <c r="L35" s="43"/>
      <c r="M35" s="43"/>
      <c r="N35" s="43"/>
      <c r="O35" s="43"/>
      <c r="P35" s="43"/>
      <c r="Q35" s="43"/>
      <c r="R35" s="43"/>
      <c r="S35" s="43"/>
      <c r="T35" s="44" t="s">
        <v>46</v>
      </c>
      <c r="U35" s="43"/>
      <c r="V35" s="43"/>
      <c r="W35" s="43"/>
      <c r="X35" s="376" t="s">
        <v>47</v>
      </c>
      <c r="Y35" s="374"/>
      <c r="Z35" s="374"/>
      <c r="AA35" s="374"/>
      <c r="AB35" s="374"/>
      <c r="AC35" s="43"/>
      <c r="AD35" s="43"/>
      <c r="AE35" s="43"/>
      <c r="AF35" s="43"/>
      <c r="AG35" s="43"/>
      <c r="AH35" s="43"/>
      <c r="AI35" s="43"/>
      <c r="AJ35" s="43"/>
      <c r="AK35" s="373">
        <f>SUM(AK26:AK33)</f>
        <v>0</v>
      </c>
      <c r="AL35" s="374"/>
      <c r="AM35" s="374"/>
      <c r="AN35" s="374"/>
      <c r="AO35" s="375"/>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6.95" customHeight="1">
      <c r="A37" s="3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c r="BE37" s="32"/>
    </row>
    <row r="41" spans="1:57" s="2" customFormat="1" ht="6.95" customHeight="1">
      <c r="A41" s="32"/>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c r="BE41" s="32"/>
    </row>
    <row r="42" spans="1:57" s="2" customFormat="1" ht="24.95" customHeight="1">
      <c r="A42" s="32"/>
      <c r="B42" s="33"/>
      <c r="C42" s="21" t="s">
        <v>48</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c r="BE42" s="32"/>
    </row>
    <row r="43" spans="1:57" s="2" customFormat="1" ht="6.95" customHeight="1">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c r="BE43" s="32"/>
    </row>
    <row r="44" spans="2:44" s="4" customFormat="1" ht="12" customHeight="1">
      <c r="B44" s="49"/>
      <c r="C44" s="27" t="s">
        <v>13</v>
      </c>
      <c r="D44" s="50"/>
      <c r="E44" s="50"/>
      <c r="F44" s="50"/>
      <c r="G44" s="50"/>
      <c r="H44" s="50"/>
      <c r="I44" s="50"/>
      <c r="J44" s="50"/>
      <c r="K44" s="50"/>
      <c r="L44" s="50" t="str">
        <f>K5</f>
        <v>T06</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5" customFormat="1" ht="36.95" customHeight="1">
      <c r="B45" s="52"/>
      <c r="C45" s="53" t="s">
        <v>16</v>
      </c>
      <c r="D45" s="54"/>
      <c r="E45" s="54"/>
      <c r="F45" s="54"/>
      <c r="G45" s="54"/>
      <c r="H45" s="54"/>
      <c r="I45" s="54"/>
      <c r="J45" s="54"/>
      <c r="K45" s="54"/>
      <c r="L45" s="366" t="str">
        <f>K6</f>
        <v>Rekonstrukce kuchyně ZŠ Chomutov, Zahradní 5265</v>
      </c>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54"/>
      <c r="AQ45" s="54"/>
      <c r="AR45" s="55"/>
    </row>
    <row r="46" spans="1:57" s="2" customFormat="1" ht="6.95" customHeight="1">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c r="BE46" s="32"/>
    </row>
    <row r="47" spans="1:57" s="2" customFormat="1" ht="12" customHeight="1">
      <c r="A47" s="32"/>
      <c r="B47" s="33"/>
      <c r="C47" s="27" t="s">
        <v>21</v>
      </c>
      <c r="D47" s="34"/>
      <c r="E47" s="34"/>
      <c r="F47" s="34"/>
      <c r="G47" s="34"/>
      <c r="H47" s="34"/>
      <c r="I47" s="34"/>
      <c r="J47" s="34"/>
      <c r="K47" s="34"/>
      <c r="L47" s="56"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7" t="s">
        <v>23</v>
      </c>
      <c r="AJ47" s="34"/>
      <c r="AK47" s="34"/>
      <c r="AL47" s="34"/>
      <c r="AM47" s="368" t="str">
        <f>IF(AN8="","",AN8)</f>
        <v>22. 4. 2022</v>
      </c>
      <c r="AN47" s="368"/>
      <c r="AO47" s="34"/>
      <c r="AP47" s="34"/>
      <c r="AQ47" s="34"/>
      <c r="AR47" s="37"/>
      <c r="BE47" s="32"/>
    </row>
    <row r="48" spans="1:57" s="2" customFormat="1" ht="6.9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c r="BE48" s="32"/>
    </row>
    <row r="49" spans="1:57" s="2" customFormat="1" ht="15.2" customHeight="1">
      <c r="A49" s="32"/>
      <c r="B49" s="33"/>
      <c r="C49" s="27" t="s">
        <v>25</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7" t="s">
        <v>30</v>
      </c>
      <c r="AJ49" s="34"/>
      <c r="AK49" s="34"/>
      <c r="AL49" s="34"/>
      <c r="AM49" s="352" t="str">
        <f>IF(E17="","",E17)</f>
        <v xml:space="preserve"> </v>
      </c>
      <c r="AN49" s="353"/>
      <c r="AO49" s="353"/>
      <c r="AP49" s="353"/>
      <c r="AQ49" s="34"/>
      <c r="AR49" s="37"/>
      <c r="AS49" s="346" t="s">
        <v>49</v>
      </c>
      <c r="AT49" s="347"/>
      <c r="AU49" s="58"/>
      <c r="AV49" s="58"/>
      <c r="AW49" s="58"/>
      <c r="AX49" s="58"/>
      <c r="AY49" s="58"/>
      <c r="AZ49" s="58"/>
      <c r="BA49" s="58"/>
      <c r="BB49" s="58"/>
      <c r="BC49" s="58"/>
      <c r="BD49" s="59"/>
      <c r="BE49" s="32"/>
    </row>
    <row r="50" spans="1:57" s="2" customFormat="1" ht="15.2" customHeight="1">
      <c r="A50" s="32"/>
      <c r="B50" s="33"/>
      <c r="C50" s="27" t="s">
        <v>28</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7" t="s">
        <v>32</v>
      </c>
      <c r="AJ50" s="34"/>
      <c r="AK50" s="34"/>
      <c r="AL50" s="34"/>
      <c r="AM50" s="352" t="str">
        <f>IF(E20="","",E20)</f>
        <v xml:space="preserve"> </v>
      </c>
      <c r="AN50" s="353"/>
      <c r="AO50" s="353"/>
      <c r="AP50" s="353"/>
      <c r="AQ50" s="34"/>
      <c r="AR50" s="37"/>
      <c r="AS50" s="348"/>
      <c r="AT50" s="349"/>
      <c r="AU50" s="60"/>
      <c r="AV50" s="60"/>
      <c r="AW50" s="60"/>
      <c r="AX50" s="60"/>
      <c r="AY50" s="60"/>
      <c r="AZ50" s="60"/>
      <c r="BA50" s="60"/>
      <c r="BB50" s="60"/>
      <c r="BC50" s="60"/>
      <c r="BD50" s="61"/>
      <c r="BE50" s="32"/>
    </row>
    <row r="51" spans="1:57" s="2" customFormat="1" ht="10.9" customHeight="1">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50"/>
      <c r="AT51" s="351"/>
      <c r="AU51" s="62"/>
      <c r="AV51" s="62"/>
      <c r="AW51" s="62"/>
      <c r="AX51" s="62"/>
      <c r="AY51" s="62"/>
      <c r="AZ51" s="62"/>
      <c r="BA51" s="62"/>
      <c r="BB51" s="62"/>
      <c r="BC51" s="62"/>
      <c r="BD51" s="63"/>
      <c r="BE51" s="32"/>
    </row>
    <row r="52" spans="1:57" s="2" customFormat="1" ht="29.25" customHeight="1">
      <c r="A52" s="32"/>
      <c r="B52" s="33"/>
      <c r="C52" s="354" t="s">
        <v>50</v>
      </c>
      <c r="D52" s="355"/>
      <c r="E52" s="355"/>
      <c r="F52" s="355"/>
      <c r="G52" s="355"/>
      <c r="H52" s="64"/>
      <c r="I52" s="357" t="s">
        <v>51</v>
      </c>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t="s">
        <v>52</v>
      </c>
      <c r="AH52" s="355"/>
      <c r="AI52" s="355"/>
      <c r="AJ52" s="355"/>
      <c r="AK52" s="355"/>
      <c r="AL52" s="355"/>
      <c r="AM52" s="355"/>
      <c r="AN52" s="357" t="s">
        <v>53</v>
      </c>
      <c r="AO52" s="355"/>
      <c r="AP52" s="355"/>
      <c r="AQ52" s="65" t="s">
        <v>54</v>
      </c>
      <c r="AR52" s="37"/>
      <c r="AS52" s="66" t="s">
        <v>55</v>
      </c>
      <c r="AT52" s="67" t="s">
        <v>56</v>
      </c>
      <c r="AU52" s="67" t="s">
        <v>57</v>
      </c>
      <c r="AV52" s="67" t="s">
        <v>58</v>
      </c>
      <c r="AW52" s="67" t="s">
        <v>59</v>
      </c>
      <c r="AX52" s="67" t="s">
        <v>60</v>
      </c>
      <c r="AY52" s="67" t="s">
        <v>61</v>
      </c>
      <c r="AZ52" s="67" t="s">
        <v>62</v>
      </c>
      <c r="BA52" s="67" t="s">
        <v>63</v>
      </c>
      <c r="BB52" s="67" t="s">
        <v>64</v>
      </c>
      <c r="BC52" s="67" t="s">
        <v>65</v>
      </c>
      <c r="BD52" s="68" t="s">
        <v>66</v>
      </c>
      <c r="BE52" s="32"/>
    </row>
    <row r="53" spans="1:57" s="2" customFormat="1" ht="10.9" customHeight="1">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c r="BE53" s="32"/>
    </row>
    <row r="54" spans="2:90" s="6" customFormat="1" ht="32.45" customHeight="1">
      <c r="B54" s="72"/>
      <c r="C54" s="73" t="s">
        <v>67</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61">
        <f>ROUND(SUM(AG55:AG59),2)</f>
        <v>0</v>
      </c>
      <c r="AH54" s="361"/>
      <c r="AI54" s="361"/>
      <c r="AJ54" s="361"/>
      <c r="AK54" s="361"/>
      <c r="AL54" s="361"/>
      <c r="AM54" s="361"/>
      <c r="AN54" s="362">
        <f aca="true" t="shared" si="0" ref="AN54:AN59">SUM(AG54,AT54)</f>
        <v>0</v>
      </c>
      <c r="AO54" s="362"/>
      <c r="AP54" s="362"/>
      <c r="AQ54" s="76" t="s">
        <v>19</v>
      </c>
      <c r="AR54" s="77"/>
      <c r="AS54" s="78">
        <f>ROUND(SUM(AS55:AS59),2)</f>
        <v>0</v>
      </c>
      <c r="AT54" s="79">
        <f aca="true" t="shared" si="1" ref="AT54:AT59">ROUND(SUM(AV54:AW54),2)</f>
        <v>0</v>
      </c>
      <c r="AU54" s="80">
        <f>ROUND(SUM(AU55:AU59),5)</f>
        <v>0</v>
      </c>
      <c r="AV54" s="79">
        <f>ROUND(AZ54*L29,2)</f>
        <v>0</v>
      </c>
      <c r="AW54" s="79">
        <f>ROUND(BA54*L30,2)</f>
        <v>0</v>
      </c>
      <c r="AX54" s="79">
        <f>ROUND(BB54*L29,2)</f>
        <v>0</v>
      </c>
      <c r="AY54" s="79">
        <f>ROUND(BC54*L30,2)</f>
        <v>0</v>
      </c>
      <c r="AZ54" s="79">
        <f>ROUND(SUM(AZ55:AZ59),2)</f>
        <v>0</v>
      </c>
      <c r="BA54" s="79">
        <f>ROUND(SUM(BA55:BA59),2)</f>
        <v>0</v>
      </c>
      <c r="BB54" s="79">
        <f>ROUND(SUM(BB55:BB59),2)</f>
        <v>0</v>
      </c>
      <c r="BC54" s="79">
        <f>ROUND(SUM(BC55:BC59),2)</f>
        <v>0</v>
      </c>
      <c r="BD54" s="81">
        <f>ROUND(SUM(BD55:BD59),2)</f>
        <v>0</v>
      </c>
      <c r="BS54" s="82" t="s">
        <v>68</v>
      </c>
      <c r="BT54" s="82" t="s">
        <v>69</v>
      </c>
      <c r="BU54" s="83" t="s">
        <v>70</v>
      </c>
      <c r="BV54" s="82" t="s">
        <v>71</v>
      </c>
      <c r="BW54" s="82" t="s">
        <v>5</v>
      </c>
      <c r="BX54" s="82" t="s">
        <v>72</v>
      </c>
      <c r="CL54" s="82" t="s">
        <v>19</v>
      </c>
    </row>
    <row r="55" spans="1:91" s="7" customFormat="1" ht="16.5" customHeight="1">
      <c r="A55" s="84" t="s">
        <v>73</v>
      </c>
      <c r="B55" s="85"/>
      <c r="C55" s="86"/>
      <c r="D55" s="358" t="s">
        <v>74</v>
      </c>
      <c r="E55" s="358"/>
      <c r="F55" s="358"/>
      <c r="G55" s="358"/>
      <c r="H55" s="358"/>
      <c r="I55" s="87"/>
      <c r="J55" s="358" t="s">
        <v>75</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9">
        <f>'SO 01 - Stavební část'!J30</f>
        <v>0</v>
      </c>
      <c r="AH55" s="360"/>
      <c r="AI55" s="360"/>
      <c r="AJ55" s="360"/>
      <c r="AK55" s="360"/>
      <c r="AL55" s="360"/>
      <c r="AM55" s="360"/>
      <c r="AN55" s="359">
        <f t="shared" si="0"/>
        <v>0</v>
      </c>
      <c r="AO55" s="360"/>
      <c r="AP55" s="360"/>
      <c r="AQ55" s="88" t="s">
        <v>76</v>
      </c>
      <c r="AR55" s="89"/>
      <c r="AS55" s="90">
        <v>0</v>
      </c>
      <c r="AT55" s="91">
        <f t="shared" si="1"/>
        <v>0</v>
      </c>
      <c r="AU55" s="92">
        <f>'SO 01 - Stavební část'!P106</f>
        <v>0</v>
      </c>
      <c r="AV55" s="91">
        <f>'SO 01 - Stavební část'!J33</f>
        <v>0</v>
      </c>
      <c r="AW55" s="91">
        <f>'SO 01 - Stavební část'!J34</f>
        <v>0</v>
      </c>
      <c r="AX55" s="91">
        <f>'SO 01 - Stavební část'!J35</f>
        <v>0</v>
      </c>
      <c r="AY55" s="91">
        <f>'SO 01 - Stavební část'!J36</f>
        <v>0</v>
      </c>
      <c r="AZ55" s="91">
        <f>'SO 01 - Stavební část'!F33</f>
        <v>0</v>
      </c>
      <c r="BA55" s="91">
        <f>'SO 01 - Stavební část'!F34</f>
        <v>0</v>
      </c>
      <c r="BB55" s="91">
        <f>'SO 01 - Stavební část'!F35</f>
        <v>0</v>
      </c>
      <c r="BC55" s="91">
        <f>'SO 01 - Stavební část'!F36</f>
        <v>0</v>
      </c>
      <c r="BD55" s="93">
        <f>'SO 01 - Stavební část'!F37</f>
        <v>0</v>
      </c>
      <c r="BT55" s="94" t="s">
        <v>77</v>
      </c>
      <c r="BV55" s="94" t="s">
        <v>71</v>
      </c>
      <c r="BW55" s="94" t="s">
        <v>78</v>
      </c>
      <c r="BX55" s="94" t="s">
        <v>5</v>
      </c>
      <c r="CL55" s="94" t="s">
        <v>19</v>
      </c>
      <c r="CM55" s="94" t="s">
        <v>79</v>
      </c>
    </row>
    <row r="56" spans="1:91" s="7" customFormat="1" ht="16.5" customHeight="1">
      <c r="A56" s="84" t="s">
        <v>73</v>
      </c>
      <c r="B56" s="85"/>
      <c r="C56" s="86"/>
      <c r="D56" s="358" t="s">
        <v>80</v>
      </c>
      <c r="E56" s="358"/>
      <c r="F56" s="358"/>
      <c r="G56" s="358"/>
      <c r="H56" s="358"/>
      <c r="I56" s="87"/>
      <c r="J56" s="358" t="s">
        <v>81</v>
      </c>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f>'SO 02 - Elektroinstalace'!J30</f>
        <v>0</v>
      </c>
      <c r="AH56" s="360"/>
      <c r="AI56" s="360"/>
      <c r="AJ56" s="360"/>
      <c r="AK56" s="360"/>
      <c r="AL56" s="360"/>
      <c r="AM56" s="360"/>
      <c r="AN56" s="359">
        <f t="shared" si="0"/>
        <v>0</v>
      </c>
      <c r="AO56" s="360"/>
      <c r="AP56" s="360"/>
      <c r="AQ56" s="88" t="s">
        <v>76</v>
      </c>
      <c r="AR56" s="89"/>
      <c r="AS56" s="90">
        <v>0</v>
      </c>
      <c r="AT56" s="91">
        <f t="shared" si="1"/>
        <v>0</v>
      </c>
      <c r="AU56" s="92">
        <f>'SO 02 - Elektroinstalace'!P91</f>
        <v>0</v>
      </c>
      <c r="AV56" s="91">
        <f>'SO 02 - Elektroinstalace'!J33</f>
        <v>0</v>
      </c>
      <c r="AW56" s="91">
        <f>'SO 02 - Elektroinstalace'!J34</f>
        <v>0</v>
      </c>
      <c r="AX56" s="91">
        <f>'SO 02 - Elektroinstalace'!J35</f>
        <v>0</v>
      </c>
      <c r="AY56" s="91">
        <f>'SO 02 - Elektroinstalace'!J36</f>
        <v>0</v>
      </c>
      <c r="AZ56" s="91">
        <f>'SO 02 - Elektroinstalace'!F33</f>
        <v>0</v>
      </c>
      <c r="BA56" s="91">
        <f>'SO 02 - Elektroinstalace'!F34</f>
        <v>0</v>
      </c>
      <c r="BB56" s="91">
        <f>'SO 02 - Elektroinstalace'!F35</f>
        <v>0</v>
      </c>
      <c r="BC56" s="91">
        <f>'SO 02 - Elektroinstalace'!F36</f>
        <v>0</v>
      </c>
      <c r="BD56" s="93">
        <f>'SO 02 - Elektroinstalace'!F37</f>
        <v>0</v>
      </c>
      <c r="BT56" s="94" t="s">
        <v>77</v>
      </c>
      <c r="BV56" s="94" t="s">
        <v>71</v>
      </c>
      <c r="BW56" s="94" t="s">
        <v>82</v>
      </c>
      <c r="BX56" s="94" t="s">
        <v>5</v>
      </c>
      <c r="CL56" s="94" t="s">
        <v>19</v>
      </c>
      <c r="CM56" s="94" t="s">
        <v>79</v>
      </c>
    </row>
    <row r="57" spans="1:91" s="7" customFormat="1" ht="16.5" customHeight="1">
      <c r="A57" s="84" t="s">
        <v>73</v>
      </c>
      <c r="B57" s="85"/>
      <c r="C57" s="86"/>
      <c r="D57" s="358" t="s">
        <v>83</v>
      </c>
      <c r="E57" s="358"/>
      <c r="F57" s="358"/>
      <c r="G57" s="358"/>
      <c r="H57" s="358"/>
      <c r="I57" s="87"/>
      <c r="J57" s="358" t="s">
        <v>84</v>
      </c>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9">
        <f>'SO 03 - VZT'!J30</f>
        <v>0</v>
      </c>
      <c r="AH57" s="360"/>
      <c r="AI57" s="360"/>
      <c r="AJ57" s="360"/>
      <c r="AK57" s="360"/>
      <c r="AL57" s="360"/>
      <c r="AM57" s="360"/>
      <c r="AN57" s="359">
        <f t="shared" si="0"/>
        <v>0</v>
      </c>
      <c r="AO57" s="360"/>
      <c r="AP57" s="360"/>
      <c r="AQ57" s="88" t="s">
        <v>76</v>
      </c>
      <c r="AR57" s="89"/>
      <c r="AS57" s="90">
        <v>0</v>
      </c>
      <c r="AT57" s="91">
        <f t="shared" si="1"/>
        <v>0</v>
      </c>
      <c r="AU57" s="92">
        <f>'SO 03 - VZT'!P83</f>
        <v>0</v>
      </c>
      <c r="AV57" s="91">
        <f>'SO 03 - VZT'!J33</f>
        <v>0</v>
      </c>
      <c r="AW57" s="91">
        <f>'SO 03 - VZT'!J34</f>
        <v>0</v>
      </c>
      <c r="AX57" s="91">
        <f>'SO 03 - VZT'!J35</f>
        <v>0</v>
      </c>
      <c r="AY57" s="91">
        <f>'SO 03 - VZT'!J36</f>
        <v>0</v>
      </c>
      <c r="AZ57" s="91">
        <f>'SO 03 - VZT'!F33</f>
        <v>0</v>
      </c>
      <c r="BA57" s="91">
        <f>'SO 03 - VZT'!F34</f>
        <v>0</v>
      </c>
      <c r="BB57" s="91">
        <f>'SO 03 - VZT'!F35</f>
        <v>0</v>
      </c>
      <c r="BC57" s="91">
        <f>'SO 03 - VZT'!F36</f>
        <v>0</v>
      </c>
      <c r="BD57" s="93">
        <f>'SO 03 - VZT'!F37</f>
        <v>0</v>
      </c>
      <c r="BT57" s="94" t="s">
        <v>77</v>
      </c>
      <c r="BV57" s="94" t="s">
        <v>71</v>
      </c>
      <c r="BW57" s="94" t="s">
        <v>85</v>
      </c>
      <c r="BX57" s="94" t="s">
        <v>5</v>
      </c>
      <c r="CL57" s="94" t="s">
        <v>19</v>
      </c>
      <c r="CM57" s="94" t="s">
        <v>79</v>
      </c>
    </row>
    <row r="58" spans="1:91" s="7" customFormat="1" ht="16.5" customHeight="1">
      <c r="A58" s="84" t="s">
        <v>73</v>
      </c>
      <c r="B58" s="85"/>
      <c r="C58" s="86"/>
      <c r="D58" s="358" t="s">
        <v>86</v>
      </c>
      <c r="E58" s="358"/>
      <c r="F58" s="358"/>
      <c r="G58" s="358"/>
      <c r="H58" s="358"/>
      <c r="I58" s="87"/>
      <c r="J58" s="358" t="s">
        <v>87</v>
      </c>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9">
        <f>'SO 04 - ZTI'!J30</f>
        <v>0</v>
      </c>
      <c r="AH58" s="360"/>
      <c r="AI58" s="360"/>
      <c r="AJ58" s="360"/>
      <c r="AK58" s="360"/>
      <c r="AL58" s="360"/>
      <c r="AM58" s="360"/>
      <c r="AN58" s="359">
        <f t="shared" si="0"/>
        <v>0</v>
      </c>
      <c r="AO58" s="360"/>
      <c r="AP58" s="360"/>
      <c r="AQ58" s="88" t="s">
        <v>76</v>
      </c>
      <c r="AR58" s="89"/>
      <c r="AS58" s="90">
        <v>0</v>
      </c>
      <c r="AT58" s="91">
        <f t="shared" si="1"/>
        <v>0</v>
      </c>
      <c r="AU58" s="92">
        <f>'SO 04 - ZTI'!P94</f>
        <v>0</v>
      </c>
      <c r="AV58" s="91">
        <f>'SO 04 - ZTI'!J33</f>
        <v>0</v>
      </c>
      <c r="AW58" s="91">
        <f>'SO 04 - ZTI'!J34</f>
        <v>0</v>
      </c>
      <c r="AX58" s="91">
        <f>'SO 04 - ZTI'!J35</f>
        <v>0</v>
      </c>
      <c r="AY58" s="91">
        <f>'SO 04 - ZTI'!J36</f>
        <v>0</v>
      </c>
      <c r="AZ58" s="91">
        <f>'SO 04 - ZTI'!F33</f>
        <v>0</v>
      </c>
      <c r="BA58" s="91">
        <f>'SO 04 - ZTI'!F34</f>
        <v>0</v>
      </c>
      <c r="BB58" s="91">
        <f>'SO 04 - ZTI'!F35</f>
        <v>0</v>
      </c>
      <c r="BC58" s="91">
        <f>'SO 04 - ZTI'!F36</f>
        <v>0</v>
      </c>
      <c r="BD58" s="93">
        <f>'SO 04 - ZTI'!F37</f>
        <v>0</v>
      </c>
      <c r="BT58" s="94" t="s">
        <v>77</v>
      </c>
      <c r="BV58" s="94" t="s">
        <v>71</v>
      </c>
      <c r="BW58" s="94" t="s">
        <v>88</v>
      </c>
      <c r="BX58" s="94" t="s">
        <v>5</v>
      </c>
      <c r="CL58" s="94" t="s">
        <v>19</v>
      </c>
      <c r="CM58" s="94" t="s">
        <v>79</v>
      </c>
    </row>
    <row r="59" spans="1:91" s="7" customFormat="1" ht="16.5" customHeight="1">
      <c r="A59" s="84" t="s">
        <v>73</v>
      </c>
      <c r="B59" s="85"/>
      <c r="C59" s="86"/>
      <c r="D59" s="358" t="s">
        <v>89</v>
      </c>
      <c r="E59" s="358"/>
      <c r="F59" s="358"/>
      <c r="G59" s="358"/>
      <c r="H59" s="358"/>
      <c r="I59" s="87"/>
      <c r="J59" s="358" t="s">
        <v>90</v>
      </c>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9">
        <f>'SO 05 - Gastrozařízení'!J30</f>
        <v>0</v>
      </c>
      <c r="AH59" s="360"/>
      <c r="AI59" s="360"/>
      <c r="AJ59" s="360"/>
      <c r="AK59" s="360"/>
      <c r="AL59" s="360"/>
      <c r="AM59" s="360"/>
      <c r="AN59" s="359">
        <f t="shared" si="0"/>
        <v>0</v>
      </c>
      <c r="AO59" s="360"/>
      <c r="AP59" s="360"/>
      <c r="AQ59" s="88" t="s">
        <v>76</v>
      </c>
      <c r="AR59" s="89"/>
      <c r="AS59" s="95">
        <v>0</v>
      </c>
      <c r="AT59" s="96">
        <f t="shared" si="1"/>
        <v>0</v>
      </c>
      <c r="AU59" s="97">
        <f>'SO 05 - Gastrozařízení'!P81</f>
        <v>0</v>
      </c>
      <c r="AV59" s="96">
        <f>'SO 05 - Gastrozařízení'!J33</f>
        <v>0</v>
      </c>
      <c r="AW59" s="96">
        <f>'SO 05 - Gastrozařízení'!J34</f>
        <v>0</v>
      </c>
      <c r="AX59" s="96">
        <f>'SO 05 - Gastrozařízení'!J35</f>
        <v>0</v>
      </c>
      <c r="AY59" s="96">
        <f>'SO 05 - Gastrozařízení'!J36</f>
        <v>0</v>
      </c>
      <c r="AZ59" s="96">
        <f>'SO 05 - Gastrozařízení'!F33</f>
        <v>0</v>
      </c>
      <c r="BA59" s="96">
        <f>'SO 05 - Gastrozařízení'!F34</f>
        <v>0</v>
      </c>
      <c r="BB59" s="96">
        <f>'SO 05 - Gastrozařízení'!F35</f>
        <v>0</v>
      </c>
      <c r="BC59" s="96">
        <f>'SO 05 - Gastrozařízení'!F36</f>
        <v>0</v>
      </c>
      <c r="BD59" s="98">
        <f>'SO 05 - Gastrozařízení'!F37</f>
        <v>0</v>
      </c>
      <c r="BT59" s="94" t="s">
        <v>77</v>
      </c>
      <c r="BV59" s="94" t="s">
        <v>71</v>
      </c>
      <c r="BW59" s="94" t="s">
        <v>91</v>
      </c>
      <c r="BX59" s="94" t="s">
        <v>5</v>
      </c>
      <c r="CL59" s="94" t="s">
        <v>19</v>
      </c>
      <c r="CM59" s="94" t="s">
        <v>79</v>
      </c>
    </row>
    <row r="60" spans="1:57" s="2" customFormat="1" ht="30" customHeight="1">
      <c r="A60" s="32"/>
      <c r="B60" s="33"/>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7"/>
      <c r="AS60" s="32"/>
      <c r="AT60" s="32"/>
      <c r="AU60" s="32"/>
      <c r="AV60" s="32"/>
      <c r="AW60" s="32"/>
      <c r="AX60" s="32"/>
      <c r="AY60" s="32"/>
      <c r="AZ60" s="32"/>
      <c r="BA60" s="32"/>
      <c r="BB60" s="32"/>
      <c r="BC60" s="32"/>
      <c r="BD60" s="32"/>
      <c r="BE60" s="32"/>
    </row>
    <row r="61" spans="1:57" s="2" customFormat="1" ht="6.95" customHeight="1">
      <c r="A61" s="3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37"/>
      <c r="AS61" s="32"/>
      <c r="AT61" s="32"/>
      <c r="AU61" s="32"/>
      <c r="AV61" s="32"/>
      <c r="AW61" s="32"/>
      <c r="AX61" s="32"/>
      <c r="AY61" s="32"/>
      <c r="AZ61" s="32"/>
      <c r="BA61" s="32"/>
      <c r="BB61" s="32"/>
      <c r="BC61" s="32"/>
      <c r="BD61" s="32"/>
      <c r="BE61" s="32"/>
    </row>
  </sheetData>
  <sheetProtection algorithmName="SHA-512" hashValue="2nvS+8oeaNwnaPCTaCsWMsYngUOTBssBuyQbFXsmOnnwMxtS25Mn4vQu5egkL+kRKrnUuiENKUO8n8JcfmDRcQ==" saltValue="edKZqBB+42/eXh0mCjxNbr86l5No90vV7KWKWc8EpiBwIjreN1Lu4LQ9m/oLyLwIjHTrp4XafZtni/ev7PvJk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J56:AF56"/>
    <mergeCell ref="L45:AO45"/>
    <mergeCell ref="AM47:AN47"/>
    <mergeCell ref="AM49:AP49"/>
    <mergeCell ref="D58:H58"/>
    <mergeCell ref="J58:AF58"/>
    <mergeCell ref="AN59:AP59"/>
    <mergeCell ref="AG59:AM59"/>
    <mergeCell ref="D59:H59"/>
    <mergeCell ref="J59:AF59"/>
    <mergeCell ref="D56:H56"/>
    <mergeCell ref="AG56:AM56"/>
    <mergeCell ref="AN56:AP56"/>
    <mergeCell ref="AN57:AP57"/>
    <mergeCell ref="D57:H57"/>
    <mergeCell ref="J57:AF57"/>
    <mergeCell ref="AG57:AM57"/>
    <mergeCell ref="D55:H55"/>
    <mergeCell ref="AG55:AM55"/>
    <mergeCell ref="J55:AF55"/>
    <mergeCell ref="AN55:AP55"/>
    <mergeCell ref="AG54:AM54"/>
    <mergeCell ref="AN54:AP54"/>
    <mergeCell ref="AS49:AT51"/>
    <mergeCell ref="AM50:AP50"/>
    <mergeCell ref="C52:G52"/>
    <mergeCell ref="AG52:AM52"/>
    <mergeCell ref="I52:AF52"/>
    <mergeCell ref="AN52:AP52"/>
  </mergeCells>
  <hyperlinks>
    <hyperlink ref="A55" location="'SO 01 - Stavební část'!C2" display="/"/>
    <hyperlink ref="A56" location="'SO 02 - Elektroinstalace'!C2" display="/"/>
    <hyperlink ref="A57" location="'SO 03 - VZT'!C2" display="/"/>
    <hyperlink ref="A58" location="'SO 04 - ZTI'!C2" display="/"/>
    <hyperlink ref="A59" location="'SO 05 - Gastrozaříz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2"/>
      <c r="M2" s="372"/>
      <c r="N2" s="372"/>
      <c r="O2" s="372"/>
      <c r="P2" s="372"/>
      <c r="Q2" s="372"/>
      <c r="R2" s="372"/>
      <c r="S2" s="372"/>
      <c r="T2" s="372"/>
      <c r="U2" s="372"/>
      <c r="V2" s="372"/>
      <c r="AT2" s="15" t="s">
        <v>78</v>
      </c>
    </row>
    <row r="3" spans="2:46" s="1" customFormat="1" ht="6.95" customHeight="1">
      <c r="B3" s="99"/>
      <c r="C3" s="100"/>
      <c r="D3" s="100"/>
      <c r="E3" s="100"/>
      <c r="F3" s="100"/>
      <c r="G3" s="100"/>
      <c r="H3" s="100"/>
      <c r="I3" s="100"/>
      <c r="J3" s="100"/>
      <c r="K3" s="100"/>
      <c r="L3" s="18"/>
      <c r="AT3" s="15" t="s">
        <v>79</v>
      </c>
    </row>
    <row r="4" spans="2:46" s="1" customFormat="1" ht="24.95" customHeight="1">
      <c r="B4" s="18"/>
      <c r="D4" s="101" t="s">
        <v>92</v>
      </c>
      <c r="L4" s="18"/>
      <c r="M4" s="102" t="s">
        <v>10</v>
      </c>
      <c r="AT4" s="15" t="s">
        <v>4</v>
      </c>
    </row>
    <row r="5" spans="2:12" s="1" customFormat="1" ht="6.95" customHeight="1">
      <c r="B5" s="18"/>
      <c r="L5" s="18"/>
    </row>
    <row r="6" spans="2:12" s="1" customFormat="1" ht="12" customHeight="1">
      <c r="B6" s="18"/>
      <c r="D6" s="103" t="s">
        <v>16</v>
      </c>
      <c r="L6" s="18"/>
    </row>
    <row r="7" spans="2:12" s="1" customFormat="1" ht="16.5" customHeight="1">
      <c r="B7" s="18"/>
      <c r="E7" s="389" t="str">
        <f>'Rekapitulace stavby'!K6</f>
        <v>Rekonstrukce kuchyně ZŠ Chomutov, Zahradní 5265</v>
      </c>
      <c r="F7" s="390"/>
      <c r="G7" s="390"/>
      <c r="H7" s="390"/>
      <c r="L7" s="18"/>
    </row>
    <row r="8" spans="1:31" s="2" customFormat="1" ht="12" customHeight="1">
      <c r="A8" s="32"/>
      <c r="B8" s="37"/>
      <c r="C8" s="32"/>
      <c r="D8" s="103" t="s">
        <v>93</v>
      </c>
      <c r="E8" s="32"/>
      <c r="F8" s="32"/>
      <c r="G8" s="32"/>
      <c r="H8" s="32"/>
      <c r="I8" s="32"/>
      <c r="J8" s="32"/>
      <c r="K8" s="32"/>
      <c r="L8" s="104"/>
      <c r="S8" s="32"/>
      <c r="T8" s="32"/>
      <c r="U8" s="32"/>
      <c r="V8" s="32"/>
      <c r="W8" s="32"/>
      <c r="X8" s="32"/>
      <c r="Y8" s="32"/>
      <c r="Z8" s="32"/>
      <c r="AA8" s="32"/>
      <c r="AB8" s="32"/>
      <c r="AC8" s="32"/>
      <c r="AD8" s="32"/>
      <c r="AE8" s="32"/>
    </row>
    <row r="9" spans="1:31" s="2" customFormat="1" ht="16.5" customHeight="1">
      <c r="A9" s="32"/>
      <c r="B9" s="37"/>
      <c r="C9" s="32"/>
      <c r="D9" s="32"/>
      <c r="E9" s="391" t="s">
        <v>94</v>
      </c>
      <c r="F9" s="392"/>
      <c r="G9" s="392"/>
      <c r="H9" s="392"/>
      <c r="I9" s="32"/>
      <c r="J9" s="32"/>
      <c r="K9" s="32"/>
      <c r="L9" s="104"/>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104"/>
      <c r="S10" s="32"/>
      <c r="T10" s="32"/>
      <c r="U10" s="32"/>
      <c r="V10" s="32"/>
      <c r="W10" s="32"/>
      <c r="X10" s="32"/>
      <c r="Y10" s="32"/>
      <c r="Z10" s="32"/>
      <c r="AA10" s="32"/>
      <c r="AB10" s="32"/>
      <c r="AC10" s="32"/>
      <c r="AD10" s="32"/>
      <c r="AE10" s="32"/>
    </row>
    <row r="11" spans="1:31" s="2" customFormat="1" ht="12" customHeight="1">
      <c r="A11" s="32"/>
      <c r="B11" s="37"/>
      <c r="C11" s="32"/>
      <c r="D11" s="103" t="s">
        <v>18</v>
      </c>
      <c r="E11" s="32"/>
      <c r="F11" s="105" t="s">
        <v>19</v>
      </c>
      <c r="G11" s="32"/>
      <c r="H11" s="32"/>
      <c r="I11" s="103" t="s">
        <v>20</v>
      </c>
      <c r="J11" s="105" t="s">
        <v>19</v>
      </c>
      <c r="K11" s="32"/>
      <c r="L11" s="104"/>
      <c r="S11" s="32"/>
      <c r="T11" s="32"/>
      <c r="U11" s="32"/>
      <c r="V11" s="32"/>
      <c r="W11" s="32"/>
      <c r="X11" s="32"/>
      <c r="Y11" s="32"/>
      <c r="Z11" s="32"/>
      <c r="AA11" s="32"/>
      <c r="AB11" s="32"/>
      <c r="AC11" s="32"/>
      <c r="AD11" s="32"/>
      <c r="AE11" s="32"/>
    </row>
    <row r="12" spans="1:31" s="2" customFormat="1" ht="12" customHeight="1">
      <c r="A12" s="32"/>
      <c r="B12" s="37"/>
      <c r="C12" s="32"/>
      <c r="D12" s="103" t="s">
        <v>21</v>
      </c>
      <c r="E12" s="32"/>
      <c r="F12" s="105" t="s">
        <v>22</v>
      </c>
      <c r="G12" s="32"/>
      <c r="H12" s="32"/>
      <c r="I12" s="103" t="s">
        <v>23</v>
      </c>
      <c r="J12" s="106" t="str">
        <f>'Rekapitulace stavby'!AN8</f>
        <v>22. 4. 2022</v>
      </c>
      <c r="K12" s="32"/>
      <c r="L12" s="104"/>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104"/>
      <c r="S13" s="32"/>
      <c r="T13" s="32"/>
      <c r="U13" s="32"/>
      <c r="V13" s="32"/>
      <c r="W13" s="32"/>
      <c r="X13" s="32"/>
      <c r="Y13" s="32"/>
      <c r="Z13" s="32"/>
      <c r="AA13" s="32"/>
      <c r="AB13" s="32"/>
      <c r="AC13" s="32"/>
      <c r="AD13" s="32"/>
      <c r="AE13" s="32"/>
    </row>
    <row r="14" spans="1:31" s="2" customFormat="1" ht="12" customHeight="1">
      <c r="A14" s="32"/>
      <c r="B14" s="37"/>
      <c r="C14" s="32"/>
      <c r="D14" s="103" t="s">
        <v>25</v>
      </c>
      <c r="E14" s="32"/>
      <c r="F14" s="32"/>
      <c r="G14" s="32"/>
      <c r="H14" s="32"/>
      <c r="I14" s="103" t="s">
        <v>26</v>
      </c>
      <c r="J14" s="105" t="s">
        <v>19</v>
      </c>
      <c r="K14" s="32"/>
      <c r="L14" s="104"/>
      <c r="S14" s="32"/>
      <c r="T14" s="32"/>
      <c r="U14" s="32"/>
      <c r="V14" s="32"/>
      <c r="W14" s="32"/>
      <c r="X14" s="32"/>
      <c r="Y14" s="32"/>
      <c r="Z14" s="32"/>
      <c r="AA14" s="32"/>
      <c r="AB14" s="32"/>
      <c r="AC14" s="32"/>
      <c r="AD14" s="32"/>
      <c r="AE14" s="32"/>
    </row>
    <row r="15" spans="1:31" s="2" customFormat="1" ht="18" customHeight="1">
      <c r="A15" s="32"/>
      <c r="B15" s="37"/>
      <c r="C15" s="32"/>
      <c r="D15" s="32"/>
      <c r="E15" s="105" t="s">
        <v>22</v>
      </c>
      <c r="F15" s="32"/>
      <c r="G15" s="32"/>
      <c r="H15" s="32"/>
      <c r="I15" s="103" t="s">
        <v>27</v>
      </c>
      <c r="J15" s="105" t="s">
        <v>19</v>
      </c>
      <c r="K15" s="32"/>
      <c r="L15" s="104"/>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104"/>
      <c r="S16" s="32"/>
      <c r="T16" s="32"/>
      <c r="U16" s="32"/>
      <c r="V16" s="32"/>
      <c r="W16" s="32"/>
      <c r="X16" s="32"/>
      <c r="Y16" s="32"/>
      <c r="Z16" s="32"/>
      <c r="AA16" s="32"/>
      <c r="AB16" s="32"/>
      <c r="AC16" s="32"/>
      <c r="AD16" s="32"/>
      <c r="AE16" s="32"/>
    </row>
    <row r="17" spans="1:31" s="2" customFormat="1" ht="12" customHeight="1">
      <c r="A17" s="32"/>
      <c r="B17" s="37"/>
      <c r="C17" s="32"/>
      <c r="D17" s="103" t="s">
        <v>28</v>
      </c>
      <c r="E17" s="32"/>
      <c r="F17" s="32"/>
      <c r="G17" s="32"/>
      <c r="H17" s="32"/>
      <c r="I17" s="103" t="s">
        <v>26</v>
      </c>
      <c r="J17" s="28" t="str">
        <f>'Rekapitulace stavby'!AN13</f>
        <v>Vyplň údaj</v>
      </c>
      <c r="K17" s="32"/>
      <c r="L17" s="104"/>
      <c r="S17" s="32"/>
      <c r="T17" s="32"/>
      <c r="U17" s="32"/>
      <c r="V17" s="32"/>
      <c r="W17" s="32"/>
      <c r="X17" s="32"/>
      <c r="Y17" s="32"/>
      <c r="Z17" s="32"/>
      <c r="AA17" s="32"/>
      <c r="AB17" s="32"/>
      <c r="AC17" s="32"/>
      <c r="AD17" s="32"/>
      <c r="AE17" s="32"/>
    </row>
    <row r="18" spans="1:31" s="2" customFormat="1" ht="18" customHeight="1">
      <c r="A18" s="32"/>
      <c r="B18" s="37"/>
      <c r="C18" s="32"/>
      <c r="D18" s="32"/>
      <c r="E18" s="393" t="str">
        <f>'Rekapitulace stavby'!E14</f>
        <v>Vyplň údaj</v>
      </c>
      <c r="F18" s="394"/>
      <c r="G18" s="394"/>
      <c r="H18" s="394"/>
      <c r="I18" s="103" t="s">
        <v>27</v>
      </c>
      <c r="J18" s="28" t="str">
        <f>'Rekapitulace stavby'!AN14</f>
        <v>Vyplň údaj</v>
      </c>
      <c r="K18" s="32"/>
      <c r="L18" s="104"/>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104"/>
      <c r="S19" s="32"/>
      <c r="T19" s="32"/>
      <c r="U19" s="32"/>
      <c r="V19" s="32"/>
      <c r="W19" s="32"/>
      <c r="X19" s="32"/>
      <c r="Y19" s="32"/>
      <c r="Z19" s="32"/>
      <c r="AA19" s="32"/>
      <c r="AB19" s="32"/>
      <c r="AC19" s="32"/>
      <c r="AD19" s="32"/>
      <c r="AE19" s="32"/>
    </row>
    <row r="20" spans="1:31" s="2" customFormat="1" ht="12" customHeight="1">
      <c r="A20" s="32"/>
      <c r="B20" s="37"/>
      <c r="C20" s="32"/>
      <c r="D20" s="103" t="s">
        <v>30</v>
      </c>
      <c r="E20" s="32"/>
      <c r="F20" s="32"/>
      <c r="G20" s="32"/>
      <c r="H20" s="32"/>
      <c r="I20" s="103" t="s">
        <v>26</v>
      </c>
      <c r="J20" s="105" t="s">
        <v>19</v>
      </c>
      <c r="K20" s="32"/>
      <c r="L20" s="104"/>
      <c r="S20" s="32"/>
      <c r="T20" s="32"/>
      <c r="U20" s="32"/>
      <c r="V20" s="32"/>
      <c r="W20" s="32"/>
      <c r="X20" s="32"/>
      <c r="Y20" s="32"/>
      <c r="Z20" s="32"/>
      <c r="AA20" s="32"/>
      <c r="AB20" s="32"/>
      <c r="AC20" s="32"/>
      <c r="AD20" s="32"/>
      <c r="AE20" s="32"/>
    </row>
    <row r="21" spans="1:31" s="2" customFormat="1" ht="18" customHeight="1">
      <c r="A21" s="32"/>
      <c r="B21" s="37"/>
      <c r="C21" s="32"/>
      <c r="D21" s="32"/>
      <c r="E21" s="105" t="s">
        <v>22</v>
      </c>
      <c r="F21" s="32"/>
      <c r="G21" s="32"/>
      <c r="H21" s="32"/>
      <c r="I21" s="103" t="s">
        <v>27</v>
      </c>
      <c r="J21" s="105" t="s">
        <v>19</v>
      </c>
      <c r="K21" s="32"/>
      <c r="L21" s="104"/>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104"/>
      <c r="S22" s="32"/>
      <c r="T22" s="32"/>
      <c r="U22" s="32"/>
      <c r="V22" s="32"/>
      <c r="W22" s="32"/>
      <c r="X22" s="32"/>
      <c r="Y22" s="32"/>
      <c r="Z22" s="32"/>
      <c r="AA22" s="32"/>
      <c r="AB22" s="32"/>
      <c r="AC22" s="32"/>
      <c r="AD22" s="32"/>
      <c r="AE22" s="32"/>
    </row>
    <row r="23" spans="1:31" s="2" customFormat="1" ht="12" customHeight="1">
      <c r="A23" s="32"/>
      <c r="B23" s="37"/>
      <c r="C23" s="32"/>
      <c r="D23" s="103" t="s">
        <v>32</v>
      </c>
      <c r="E23" s="32"/>
      <c r="F23" s="32"/>
      <c r="G23" s="32"/>
      <c r="H23" s="32"/>
      <c r="I23" s="103" t="s">
        <v>26</v>
      </c>
      <c r="J23" s="105" t="s">
        <v>19</v>
      </c>
      <c r="K23" s="32"/>
      <c r="L23" s="104"/>
      <c r="S23" s="32"/>
      <c r="T23" s="32"/>
      <c r="U23" s="32"/>
      <c r="V23" s="32"/>
      <c r="W23" s="32"/>
      <c r="X23" s="32"/>
      <c r="Y23" s="32"/>
      <c r="Z23" s="32"/>
      <c r="AA23" s="32"/>
      <c r="AB23" s="32"/>
      <c r="AC23" s="32"/>
      <c r="AD23" s="32"/>
      <c r="AE23" s="32"/>
    </row>
    <row r="24" spans="1:31" s="2" customFormat="1" ht="18" customHeight="1">
      <c r="A24" s="32"/>
      <c r="B24" s="37"/>
      <c r="C24" s="32"/>
      <c r="D24" s="32"/>
      <c r="E24" s="105" t="s">
        <v>22</v>
      </c>
      <c r="F24" s="32"/>
      <c r="G24" s="32"/>
      <c r="H24" s="32"/>
      <c r="I24" s="103" t="s">
        <v>27</v>
      </c>
      <c r="J24" s="105" t="s">
        <v>19</v>
      </c>
      <c r="K24" s="32"/>
      <c r="L24" s="104"/>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104"/>
      <c r="S25" s="32"/>
      <c r="T25" s="32"/>
      <c r="U25" s="32"/>
      <c r="V25" s="32"/>
      <c r="W25" s="32"/>
      <c r="X25" s="32"/>
      <c r="Y25" s="32"/>
      <c r="Z25" s="32"/>
      <c r="AA25" s="32"/>
      <c r="AB25" s="32"/>
      <c r="AC25" s="32"/>
      <c r="AD25" s="32"/>
      <c r="AE25" s="32"/>
    </row>
    <row r="26" spans="1:31" s="2" customFormat="1" ht="12" customHeight="1">
      <c r="A26" s="32"/>
      <c r="B26" s="37"/>
      <c r="C26" s="32"/>
      <c r="D26" s="103" t="s">
        <v>33</v>
      </c>
      <c r="E26" s="32"/>
      <c r="F26" s="32"/>
      <c r="G26" s="32"/>
      <c r="H26" s="32"/>
      <c r="I26" s="32"/>
      <c r="J26" s="32"/>
      <c r="K26" s="32"/>
      <c r="L26" s="104"/>
      <c r="S26" s="32"/>
      <c r="T26" s="32"/>
      <c r="U26" s="32"/>
      <c r="V26" s="32"/>
      <c r="W26" s="32"/>
      <c r="X26" s="32"/>
      <c r="Y26" s="32"/>
      <c r="Z26" s="32"/>
      <c r="AA26" s="32"/>
      <c r="AB26" s="32"/>
      <c r="AC26" s="32"/>
      <c r="AD26" s="32"/>
      <c r="AE26" s="32"/>
    </row>
    <row r="27" spans="1:31" s="8" customFormat="1" ht="16.5" customHeight="1">
      <c r="A27" s="107"/>
      <c r="B27" s="108"/>
      <c r="C27" s="107"/>
      <c r="D27" s="107"/>
      <c r="E27" s="395" t="s">
        <v>19</v>
      </c>
      <c r="F27" s="395"/>
      <c r="G27" s="395"/>
      <c r="H27" s="395"/>
      <c r="I27" s="107"/>
      <c r="J27" s="107"/>
      <c r="K27" s="107"/>
      <c r="L27" s="109"/>
      <c r="S27" s="107"/>
      <c r="T27" s="107"/>
      <c r="U27" s="107"/>
      <c r="V27" s="107"/>
      <c r="W27" s="107"/>
      <c r="X27" s="107"/>
      <c r="Y27" s="107"/>
      <c r="Z27" s="107"/>
      <c r="AA27" s="107"/>
      <c r="AB27" s="107"/>
      <c r="AC27" s="107"/>
      <c r="AD27" s="107"/>
      <c r="AE27" s="107"/>
    </row>
    <row r="28" spans="1:31" s="2" customFormat="1" ht="6.95" customHeight="1">
      <c r="A28" s="32"/>
      <c r="B28" s="37"/>
      <c r="C28" s="32"/>
      <c r="D28" s="32"/>
      <c r="E28" s="32"/>
      <c r="F28" s="32"/>
      <c r="G28" s="32"/>
      <c r="H28" s="32"/>
      <c r="I28" s="32"/>
      <c r="J28" s="32"/>
      <c r="K28" s="32"/>
      <c r="L28" s="104"/>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0"/>
      <c r="J29" s="110"/>
      <c r="K29" s="110"/>
      <c r="L29" s="104"/>
      <c r="S29" s="32"/>
      <c r="T29" s="32"/>
      <c r="U29" s="32"/>
      <c r="V29" s="32"/>
      <c r="W29" s="32"/>
      <c r="X29" s="32"/>
      <c r="Y29" s="32"/>
      <c r="Z29" s="32"/>
      <c r="AA29" s="32"/>
      <c r="AB29" s="32"/>
      <c r="AC29" s="32"/>
      <c r="AD29" s="32"/>
      <c r="AE29" s="32"/>
    </row>
    <row r="30" spans="1:31" s="2" customFormat="1" ht="25.35" customHeight="1">
      <c r="A30" s="32"/>
      <c r="B30" s="37"/>
      <c r="C30" s="32"/>
      <c r="D30" s="111" t="s">
        <v>35</v>
      </c>
      <c r="E30" s="32"/>
      <c r="F30" s="32"/>
      <c r="G30" s="32"/>
      <c r="H30" s="32"/>
      <c r="I30" s="32"/>
      <c r="J30" s="112">
        <f>ROUND(J106,2)</f>
        <v>0</v>
      </c>
      <c r="K30" s="32"/>
      <c r="L30" s="104"/>
      <c r="S30" s="32"/>
      <c r="T30" s="32"/>
      <c r="U30" s="32"/>
      <c r="V30" s="32"/>
      <c r="W30" s="32"/>
      <c r="X30" s="32"/>
      <c r="Y30" s="32"/>
      <c r="Z30" s="32"/>
      <c r="AA30" s="32"/>
      <c r="AB30" s="32"/>
      <c r="AC30" s="32"/>
      <c r="AD30" s="32"/>
      <c r="AE30" s="32"/>
    </row>
    <row r="31" spans="1:31" s="2" customFormat="1" ht="6.95" customHeight="1">
      <c r="A31" s="32"/>
      <c r="B31" s="37"/>
      <c r="C31" s="32"/>
      <c r="D31" s="110"/>
      <c r="E31" s="110"/>
      <c r="F31" s="110"/>
      <c r="G31" s="110"/>
      <c r="H31" s="110"/>
      <c r="I31" s="110"/>
      <c r="J31" s="110"/>
      <c r="K31" s="110"/>
      <c r="L31" s="104"/>
      <c r="S31" s="32"/>
      <c r="T31" s="32"/>
      <c r="U31" s="32"/>
      <c r="V31" s="32"/>
      <c r="W31" s="32"/>
      <c r="X31" s="32"/>
      <c r="Y31" s="32"/>
      <c r="Z31" s="32"/>
      <c r="AA31" s="32"/>
      <c r="AB31" s="32"/>
      <c r="AC31" s="32"/>
      <c r="AD31" s="32"/>
      <c r="AE31" s="32"/>
    </row>
    <row r="32" spans="1:31" s="2" customFormat="1" ht="14.45" customHeight="1">
      <c r="A32" s="32"/>
      <c r="B32" s="37"/>
      <c r="C32" s="32"/>
      <c r="D32" s="32"/>
      <c r="E32" s="32"/>
      <c r="F32" s="113" t="s">
        <v>37</v>
      </c>
      <c r="G32" s="32"/>
      <c r="H32" s="32"/>
      <c r="I32" s="113" t="s">
        <v>36</v>
      </c>
      <c r="J32" s="113" t="s">
        <v>38</v>
      </c>
      <c r="K32" s="32"/>
      <c r="L32" s="104"/>
      <c r="S32" s="32"/>
      <c r="T32" s="32"/>
      <c r="U32" s="32"/>
      <c r="V32" s="32"/>
      <c r="W32" s="32"/>
      <c r="X32" s="32"/>
      <c r="Y32" s="32"/>
      <c r="Z32" s="32"/>
      <c r="AA32" s="32"/>
      <c r="AB32" s="32"/>
      <c r="AC32" s="32"/>
      <c r="AD32" s="32"/>
      <c r="AE32" s="32"/>
    </row>
    <row r="33" spans="1:31" s="2" customFormat="1" ht="14.45" customHeight="1">
      <c r="A33" s="32"/>
      <c r="B33" s="37"/>
      <c r="C33" s="32"/>
      <c r="D33" s="114" t="s">
        <v>39</v>
      </c>
      <c r="E33" s="103" t="s">
        <v>40</v>
      </c>
      <c r="F33" s="115">
        <f>ROUND((SUM(BE106:BE253)),2)</f>
        <v>0</v>
      </c>
      <c r="G33" s="32"/>
      <c r="H33" s="32"/>
      <c r="I33" s="116">
        <v>0.21</v>
      </c>
      <c r="J33" s="115">
        <f>ROUND(((SUM(BE106:BE253))*I33),2)</f>
        <v>0</v>
      </c>
      <c r="K33" s="32"/>
      <c r="L33" s="104"/>
      <c r="S33" s="32"/>
      <c r="T33" s="32"/>
      <c r="U33" s="32"/>
      <c r="V33" s="32"/>
      <c r="W33" s="32"/>
      <c r="X33" s="32"/>
      <c r="Y33" s="32"/>
      <c r="Z33" s="32"/>
      <c r="AA33" s="32"/>
      <c r="AB33" s="32"/>
      <c r="AC33" s="32"/>
      <c r="AD33" s="32"/>
      <c r="AE33" s="32"/>
    </row>
    <row r="34" spans="1:31" s="2" customFormat="1" ht="14.45" customHeight="1">
      <c r="A34" s="32"/>
      <c r="B34" s="37"/>
      <c r="C34" s="32"/>
      <c r="D34" s="32"/>
      <c r="E34" s="103" t="s">
        <v>41</v>
      </c>
      <c r="F34" s="115">
        <f>ROUND((SUM(BF106:BF253)),2)</f>
        <v>0</v>
      </c>
      <c r="G34" s="32"/>
      <c r="H34" s="32"/>
      <c r="I34" s="116">
        <v>0.15</v>
      </c>
      <c r="J34" s="115">
        <f>ROUND(((SUM(BF106:BF253))*I34),2)</f>
        <v>0</v>
      </c>
      <c r="K34" s="32"/>
      <c r="L34" s="104"/>
      <c r="S34" s="32"/>
      <c r="T34" s="32"/>
      <c r="U34" s="32"/>
      <c r="V34" s="32"/>
      <c r="W34" s="32"/>
      <c r="X34" s="32"/>
      <c r="Y34" s="32"/>
      <c r="Z34" s="32"/>
      <c r="AA34" s="32"/>
      <c r="AB34" s="32"/>
      <c r="AC34" s="32"/>
      <c r="AD34" s="32"/>
      <c r="AE34" s="32"/>
    </row>
    <row r="35" spans="1:31" s="2" customFormat="1" ht="14.45" customHeight="1" hidden="1">
      <c r="A35" s="32"/>
      <c r="B35" s="37"/>
      <c r="C35" s="32"/>
      <c r="D35" s="32"/>
      <c r="E35" s="103" t="s">
        <v>42</v>
      </c>
      <c r="F35" s="115">
        <f>ROUND((SUM(BG106:BG253)),2)</f>
        <v>0</v>
      </c>
      <c r="G35" s="32"/>
      <c r="H35" s="32"/>
      <c r="I35" s="116">
        <v>0.21</v>
      </c>
      <c r="J35" s="115">
        <f>0</f>
        <v>0</v>
      </c>
      <c r="K35" s="32"/>
      <c r="L35" s="104"/>
      <c r="S35" s="32"/>
      <c r="T35" s="32"/>
      <c r="U35" s="32"/>
      <c r="V35" s="32"/>
      <c r="W35" s="32"/>
      <c r="X35" s="32"/>
      <c r="Y35" s="32"/>
      <c r="Z35" s="32"/>
      <c r="AA35" s="32"/>
      <c r="AB35" s="32"/>
      <c r="AC35" s="32"/>
      <c r="AD35" s="32"/>
      <c r="AE35" s="32"/>
    </row>
    <row r="36" spans="1:31" s="2" customFormat="1" ht="14.45" customHeight="1" hidden="1">
      <c r="A36" s="32"/>
      <c r="B36" s="37"/>
      <c r="C36" s="32"/>
      <c r="D36" s="32"/>
      <c r="E36" s="103" t="s">
        <v>43</v>
      </c>
      <c r="F36" s="115">
        <f>ROUND((SUM(BH106:BH253)),2)</f>
        <v>0</v>
      </c>
      <c r="G36" s="32"/>
      <c r="H36" s="32"/>
      <c r="I36" s="116">
        <v>0.15</v>
      </c>
      <c r="J36" s="115">
        <f>0</f>
        <v>0</v>
      </c>
      <c r="K36" s="32"/>
      <c r="L36" s="104"/>
      <c r="S36" s="32"/>
      <c r="T36" s="32"/>
      <c r="U36" s="32"/>
      <c r="V36" s="32"/>
      <c r="W36" s="32"/>
      <c r="X36" s="32"/>
      <c r="Y36" s="32"/>
      <c r="Z36" s="32"/>
      <c r="AA36" s="32"/>
      <c r="AB36" s="32"/>
      <c r="AC36" s="32"/>
      <c r="AD36" s="32"/>
      <c r="AE36" s="32"/>
    </row>
    <row r="37" spans="1:31" s="2" customFormat="1" ht="14.45" customHeight="1" hidden="1">
      <c r="A37" s="32"/>
      <c r="B37" s="37"/>
      <c r="C37" s="32"/>
      <c r="D37" s="32"/>
      <c r="E37" s="103" t="s">
        <v>44</v>
      </c>
      <c r="F37" s="115">
        <f>ROUND((SUM(BI106:BI253)),2)</f>
        <v>0</v>
      </c>
      <c r="G37" s="32"/>
      <c r="H37" s="32"/>
      <c r="I37" s="116">
        <v>0</v>
      </c>
      <c r="J37" s="115">
        <f>0</f>
        <v>0</v>
      </c>
      <c r="K37" s="32"/>
      <c r="L37" s="104"/>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104"/>
      <c r="S38" s="32"/>
      <c r="T38" s="32"/>
      <c r="U38" s="32"/>
      <c r="V38" s="32"/>
      <c r="W38" s="32"/>
      <c r="X38" s="32"/>
      <c r="Y38" s="32"/>
      <c r="Z38" s="32"/>
      <c r="AA38" s="32"/>
      <c r="AB38" s="32"/>
      <c r="AC38" s="32"/>
      <c r="AD38" s="32"/>
      <c r="AE38" s="32"/>
    </row>
    <row r="39" spans="1:31" s="2" customFormat="1" ht="25.35" customHeight="1">
      <c r="A39" s="32"/>
      <c r="B39" s="37"/>
      <c r="C39" s="117"/>
      <c r="D39" s="118" t="s">
        <v>45</v>
      </c>
      <c r="E39" s="119"/>
      <c r="F39" s="119"/>
      <c r="G39" s="120" t="s">
        <v>46</v>
      </c>
      <c r="H39" s="121" t="s">
        <v>47</v>
      </c>
      <c r="I39" s="119"/>
      <c r="J39" s="122">
        <f>SUM(J30:J37)</f>
        <v>0</v>
      </c>
      <c r="K39" s="123"/>
      <c r="L39" s="104"/>
      <c r="S39" s="32"/>
      <c r="T39" s="32"/>
      <c r="U39" s="32"/>
      <c r="V39" s="32"/>
      <c r="W39" s="32"/>
      <c r="X39" s="32"/>
      <c r="Y39" s="32"/>
      <c r="Z39" s="32"/>
      <c r="AA39" s="32"/>
      <c r="AB39" s="32"/>
      <c r="AC39" s="32"/>
      <c r="AD39" s="32"/>
      <c r="AE39" s="32"/>
    </row>
    <row r="40" spans="1:31" s="2" customFormat="1" ht="14.45" customHeight="1">
      <c r="A40" s="32"/>
      <c r="B40" s="124"/>
      <c r="C40" s="125"/>
      <c r="D40" s="125"/>
      <c r="E40" s="125"/>
      <c r="F40" s="125"/>
      <c r="G40" s="125"/>
      <c r="H40" s="125"/>
      <c r="I40" s="125"/>
      <c r="J40" s="125"/>
      <c r="K40" s="125"/>
      <c r="L40" s="104"/>
      <c r="S40" s="32"/>
      <c r="T40" s="32"/>
      <c r="U40" s="32"/>
      <c r="V40" s="32"/>
      <c r="W40" s="32"/>
      <c r="X40" s="32"/>
      <c r="Y40" s="32"/>
      <c r="Z40" s="32"/>
      <c r="AA40" s="32"/>
      <c r="AB40" s="32"/>
      <c r="AC40" s="32"/>
      <c r="AD40" s="32"/>
      <c r="AE40" s="32"/>
    </row>
    <row r="44" spans="1:31" s="2" customFormat="1" ht="6.95" customHeight="1">
      <c r="A44" s="32"/>
      <c r="B44" s="126"/>
      <c r="C44" s="127"/>
      <c r="D44" s="127"/>
      <c r="E44" s="127"/>
      <c r="F44" s="127"/>
      <c r="G44" s="127"/>
      <c r="H44" s="127"/>
      <c r="I44" s="127"/>
      <c r="J44" s="127"/>
      <c r="K44" s="127"/>
      <c r="L44" s="104"/>
      <c r="S44" s="32"/>
      <c r="T44" s="32"/>
      <c r="U44" s="32"/>
      <c r="V44" s="32"/>
      <c r="W44" s="32"/>
      <c r="X44" s="32"/>
      <c r="Y44" s="32"/>
      <c r="Z44" s="32"/>
      <c r="AA44" s="32"/>
      <c r="AB44" s="32"/>
      <c r="AC44" s="32"/>
      <c r="AD44" s="32"/>
      <c r="AE44" s="32"/>
    </row>
    <row r="45" spans="1:31" s="2" customFormat="1" ht="24.95" customHeight="1">
      <c r="A45" s="32"/>
      <c r="B45" s="33"/>
      <c r="C45" s="21" t="s">
        <v>95</v>
      </c>
      <c r="D45" s="34"/>
      <c r="E45" s="34"/>
      <c r="F45" s="34"/>
      <c r="G45" s="34"/>
      <c r="H45" s="34"/>
      <c r="I45" s="34"/>
      <c r="J45" s="34"/>
      <c r="K45" s="34"/>
      <c r="L45" s="104"/>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04"/>
      <c r="S46" s="32"/>
      <c r="T46" s="32"/>
      <c r="U46" s="32"/>
      <c r="V46" s="32"/>
      <c r="W46" s="32"/>
      <c r="X46" s="32"/>
      <c r="Y46" s="32"/>
      <c r="Z46" s="32"/>
      <c r="AA46" s="32"/>
      <c r="AB46" s="32"/>
      <c r="AC46" s="32"/>
      <c r="AD46" s="32"/>
      <c r="AE46" s="32"/>
    </row>
    <row r="47" spans="1:31" s="2" customFormat="1" ht="12" customHeight="1">
      <c r="A47" s="32"/>
      <c r="B47" s="33"/>
      <c r="C47" s="27" t="s">
        <v>16</v>
      </c>
      <c r="D47" s="34"/>
      <c r="E47" s="34"/>
      <c r="F47" s="34"/>
      <c r="G47" s="34"/>
      <c r="H47" s="34"/>
      <c r="I47" s="34"/>
      <c r="J47" s="34"/>
      <c r="K47" s="34"/>
      <c r="L47" s="104"/>
      <c r="S47" s="32"/>
      <c r="T47" s="32"/>
      <c r="U47" s="32"/>
      <c r="V47" s="32"/>
      <c r="W47" s="32"/>
      <c r="X47" s="32"/>
      <c r="Y47" s="32"/>
      <c r="Z47" s="32"/>
      <c r="AA47" s="32"/>
      <c r="AB47" s="32"/>
      <c r="AC47" s="32"/>
      <c r="AD47" s="32"/>
      <c r="AE47" s="32"/>
    </row>
    <row r="48" spans="1:31" s="2" customFormat="1" ht="16.5" customHeight="1">
      <c r="A48" s="32"/>
      <c r="B48" s="33"/>
      <c r="C48" s="34"/>
      <c r="D48" s="34"/>
      <c r="E48" s="387" t="str">
        <f>E7</f>
        <v>Rekonstrukce kuchyně ZŠ Chomutov, Zahradní 5265</v>
      </c>
      <c r="F48" s="388"/>
      <c r="G48" s="388"/>
      <c r="H48" s="388"/>
      <c r="I48" s="34"/>
      <c r="J48" s="34"/>
      <c r="K48" s="34"/>
      <c r="L48" s="104"/>
      <c r="S48" s="32"/>
      <c r="T48" s="32"/>
      <c r="U48" s="32"/>
      <c r="V48" s="32"/>
      <c r="W48" s="32"/>
      <c r="X48" s="32"/>
      <c r="Y48" s="32"/>
      <c r="Z48" s="32"/>
      <c r="AA48" s="32"/>
      <c r="AB48" s="32"/>
      <c r="AC48" s="32"/>
      <c r="AD48" s="32"/>
      <c r="AE48" s="32"/>
    </row>
    <row r="49" spans="1:31" s="2" customFormat="1" ht="12" customHeight="1">
      <c r="A49" s="32"/>
      <c r="B49" s="33"/>
      <c r="C49" s="27" t="s">
        <v>93</v>
      </c>
      <c r="D49" s="34"/>
      <c r="E49" s="34"/>
      <c r="F49" s="34"/>
      <c r="G49" s="34"/>
      <c r="H49" s="34"/>
      <c r="I49" s="34"/>
      <c r="J49" s="34"/>
      <c r="K49" s="34"/>
      <c r="L49" s="104"/>
      <c r="S49" s="32"/>
      <c r="T49" s="32"/>
      <c r="U49" s="32"/>
      <c r="V49" s="32"/>
      <c r="W49" s="32"/>
      <c r="X49" s="32"/>
      <c r="Y49" s="32"/>
      <c r="Z49" s="32"/>
      <c r="AA49" s="32"/>
      <c r="AB49" s="32"/>
      <c r="AC49" s="32"/>
      <c r="AD49" s="32"/>
      <c r="AE49" s="32"/>
    </row>
    <row r="50" spans="1:31" s="2" customFormat="1" ht="16.5" customHeight="1">
      <c r="A50" s="32"/>
      <c r="B50" s="33"/>
      <c r="C50" s="34"/>
      <c r="D50" s="34"/>
      <c r="E50" s="366" t="str">
        <f>E9</f>
        <v>SO 01 - Stavební část</v>
      </c>
      <c r="F50" s="386"/>
      <c r="G50" s="386"/>
      <c r="H50" s="386"/>
      <c r="I50" s="34"/>
      <c r="J50" s="34"/>
      <c r="K50" s="34"/>
      <c r="L50" s="104"/>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04"/>
      <c r="S51" s="32"/>
      <c r="T51" s="32"/>
      <c r="U51" s="32"/>
      <c r="V51" s="32"/>
      <c r="W51" s="32"/>
      <c r="X51" s="32"/>
      <c r="Y51" s="32"/>
      <c r="Z51" s="32"/>
      <c r="AA51" s="32"/>
      <c r="AB51" s="32"/>
      <c r="AC51" s="32"/>
      <c r="AD51" s="32"/>
      <c r="AE51" s="32"/>
    </row>
    <row r="52" spans="1:31" s="2" customFormat="1" ht="12" customHeight="1">
      <c r="A52" s="32"/>
      <c r="B52" s="33"/>
      <c r="C52" s="27" t="s">
        <v>21</v>
      </c>
      <c r="D52" s="34"/>
      <c r="E52" s="34"/>
      <c r="F52" s="25" t="str">
        <f>F12</f>
        <v xml:space="preserve"> </v>
      </c>
      <c r="G52" s="34"/>
      <c r="H52" s="34"/>
      <c r="I52" s="27" t="s">
        <v>23</v>
      </c>
      <c r="J52" s="57" t="str">
        <f>IF(J12="","",J12)</f>
        <v>22. 4. 2022</v>
      </c>
      <c r="K52" s="34"/>
      <c r="L52" s="104"/>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04"/>
      <c r="S53" s="32"/>
      <c r="T53" s="32"/>
      <c r="U53" s="32"/>
      <c r="V53" s="32"/>
      <c r="W53" s="32"/>
      <c r="X53" s="32"/>
      <c r="Y53" s="32"/>
      <c r="Z53" s="32"/>
      <c r="AA53" s="32"/>
      <c r="AB53" s="32"/>
      <c r="AC53" s="32"/>
      <c r="AD53" s="32"/>
      <c r="AE53" s="32"/>
    </row>
    <row r="54" spans="1:31" s="2" customFormat="1" ht="15.2" customHeight="1">
      <c r="A54" s="32"/>
      <c r="B54" s="33"/>
      <c r="C54" s="27" t="s">
        <v>25</v>
      </c>
      <c r="D54" s="34"/>
      <c r="E54" s="34"/>
      <c r="F54" s="25" t="str">
        <f>E15</f>
        <v xml:space="preserve"> </v>
      </c>
      <c r="G54" s="34"/>
      <c r="H54" s="34"/>
      <c r="I54" s="27" t="s">
        <v>30</v>
      </c>
      <c r="J54" s="30" t="str">
        <f>E21</f>
        <v xml:space="preserve"> </v>
      </c>
      <c r="K54" s="34"/>
      <c r="L54" s="104"/>
      <c r="S54" s="32"/>
      <c r="T54" s="32"/>
      <c r="U54" s="32"/>
      <c r="V54" s="32"/>
      <c r="W54" s="32"/>
      <c r="X54" s="32"/>
      <c r="Y54" s="32"/>
      <c r="Z54" s="32"/>
      <c r="AA54" s="32"/>
      <c r="AB54" s="32"/>
      <c r="AC54" s="32"/>
      <c r="AD54" s="32"/>
      <c r="AE54" s="32"/>
    </row>
    <row r="55" spans="1:31" s="2" customFormat="1" ht="15.2" customHeight="1">
      <c r="A55" s="32"/>
      <c r="B55" s="33"/>
      <c r="C55" s="27" t="s">
        <v>28</v>
      </c>
      <c r="D55" s="34"/>
      <c r="E55" s="34"/>
      <c r="F55" s="25" t="str">
        <f>IF(E18="","",E18)</f>
        <v>Vyplň údaj</v>
      </c>
      <c r="G55" s="34"/>
      <c r="H55" s="34"/>
      <c r="I55" s="27" t="s">
        <v>32</v>
      </c>
      <c r="J55" s="30" t="str">
        <f>E24</f>
        <v xml:space="preserve"> </v>
      </c>
      <c r="K55" s="34"/>
      <c r="L55" s="104"/>
      <c r="S55" s="32"/>
      <c r="T55" s="32"/>
      <c r="U55" s="32"/>
      <c r="V55" s="32"/>
      <c r="W55" s="32"/>
      <c r="X55" s="32"/>
      <c r="Y55" s="32"/>
      <c r="Z55" s="32"/>
      <c r="AA55" s="32"/>
      <c r="AB55" s="32"/>
      <c r="AC55" s="32"/>
      <c r="AD55" s="32"/>
      <c r="AE55" s="32"/>
    </row>
    <row r="56" spans="1:31" s="2" customFormat="1" ht="10.35" customHeight="1">
      <c r="A56" s="32"/>
      <c r="B56" s="33"/>
      <c r="C56" s="34"/>
      <c r="D56" s="34"/>
      <c r="E56" s="34"/>
      <c r="F56" s="34"/>
      <c r="G56" s="34"/>
      <c r="H56" s="34"/>
      <c r="I56" s="34"/>
      <c r="J56" s="34"/>
      <c r="K56" s="34"/>
      <c r="L56" s="104"/>
      <c r="S56" s="32"/>
      <c r="T56" s="32"/>
      <c r="U56" s="32"/>
      <c r="V56" s="32"/>
      <c r="W56" s="32"/>
      <c r="X56" s="32"/>
      <c r="Y56" s="32"/>
      <c r="Z56" s="32"/>
      <c r="AA56" s="32"/>
      <c r="AB56" s="32"/>
      <c r="AC56" s="32"/>
      <c r="AD56" s="32"/>
      <c r="AE56" s="32"/>
    </row>
    <row r="57" spans="1:31" s="2" customFormat="1" ht="29.25" customHeight="1">
      <c r="A57" s="32"/>
      <c r="B57" s="33"/>
      <c r="C57" s="128" t="s">
        <v>96</v>
      </c>
      <c r="D57" s="129"/>
      <c r="E57" s="129"/>
      <c r="F57" s="129"/>
      <c r="G57" s="129"/>
      <c r="H57" s="129"/>
      <c r="I57" s="129"/>
      <c r="J57" s="130" t="s">
        <v>97</v>
      </c>
      <c r="K57" s="129"/>
      <c r="L57" s="104"/>
      <c r="S57" s="32"/>
      <c r="T57" s="32"/>
      <c r="U57" s="32"/>
      <c r="V57" s="32"/>
      <c r="W57" s="32"/>
      <c r="X57" s="32"/>
      <c r="Y57" s="32"/>
      <c r="Z57" s="32"/>
      <c r="AA57" s="32"/>
      <c r="AB57" s="32"/>
      <c r="AC57" s="32"/>
      <c r="AD57" s="32"/>
      <c r="AE57" s="32"/>
    </row>
    <row r="58" spans="1:31" s="2" customFormat="1" ht="10.35" customHeight="1">
      <c r="A58" s="32"/>
      <c r="B58" s="33"/>
      <c r="C58" s="34"/>
      <c r="D58" s="34"/>
      <c r="E58" s="34"/>
      <c r="F58" s="34"/>
      <c r="G58" s="34"/>
      <c r="H58" s="34"/>
      <c r="I58" s="34"/>
      <c r="J58" s="34"/>
      <c r="K58" s="34"/>
      <c r="L58" s="104"/>
      <c r="S58" s="32"/>
      <c r="T58" s="32"/>
      <c r="U58" s="32"/>
      <c r="V58" s="32"/>
      <c r="W58" s="32"/>
      <c r="X58" s="32"/>
      <c r="Y58" s="32"/>
      <c r="Z58" s="32"/>
      <c r="AA58" s="32"/>
      <c r="AB58" s="32"/>
      <c r="AC58" s="32"/>
      <c r="AD58" s="32"/>
      <c r="AE58" s="32"/>
    </row>
    <row r="59" spans="1:47" s="2" customFormat="1" ht="22.9" customHeight="1">
      <c r="A59" s="32"/>
      <c r="B59" s="33"/>
      <c r="C59" s="131" t="s">
        <v>67</v>
      </c>
      <c r="D59" s="34"/>
      <c r="E59" s="34"/>
      <c r="F59" s="34"/>
      <c r="G59" s="34"/>
      <c r="H59" s="34"/>
      <c r="I59" s="34"/>
      <c r="J59" s="75">
        <f>J106</f>
        <v>0</v>
      </c>
      <c r="K59" s="34"/>
      <c r="L59" s="104"/>
      <c r="S59" s="32"/>
      <c r="T59" s="32"/>
      <c r="U59" s="32"/>
      <c r="V59" s="32"/>
      <c r="W59" s="32"/>
      <c r="X59" s="32"/>
      <c r="Y59" s="32"/>
      <c r="Z59" s="32"/>
      <c r="AA59" s="32"/>
      <c r="AB59" s="32"/>
      <c r="AC59" s="32"/>
      <c r="AD59" s="32"/>
      <c r="AE59" s="32"/>
      <c r="AU59" s="15" t="s">
        <v>98</v>
      </c>
    </row>
    <row r="60" spans="2:12" s="9" customFormat="1" ht="24.95" customHeight="1">
      <c r="B60" s="132"/>
      <c r="C60" s="133"/>
      <c r="D60" s="134" t="s">
        <v>99</v>
      </c>
      <c r="E60" s="135"/>
      <c r="F60" s="135"/>
      <c r="G60" s="135"/>
      <c r="H60" s="135"/>
      <c r="I60" s="135"/>
      <c r="J60" s="136">
        <f>J107</f>
        <v>0</v>
      </c>
      <c r="K60" s="133"/>
      <c r="L60" s="137"/>
    </row>
    <row r="61" spans="2:12" s="10" customFormat="1" ht="19.9" customHeight="1">
      <c r="B61" s="138"/>
      <c r="C61" s="139"/>
      <c r="D61" s="140" t="s">
        <v>100</v>
      </c>
      <c r="E61" s="141"/>
      <c r="F61" s="141"/>
      <c r="G61" s="141"/>
      <c r="H61" s="141"/>
      <c r="I61" s="141"/>
      <c r="J61" s="142">
        <f>J108</f>
        <v>0</v>
      </c>
      <c r="K61" s="139"/>
      <c r="L61" s="143"/>
    </row>
    <row r="62" spans="2:12" s="10" customFormat="1" ht="19.9" customHeight="1">
      <c r="B62" s="138"/>
      <c r="C62" s="139"/>
      <c r="D62" s="140" t="s">
        <v>101</v>
      </c>
      <c r="E62" s="141"/>
      <c r="F62" s="141"/>
      <c r="G62" s="141"/>
      <c r="H62" s="141"/>
      <c r="I62" s="141"/>
      <c r="J62" s="142">
        <f>J113</f>
        <v>0</v>
      </c>
      <c r="K62" s="139"/>
      <c r="L62" s="143"/>
    </row>
    <row r="63" spans="2:12" s="10" customFormat="1" ht="19.9" customHeight="1">
      <c r="B63" s="138"/>
      <c r="C63" s="139"/>
      <c r="D63" s="140" t="s">
        <v>102</v>
      </c>
      <c r="E63" s="141"/>
      <c r="F63" s="141"/>
      <c r="G63" s="141"/>
      <c r="H63" s="141"/>
      <c r="I63" s="141"/>
      <c r="J63" s="142">
        <f>J120</f>
        <v>0</v>
      </c>
      <c r="K63" s="139"/>
      <c r="L63" s="143"/>
    </row>
    <row r="64" spans="2:12" s="10" customFormat="1" ht="19.9" customHeight="1">
      <c r="B64" s="138"/>
      <c r="C64" s="139"/>
      <c r="D64" s="140" t="s">
        <v>103</v>
      </c>
      <c r="E64" s="141"/>
      <c r="F64" s="141"/>
      <c r="G64" s="141"/>
      <c r="H64" s="141"/>
      <c r="I64" s="141"/>
      <c r="J64" s="142">
        <f>J138</f>
        <v>0</v>
      </c>
      <c r="K64" s="139"/>
      <c r="L64" s="143"/>
    </row>
    <row r="65" spans="2:12" s="10" customFormat="1" ht="19.9" customHeight="1">
      <c r="B65" s="138"/>
      <c r="C65" s="139"/>
      <c r="D65" s="140" t="s">
        <v>104</v>
      </c>
      <c r="E65" s="141"/>
      <c r="F65" s="141"/>
      <c r="G65" s="141"/>
      <c r="H65" s="141"/>
      <c r="I65" s="141"/>
      <c r="J65" s="142">
        <f>J156</f>
        <v>0</v>
      </c>
      <c r="K65" s="139"/>
      <c r="L65" s="143"/>
    </row>
    <row r="66" spans="2:12" s="10" customFormat="1" ht="19.9" customHeight="1">
      <c r="B66" s="138"/>
      <c r="C66" s="139"/>
      <c r="D66" s="140" t="s">
        <v>105</v>
      </c>
      <c r="E66" s="141"/>
      <c r="F66" s="141"/>
      <c r="G66" s="141"/>
      <c r="H66" s="141"/>
      <c r="I66" s="141"/>
      <c r="J66" s="142">
        <f>J162</f>
        <v>0</v>
      </c>
      <c r="K66" s="139"/>
      <c r="L66" s="143"/>
    </row>
    <row r="67" spans="2:12" s="9" customFormat="1" ht="24.95" customHeight="1">
      <c r="B67" s="132"/>
      <c r="C67" s="133"/>
      <c r="D67" s="134" t="s">
        <v>106</v>
      </c>
      <c r="E67" s="135"/>
      <c r="F67" s="135"/>
      <c r="G67" s="135"/>
      <c r="H67" s="135"/>
      <c r="I67" s="135"/>
      <c r="J67" s="136">
        <f>J164</f>
        <v>0</v>
      </c>
      <c r="K67" s="133"/>
      <c r="L67" s="137"/>
    </row>
    <row r="68" spans="2:12" s="10" customFormat="1" ht="19.9" customHeight="1">
      <c r="B68" s="138"/>
      <c r="C68" s="139"/>
      <c r="D68" s="140" t="s">
        <v>107</v>
      </c>
      <c r="E68" s="141"/>
      <c r="F68" s="141"/>
      <c r="G68" s="141"/>
      <c r="H68" s="141"/>
      <c r="I68" s="141"/>
      <c r="J68" s="142">
        <f>J165</f>
        <v>0</v>
      </c>
      <c r="K68" s="139"/>
      <c r="L68" s="143"/>
    </row>
    <row r="69" spans="2:12" s="10" customFormat="1" ht="19.9" customHeight="1">
      <c r="B69" s="138"/>
      <c r="C69" s="139"/>
      <c r="D69" s="140" t="s">
        <v>108</v>
      </c>
      <c r="E69" s="141"/>
      <c r="F69" s="141"/>
      <c r="G69" s="141"/>
      <c r="H69" s="141"/>
      <c r="I69" s="141"/>
      <c r="J69" s="142">
        <f>J175</f>
        <v>0</v>
      </c>
      <c r="K69" s="139"/>
      <c r="L69" s="143"/>
    </row>
    <row r="70" spans="2:12" s="10" customFormat="1" ht="19.9" customHeight="1">
      <c r="B70" s="138"/>
      <c r="C70" s="139"/>
      <c r="D70" s="140" t="s">
        <v>109</v>
      </c>
      <c r="E70" s="141"/>
      <c r="F70" s="141"/>
      <c r="G70" s="141"/>
      <c r="H70" s="141"/>
      <c r="I70" s="141"/>
      <c r="J70" s="142">
        <f>J178</f>
        <v>0</v>
      </c>
      <c r="K70" s="139"/>
      <c r="L70" s="143"/>
    </row>
    <row r="71" spans="2:12" s="10" customFormat="1" ht="19.9" customHeight="1">
      <c r="B71" s="138"/>
      <c r="C71" s="139"/>
      <c r="D71" s="140" t="s">
        <v>110</v>
      </c>
      <c r="E71" s="141"/>
      <c r="F71" s="141"/>
      <c r="G71" s="141"/>
      <c r="H71" s="141"/>
      <c r="I71" s="141"/>
      <c r="J71" s="142">
        <f>J187</f>
        <v>0</v>
      </c>
      <c r="K71" s="139"/>
      <c r="L71" s="143"/>
    </row>
    <row r="72" spans="2:12" s="10" customFormat="1" ht="19.9" customHeight="1">
      <c r="B72" s="138"/>
      <c r="C72" s="139"/>
      <c r="D72" s="140" t="s">
        <v>111</v>
      </c>
      <c r="E72" s="141"/>
      <c r="F72" s="141"/>
      <c r="G72" s="141"/>
      <c r="H72" s="141"/>
      <c r="I72" s="141"/>
      <c r="J72" s="142">
        <f>J191</f>
        <v>0</v>
      </c>
      <c r="K72" s="139"/>
      <c r="L72" s="143"/>
    </row>
    <row r="73" spans="2:12" s="10" customFormat="1" ht="19.9" customHeight="1">
      <c r="B73" s="138"/>
      <c r="C73" s="139"/>
      <c r="D73" s="140" t="s">
        <v>112</v>
      </c>
      <c r="E73" s="141"/>
      <c r="F73" s="141"/>
      <c r="G73" s="141"/>
      <c r="H73" s="141"/>
      <c r="I73" s="141"/>
      <c r="J73" s="142">
        <f>J193</f>
        <v>0</v>
      </c>
      <c r="K73" s="139"/>
      <c r="L73" s="143"/>
    </row>
    <row r="74" spans="2:12" s="10" customFormat="1" ht="19.9" customHeight="1">
      <c r="B74" s="138"/>
      <c r="C74" s="139"/>
      <c r="D74" s="140" t="s">
        <v>113</v>
      </c>
      <c r="E74" s="141"/>
      <c r="F74" s="141"/>
      <c r="G74" s="141"/>
      <c r="H74" s="141"/>
      <c r="I74" s="141"/>
      <c r="J74" s="142">
        <f>J203</f>
        <v>0</v>
      </c>
      <c r="K74" s="139"/>
      <c r="L74" s="143"/>
    </row>
    <row r="75" spans="2:12" s="10" customFormat="1" ht="19.9" customHeight="1">
      <c r="B75" s="138"/>
      <c r="C75" s="139"/>
      <c r="D75" s="140" t="s">
        <v>114</v>
      </c>
      <c r="E75" s="141"/>
      <c r="F75" s="141"/>
      <c r="G75" s="141"/>
      <c r="H75" s="141"/>
      <c r="I75" s="141"/>
      <c r="J75" s="142">
        <f>J212</f>
        <v>0</v>
      </c>
      <c r="K75" s="139"/>
      <c r="L75" s="143"/>
    </row>
    <row r="76" spans="2:12" s="10" customFormat="1" ht="19.9" customHeight="1">
      <c r="B76" s="138"/>
      <c r="C76" s="139"/>
      <c r="D76" s="140" t="s">
        <v>115</v>
      </c>
      <c r="E76" s="141"/>
      <c r="F76" s="141"/>
      <c r="G76" s="141"/>
      <c r="H76" s="141"/>
      <c r="I76" s="141"/>
      <c r="J76" s="142">
        <f>J218</f>
        <v>0</v>
      </c>
      <c r="K76" s="139"/>
      <c r="L76" s="143"/>
    </row>
    <row r="77" spans="2:12" s="9" customFormat="1" ht="24.95" customHeight="1">
      <c r="B77" s="132"/>
      <c r="C77" s="133"/>
      <c r="D77" s="134" t="s">
        <v>116</v>
      </c>
      <c r="E77" s="135"/>
      <c r="F77" s="135"/>
      <c r="G77" s="135"/>
      <c r="H77" s="135"/>
      <c r="I77" s="135"/>
      <c r="J77" s="136">
        <f>J226</f>
        <v>0</v>
      </c>
      <c r="K77" s="133"/>
      <c r="L77" s="137"/>
    </row>
    <row r="78" spans="2:12" s="10" customFormat="1" ht="19.9" customHeight="1">
      <c r="B78" s="138"/>
      <c r="C78" s="139"/>
      <c r="D78" s="140" t="s">
        <v>117</v>
      </c>
      <c r="E78" s="141"/>
      <c r="F78" s="141"/>
      <c r="G78" s="141"/>
      <c r="H78" s="141"/>
      <c r="I78" s="141"/>
      <c r="J78" s="142">
        <f>J227</f>
        <v>0</v>
      </c>
      <c r="K78" s="139"/>
      <c r="L78" s="143"/>
    </row>
    <row r="79" spans="2:12" s="10" customFormat="1" ht="19.9" customHeight="1">
      <c r="B79" s="138"/>
      <c r="C79" s="139"/>
      <c r="D79" s="140" t="s">
        <v>118</v>
      </c>
      <c r="E79" s="141"/>
      <c r="F79" s="141"/>
      <c r="G79" s="141"/>
      <c r="H79" s="141"/>
      <c r="I79" s="141"/>
      <c r="J79" s="142">
        <f>J229</f>
        <v>0</v>
      </c>
      <c r="K79" s="139"/>
      <c r="L79" s="143"/>
    </row>
    <row r="80" spans="2:12" s="9" customFormat="1" ht="24.95" customHeight="1">
      <c r="B80" s="132"/>
      <c r="C80" s="133"/>
      <c r="D80" s="134" t="s">
        <v>119</v>
      </c>
      <c r="E80" s="135"/>
      <c r="F80" s="135"/>
      <c r="G80" s="135"/>
      <c r="H80" s="135"/>
      <c r="I80" s="135"/>
      <c r="J80" s="136">
        <f>J231</f>
        <v>0</v>
      </c>
      <c r="K80" s="133"/>
      <c r="L80" s="137"/>
    </row>
    <row r="81" spans="2:12" s="9" customFormat="1" ht="24.95" customHeight="1">
      <c r="B81" s="132"/>
      <c r="C81" s="133"/>
      <c r="D81" s="134" t="s">
        <v>120</v>
      </c>
      <c r="E81" s="135"/>
      <c r="F81" s="135"/>
      <c r="G81" s="135"/>
      <c r="H81" s="135"/>
      <c r="I81" s="135"/>
      <c r="J81" s="136">
        <f>J238</f>
        <v>0</v>
      </c>
      <c r="K81" s="133"/>
      <c r="L81" s="137"/>
    </row>
    <row r="82" spans="2:12" s="10" customFormat="1" ht="19.9" customHeight="1">
      <c r="B82" s="138"/>
      <c r="C82" s="139"/>
      <c r="D82" s="140" t="s">
        <v>121</v>
      </c>
      <c r="E82" s="141"/>
      <c r="F82" s="141"/>
      <c r="G82" s="141"/>
      <c r="H82" s="141"/>
      <c r="I82" s="141"/>
      <c r="J82" s="142">
        <f>J239</f>
        <v>0</v>
      </c>
      <c r="K82" s="139"/>
      <c r="L82" s="143"/>
    </row>
    <row r="83" spans="2:12" s="10" customFormat="1" ht="19.9" customHeight="1">
      <c r="B83" s="138"/>
      <c r="C83" s="139"/>
      <c r="D83" s="140" t="s">
        <v>122</v>
      </c>
      <c r="E83" s="141"/>
      <c r="F83" s="141"/>
      <c r="G83" s="141"/>
      <c r="H83" s="141"/>
      <c r="I83" s="141"/>
      <c r="J83" s="142">
        <f>J241</f>
        <v>0</v>
      </c>
      <c r="K83" s="139"/>
      <c r="L83" s="143"/>
    </row>
    <row r="84" spans="2:12" s="10" customFormat="1" ht="19.9" customHeight="1">
      <c r="B84" s="138"/>
      <c r="C84" s="139"/>
      <c r="D84" s="140" t="s">
        <v>123</v>
      </c>
      <c r="E84" s="141"/>
      <c r="F84" s="141"/>
      <c r="G84" s="141"/>
      <c r="H84" s="141"/>
      <c r="I84" s="141"/>
      <c r="J84" s="142">
        <f>J246</f>
        <v>0</v>
      </c>
      <c r="K84" s="139"/>
      <c r="L84" s="143"/>
    </row>
    <row r="85" spans="2:12" s="10" customFormat="1" ht="19.9" customHeight="1">
      <c r="B85" s="138"/>
      <c r="C85" s="139"/>
      <c r="D85" s="140" t="s">
        <v>124</v>
      </c>
      <c r="E85" s="141"/>
      <c r="F85" s="141"/>
      <c r="G85" s="141"/>
      <c r="H85" s="141"/>
      <c r="I85" s="141"/>
      <c r="J85" s="142">
        <f>J248</f>
        <v>0</v>
      </c>
      <c r="K85" s="139"/>
      <c r="L85" s="143"/>
    </row>
    <row r="86" spans="2:12" s="10" customFormat="1" ht="19.9" customHeight="1">
      <c r="B86" s="138"/>
      <c r="C86" s="139"/>
      <c r="D86" s="140" t="s">
        <v>125</v>
      </c>
      <c r="E86" s="141"/>
      <c r="F86" s="141"/>
      <c r="G86" s="141"/>
      <c r="H86" s="141"/>
      <c r="I86" s="141"/>
      <c r="J86" s="142">
        <f>J251</f>
        <v>0</v>
      </c>
      <c r="K86" s="139"/>
      <c r="L86" s="143"/>
    </row>
    <row r="87" spans="1:31" s="2" customFormat="1" ht="21.75" customHeight="1">
      <c r="A87" s="32"/>
      <c r="B87" s="33"/>
      <c r="C87" s="34"/>
      <c r="D87" s="34"/>
      <c r="E87" s="34"/>
      <c r="F87" s="34"/>
      <c r="G87" s="34"/>
      <c r="H87" s="34"/>
      <c r="I87" s="34"/>
      <c r="J87" s="34"/>
      <c r="K87" s="34"/>
      <c r="L87" s="104"/>
      <c r="S87" s="32"/>
      <c r="T87" s="32"/>
      <c r="U87" s="32"/>
      <c r="V87" s="32"/>
      <c r="W87" s="32"/>
      <c r="X87" s="32"/>
      <c r="Y87" s="32"/>
      <c r="Z87" s="32"/>
      <c r="AA87" s="32"/>
      <c r="AB87" s="32"/>
      <c r="AC87" s="32"/>
      <c r="AD87" s="32"/>
      <c r="AE87" s="32"/>
    </row>
    <row r="88" spans="1:31" s="2" customFormat="1" ht="6.95" customHeight="1">
      <c r="A88" s="32"/>
      <c r="B88" s="45"/>
      <c r="C88" s="46"/>
      <c r="D88" s="46"/>
      <c r="E88" s="46"/>
      <c r="F88" s="46"/>
      <c r="G88" s="46"/>
      <c r="H88" s="46"/>
      <c r="I88" s="46"/>
      <c r="J88" s="46"/>
      <c r="K88" s="46"/>
      <c r="L88" s="104"/>
      <c r="S88" s="32"/>
      <c r="T88" s="32"/>
      <c r="U88" s="32"/>
      <c r="V88" s="32"/>
      <c r="W88" s="32"/>
      <c r="X88" s="32"/>
      <c r="Y88" s="32"/>
      <c r="Z88" s="32"/>
      <c r="AA88" s="32"/>
      <c r="AB88" s="32"/>
      <c r="AC88" s="32"/>
      <c r="AD88" s="32"/>
      <c r="AE88" s="32"/>
    </row>
    <row r="92" spans="1:31" s="2" customFormat="1" ht="6.95" customHeight="1">
      <c r="A92" s="32"/>
      <c r="B92" s="47"/>
      <c r="C92" s="48"/>
      <c r="D92" s="48"/>
      <c r="E92" s="48"/>
      <c r="F92" s="48"/>
      <c r="G92" s="48"/>
      <c r="H92" s="48"/>
      <c r="I92" s="48"/>
      <c r="J92" s="48"/>
      <c r="K92" s="48"/>
      <c r="L92" s="104"/>
      <c r="S92" s="32"/>
      <c r="T92" s="32"/>
      <c r="U92" s="32"/>
      <c r="V92" s="32"/>
      <c r="W92" s="32"/>
      <c r="X92" s="32"/>
      <c r="Y92" s="32"/>
      <c r="Z92" s="32"/>
      <c r="AA92" s="32"/>
      <c r="AB92" s="32"/>
      <c r="AC92" s="32"/>
      <c r="AD92" s="32"/>
      <c r="AE92" s="32"/>
    </row>
    <row r="93" spans="1:31" s="2" customFormat="1" ht="24.95" customHeight="1">
      <c r="A93" s="32"/>
      <c r="B93" s="33"/>
      <c r="C93" s="21" t="s">
        <v>126</v>
      </c>
      <c r="D93" s="34"/>
      <c r="E93" s="34"/>
      <c r="F93" s="34"/>
      <c r="G93" s="34"/>
      <c r="H93" s="34"/>
      <c r="I93" s="34"/>
      <c r="J93" s="34"/>
      <c r="K93" s="34"/>
      <c r="L93" s="104"/>
      <c r="S93" s="32"/>
      <c r="T93" s="32"/>
      <c r="U93" s="32"/>
      <c r="V93" s="32"/>
      <c r="W93" s="32"/>
      <c r="X93" s="32"/>
      <c r="Y93" s="32"/>
      <c r="Z93" s="32"/>
      <c r="AA93" s="32"/>
      <c r="AB93" s="32"/>
      <c r="AC93" s="32"/>
      <c r="AD93" s="32"/>
      <c r="AE93" s="32"/>
    </row>
    <row r="94" spans="1:31" s="2" customFormat="1" ht="6.95" customHeight="1">
      <c r="A94" s="32"/>
      <c r="B94" s="33"/>
      <c r="C94" s="34"/>
      <c r="D94" s="34"/>
      <c r="E94" s="34"/>
      <c r="F94" s="34"/>
      <c r="G94" s="34"/>
      <c r="H94" s="34"/>
      <c r="I94" s="34"/>
      <c r="J94" s="34"/>
      <c r="K94" s="34"/>
      <c r="L94" s="104"/>
      <c r="S94" s="32"/>
      <c r="T94" s="32"/>
      <c r="U94" s="32"/>
      <c r="V94" s="32"/>
      <c r="W94" s="32"/>
      <c r="X94" s="32"/>
      <c r="Y94" s="32"/>
      <c r="Z94" s="32"/>
      <c r="AA94" s="32"/>
      <c r="AB94" s="32"/>
      <c r="AC94" s="32"/>
      <c r="AD94" s="32"/>
      <c r="AE94" s="32"/>
    </row>
    <row r="95" spans="1:31" s="2" customFormat="1" ht="12" customHeight="1">
      <c r="A95" s="32"/>
      <c r="B95" s="33"/>
      <c r="C95" s="27" t="s">
        <v>16</v>
      </c>
      <c r="D95" s="34"/>
      <c r="E95" s="34"/>
      <c r="F95" s="34"/>
      <c r="G95" s="34"/>
      <c r="H95" s="34"/>
      <c r="I95" s="34"/>
      <c r="J95" s="34"/>
      <c r="K95" s="34"/>
      <c r="L95" s="104"/>
      <c r="S95" s="32"/>
      <c r="T95" s="32"/>
      <c r="U95" s="32"/>
      <c r="V95" s="32"/>
      <c r="W95" s="32"/>
      <c r="X95" s="32"/>
      <c r="Y95" s="32"/>
      <c r="Z95" s="32"/>
      <c r="AA95" s="32"/>
      <c r="AB95" s="32"/>
      <c r="AC95" s="32"/>
      <c r="AD95" s="32"/>
      <c r="AE95" s="32"/>
    </row>
    <row r="96" spans="1:31" s="2" customFormat="1" ht="16.5" customHeight="1">
      <c r="A96" s="32"/>
      <c r="B96" s="33"/>
      <c r="C96" s="34"/>
      <c r="D96" s="34"/>
      <c r="E96" s="387" t="str">
        <f>E7</f>
        <v>Rekonstrukce kuchyně ZŠ Chomutov, Zahradní 5265</v>
      </c>
      <c r="F96" s="388"/>
      <c r="G96" s="388"/>
      <c r="H96" s="388"/>
      <c r="I96" s="34"/>
      <c r="J96" s="34"/>
      <c r="K96" s="34"/>
      <c r="L96" s="104"/>
      <c r="S96" s="32"/>
      <c r="T96" s="32"/>
      <c r="U96" s="32"/>
      <c r="V96" s="32"/>
      <c r="W96" s="32"/>
      <c r="X96" s="32"/>
      <c r="Y96" s="32"/>
      <c r="Z96" s="32"/>
      <c r="AA96" s="32"/>
      <c r="AB96" s="32"/>
      <c r="AC96" s="32"/>
      <c r="AD96" s="32"/>
      <c r="AE96" s="32"/>
    </row>
    <row r="97" spans="1:31" s="2" customFormat="1" ht="12" customHeight="1">
      <c r="A97" s="32"/>
      <c r="B97" s="33"/>
      <c r="C97" s="27" t="s">
        <v>93</v>
      </c>
      <c r="D97" s="34"/>
      <c r="E97" s="34"/>
      <c r="F97" s="34"/>
      <c r="G97" s="34"/>
      <c r="H97" s="34"/>
      <c r="I97" s="34"/>
      <c r="J97" s="34"/>
      <c r="K97" s="34"/>
      <c r="L97" s="104"/>
      <c r="S97" s="32"/>
      <c r="T97" s="32"/>
      <c r="U97" s="32"/>
      <c r="V97" s="32"/>
      <c r="W97" s="32"/>
      <c r="X97" s="32"/>
      <c r="Y97" s="32"/>
      <c r="Z97" s="32"/>
      <c r="AA97" s="32"/>
      <c r="AB97" s="32"/>
      <c r="AC97" s="32"/>
      <c r="AD97" s="32"/>
      <c r="AE97" s="32"/>
    </row>
    <row r="98" spans="1:31" s="2" customFormat="1" ht="16.5" customHeight="1">
      <c r="A98" s="32"/>
      <c r="B98" s="33"/>
      <c r="C98" s="34"/>
      <c r="D98" s="34"/>
      <c r="E98" s="366" t="str">
        <f>E9</f>
        <v>SO 01 - Stavební část</v>
      </c>
      <c r="F98" s="386"/>
      <c r="G98" s="386"/>
      <c r="H98" s="386"/>
      <c r="I98" s="34"/>
      <c r="J98" s="34"/>
      <c r="K98" s="34"/>
      <c r="L98" s="104"/>
      <c r="S98" s="32"/>
      <c r="T98" s="32"/>
      <c r="U98" s="32"/>
      <c r="V98" s="32"/>
      <c r="W98" s="32"/>
      <c r="X98" s="32"/>
      <c r="Y98" s="32"/>
      <c r="Z98" s="32"/>
      <c r="AA98" s="32"/>
      <c r="AB98" s="32"/>
      <c r="AC98" s="32"/>
      <c r="AD98" s="32"/>
      <c r="AE98" s="32"/>
    </row>
    <row r="99" spans="1:31" s="2" customFormat="1" ht="6.95" customHeight="1">
      <c r="A99" s="32"/>
      <c r="B99" s="33"/>
      <c r="C99" s="34"/>
      <c r="D99" s="34"/>
      <c r="E99" s="34"/>
      <c r="F99" s="34"/>
      <c r="G99" s="34"/>
      <c r="H99" s="34"/>
      <c r="I99" s="34"/>
      <c r="J99" s="34"/>
      <c r="K99" s="34"/>
      <c r="L99" s="104"/>
      <c r="S99" s="32"/>
      <c r="T99" s="32"/>
      <c r="U99" s="32"/>
      <c r="V99" s="32"/>
      <c r="W99" s="32"/>
      <c r="X99" s="32"/>
      <c r="Y99" s="32"/>
      <c r="Z99" s="32"/>
      <c r="AA99" s="32"/>
      <c r="AB99" s="32"/>
      <c r="AC99" s="32"/>
      <c r="AD99" s="32"/>
      <c r="AE99" s="32"/>
    </row>
    <row r="100" spans="1:31" s="2" customFormat="1" ht="12" customHeight="1">
      <c r="A100" s="32"/>
      <c r="B100" s="33"/>
      <c r="C100" s="27" t="s">
        <v>21</v>
      </c>
      <c r="D100" s="34"/>
      <c r="E100" s="34"/>
      <c r="F100" s="25" t="str">
        <f>F12</f>
        <v xml:space="preserve"> </v>
      </c>
      <c r="G100" s="34"/>
      <c r="H100" s="34"/>
      <c r="I100" s="27" t="s">
        <v>23</v>
      </c>
      <c r="J100" s="57" t="str">
        <f>IF(J12="","",J12)</f>
        <v>22. 4. 2022</v>
      </c>
      <c r="K100" s="34"/>
      <c r="L100" s="104"/>
      <c r="S100" s="32"/>
      <c r="T100" s="32"/>
      <c r="U100" s="32"/>
      <c r="V100" s="32"/>
      <c r="W100" s="32"/>
      <c r="X100" s="32"/>
      <c r="Y100" s="32"/>
      <c r="Z100" s="32"/>
      <c r="AA100" s="32"/>
      <c r="AB100" s="32"/>
      <c r="AC100" s="32"/>
      <c r="AD100" s="32"/>
      <c r="AE100" s="32"/>
    </row>
    <row r="101" spans="1:31" s="2" customFormat="1" ht="6.95" customHeight="1">
      <c r="A101" s="32"/>
      <c r="B101" s="33"/>
      <c r="C101" s="34"/>
      <c r="D101" s="34"/>
      <c r="E101" s="34"/>
      <c r="F101" s="34"/>
      <c r="G101" s="34"/>
      <c r="H101" s="34"/>
      <c r="I101" s="34"/>
      <c r="J101" s="34"/>
      <c r="K101" s="34"/>
      <c r="L101" s="104"/>
      <c r="S101" s="32"/>
      <c r="T101" s="32"/>
      <c r="U101" s="32"/>
      <c r="V101" s="32"/>
      <c r="W101" s="32"/>
      <c r="X101" s="32"/>
      <c r="Y101" s="32"/>
      <c r="Z101" s="32"/>
      <c r="AA101" s="32"/>
      <c r="AB101" s="32"/>
      <c r="AC101" s="32"/>
      <c r="AD101" s="32"/>
      <c r="AE101" s="32"/>
    </row>
    <row r="102" spans="1:31" s="2" customFormat="1" ht="15.2" customHeight="1">
      <c r="A102" s="32"/>
      <c r="B102" s="33"/>
      <c r="C102" s="27" t="s">
        <v>25</v>
      </c>
      <c r="D102" s="34"/>
      <c r="E102" s="34"/>
      <c r="F102" s="25" t="str">
        <f>E15</f>
        <v xml:space="preserve"> </v>
      </c>
      <c r="G102" s="34"/>
      <c r="H102" s="34"/>
      <c r="I102" s="27" t="s">
        <v>30</v>
      </c>
      <c r="J102" s="30" t="str">
        <f>E21</f>
        <v xml:space="preserve"> </v>
      </c>
      <c r="K102" s="34"/>
      <c r="L102" s="104"/>
      <c r="S102" s="32"/>
      <c r="T102" s="32"/>
      <c r="U102" s="32"/>
      <c r="V102" s="32"/>
      <c r="W102" s="32"/>
      <c r="X102" s="32"/>
      <c r="Y102" s="32"/>
      <c r="Z102" s="32"/>
      <c r="AA102" s="32"/>
      <c r="AB102" s="32"/>
      <c r="AC102" s="32"/>
      <c r="AD102" s="32"/>
      <c r="AE102" s="32"/>
    </row>
    <row r="103" spans="1:31" s="2" customFormat="1" ht="15.2" customHeight="1">
      <c r="A103" s="32"/>
      <c r="B103" s="33"/>
      <c r="C103" s="27" t="s">
        <v>28</v>
      </c>
      <c r="D103" s="34"/>
      <c r="E103" s="34"/>
      <c r="F103" s="25" t="str">
        <f>IF(E18="","",E18)</f>
        <v>Vyplň údaj</v>
      </c>
      <c r="G103" s="34"/>
      <c r="H103" s="34"/>
      <c r="I103" s="27" t="s">
        <v>32</v>
      </c>
      <c r="J103" s="30" t="str">
        <f>E24</f>
        <v xml:space="preserve"> </v>
      </c>
      <c r="K103" s="34"/>
      <c r="L103" s="104"/>
      <c r="S103" s="32"/>
      <c r="T103" s="32"/>
      <c r="U103" s="32"/>
      <c r="V103" s="32"/>
      <c r="W103" s="32"/>
      <c r="X103" s="32"/>
      <c r="Y103" s="32"/>
      <c r="Z103" s="32"/>
      <c r="AA103" s="32"/>
      <c r="AB103" s="32"/>
      <c r="AC103" s="32"/>
      <c r="AD103" s="32"/>
      <c r="AE103" s="32"/>
    </row>
    <row r="104" spans="1:31" s="2" customFormat="1" ht="10.35" customHeight="1">
      <c r="A104" s="32"/>
      <c r="B104" s="33"/>
      <c r="C104" s="34"/>
      <c r="D104" s="34"/>
      <c r="E104" s="34"/>
      <c r="F104" s="34"/>
      <c r="G104" s="34"/>
      <c r="H104" s="34"/>
      <c r="I104" s="34"/>
      <c r="J104" s="34"/>
      <c r="K104" s="34"/>
      <c r="L104" s="104"/>
      <c r="S104" s="32"/>
      <c r="T104" s="32"/>
      <c r="U104" s="32"/>
      <c r="V104" s="32"/>
      <c r="W104" s="32"/>
      <c r="X104" s="32"/>
      <c r="Y104" s="32"/>
      <c r="Z104" s="32"/>
      <c r="AA104" s="32"/>
      <c r="AB104" s="32"/>
      <c r="AC104" s="32"/>
      <c r="AD104" s="32"/>
      <c r="AE104" s="32"/>
    </row>
    <row r="105" spans="1:31" s="11" customFormat="1" ht="29.25" customHeight="1">
      <c r="A105" s="144"/>
      <c r="B105" s="145"/>
      <c r="C105" s="146" t="s">
        <v>127</v>
      </c>
      <c r="D105" s="147" t="s">
        <v>54</v>
      </c>
      <c r="E105" s="147" t="s">
        <v>50</v>
      </c>
      <c r="F105" s="147" t="s">
        <v>51</v>
      </c>
      <c r="G105" s="147" t="s">
        <v>128</v>
      </c>
      <c r="H105" s="147" t="s">
        <v>129</v>
      </c>
      <c r="I105" s="147" t="s">
        <v>130</v>
      </c>
      <c r="J105" s="147" t="s">
        <v>97</v>
      </c>
      <c r="K105" s="148" t="s">
        <v>131</v>
      </c>
      <c r="L105" s="149"/>
      <c r="M105" s="66" t="s">
        <v>19</v>
      </c>
      <c r="N105" s="67" t="s">
        <v>39</v>
      </c>
      <c r="O105" s="67" t="s">
        <v>132</v>
      </c>
      <c r="P105" s="67" t="s">
        <v>133</v>
      </c>
      <c r="Q105" s="67" t="s">
        <v>134</v>
      </c>
      <c r="R105" s="67" t="s">
        <v>135</v>
      </c>
      <c r="S105" s="67" t="s">
        <v>136</v>
      </c>
      <c r="T105" s="68" t="s">
        <v>137</v>
      </c>
      <c r="U105" s="144"/>
      <c r="V105" s="144"/>
      <c r="W105" s="144"/>
      <c r="X105" s="144"/>
      <c r="Y105" s="144"/>
      <c r="Z105" s="144"/>
      <c r="AA105" s="144"/>
      <c r="AB105" s="144"/>
      <c r="AC105" s="144"/>
      <c r="AD105" s="144"/>
      <c r="AE105" s="144"/>
    </row>
    <row r="106" spans="1:63" s="2" customFormat="1" ht="22.9" customHeight="1">
      <c r="A106" s="32"/>
      <c r="B106" s="33"/>
      <c r="C106" s="73" t="s">
        <v>138</v>
      </c>
      <c r="D106" s="34"/>
      <c r="E106" s="34"/>
      <c r="F106" s="34"/>
      <c r="G106" s="34"/>
      <c r="H106" s="34"/>
      <c r="I106" s="34"/>
      <c r="J106" s="150">
        <f>BK106</f>
        <v>0</v>
      </c>
      <c r="K106" s="34"/>
      <c r="L106" s="37"/>
      <c r="M106" s="69"/>
      <c r="N106" s="151"/>
      <c r="O106" s="70"/>
      <c r="P106" s="152">
        <f>P107+P164+P226+P231+P238</f>
        <v>0</v>
      </c>
      <c r="Q106" s="70"/>
      <c r="R106" s="152">
        <f>R107+R164+R226+R231+R238</f>
        <v>86.54319832000002</v>
      </c>
      <c r="S106" s="70"/>
      <c r="T106" s="153">
        <f>T107+T164+T226+T231+T238</f>
        <v>113.53518880000001</v>
      </c>
      <c r="U106" s="32"/>
      <c r="V106" s="32"/>
      <c r="W106" s="32"/>
      <c r="X106" s="32"/>
      <c r="Y106" s="32"/>
      <c r="Z106" s="32"/>
      <c r="AA106" s="32"/>
      <c r="AB106" s="32"/>
      <c r="AC106" s="32"/>
      <c r="AD106" s="32"/>
      <c r="AE106" s="32"/>
      <c r="AT106" s="15" t="s">
        <v>68</v>
      </c>
      <c r="AU106" s="15" t="s">
        <v>98</v>
      </c>
      <c r="BK106" s="154">
        <f>BK107+BK164+BK226+BK231+BK238</f>
        <v>0</v>
      </c>
    </row>
    <row r="107" spans="2:63" s="12" customFormat="1" ht="25.9" customHeight="1">
      <c r="B107" s="155"/>
      <c r="C107" s="156"/>
      <c r="D107" s="157" t="s">
        <v>68</v>
      </c>
      <c r="E107" s="158" t="s">
        <v>139</v>
      </c>
      <c r="F107" s="158" t="s">
        <v>140</v>
      </c>
      <c r="G107" s="156"/>
      <c r="H107" s="156"/>
      <c r="I107" s="159"/>
      <c r="J107" s="160">
        <f>BK107</f>
        <v>0</v>
      </c>
      <c r="K107" s="156"/>
      <c r="L107" s="161"/>
      <c r="M107" s="162"/>
      <c r="N107" s="163"/>
      <c r="O107" s="163"/>
      <c r="P107" s="164">
        <f>P108+P113+P120+P138+P156+P162</f>
        <v>0</v>
      </c>
      <c r="Q107" s="163"/>
      <c r="R107" s="164">
        <f>R108+R113+R120+R138+R156+R162</f>
        <v>65.07195648000001</v>
      </c>
      <c r="S107" s="163"/>
      <c r="T107" s="165">
        <f>T108+T113+T120+T138+T156+T162</f>
        <v>79.69354000000001</v>
      </c>
      <c r="AR107" s="166" t="s">
        <v>77</v>
      </c>
      <c r="AT107" s="167" t="s">
        <v>68</v>
      </c>
      <c r="AU107" s="167" t="s">
        <v>69</v>
      </c>
      <c r="AY107" s="166" t="s">
        <v>141</v>
      </c>
      <c r="BK107" s="168">
        <f>BK108+BK113+BK120+BK138+BK156+BK162</f>
        <v>0</v>
      </c>
    </row>
    <row r="108" spans="2:63" s="12" customFormat="1" ht="22.9" customHeight="1">
      <c r="B108" s="155"/>
      <c r="C108" s="156"/>
      <c r="D108" s="157" t="s">
        <v>68</v>
      </c>
      <c r="E108" s="169" t="s">
        <v>142</v>
      </c>
      <c r="F108" s="169" t="s">
        <v>143</v>
      </c>
      <c r="G108" s="156"/>
      <c r="H108" s="156"/>
      <c r="I108" s="159"/>
      <c r="J108" s="170">
        <f>BK108</f>
        <v>0</v>
      </c>
      <c r="K108" s="156"/>
      <c r="L108" s="161"/>
      <c r="M108" s="162"/>
      <c r="N108" s="163"/>
      <c r="O108" s="163"/>
      <c r="P108" s="164">
        <f>SUM(P109:P112)</f>
        <v>0</v>
      </c>
      <c r="Q108" s="163"/>
      <c r="R108" s="164">
        <f>SUM(R109:R112)</f>
        <v>3.10494456</v>
      </c>
      <c r="S108" s="163"/>
      <c r="T108" s="165">
        <f>SUM(T109:T112)</f>
        <v>0</v>
      </c>
      <c r="AR108" s="166" t="s">
        <v>77</v>
      </c>
      <c r="AT108" s="167" t="s">
        <v>68</v>
      </c>
      <c r="AU108" s="167" t="s">
        <v>77</v>
      </c>
      <c r="AY108" s="166" t="s">
        <v>141</v>
      </c>
      <c r="BK108" s="168">
        <f>SUM(BK109:BK112)</f>
        <v>0</v>
      </c>
    </row>
    <row r="109" spans="1:65" s="2" customFormat="1" ht="24.2" customHeight="1">
      <c r="A109" s="32"/>
      <c r="B109" s="33"/>
      <c r="C109" s="171" t="s">
        <v>77</v>
      </c>
      <c r="D109" s="171" t="s">
        <v>144</v>
      </c>
      <c r="E109" s="172" t="s">
        <v>145</v>
      </c>
      <c r="F109" s="173" t="s">
        <v>146</v>
      </c>
      <c r="G109" s="174" t="s">
        <v>147</v>
      </c>
      <c r="H109" s="175">
        <v>6.344</v>
      </c>
      <c r="I109" s="176"/>
      <c r="J109" s="177">
        <f>ROUND(I109*H109,2)</f>
        <v>0</v>
      </c>
      <c r="K109" s="173" t="s">
        <v>19</v>
      </c>
      <c r="L109" s="37"/>
      <c r="M109" s="178" t="s">
        <v>19</v>
      </c>
      <c r="N109" s="179" t="s">
        <v>40</v>
      </c>
      <c r="O109" s="62"/>
      <c r="P109" s="180">
        <f>O109*H109</f>
        <v>0</v>
      </c>
      <c r="Q109" s="180">
        <v>0.14574</v>
      </c>
      <c r="R109" s="180">
        <f>Q109*H109</f>
        <v>0.92457456</v>
      </c>
      <c r="S109" s="180">
        <v>0</v>
      </c>
      <c r="T109" s="181">
        <f>S109*H109</f>
        <v>0</v>
      </c>
      <c r="U109" s="32"/>
      <c r="V109" s="32"/>
      <c r="W109" s="32"/>
      <c r="X109" s="32"/>
      <c r="Y109" s="32"/>
      <c r="Z109" s="32"/>
      <c r="AA109" s="32"/>
      <c r="AB109" s="32"/>
      <c r="AC109" s="32"/>
      <c r="AD109" s="32"/>
      <c r="AE109" s="32"/>
      <c r="AR109" s="182" t="s">
        <v>148</v>
      </c>
      <c r="AT109" s="182" t="s">
        <v>144</v>
      </c>
      <c r="AU109" s="182" t="s">
        <v>79</v>
      </c>
      <c r="AY109" s="15" t="s">
        <v>141</v>
      </c>
      <c r="BE109" s="183">
        <f>IF(N109="základní",J109,0)</f>
        <v>0</v>
      </c>
      <c r="BF109" s="183">
        <f>IF(N109="snížená",J109,0)</f>
        <v>0</v>
      </c>
      <c r="BG109" s="183">
        <f>IF(N109="zákl. přenesená",J109,0)</f>
        <v>0</v>
      </c>
      <c r="BH109" s="183">
        <f>IF(N109="sníž. přenesená",J109,0)</f>
        <v>0</v>
      </c>
      <c r="BI109" s="183">
        <f>IF(N109="nulová",J109,0)</f>
        <v>0</v>
      </c>
      <c r="BJ109" s="15" t="s">
        <v>77</v>
      </c>
      <c r="BK109" s="183">
        <f>ROUND(I109*H109,2)</f>
        <v>0</v>
      </c>
      <c r="BL109" s="15" t="s">
        <v>148</v>
      </c>
      <c r="BM109" s="182" t="s">
        <v>149</v>
      </c>
    </row>
    <row r="110" spans="1:65" s="2" customFormat="1" ht="24.2" customHeight="1">
      <c r="A110" s="32"/>
      <c r="B110" s="33"/>
      <c r="C110" s="171" t="s">
        <v>79</v>
      </c>
      <c r="D110" s="171" t="s">
        <v>144</v>
      </c>
      <c r="E110" s="172" t="s">
        <v>150</v>
      </c>
      <c r="F110" s="173" t="s">
        <v>151</v>
      </c>
      <c r="G110" s="174" t="s">
        <v>152</v>
      </c>
      <c r="H110" s="175">
        <v>1</v>
      </c>
      <c r="I110" s="176"/>
      <c r="J110" s="177">
        <f>ROUND(I110*H110,2)</f>
        <v>0</v>
      </c>
      <c r="K110" s="173" t="s">
        <v>19</v>
      </c>
      <c r="L110" s="37"/>
      <c r="M110" s="178" t="s">
        <v>19</v>
      </c>
      <c r="N110" s="179" t="s">
        <v>40</v>
      </c>
      <c r="O110" s="62"/>
      <c r="P110" s="180">
        <f>O110*H110</f>
        <v>0</v>
      </c>
      <c r="Q110" s="180">
        <v>0.05528</v>
      </c>
      <c r="R110" s="180">
        <f>Q110*H110</f>
        <v>0.05528</v>
      </c>
      <c r="S110" s="180">
        <v>0</v>
      </c>
      <c r="T110" s="181">
        <f>S110*H110</f>
        <v>0</v>
      </c>
      <c r="U110" s="32"/>
      <c r="V110" s="32"/>
      <c r="W110" s="32"/>
      <c r="X110" s="32"/>
      <c r="Y110" s="32"/>
      <c r="Z110" s="32"/>
      <c r="AA110" s="32"/>
      <c r="AB110" s="32"/>
      <c r="AC110" s="32"/>
      <c r="AD110" s="32"/>
      <c r="AE110" s="32"/>
      <c r="AR110" s="182" t="s">
        <v>148</v>
      </c>
      <c r="AT110" s="182" t="s">
        <v>144</v>
      </c>
      <c r="AU110" s="182" t="s">
        <v>79</v>
      </c>
      <c r="AY110" s="15" t="s">
        <v>141</v>
      </c>
      <c r="BE110" s="183">
        <f>IF(N110="základní",J110,0)</f>
        <v>0</v>
      </c>
      <c r="BF110" s="183">
        <f>IF(N110="snížená",J110,0)</f>
        <v>0</v>
      </c>
      <c r="BG110" s="183">
        <f>IF(N110="zákl. přenesená",J110,0)</f>
        <v>0</v>
      </c>
      <c r="BH110" s="183">
        <f>IF(N110="sníž. přenesená",J110,0)</f>
        <v>0</v>
      </c>
      <c r="BI110" s="183">
        <f>IF(N110="nulová",J110,0)</f>
        <v>0</v>
      </c>
      <c r="BJ110" s="15" t="s">
        <v>77</v>
      </c>
      <c r="BK110" s="183">
        <f>ROUND(I110*H110,2)</f>
        <v>0</v>
      </c>
      <c r="BL110" s="15" t="s">
        <v>148</v>
      </c>
      <c r="BM110" s="182" t="s">
        <v>153</v>
      </c>
    </row>
    <row r="111" spans="1:65" s="2" customFormat="1" ht="24.2" customHeight="1">
      <c r="A111" s="32"/>
      <c r="B111" s="33"/>
      <c r="C111" s="171" t="s">
        <v>142</v>
      </c>
      <c r="D111" s="171" t="s">
        <v>144</v>
      </c>
      <c r="E111" s="172" t="s">
        <v>154</v>
      </c>
      <c r="F111" s="173" t="s">
        <v>155</v>
      </c>
      <c r="G111" s="174" t="s">
        <v>147</v>
      </c>
      <c r="H111" s="175">
        <v>2.2</v>
      </c>
      <c r="I111" s="176"/>
      <c r="J111" s="177">
        <f>ROUND(I111*H111,2)</f>
        <v>0</v>
      </c>
      <c r="K111" s="173" t="s">
        <v>19</v>
      </c>
      <c r="L111" s="37"/>
      <c r="M111" s="178" t="s">
        <v>19</v>
      </c>
      <c r="N111" s="179" t="s">
        <v>40</v>
      </c>
      <c r="O111" s="62"/>
      <c r="P111" s="180">
        <f>O111*H111</f>
        <v>0</v>
      </c>
      <c r="Q111" s="180">
        <v>0.06307</v>
      </c>
      <c r="R111" s="180">
        <f>Q111*H111</f>
        <v>0.13875400000000002</v>
      </c>
      <c r="S111" s="180">
        <v>0</v>
      </c>
      <c r="T111" s="181">
        <f>S111*H111</f>
        <v>0</v>
      </c>
      <c r="U111" s="32"/>
      <c r="V111" s="32"/>
      <c r="W111" s="32"/>
      <c r="X111" s="32"/>
      <c r="Y111" s="32"/>
      <c r="Z111" s="32"/>
      <c r="AA111" s="32"/>
      <c r="AB111" s="32"/>
      <c r="AC111" s="32"/>
      <c r="AD111" s="32"/>
      <c r="AE111" s="32"/>
      <c r="AR111" s="182" t="s">
        <v>148</v>
      </c>
      <c r="AT111" s="182" t="s">
        <v>144</v>
      </c>
      <c r="AU111" s="182" t="s">
        <v>79</v>
      </c>
      <c r="AY111" s="15" t="s">
        <v>141</v>
      </c>
      <c r="BE111" s="183">
        <f>IF(N111="základní",J111,0)</f>
        <v>0</v>
      </c>
      <c r="BF111" s="183">
        <f>IF(N111="snížená",J111,0)</f>
        <v>0</v>
      </c>
      <c r="BG111" s="183">
        <f>IF(N111="zákl. přenesená",J111,0)</f>
        <v>0</v>
      </c>
      <c r="BH111" s="183">
        <f>IF(N111="sníž. přenesená",J111,0)</f>
        <v>0</v>
      </c>
      <c r="BI111" s="183">
        <f>IF(N111="nulová",J111,0)</f>
        <v>0</v>
      </c>
      <c r="BJ111" s="15" t="s">
        <v>77</v>
      </c>
      <c r="BK111" s="183">
        <f>ROUND(I111*H111,2)</f>
        <v>0</v>
      </c>
      <c r="BL111" s="15" t="s">
        <v>148</v>
      </c>
      <c r="BM111" s="182" t="s">
        <v>156</v>
      </c>
    </row>
    <row r="112" spans="1:65" s="2" customFormat="1" ht="24.2" customHeight="1">
      <c r="A112" s="32"/>
      <c r="B112" s="33"/>
      <c r="C112" s="171" t="s">
        <v>148</v>
      </c>
      <c r="D112" s="171" t="s">
        <v>144</v>
      </c>
      <c r="E112" s="172" t="s">
        <v>157</v>
      </c>
      <c r="F112" s="173" t="s">
        <v>158</v>
      </c>
      <c r="G112" s="174" t="s">
        <v>147</v>
      </c>
      <c r="H112" s="175">
        <v>29.7</v>
      </c>
      <c r="I112" s="176"/>
      <c r="J112" s="177">
        <f>ROUND(I112*H112,2)</f>
        <v>0</v>
      </c>
      <c r="K112" s="173" t="s">
        <v>19</v>
      </c>
      <c r="L112" s="37"/>
      <c r="M112" s="178" t="s">
        <v>19</v>
      </c>
      <c r="N112" s="179" t="s">
        <v>40</v>
      </c>
      <c r="O112" s="62"/>
      <c r="P112" s="180">
        <f>O112*H112</f>
        <v>0</v>
      </c>
      <c r="Q112" s="180">
        <v>0.06688</v>
      </c>
      <c r="R112" s="180">
        <f>Q112*H112</f>
        <v>1.9863359999999999</v>
      </c>
      <c r="S112" s="180">
        <v>0</v>
      </c>
      <c r="T112" s="181">
        <f>S112*H112</f>
        <v>0</v>
      </c>
      <c r="U112" s="32"/>
      <c r="V112" s="32"/>
      <c r="W112" s="32"/>
      <c r="X112" s="32"/>
      <c r="Y112" s="32"/>
      <c r="Z112" s="32"/>
      <c r="AA112" s="32"/>
      <c r="AB112" s="32"/>
      <c r="AC112" s="32"/>
      <c r="AD112" s="32"/>
      <c r="AE112" s="32"/>
      <c r="AR112" s="182" t="s">
        <v>148</v>
      </c>
      <c r="AT112" s="182" t="s">
        <v>144</v>
      </c>
      <c r="AU112" s="182" t="s">
        <v>79</v>
      </c>
      <c r="AY112" s="15" t="s">
        <v>141</v>
      </c>
      <c r="BE112" s="183">
        <f>IF(N112="základní",J112,0)</f>
        <v>0</v>
      </c>
      <c r="BF112" s="183">
        <f>IF(N112="snížená",J112,0)</f>
        <v>0</v>
      </c>
      <c r="BG112" s="183">
        <f>IF(N112="zákl. přenesená",J112,0)</f>
        <v>0</v>
      </c>
      <c r="BH112" s="183">
        <f>IF(N112="sníž. přenesená",J112,0)</f>
        <v>0</v>
      </c>
      <c r="BI112" s="183">
        <f>IF(N112="nulová",J112,0)</f>
        <v>0</v>
      </c>
      <c r="BJ112" s="15" t="s">
        <v>77</v>
      </c>
      <c r="BK112" s="183">
        <f>ROUND(I112*H112,2)</f>
        <v>0</v>
      </c>
      <c r="BL112" s="15" t="s">
        <v>148</v>
      </c>
      <c r="BM112" s="182" t="s">
        <v>159</v>
      </c>
    </row>
    <row r="113" spans="2:63" s="12" customFormat="1" ht="22.9" customHeight="1">
      <c r="B113" s="155"/>
      <c r="C113" s="156"/>
      <c r="D113" s="157" t="s">
        <v>68</v>
      </c>
      <c r="E113" s="169" t="s">
        <v>148</v>
      </c>
      <c r="F113" s="169" t="s">
        <v>160</v>
      </c>
      <c r="G113" s="156"/>
      <c r="H113" s="156"/>
      <c r="I113" s="159"/>
      <c r="J113" s="170">
        <f>BK113</f>
        <v>0</v>
      </c>
      <c r="K113" s="156"/>
      <c r="L113" s="161"/>
      <c r="M113" s="162"/>
      <c r="N113" s="163"/>
      <c r="O113" s="163"/>
      <c r="P113" s="164">
        <f>SUM(P114:P119)</f>
        <v>0</v>
      </c>
      <c r="Q113" s="163"/>
      <c r="R113" s="164">
        <f>SUM(R114:R119)</f>
        <v>2.0456030999999997</v>
      </c>
      <c r="S113" s="163"/>
      <c r="T113" s="165">
        <f>SUM(T114:T119)</f>
        <v>0</v>
      </c>
      <c r="AR113" s="166" t="s">
        <v>77</v>
      </c>
      <c r="AT113" s="167" t="s">
        <v>68</v>
      </c>
      <c r="AU113" s="167" t="s">
        <v>77</v>
      </c>
      <c r="AY113" s="166" t="s">
        <v>141</v>
      </c>
      <c r="BK113" s="168">
        <f>SUM(BK114:BK119)</f>
        <v>0</v>
      </c>
    </row>
    <row r="114" spans="1:65" s="2" customFormat="1" ht="24.2" customHeight="1">
      <c r="A114" s="32"/>
      <c r="B114" s="33"/>
      <c r="C114" s="171" t="s">
        <v>161</v>
      </c>
      <c r="D114" s="171" t="s">
        <v>144</v>
      </c>
      <c r="E114" s="172" t="s">
        <v>162</v>
      </c>
      <c r="F114" s="173" t="s">
        <v>163</v>
      </c>
      <c r="G114" s="174" t="s">
        <v>164</v>
      </c>
      <c r="H114" s="175">
        <v>0.726</v>
      </c>
      <c r="I114" s="176"/>
      <c r="J114" s="177">
        <f aca="true" t="shared" si="0" ref="J114:J119">ROUND(I114*H114,2)</f>
        <v>0</v>
      </c>
      <c r="K114" s="173" t="s">
        <v>19</v>
      </c>
      <c r="L114" s="37"/>
      <c r="M114" s="178" t="s">
        <v>19</v>
      </c>
      <c r="N114" s="179" t="s">
        <v>40</v>
      </c>
      <c r="O114" s="62"/>
      <c r="P114" s="180">
        <f aca="true" t="shared" si="1" ref="P114:P119">O114*H114</f>
        <v>0</v>
      </c>
      <c r="Q114" s="180">
        <v>2.50201</v>
      </c>
      <c r="R114" s="180">
        <f aca="true" t="shared" si="2" ref="R114:R119">Q114*H114</f>
        <v>1.8164592599999998</v>
      </c>
      <c r="S114" s="180">
        <v>0</v>
      </c>
      <c r="T114" s="181">
        <f aca="true" t="shared" si="3" ref="T114:T119">S114*H114</f>
        <v>0</v>
      </c>
      <c r="U114" s="32"/>
      <c r="V114" s="32"/>
      <c r="W114" s="32"/>
      <c r="X114" s="32"/>
      <c r="Y114" s="32"/>
      <c r="Z114" s="32"/>
      <c r="AA114" s="32"/>
      <c r="AB114" s="32"/>
      <c r="AC114" s="32"/>
      <c r="AD114" s="32"/>
      <c r="AE114" s="32"/>
      <c r="AR114" s="182" t="s">
        <v>148</v>
      </c>
      <c r="AT114" s="182" t="s">
        <v>144</v>
      </c>
      <c r="AU114" s="182" t="s">
        <v>79</v>
      </c>
      <c r="AY114" s="15" t="s">
        <v>141</v>
      </c>
      <c r="BE114" s="183">
        <f aca="true" t="shared" si="4" ref="BE114:BE119">IF(N114="základní",J114,0)</f>
        <v>0</v>
      </c>
      <c r="BF114" s="183">
        <f aca="true" t="shared" si="5" ref="BF114:BF119">IF(N114="snížená",J114,0)</f>
        <v>0</v>
      </c>
      <c r="BG114" s="183">
        <f aca="true" t="shared" si="6" ref="BG114:BG119">IF(N114="zákl. přenesená",J114,0)</f>
        <v>0</v>
      </c>
      <c r="BH114" s="183">
        <f aca="true" t="shared" si="7" ref="BH114:BH119">IF(N114="sníž. přenesená",J114,0)</f>
        <v>0</v>
      </c>
      <c r="BI114" s="183">
        <f aca="true" t="shared" si="8" ref="BI114:BI119">IF(N114="nulová",J114,0)</f>
        <v>0</v>
      </c>
      <c r="BJ114" s="15" t="s">
        <v>77</v>
      </c>
      <c r="BK114" s="183">
        <f aca="true" t="shared" si="9" ref="BK114:BK119">ROUND(I114*H114,2)</f>
        <v>0</v>
      </c>
      <c r="BL114" s="15" t="s">
        <v>148</v>
      </c>
      <c r="BM114" s="182" t="s">
        <v>165</v>
      </c>
    </row>
    <row r="115" spans="1:65" s="2" customFormat="1" ht="21.75" customHeight="1">
      <c r="A115" s="32"/>
      <c r="B115" s="33"/>
      <c r="C115" s="171" t="s">
        <v>166</v>
      </c>
      <c r="D115" s="171" t="s">
        <v>144</v>
      </c>
      <c r="E115" s="172" t="s">
        <v>167</v>
      </c>
      <c r="F115" s="173" t="s">
        <v>168</v>
      </c>
      <c r="G115" s="174" t="s">
        <v>147</v>
      </c>
      <c r="H115" s="175">
        <v>2.904</v>
      </c>
      <c r="I115" s="176"/>
      <c r="J115" s="177">
        <f t="shared" si="0"/>
        <v>0</v>
      </c>
      <c r="K115" s="173" t="s">
        <v>19</v>
      </c>
      <c r="L115" s="37"/>
      <c r="M115" s="178" t="s">
        <v>19</v>
      </c>
      <c r="N115" s="179" t="s">
        <v>40</v>
      </c>
      <c r="O115" s="62"/>
      <c r="P115" s="180">
        <f t="shared" si="1"/>
        <v>0</v>
      </c>
      <c r="Q115" s="180">
        <v>0.00533</v>
      </c>
      <c r="R115" s="180">
        <f t="shared" si="2"/>
        <v>0.015478319999999999</v>
      </c>
      <c r="S115" s="180">
        <v>0</v>
      </c>
      <c r="T115" s="181">
        <f t="shared" si="3"/>
        <v>0</v>
      </c>
      <c r="U115" s="32"/>
      <c r="V115" s="32"/>
      <c r="W115" s="32"/>
      <c r="X115" s="32"/>
      <c r="Y115" s="32"/>
      <c r="Z115" s="32"/>
      <c r="AA115" s="32"/>
      <c r="AB115" s="32"/>
      <c r="AC115" s="32"/>
      <c r="AD115" s="32"/>
      <c r="AE115" s="32"/>
      <c r="AR115" s="182" t="s">
        <v>148</v>
      </c>
      <c r="AT115" s="182" t="s">
        <v>144</v>
      </c>
      <c r="AU115" s="182" t="s">
        <v>79</v>
      </c>
      <c r="AY115" s="15" t="s">
        <v>141</v>
      </c>
      <c r="BE115" s="183">
        <f t="shared" si="4"/>
        <v>0</v>
      </c>
      <c r="BF115" s="183">
        <f t="shared" si="5"/>
        <v>0</v>
      </c>
      <c r="BG115" s="183">
        <f t="shared" si="6"/>
        <v>0</v>
      </c>
      <c r="BH115" s="183">
        <f t="shared" si="7"/>
        <v>0</v>
      </c>
      <c r="BI115" s="183">
        <f t="shared" si="8"/>
        <v>0</v>
      </c>
      <c r="BJ115" s="15" t="s">
        <v>77</v>
      </c>
      <c r="BK115" s="183">
        <f t="shared" si="9"/>
        <v>0</v>
      </c>
      <c r="BL115" s="15" t="s">
        <v>148</v>
      </c>
      <c r="BM115" s="182" t="s">
        <v>169</v>
      </c>
    </row>
    <row r="116" spans="1:65" s="2" customFormat="1" ht="24.2" customHeight="1">
      <c r="A116" s="32"/>
      <c r="B116" s="33"/>
      <c r="C116" s="171" t="s">
        <v>170</v>
      </c>
      <c r="D116" s="171" t="s">
        <v>144</v>
      </c>
      <c r="E116" s="172" t="s">
        <v>171</v>
      </c>
      <c r="F116" s="173" t="s">
        <v>172</v>
      </c>
      <c r="G116" s="174" t="s">
        <v>147</v>
      </c>
      <c r="H116" s="175">
        <v>2.904</v>
      </c>
      <c r="I116" s="176"/>
      <c r="J116" s="177">
        <f t="shared" si="0"/>
        <v>0</v>
      </c>
      <c r="K116" s="173" t="s">
        <v>19</v>
      </c>
      <c r="L116" s="37"/>
      <c r="M116" s="178" t="s">
        <v>19</v>
      </c>
      <c r="N116" s="179" t="s">
        <v>40</v>
      </c>
      <c r="O116" s="62"/>
      <c r="P116" s="180">
        <f t="shared" si="1"/>
        <v>0</v>
      </c>
      <c r="Q116" s="180">
        <v>0</v>
      </c>
      <c r="R116" s="180">
        <f t="shared" si="2"/>
        <v>0</v>
      </c>
      <c r="S116" s="180">
        <v>0</v>
      </c>
      <c r="T116" s="181">
        <f t="shared" si="3"/>
        <v>0</v>
      </c>
      <c r="U116" s="32"/>
      <c r="V116" s="32"/>
      <c r="W116" s="32"/>
      <c r="X116" s="32"/>
      <c r="Y116" s="32"/>
      <c r="Z116" s="32"/>
      <c r="AA116" s="32"/>
      <c r="AB116" s="32"/>
      <c r="AC116" s="32"/>
      <c r="AD116" s="32"/>
      <c r="AE116" s="32"/>
      <c r="AR116" s="182" t="s">
        <v>148</v>
      </c>
      <c r="AT116" s="182" t="s">
        <v>144</v>
      </c>
      <c r="AU116" s="182" t="s">
        <v>79</v>
      </c>
      <c r="AY116" s="15" t="s">
        <v>141</v>
      </c>
      <c r="BE116" s="183">
        <f t="shared" si="4"/>
        <v>0</v>
      </c>
      <c r="BF116" s="183">
        <f t="shared" si="5"/>
        <v>0</v>
      </c>
      <c r="BG116" s="183">
        <f t="shared" si="6"/>
        <v>0</v>
      </c>
      <c r="BH116" s="183">
        <f t="shared" si="7"/>
        <v>0</v>
      </c>
      <c r="BI116" s="183">
        <f t="shared" si="8"/>
        <v>0</v>
      </c>
      <c r="BJ116" s="15" t="s">
        <v>77</v>
      </c>
      <c r="BK116" s="183">
        <f t="shared" si="9"/>
        <v>0</v>
      </c>
      <c r="BL116" s="15" t="s">
        <v>148</v>
      </c>
      <c r="BM116" s="182" t="s">
        <v>173</v>
      </c>
    </row>
    <row r="117" spans="1:65" s="2" customFormat="1" ht="24.2" customHeight="1">
      <c r="A117" s="32"/>
      <c r="B117" s="33"/>
      <c r="C117" s="171" t="s">
        <v>174</v>
      </c>
      <c r="D117" s="171" t="s">
        <v>144</v>
      </c>
      <c r="E117" s="172" t="s">
        <v>175</v>
      </c>
      <c r="F117" s="173" t="s">
        <v>176</v>
      </c>
      <c r="G117" s="174" t="s">
        <v>147</v>
      </c>
      <c r="H117" s="175">
        <v>2.904</v>
      </c>
      <c r="I117" s="176"/>
      <c r="J117" s="177">
        <f t="shared" si="0"/>
        <v>0</v>
      </c>
      <c r="K117" s="173" t="s">
        <v>19</v>
      </c>
      <c r="L117" s="37"/>
      <c r="M117" s="178" t="s">
        <v>19</v>
      </c>
      <c r="N117" s="179" t="s">
        <v>40</v>
      </c>
      <c r="O117" s="62"/>
      <c r="P117" s="180">
        <f t="shared" si="1"/>
        <v>0</v>
      </c>
      <c r="Q117" s="180">
        <v>0.00088</v>
      </c>
      <c r="R117" s="180">
        <f t="shared" si="2"/>
        <v>0.00255552</v>
      </c>
      <c r="S117" s="180">
        <v>0</v>
      </c>
      <c r="T117" s="181">
        <f t="shared" si="3"/>
        <v>0</v>
      </c>
      <c r="U117" s="32"/>
      <c r="V117" s="32"/>
      <c r="W117" s="32"/>
      <c r="X117" s="32"/>
      <c r="Y117" s="32"/>
      <c r="Z117" s="32"/>
      <c r="AA117" s="32"/>
      <c r="AB117" s="32"/>
      <c r="AC117" s="32"/>
      <c r="AD117" s="32"/>
      <c r="AE117" s="32"/>
      <c r="AR117" s="182" t="s">
        <v>148</v>
      </c>
      <c r="AT117" s="182" t="s">
        <v>144</v>
      </c>
      <c r="AU117" s="182" t="s">
        <v>79</v>
      </c>
      <c r="AY117" s="15" t="s">
        <v>141</v>
      </c>
      <c r="BE117" s="183">
        <f t="shared" si="4"/>
        <v>0</v>
      </c>
      <c r="BF117" s="183">
        <f t="shared" si="5"/>
        <v>0</v>
      </c>
      <c r="BG117" s="183">
        <f t="shared" si="6"/>
        <v>0</v>
      </c>
      <c r="BH117" s="183">
        <f t="shared" si="7"/>
        <v>0</v>
      </c>
      <c r="BI117" s="183">
        <f t="shared" si="8"/>
        <v>0</v>
      </c>
      <c r="BJ117" s="15" t="s">
        <v>77</v>
      </c>
      <c r="BK117" s="183">
        <f t="shared" si="9"/>
        <v>0</v>
      </c>
      <c r="BL117" s="15" t="s">
        <v>148</v>
      </c>
      <c r="BM117" s="182" t="s">
        <v>177</v>
      </c>
    </row>
    <row r="118" spans="1:65" s="2" customFormat="1" ht="24.2" customHeight="1">
      <c r="A118" s="32"/>
      <c r="B118" s="33"/>
      <c r="C118" s="171" t="s">
        <v>178</v>
      </c>
      <c r="D118" s="171" t="s">
        <v>144</v>
      </c>
      <c r="E118" s="172" t="s">
        <v>179</v>
      </c>
      <c r="F118" s="173" t="s">
        <v>180</v>
      </c>
      <c r="G118" s="174" t="s">
        <v>147</v>
      </c>
      <c r="H118" s="175">
        <v>2.904</v>
      </c>
      <c r="I118" s="176"/>
      <c r="J118" s="177">
        <f t="shared" si="0"/>
        <v>0</v>
      </c>
      <c r="K118" s="173" t="s">
        <v>19</v>
      </c>
      <c r="L118" s="37"/>
      <c r="M118" s="178" t="s">
        <v>19</v>
      </c>
      <c r="N118" s="179" t="s">
        <v>40</v>
      </c>
      <c r="O118" s="62"/>
      <c r="P118" s="180">
        <f t="shared" si="1"/>
        <v>0</v>
      </c>
      <c r="Q118" s="180">
        <v>0</v>
      </c>
      <c r="R118" s="180">
        <f t="shared" si="2"/>
        <v>0</v>
      </c>
      <c r="S118" s="180">
        <v>0</v>
      </c>
      <c r="T118" s="181">
        <f t="shared" si="3"/>
        <v>0</v>
      </c>
      <c r="U118" s="32"/>
      <c r="V118" s="32"/>
      <c r="W118" s="32"/>
      <c r="X118" s="32"/>
      <c r="Y118" s="32"/>
      <c r="Z118" s="32"/>
      <c r="AA118" s="32"/>
      <c r="AB118" s="32"/>
      <c r="AC118" s="32"/>
      <c r="AD118" s="32"/>
      <c r="AE118" s="32"/>
      <c r="AR118" s="182" t="s">
        <v>148</v>
      </c>
      <c r="AT118" s="182" t="s">
        <v>144</v>
      </c>
      <c r="AU118" s="182" t="s">
        <v>79</v>
      </c>
      <c r="AY118" s="15" t="s">
        <v>141</v>
      </c>
      <c r="BE118" s="183">
        <f t="shared" si="4"/>
        <v>0</v>
      </c>
      <c r="BF118" s="183">
        <f t="shared" si="5"/>
        <v>0</v>
      </c>
      <c r="BG118" s="183">
        <f t="shared" si="6"/>
        <v>0</v>
      </c>
      <c r="BH118" s="183">
        <f t="shared" si="7"/>
        <v>0</v>
      </c>
      <c r="BI118" s="183">
        <f t="shared" si="8"/>
        <v>0</v>
      </c>
      <c r="BJ118" s="15" t="s">
        <v>77</v>
      </c>
      <c r="BK118" s="183">
        <f t="shared" si="9"/>
        <v>0</v>
      </c>
      <c r="BL118" s="15" t="s">
        <v>148</v>
      </c>
      <c r="BM118" s="182" t="s">
        <v>181</v>
      </c>
    </row>
    <row r="119" spans="1:65" s="2" customFormat="1" ht="37.9" customHeight="1">
      <c r="A119" s="32"/>
      <c r="B119" s="33"/>
      <c r="C119" s="171" t="s">
        <v>182</v>
      </c>
      <c r="D119" s="171" t="s">
        <v>144</v>
      </c>
      <c r="E119" s="172" t="s">
        <v>183</v>
      </c>
      <c r="F119" s="173" t="s">
        <v>184</v>
      </c>
      <c r="G119" s="174" t="s">
        <v>185</v>
      </c>
      <c r="H119" s="175">
        <v>0.2</v>
      </c>
      <c r="I119" s="176"/>
      <c r="J119" s="177">
        <f t="shared" si="0"/>
        <v>0</v>
      </c>
      <c r="K119" s="173" t="s">
        <v>19</v>
      </c>
      <c r="L119" s="37"/>
      <c r="M119" s="178" t="s">
        <v>19</v>
      </c>
      <c r="N119" s="179" t="s">
        <v>40</v>
      </c>
      <c r="O119" s="62"/>
      <c r="P119" s="180">
        <f t="shared" si="1"/>
        <v>0</v>
      </c>
      <c r="Q119" s="180">
        <v>1.05555</v>
      </c>
      <c r="R119" s="180">
        <f t="shared" si="2"/>
        <v>0.21111000000000002</v>
      </c>
      <c r="S119" s="180">
        <v>0</v>
      </c>
      <c r="T119" s="181">
        <f t="shared" si="3"/>
        <v>0</v>
      </c>
      <c r="U119" s="32"/>
      <c r="V119" s="32"/>
      <c r="W119" s="32"/>
      <c r="X119" s="32"/>
      <c r="Y119" s="32"/>
      <c r="Z119" s="32"/>
      <c r="AA119" s="32"/>
      <c r="AB119" s="32"/>
      <c r="AC119" s="32"/>
      <c r="AD119" s="32"/>
      <c r="AE119" s="32"/>
      <c r="AR119" s="182" t="s">
        <v>148</v>
      </c>
      <c r="AT119" s="182" t="s">
        <v>144</v>
      </c>
      <c r="AU119" s="182" t="s">
        <v>79</v>
      </c>
      <c r="AY119" s="15" t="s">
        <v>141</v>
      </c>
      <c r="BE119" s="183">
        <f t="shared" si="4"/>
        <v>0</v>
      </c>
      <c r="BF119" s="183">
        <f t="shared" si="5"/>
        <v>0</v>
      </c>
      <c r="BG119" s="183">
        <f t="shared" si="6"/>
        <v>0</v>
      </c>
      <c r="BH119" s="183">
        <f t="shared" si="7"/>
        <v>0</v>
      </c>
      <c r="BI119" s="183">
        <f t="shared" si="8"/>
        <v>0</v>
      </c>
      <c r="BJ119" s="15" t="s">
        <v>77</v>
      </c>
      <c r="BK119" s="183">
        <f t="shared" si="9"/>
        <v>0</v>
      </c>
      <c r="BL119" s="15" t="s">
        <v>148</v>
      </c>
      <c r="BM119" s="182" t="s">
        <v>186</v>
      </c>
    </row>
    <row r="120" spans="2:63" s="12" customFormat="1" ht="22.9" customHeight="1">
      <c r="B120" s="155"/>
      <c r="C120" s="156"/>
      <c r="D120" s="157" t="s">
        <v>68</v>
      </c>
      <c r="E120" s="169" t="s">
        <v>166</v>
      </c>
      <c r="F120" s="169" t="s">
        <v>187</v>
      </c>
      <c r="G120" s="156"/>
      <c r="H120" s="156"/>
      <c r="I120" s="159"/>
      <c r="J120" s="170">
        <f>BK120</f>
        <v>0</v>
      </c>
      <c r="K120" s="156"/>
      <c r="L120" s="161"/>
      <c r="M120" s="162"/>
      <c r="N120" s="163"/>
      <c r="O120" s="163"/>
      <c r="P120" s="164">
        <f>SUM(P121:P137)</f>
        <v>0</v>
      </c>
      <c r="Q120" s="163"/>
      <c r="R120" s="164">
        <f>SUM(R121:R137)</f>
        <v>59.814201620000006</v>
      </c>
      <c r="S120" s="163"/>
      <c r="T120" s="165">
        <f>SUM(T121:T137)</f>
        <v>0</v>
      </c>
      <c r="AR120" s="166" t="s">
        <v>77</v>
      </c>
      <c r="AT120" s="167" t="s">
        <v>68</v>
      </c>
      <c r="AU120" s="167" t="s">
        <v>77</v>
      </c>
      <c r="AY120" s="166" t="s">
        <v>141</v>
      </c>
      <c r="BK120" s="168">
        <f>SUM(BK121:BK137)</f>
        <v>0</v>
      </c>
    </row>
    <row r="121" spans="1:65" s="2" customFormat="1" ht="24.2" customHeight="1">
      <c r="A121" s="32"/>
      <c r="B121" s="33"/>
      <c r="C121" s="171" t="s">
        <v>188</v>
      </c>
      <c r="D121" s="171" t="s">
        <v>144</v>
      </c>
      <c r="E121" s="172" t="s">
        <v>189</v>
      </c>
      <c r="F121" s="173" t="s">
        <v>190</v>
      </c>
      <c r="G121" s="174" t="s">
        <v>191</v>
      </c>
      <c r="H121" s="175">
        <v>12</v>
      </c>
      <c r="I121" s="176"/>
      <c r="J121" s="177">
        <f aca="true" t="shared" si="10" ref="J121:J137">ROUND(I121*H121,2)</f>
        <v>0</v>
      </c>
      <c r="K121" s="173" t="s">
        <v>19</v>
      </c>
      <c r="L121" s="37"/>
      <c r="M121" s="178" t="s">
        <v>19</v>
      </c>
      <c r="N121" s="179" t="s">
        <v>40</v>
      </c>
      <c r="O121" s="62"/>
      <c r="P121" s="180">
        <f aca="true" t="shared" si="11" ref="P121:P137">O121*H121</f>
        <v>0</v>
      </c>
      <c r="Q121" s="180">
        <v>0.02346</v>
      </c>
      <c r="R121" s="180">
        <f aca="true" t="shared" si="12" ref="R121:R137">Q121*H121</f>
        <v>0.28152</v>
      </c>
      <c r="S121" s="180">
        <v>0</v>
      </c>
      <c r="T121" s="181">
        <f aca="true" t="shared" si="13" ref="T121:T137">S121*H121</f>
        <v>0</v>
      </c>
      <c r="U121" s="32"/>
      <c r="V121" s="32"/>
      <c r="W121" s="32"/>
      <c r="X121" s="32"/>
      <c r="Y121" s="32"/>
      <c r="Z121" s="32"/>
      <c r="AA121" s="32"/>
      <c r="AB121" s="32"/>
      <c r="AC121" s="32"/>
      <c r="AD121" s="32"/>
      <c r="AE121" s="32"/>
      <c r="AR121" s="182" t="s">
        <v>148</v>
      </c>
      <c r="AT121" s="182" t="s">
        <v>144</v>
      </c>
      <c r="AU121" s="182" t="s">
        <v>79</v>
      </c>
      <c r="AY121" s="15" t="s">
        <v>141</v>
      </c>
      <c r="BE121" s="183">
        <f aca="true" t="shared" si="14" ref="BE121:BE137">IF(N121="základní",J121,0)</f>
        <v>0</v>
      </c>
      <c r="BF121" s="183">
        <f aca="true" t="shared" si="15" ref="BF121:BF137">IF(N121="snížená",J121,0)</f>
        <v>0</v>
      </c>
      <c r="BG121" s="183">
        <f aca="true" t="shared" si="16" ref="BG121:BG137">IF(N121="zákl. přenesená",J121,0)</f>
        <v>0</v>
      </c>
      <c r="BH121" s="183">
        <f aca="true" t="shared" si="17" ref="BH121:BH137">IF(N121="sníž. přenesená",J121,0)</f>
        <v>0</v>
      </c>
      <c r="BI121" s="183">
        <f aca="true" t="shared" si="18" ref="BI121:BI137">IF(N121="nulová",J121,0)</f>
        <v>0</v>
      </c>
      <c r="BJ121" s="15" t="s">
        <v>77</v>
      </c>
      <c r="BK121" s="183">
        <f aca="true" t="shared" si="19" ref="BK121:BK137">ROUND(I121*H121,2)</f>
        <v>0</v>
      </c>
      <c r="BL121" s="15" t="s">
        <v>148</v>
      </c>
      <c r="BM121" s="182" t="s">
        <v>192</v>
      </c>
    </row>
    <row r="122" spans="1:65" s="2" customFormat="1" ht="21.75" customHeight="1">
      <c r="A122" s="32"/>
      <c r="B122" s="33"/>
      <c r="C122" s="171" t="s">
        <v>193</v>
      </c>
      <c r="D122" s="171" t="s">
        <v>144</v>
      </c>
      <c r="E122" s="172" t="s">
        <v>194</v>
      </c>
      <c r="F122" s="173" t="s">
        <v>195</v>
      </c>
      <c r="G122" s="174" t="s">
        <v>147</v>
      </c>
      <c r="H122" s="175">
        <v>242.68</v>
      </c>
      <c r="I122" s="176"/>
      <c r="J122" s="177">
        <f t="shared" si="10"/>
        <v>0</v>
      </c>
      <c r="K122" s="173" t="s">
        <v>19</v>
      </c>
      <c r="L122" s="37"/>
      <c r="M122" s="178" t="s">
        <v>19</v>
      </c>
      <c r="N122" s="179" t="s">
        <v>40</v>
      </c>
      <c r="O122" s="62"/>
      <c r="P122" s="180">
        <f t="shared" si="11"/>
        <v>0</v>
      </c>
      <c r="Q122" s="180">
        <v>0.00735</v>
      </c>
      <c r="R122" s="180">
        <f t="shared" si="12"/>
        <v>1.783698</v>
      </c>
      <c r="S122" s="180">
        <v>0</v>
      </c>
      <c r="T122" s="181">
        <f t="shared" si="13"/>
        <v>0</v>
      </c>
      <c r="U122" s="32"/>
      <c r="V122" s="32"/>
      <c r="W122" s="32"/>
      <c r="X122" s="32"/>
      <c r="Y122" s="32"/>
      <c r="Z122" s="32"/>
      <c r="AA122" s="32"/>
      <c r="AB122" s="32"/>
      <c r="AC122" s="32"/>
      <c r="AD122" s="32"/>
      <c r="AE122" s="32"/>
      <c r="AR122" s="182" t="s">
        <v>148</v>
      </c>
      <c r="AT122" s="182" t="s">
        <v>144</v>
      </c>
      <c r="AU122" s="182" t="s">
        <v>79</v>
      </c>
      <c r="AY122" s="15" t="s">
        <v>141</v>
      </c>
      <c r="BE122" s="183">
        <f t="shared" si="14"/>
        <v>0</v>
      </c>
      <c r="BF122" s="183">
        <f t="shared" si="15"/>
        <v>0</v>
      </c>
      <c r="BG122" s="183">
        <f t="shared" si="16"/>
        <v>0</v>
      </c>
      <c r="BH122" s="183">
        <f t="shared" si="17"/>
        <v>0</v>
      </c>
      <c r="BI122" s="183">
        <f t="shared" si="18"/>
        <v>0</v>
      </c>
      <c r="BJ122" s="15" t="s">
        <v>77</v>
      </c>
      <c r="BK122" s="183">
        <f t="shared" si="19"/>
        <v>0</v>
      </c>
      <c r="BL122" s="15" t="s">
        <v>148</v>
      </c>
      <c r="BM122" s="182" t="s">
        <v>196</v>
      </c>
    </row>
    <row r="123" spans="1:65" s="2" customFormat="1" ht="16.5" customHeight="1">
      <c r="A123" s="32"/>
      <c r="B123" s="33"/>
      <c r="C123" s="171" t="s">
        <v>197</v>
      </c>
      <c r="D123" s="171" t="s">
        <v>144</v>
      </c>
      <c r="E123" s="172" t="s">
        <v>198</v>
      </c>
      <c r="F123" s="173" t="s">
        <v>199</v>
      </c>
      <c r="G123" s="174" t="s">
        <v>147</v>
      </c>
      <c r="H123" s="175">
        <v>242.68</v>
      </c>
      <c r="I123" s="176"/>
      <c r="J123" s="177">
        <f t="shared" si="10"/>
        <v>0</v>
      </c>
      <c r="K123" s="173" t="s">
        <v>19</v>
      </c>
      <c r="L123" s="37"/>
      <c r="M123" s="178" t="s">
        <v>19</v>
      </c>
      <c r="N123" s="179" t="s">
        <v>40</v>
      </c>
      <c r="O123" s="62"/>
      <c r="P123" s="180">
        <f t="shared" si="11"/>
        <v>0</v>
      </c>
      <c r="Q123" s="180">
        <v>0.00026</v>
      </c>
      <c r="R123" s="180">
        <f t="shared" si="12"/>
        <v>0.0630968</v>
      </c>
      <c r="S123" s="180">
        <v>0</v>
      </c>
      <c r="T123" s="181">
        <f t="shared" si="13"/>
        <v>0</v>
      </c>
      <c r="U123" s="32"/>
      <c r="V123" s="32"/>
      <c r="W123" s="32"/>
      <c r="X123" s="32"/>
      <c r="Y123" s="32"/>
      <c r="Z123" s="32"/>
      <c r="AA123" s="32"/>
      <c r="AB123" s="32"/>
      <c r="AC123" s="32"/>
      <c r="AD123" s="32"/>
      <c r="AE123" s="32"/>
      <c r="AR123" s="182" t="s">
        <v>148</v>
      </c>
      <c r="AT123" s="182" t="s">
        <v>144</v>
      </c>
      <c r="AU123" s="182" t="s">
        <v>79</v>
      </c>
      <c r="AY123" s="15" t="s">
        <v>141</v>
      </c>
      <c r="BE123" s="183">
        <f t="shared" si="14"/>
        <v>0</v>
      </c>
      <c r="BF123" s="183">
        <f t="shared" si="15"/>
        <v>0</v>
      </c>
      <c r="BG123" s="183">
        <f t="shared" si="16"/>
        <v>0</v>
      </c>
      <c r="BH123" s="183">
        <f t="shared" si="17"/>
        <v>0</v>
      </c>
      <c r="BI123" s="183">
        <f t="shared" si="18"/>
        <v>0</v>
      </c>
      <c r="BJ123" s="15" t="s">
        <v>77</v>
      </c>
      <c r="BK123" s="183">
        <f t="shared" si="19"/>
        <v>0</v>
      </c>
      <c r="BL123" s="15" t="s">
        <v>148</v>
      </c>
      <c r="BM123" s="182" t="s">
        <v>200</v>
      </c>
    </row>
    <row r="124" spans="1:65" s="2" customFormat="1" ht="21.75" customHeight="1">
      <c r="A124" s="32"/>
      <c r="B124" s="33"/>
      <c r="C124" s="171" t="s">
        <v>201</v>
      </c>
      <c r="D124" s="171" t="s">
        <v>144</v>
      </c>
      <c r="E124" s="172" t="s">
        <v>202</v>
      </c>
      <c r="F124" s="173" t="s">
        <v>203</v>
      </c>
      <c r="G124" s="174" t="s">
        <v>147</v>
      </c>
      <c r="H124" s="175">
        <v>242.68</v>
      </c>
      <c r="I124" s="176"/>
      <c r="J124" s="177">
        <f t="shared" si="10"/>
        <v>0</v>
      </c>
      <c r="K124" s="173" t="s">
        <v>19</v>
      </c>
      <c r="L124" s="37"/>
      <c r="M124" s="178" t="s">
        <v>19</v>
      </c>
      <c r="N124" s="179" t="s">
        <v>40</v>
      </c>
      <c r="O124" s="62"/>
      <c r="P124" s="180">
        <f t="shared" si="11"/>
        <v>0</v>
      </c>
      <c r="Q124" s="180">
        <v>0.004</v>
      </c>
      <c r="R124" s="180">
        <f t="shared" si="12"/>
        <v>0.97072</v>
      </c>
      <c r="S124" s="180">
        <v>0</v>
      </c>
      <c r="T124" s="181">
        <f t="shared" si="13"/>
        <v>0</v>
      </c>
      <c r="U124" s="32"/>
      <c r="V124" s="32"/>
      <c r="W124" s="32"/>
      <c r="X124" s="32"/>
      <c r="Y124" s="32"/>
      <c r="Z124" s="32"/>
      <c r="AA124" s="32"/>
      <c r="AB124" s="32"/>
      <c r="AC124" s="32"/>
      <c r="AD124" s="32"/>
      <c r="AE124" s="32"/>
      <c r="AR124" s="182" t="s">
        <v>148</v>
      </c>
      <c r="AT124" s="182" t="s">
        <v>144</v>
      </c>
      <c r="AU124" s="182" t="s">
        <v>79</v>
      </c>
      <c r="AY124" s="15" t="s">
        <v>141</v>
      </c>
      <c r="BE124" s="183">
        <f t="shared" si="14"/>
        <v>0</v>
      </c>
      <c r="BF124" s="183">
        <f t="shared" si="15"/>
        <v>0</v>
      </c>
      <c r="BG124" s="183">
        <f t="shared" si="16"/>
        <v>0</v>
      </c>
      <c r="BH124" s="183">
        <f t="shared" si="17"/>
        <v>0</v>
      </c>
      <c r="BI124" s="183">
        <f t="shared" si="18"/>
        <v>0</v>
      </c>
      <c r="BJ124" s="15" t="s">
        <v>77</v>
      </c>
      <c r="BK124" s="183">
        <f t="shared" si="19"/>
        <v>0</v>
      </c>
      <c r="BL124" s="15" t="s">
        <v>148</v>
      </c>
      <c r="BM124" s="182" t="s">
        <v>204</v>
      </c>
    </row>
    <row r="125" spans="1:65" s="2" customFormat="1" ht="24.2" customHeight="1">
      <c r="A125" s="32"/>
      <c r="B125" s="33"/>
      <c r="C125" s="171" t="s">
        <v>8</v>
      </c>
      <c r="D125" s="171" t="s">
        <v>144</v>
      </c>
      <c r="E125" s="172" t="s">
        <v>205</v>
      </c>
      <c r="F125" s="173" t="s">
        <v>206</v>
      </c>
      <c r="G125" s="174" t="s">
        <v>147</v>
      </c>
      <c r="H125" s="175">
        <v>242.68</v>
      </c>
      <c r="I125" s="176"/>
      <c r="J125" s="177">
        <f t="shared" si="10"/>
        <v>0</v>
      </c>
      <c r="K125" s="173" t="s">
        <v>19</v>
      </c>
      <c r="L125" s="37"/>
      <c r="M125" s="178" t="s">
        <v>19</v>
      </c>
      <c r="N125" s="179" t="s">
        <v>40</v>
      </c>
      <c r="O125" s="62"/>
      <c r="P125" s="180">
        <f t="shared" si="11"/>
        <v>0</v>
      </c>
      <c r="Q125" s="180">
        <v>0.021</v>
      </c>
      <c r="R125" s="180">
        <f t="shared" si="12"/>
        <v>5.09628</v>
      </c>
      <c r="S125" s="180">
        <v>0</v>
      </c>
      <c r="T125" s="181">
        <f t="shared" si="13"/>
        <v>0</v>
      </c>
      <c r="U125" s="32"/>
      <c r="V125" s="32"/>
      <c r="W125" s="32"/>
      <c r="X125" s="32"/>
      <c r="Y125" s="32"/>
      <c r="Z125" s="32"/>
      <c r="AA125" s="32"/>
      <c r="AB125" s="32"/>
      <c r="AC125" s="32"/>
      <c r="AD125" s="32"/>
      <c r="AE125" s="32"/>
      <c r="AR125" s="182" t="s">
        <v>148</v>
      </c>
      <c r="AT125" s="182" t="s">
        <v>144</v>
      </c>
      <c r="AU125" s="182" t="s">
        <v>79</v>
      </c>
      <c r="AY125" s="15" t="s">
        <v>141</v>
      </c>
      <c r="BE125" s="183">
        <f t="shared" si="14"/>
        <v>0</v>
      </c>
      <c r="BF125" s="183">
        <f t="shared" si="15"/>
        <v>0</v>
      </c>
      <c r="BG125" s="183">
        <f t="shared" si="16"/>
        <v>0</v>
      </c>
      <c r="BH125" s="183">
        <f t="shared" si="17"/>
        <v>0</v>
      </c>
      <c r="BI125" s="183">
        <f t="shared" si="18"/>
        <v>0</v>
      </c>
      <c r="BJ125" s="15" t="s">
        <v>77</v>
      </c>
      <c r="BK125" s="183">
        <f t="shared" si="19"/>
        <v>0</v>
      </c>
      <c r="BL125" s="15" t="s">
        <v>148</v>
      </c>
      <c r="BM125" s="182" t="s">
        <v>207</v>
      </c>
    </row>
    <row r="126" spans="1:65" s="2" customFormat="1" ht="21.75" customHeight="1">
      <c r="A126" s="32"/>
      <c r="B126" s="33"/>
      <c r="C126" s="171" t="s">
        <v>208</v>
      </c>
      <c r="D126" s="171" t="s">
        <v>144</v>
      </c>
      <c r="E126" s="172" t="s">
        <v>209</v>
      </c>
      <c r="F126" s="173" t="s">
        <v>210</v>
      </c>
      <c r="G126" s="174" t="s">
        <v>147</v>
      </c>
      <c r="H126" s="175">
        <v>461.328</v>
      </c>
      <c r="I126" s="176"/>
      <c r="J126" s="177">
        <f t="shared" si="10"/>
        <v>0</v>
      </c>
      <c r="K126" s="173" t="s">
        <v>19</v>
      </c>
      <c r="L126" s="37"/>
      <c r="M126" s="178" t="s">
        <v>19</v>
      </c>
      <c r="N126" s="179" t="s">
        <v>40</v>
      </c>
      <c r="O126" s="62"/>
      <c r="P126" s="180">
        <f t="shared" si="11"/>
        <v>0</v>
      </c>
      <c r="Q126" s="180">
        <v>0.00735</v>
      </c>
      <c r="R126" s="180">
        <f t="shared" si="12"/>
        <v>3.3907608</v>
      </c>
      <c r="S126" s="180">
        <v>0</v>
      </c>
      <c r="T126" s="181">
        <f t="shared" si="13"/>
        <v>0</v>
      </c>
      <c r="U126" s="32"/>
      <c r="V126" s="32"/>
      <c r="W126" s="32"/>
      <c r="X126" s="32"/>
      <c r="Y126" s="32"/>
      <c r="Z126" s="32"/>
      <c r="AA126" s="32"/>
      <c r="AB126" s="32"/>
      <c r="AC126" s="32"/>
      <c r="AD126" s="32"/>
      <c r="AE126" s="32"/>
      <c r="AR126" s="182" t="s">
        <v>148</v>
      </c>
      <c r="AT126" s="182" t="s">
        <v>144</v>
      </c>
      <c r="AU126" s="182" t="s">
        <v>79</v>
      </c>
      <c r="AY126" s="15" t="s">
        <v>141</v>
      </c>
      <c r="BE126" s="183">
        <f t="shared" si="14"/>
        <v>0</v>
      </c>
      <c r="BF126" s="183">
        <f t="shared" si="15"/>
        <v>0</v>
      </c>
      <c r="BG126" s="183">
        <f t="shared" si="16"/>
        <v>0</v>
      </c>
      <c r="BH126" s="183">
        <f t="shared" si="17"/>
        <v>0</v>
      </c>
      <c r="BI126" s="183">
        <f t="shared" si="18"/>
        <v>0</v>
      </c>
      <c r="BJ126" s="15" t="s">
        <v>77</v>
      </c>
      <c r="BK126" s="183">
        <f t="shared" si="19"/>
        <v>0</v>
      </c>
      <c r="BL126" s="15" t="s">
        <v>148</v>
      </c>
      <c r="BM126" s="182" t="s">
        <v>211</v>
      </c>
    </row>
    <row r="127" spans="1:65" s="2" customFormat="1" ht="16.5" customHeight="1">
      <c r="A127" s="32"/>
      <c r="B127" s="33"/>
      <c r="C127" s="171" t="s">
        <v>212</v>
      </c>
      <c r="D127" s="171" t="s">
        <v>144</v>
      </c>
      <c r="E127" s="172" t="s">
        <v>213</v>
      </c>
      <c r="F127" s="173" t="s">
        <v>214</v>
      </c>
      <c r="G127" s="174" t="s">
        <v>147</v>
      </c>
      <c r="H127" s="175">
        <v>465.728</v>
      </c>
      <c r="I127" s="176"/>
      <c r="J127" s="177">
        <f t="shared" si="10"/>
        <v>0</v>
      </c>
      <c r="K127" s="173" t="s">
        <v>19</v>
      </c>
      <c r="L127" s="37"/>
      <c r="M127" s="178" t="s">
        <v>19</v>
      </c>
      <c r="N127" s="179" t="s">
        <v>40</v>
      </c>
      <c r="O127" s="62"/>
      <c r="P127" s="180">
        <f t="shared" si="11"/>
        <v>0</v>
      </c>
      <c r="Q127" s="180">
        <v>0.00026</v>
      </c>
      <c r="R127" s="180">
        <f t="shared" si="12"/>
        <v>0.12108928</v>
      </c>
      <c r="S127" s="180">
        <v>0</v>
      </c>
      <c r="T127" s="181">
        <f t="shared" si="13"/>
        <v>0</v>
      </c>
      <c r="U127" s="32"/>
      <c r="V127" s="32"/>
      <c r="W127" s="32"/>
      <c r="X127" s="32"/>
      <c r="Y127" s="32"/>
      <c r="Z127" s="32"/>
      <c r="AA127" s="32"/>
      <c r="AB127" s="32"/>
      <c r="AC127" s="32"/>
      <c r="AD127" s="32"/>
      <c r="AE127" s="32"/>
      <c r="AR127" s="182" t="s">
        <v>148</v>
      </c>
      <c r="AT127" s="182" t="s">
        <v>144</v>
      </c>
      <c r="AU127" s="182" t="s">
        <v>79</v>
      </c>
      <c r="AY127" s="15" t="s">
        <v>141</v>
      </c>
      <c r="BE127" s="183">
        <f t="shared" si="14"/>
        <v>0</v>
      </c>
      <c r="BF127" s="183">
        <f t="shared" si="15"/>
        <v>0</v>
      </c>
      <c r="BG127" s="183">
        <f t="shared" si="16"/>
        <v>0</v>
      </c>
      <c r="BH127" s="183">
        <f t="shared" si="17"/>
        <v>0</v>
      </c>
      <c r="BI127" s="183">
        <f t="shared" si="18"/>
        <v>0</v>
      </c>
      <c r="BJ127" s="15" t="s">
        <v>77</v>
      </c>
      <c r="BK127" s="183">
        <f t="shared" si="19"/>
        <v>0</v>
      </c>
      <c r="BL127" s="15" t="s">
        <v>148</v>
      </c>
      <c r="BM127" s="182" t="s">
        <v>215</v>
      </c>
    </row>
    <row r="128" spans="1:65" s="2" customFormat="1" ht="24.2" customHeight="1">
      <c r="A128" s="32"/>
      <c r="B128" s="33"/>
      <c r="C128" s="171" t="s">
        <v>216</v>
      </c>
      <c r="D128" s="171" t="s">
        <v>144</v>
      </c>
      <c r="E128" s="172" t="s">
        <v>217</v>
      </c>
      <c r="F128" s="173" t="s">
        <v>218</v>
      </c>
      <c r="G128" s="174" t="s">
        <v>147</v>
      </c>
      <c r="H128" s="175">
        <v>4.4</v>
      </c>
      <c r="I128" s="176"/>
      <c r="J128" s="177">
        <f t="shared" si="10"/>
        <v>0</v>
      </c>
      <c r="K128" s="173" t="s">
        <v>19</v>
      </c>
      <c r="L128" s="37"/>
      <c r="M128" s="178" t="s">
        <v>19</v>
      </c>
      <c r="N128" s="179" t="s">
        <v>40</v>
      </c>
      <c r="O128" s="62"/>
      <c r="P128" s="180">
        <f t="shared" si="11"/>
        <v>0</v>
      </c>
      <c r="Q128" s="180">
        <v>0</v>
      </c>
      <c r="R128" s="180">
        <f t="shared" si="12"/>
        <v>0</v>
      </c>
      <c r="S128" s="180">
        <v>0</v>
      </c>
      <c r="T128" s="181">
        <f t="shared" si="13"/>
        <v>0</v>
      </c>
      <c r="U128" s="32"/>
      <c r="V128" s="32"/>
      <c r="W128" s="32"/>
      <c r="X128" s="32"/>
      <c r="Y128" s="32"/>
      <c r="Z128" s="32"/>
      <c r="AA128" s="32"/>
      <c r="AB128" s="32"/>
      <c r="AC128" s="32"/>
      <c r="AD128" s="32"/>
      <c r="AE128" s="32"/>
      <c r="AR128" s="182" t="s">
        <v>148</v>
      </c>
      <c r="AT128" s="182" t="s">
        <v>144</v>
      </c>
      <c r="AU128" s="182" t="s">
        <v>79</v>
      </c>
      <c r="AY128" s="15" t="s">
        <v>141</v>
      </c>
      <c r="BE128" s="183">
        <f t="shared" si="14"/>
        <v>0</v>
      </c>
      <c r="BF128" s="183">
        <f t="shared" si="15"/>
        <v>0</v>
      </c>
      <c r="BG128" s="183">
        <f t="shared" si="16"/>
        <v>0</v>
      </c>
      <c r="BH128" s="183">
        <f t="shared" si="17"/>
        <v>0</v>
      </c>
      <c r="BI128" s="183">
        <f t="shared" si="18"/>
        <v>0</v>
      </c>
      <c r="BJ128" s="15" t="s">
        <v>77</v>
      </c>
      <c r="BK128" s="183">
        <f t="shared" si="19"/>
        <v>0</v>
      </c>
      <c r="BL128" s="15" t="s">
        <v>148</v>
      </c>
      <c r="BM128" s="182" t="s">
        <v>219</v>
      </c>
    </row>
    <row r="129" spans="1:65" s="2" customFormat="1" ht="16.5" customHeight="1">
      <c r="A129" s="32"/>
      <c r="B129" s="33"/>
      <c r="C129" s="171" t="s">
        <v>220</v>
      </c>
      <c r="D129" s="171" t="s">
        <v>144</v>
      </c>
      <c r="E129" s="172" t="s">
        <v>221</v>
      </c>
      <c r="F129" s="173" t="s">
        <v>222</v>
      </c>
      <c r="G129" s="174" t="s">
        <v>147</v>
      </c>
      <c r="H129" s="175">
        <v>267.23</v>
      </c>
      <c r="I129" s="176"/>
      <c r="J129" s="177">
        <f t="shared" si="10"/>
        <v>0</v>
      </c>
      <c r="K129" s="173" t="s">
        <v>19</v>
      </c>
      <c r="L129" s="37"/>
      <c r="M129" s="178" t="s">
        <v>19</v>
      </c>
      <c r="N129" s="179" t="s">
        <v>40</v>
      </c>
      <c r="O129" s="62"/>
      <c r="P129" s="180">
        <f t="shared" si="11"/>
        <v>0</v>
      </c>
      <c r="Q129" s="180">
        <v>0.004</v>
      </c>
      <c r="R129" s="180">
        <f t="shared" si="12"/>
        <v>1.06892</v>
      </c>
      <c r="S129" s="180">
        <v>0</v>
      </c>
      <c r="T129" s="181">
        <f t="shared" si="13"/>
        <v>0</v>
      </c>
      <c r="U129" s="32"/>
      <c r="V129" s="32"/>
      <c r="W129" s="32"/>
      <c r="X129" s="32"/>
      <c r="Y129" s="32"/>
      <c r="Z129" s="32"/>
      <c r="AA129" s="32"/>
      <c r="AB129" s="32"/>
      <c r="AC129" s="32"/>
      <c r="AD129" s="32"/>
      <c r="AE129" s="32"/>
      <c r="AR129" s="182" t="s">
        <v>148</v>
      </c>
      <c r="AT129" s="182" t="s">
        <v>144</v>
      </c>
      <c r="AU129" s="182" t="s">
        <v>79</v>
      </c>
      <c r="AY129" s="15" t="s">
        <v>141</v>
      </c>
      <c r="BE129" s="183">
        <f t="shared" si="14"/>
        <v>0</v>
      </c>
      <c r="BF129" s="183">
        <f t="shared" si="15"/>
        <v>0</v>
      </c>
      <c r="BG129" s="183">
        <f t="shared" si="16"/>
        <v>0</v>
      </c>
      <c r="BH129" s="183">
        <f t="shared" si="17"/>
        <v>0</v>
      </c>
      <c r="BI129" s="183">
        <f t="shared" si="18"/>
        <v>0</v>
      </c>
      <c r="BJ129" s="15" t="s">
        <v>77</v>
      </c>
      <c r="BK129" s="183">
        <f t="shared" si="19"/>
        <v>0</v>
      </c>
      <c r="BL129" s="15" t="s">
        <v>148</v>
      </c>
      <c r="BM129" s="182" t="s">
        <v>223</v>
      </c>
    </row>
    <row r="130" spans="1:65" s="2" customFormat="1" ht="16.5" customHeight="1">
      <c r="A130" s="32"/>
      <c r="B130" s="33"/>
      <c r="C130" s="171" t="s">
        <v>224</v>
      </c>
      <c r="D130" s="171" t="s">
        <v>144</v>
      </c>
      <c r="E130" s="172" t="s">
        <v>225</v>
      </c>
      <c r="F130" s="173" t="s">
        <v>226</v>
      </c>
      <c r="G130" s="174" t="s">
        <v>147</v>
      </c>
      <c r="H130" s="175">
        <v>5.25</v>
      </c>
      <c r="I130" s="176"/>
      <c r="J130" s="177">
        <f t="shared" si="10"/>
        <v>0</v>
      </c>
      <c r="K130" s="173" t="s">
        <v>19</v>
      </c>
      <c r="L130" s="37"/>
      <c r="M130" s="178" t="s">
        <v>19</v>
      </c>
      <c r="N130" s="179" t="s">
        <v>40</v>
      </c>
      <c r="O130" s="62"/>
      <c r="P130" s="180">
        <f t="shared" si="11"/>
        <v>0</v>
      </c>
      <c r="Q130" s="180">
        <v>0.0389</v>
      </c>
      <c r="R130" s="180">
        <f t="shared" si="12"/>
        <v>0.204225</v>
      </c>
      <c r="S130" s="180">
        <v>0</v>
      </c>
      <c r="T130" s="181">
        <f t="shared" si="13"/>
        <v>0</v>
      </c>
      <c r="U130" s="32"/>
      <c r="V130" s="32"/>
      <c r="W130" s="32"/>
      <c r="X130" s="32"/>
      <c r="Y130" s="32"/>
      <c r="Z130" s="32"/>
      <c r="AA130" s="32"/>
      <c r="AB130" s="32"/>
      <c r="AC130" s="32"/>
      <c r="AD130" s="32"/>
      <c r="AE130" s="32"/>
      <c r="AR130" s="182" t="s">
        <v>148</v>
      </c>
      <c r="AT130" s="182" t="s">
        <v>144</v>
      </c>
      <c r="AU130" s="182" t="s">
        <v>79</v>
      </c>
      <c r="AY130" s="15" t="s">
        <v>141</v>
      </c>
      <c r="BE130" s="183">
        <f t="shared" si="14"/>
        <v>0</v>
      </c>
      <c r="BF130" s="183">
        <f t="shared" si="15"/>
        <v>0</v>
      </c>
      <c r="BG130" s="183">
        <f t="shared" si="16"/>
        <v>0</v>
      </c>
      <c r="BH130" s="183">
        <f t="shared" si="17"/>
        <v>0</v>
      </c>
      <c r="BI130" s="183">
        <f t="shared" si="18"/>
        <v>0</v>
      </c>
      <c r="BJ130" s="15" t="s">
        <v>77</v>
      </c>
      <c r="BK130" s="183">
        <f t="shared" si="19"/>
        <v>0</v>
      </c>
      <c r="BL130" s="15" t="s">
        <v>148</v>
      </c>
      <c r="BM130" s="182" t="s">
        <v>227</v>
      </c>
    </row>
    <row r="131" spans="1:65" s="2" customFormat="1" ht="21.75" customHeight="1">
      <c r="A131" s="32"/>
      <c r="B131" s="33"/>
      <c r="C131" s="171" t="s">
        <v>7</v>
      </c>
      <c r="D131" s="171" t="s">
        <v>144</v>
      </c>
      <c r="E131" s="172" t="s">
        <v>228</v>
      </c>
      <c r="F131" s="173" t="s">
        <v>229</v>
      </c>
      <c r="G131" s="174" t="s">
        <v>147</v>
      </c>
      <c r="H131" s="175">
        <v>15</v>
      </c>
      <c r="I131" s="176"/>
      <c r="J131" s="177">
        <f t="shared" si="10"/>
        <v>0</v>
      </c>
      <c r="K131" s="173" t="s">
        <v>19</v>
      </c>
      <c r="L131" s="37"/>
      <c r="M131" s="178" t="s">
        <v>19</v>
      </c>
      <c r="N131" s="179" t="s">
        <v>40</v>
      </c>
      <c r="O131" s="62"/>
      <c r="P131" s="180">
        <f t="shared" si="11"/>
        <v>0</v>
      </c>
      <c r="Q131" s="180">
        <v>0.021</v>
      </c>
      <c r="R131" s="180">
        <f t="shared" si="12"/>
        <v>0.315</v>
      </c>
      <c r="S131" s="180">
        <v>0</v>
      </c>
      <c r="T131" s="181">
        <f t="shared" si="13"/>
        <v>0</v>
      </c>
      <c r="U131" s="32"/>
      <c r="V131" s="32"/>
      <c r="W131" s="32"/>
      <c r="X131" s="32"/>
      <c r="Y131" s="32"/>
      <c r="Z131" s="32"/>
      <c r="AA131" s="32"/>
      <c r="AB131" s="32"/>
      <c r="AC131" s="32"/>
      <c r="AD131" s="32"/>
      <c r="AE131" s="32"/>
      <c r="AR131" s="182" t="s">
        <v>148</v>
      </c>
      <c r="AT131" s="182" t="s">
        <v>144</v>
      </c>
      <c r="AU131" s="182" t="s">
        <v>79</v>
      </c>
      <c r="AY131" s="15" t="s">
        <v>141</v>
      </c>
      <c r="BE131" s="183">
        <f t="shared" si="14"/>
        <v>0</v>
      </c>
      <c r="BF131" s="183">
        <f t="shared" si="15"/>
        <v>0</v>
      </c>
      <c r="BG131" s="183">
        <f t="shared" si="16"/>
        <v>0</v>
      </c>
      <c r="BH131" s="183">
        <f t="shared" si="17"/>
        <v>0</v>
      </c>
      <c r="BI131" s="183">
        <f t="shared" si="18"/>
        <v>0</v>
      </c>
      <c r="BJ131" s="15" t="s">
        <v>77</v>
      </c>
      <c r="BK131" s="183">
        <f t="shared" si="19"/>
        <v>0</v>
      </c>
      <c r="BL131" s="15" t="s">
        <v>148</v>
      </c>
      <c r="BM131" s="182" t="s">
        <v>230</v>
      </c>
    </row>
    <row r="132" spans="1:65" s="2" customFormat="1" ht="24.2" customHeight="1">
      <c r="A132" s="32"/>
      <c r="B132" s="33"/>
      <c r="C132" s="171" t="s">
        <v>231</v>
      </c>
      <c r="D132" s="171" t="s">
        <v>144</v>
      </c>
      <c r="E132" s="172" t="s">
        <v>232</v>
      </c>
      <c r="F132" s="173" t="s">
        <v>233</v>
      </c>
      <c r="G132" s="174" t="s">
        <v>147</v>
      </c>
      <c r="H132" s="175">
        <v>461.328</v>
      </c>
      <c r="I132" s="176"/>
      <c r="J132" s="177">
        <f t="shared" si="10"/>
        <v>0</v>
      </c>
      <c r="K132" s="173" t="s">
        <v>19</v>
      </c>
      <c r="L132" s="37"/>
      <c r="M132" s="178" t="s">
        <v>19</v>
      </c>
      <c r="N132" s="179" t="s">
        <v>40</v>
      </c>
      <c r="O132" s="62"/>
      <c r="P132" s="180">
        <f t="shared" si="11"/>
        <v>0</v>
      </c>
      <c r="Q132" s="180">
        <v>0.021</v>
      </c>
      <c r="R132" s="180">
        <f t="shared" si="12"/>
        <v>9.687888000000001</v>
      </c>
      <c r="S132" s="180">
        <v>0</v>
      </c>
      <c r="T132" s="181">
        <f t="shared" si="13"/>
        <v>0</v>
      </c>
      <c r="U132" s="32"/>
      <c r="V132" s="32"/>
      <c r="W132" s="32"/>
      <c r="X132" s="32"/>
      <c r="Y132" s="32"/>
      <c r="Z132" s="32"/>
      <c r="AA132" s="32"/>
      <c r="AB132" s="32"/>
      <c r="AC132" s="32"/>
      <c r="AD132" s="32"/>
      <c r="AE132" s="32"/>
      <c r="AR132" s="182" t="s">
        <v>148</v>
      </c>
      <c r="AT132" s="182" t="s">
        <v>144</v>
      </c>
      <c r="AU132" s="182" t="s">
        <v>79</v>
      </c>
      <c r="AY132" s="15" t="s">
        <v>141</v>
      </c>
      <c r="BE132" s="183">
        <f t="shared" si="14"/>
        <v>0</v>
      </c>
      <c r="BF132" s="183">
        <f t="shared" si="15"/>
        <v>0</v>
      </c>
      <c r="BG132" s="183">
        <f t="shared" si="16"/>
        <v>0</v>
      </c>
      <c r="BH132" s="183">
        <f t="shared" si="17"/>
        <v>0</v>
      </c>
      <c r="BI132" s="183">
        <f t="shared" si="18"/>
        <v>0</v>
      </c>
      <c r="BJ132" s="15" t="s">
        <v>77</v>
      </c>
      <c r="BK132" s="183">
        <f t="shared" si="19"/>
        <v>0</v>
      </c>
      <c r="BL132" s="15" t="s">
        <v>148</v>
      </c>
      <c r="BM132" s="182" t="s">
        <v>234</v>
      </c>
    </row>
    <row r="133" spans="1:65" s="2" customFormat="1" ht="16.5" customHeight="1">
      <c r="A133" s="32"/>
      <c r="B133" s="33"/>
      <c r="C133" s="171" t="s">
        <v>235</v>
      </c>
      <c r="D133" s="171" t="s">
        <v>144</v>
      </c>
      <c r="E133" s="172" t="s">
        <v>236</v>
      </c>
      <c r="F133" s="173" t="s">
        <v>237</v>
      </c>
      <c r="G133" s="174" t="s">
        <v>191</v>
      </c>
      <c r="H133" s="175">
        <v>82</v>
      </c>
      <c r="I133" s="176"/>
      <c r="J133" s="177">
        <f t="shared" si="10"/>
        <v>0</v>
      </c>
      <c r="K133" s="173" t="s">
        <v>19</v>
      </c>
      <c r="L133" s="37"/>
      <c r="M133" s="178" t="s">
        <v>19</v>
      </c>
      <c r="N133" s="179" t="s">
        <v>40</v>
      </c>
      <c r="O133" s="62"/>
      <c r="P133" s="180">
        <f t="shared" si="11"/>
        <v>0</v>
      </c>
      <c r="Q133" s="180">
        <v>0.0015</v>
      </c>
      <c r="R133" s="180">
        <f t="shared" si="12"/>
        <v>0.123</v>
      </c>
      <c r="S133" s="180">
        <v>0</v>
      </c>
      <c r="T133" s="181">
        <f t="shared" si="13"/>
        <v>0</v>
      </c>
      <c r="U133" s="32"/>
      <c r="V133" s="32"/>
      <c r="W133" s="32"/>
      <c r="X133" s="32"/>
      <c r="Y133" s="32"/>
      <c r="Z133" s="32"/>
      <c r="AA133" s="32"/>
      <c r="AB133" s="32"/>
      <c r="AC133" s="32"/>
      <c r="AD133" s="32"/>
      <c r="AE133" s="32"/>
      <c r="AR133" s="182" t="s">
        <v>148</v>
      </c>
      <c r="AT133" s="182" t="s">
        <v>144</v>
      </c>
      <c r="AU133" s="182" t="s">
        <v>79</v>
      </c>
      <c r="AY133" s="15" t="s">
        <v>141</v>
      </c>
      <c r="BE133" s="183">
        <f t="shared" si="14"/>
        <v>0</v>
      </c>
      <c r="BF133" s="183">
        <f t="shared" si="15"/>
        <v>0</v>
      </c>
      <c r="BG133" s="183">
        <f t="shared" si="16"/>
        <v>0</v>
      </c>
      <c r="BH133" s="183">
        <f t="shared" si="17"/>
        <v>0</v>
      </c>
      <c r="BI133" s="183">
        <f t="shared" si="18"/>
        <v>0</v>
      </c>
      <c r="BJ133" s="15" t="s">
        <v>77</v>
      </c>
      <c r="BK133" s="183">
        <f t="shared" si="19"/>
        <v>0</v>
      </c>
      <c r="BL133" s="15" t="s">
        <v>148</v>
      </c>
      <c r="BM133" s="182" t="s">
        <v>238</v>
      </c>
    </row>
    <row r="134" spans="1:65" s="2" customFormat="1" ht="21.75" customHeight="1">
      <c r="A134" s="32"/>
      <c r="B134" s="33"/>
      <c r="C134" s="171" t="s">
        <v>239</v>
      </c>
      <c r="D134" s="171" t="s">
        <v>144</v>
      </c>
      <c r="E134" s="172" t="s">
        <v>240</v>
      </c>
      <c r="F134" s="173" t="s">
        <v>241</v>
      </c>
      <c r="G134" s="174" t="s">
        <v>164</v>
      </c>
      <c r="H134" s="175">
        <v>9.252</v>
      </c>
      <c r="I134" s="176"/>
      <c r="J134" s="177">
        <f t="shared" si="10"/>
        <v>0</v>
      </c>
      <c r="K134" s="173" t="s">
        <v>19</v>
      </c>
      <c r="L134" s="37"/>
      <c r="M134" s="178" t="s">
        <v>19</v>
      </c>
      <c r="N134" s="179" t="s">
        <v>40</v>
      </c>
      <c r="O134" s="62"/>
      <c r="P134" s="180">
        <f t="shared" si="11"/>
        <v>0</v>
      </c>
      <c r="Q134" s="180">
        <v>2.50187</v>
      </c>
      <c r="R134" s="180">
        <f t="shared" si="12"/>
        <v>23.14730124</v>
      </c>
      <c r="S134" s="180">
        <v>0</v>
      </c>
      <c r="T134" s="181">
        <f t="shared" si="13"/>
        <v>0</v>
      </c>
      <c r="U134" s="32"/>
      <c r="V134" s="32"/>
      <c r="W134" s="32"/>
      <c r="X134" s="32"/>
      <c r="Y134" s="32"/>
      <c r="Z134" s="32"/>
      <c r="AA134" s="32"/>
      <c r="AB134" s="32"/>
      <c r="AC134" s="32"/>
      <c r="AD134" s="32"/>
      <c r="AE134" s="32"/>
      <c r="AR134" s="182" t="s">
        <v>148</v>
      </c>
      <c r="AT134" s="182" t="s">
        <v>144</v>
      </c>
      <c r="AU134" s="182" t="s">
        <v>79</v>
      </c>
      <c r="AY134" s="15" t="s">
        <v>141</v>
      </c>
      <c r="BE134" s="183">
        <f t="shared" si="14"/>
        <v>0</v>
      </c>
      <c r="BF134" s="183">
        <f t="shared" si="15"/>
        <v>0</v>
      </c>
      <c r="BG134" s="183">
        <f t="shared" si="16"/>
        <v>0</v>
      </c>
      <c r="BH134" s="183">
        <f t="shared" si="17"/>
        <v>0</v>
      </c>
      <c r="BI134" s="183">
        <f t="shared" si="18"/>
        <v>0</v>
      </c>
      <c r="BJ134" s="15" t="s">
        <v>77</v>
      </c>
      <c r="BK134" s="183">
        <f t="shared" si="19"/>
        <v>0</v>
      </c>
      <c r="BL134" s="15" t="s">
        <v>148</v>
      </c>
      <c r="BM134" s="182" t="s">
        <v>242</v>
      </c>
    </row>
    <row r="135" spans="1:65" s="2" customFormat="1" ht="24.2" customHeight="1">
      <c r="A135" s="32"/>
      <c r="B135" s="33"/>
      <c r="C135" s="171" t="s">
        <v>243</v>
      </c>
      <c r="D135" s="171" t="s">
        <v>144</v>
      </c>
      <c r="E135" s="172" t="s">
        <v>244</v>
      </c>
      <c r="F135" s="173" t="s">
        <v>245</v>
      </c>
      <c r="G135" s="174" t="s">
        <v>164</v>
      </c>
      <c r="H135" s="175">
        <v>2.815</v>
      </c>
      <c r="I135" s="176"/>
      <c r="J135" s="177">
        <f t="shared" si="10"/>
        <v>0</v>
      </c>
      <c r="K135" s="173" t="s">
        <v>19</v>
      </c>
      <c r="L135" s="37"/>
      <c r="M135" s="178" t="s">
        <v>19</v>
      </c>
      <c r="N135" s="179" t="s">
        <v>40</v>
      </c>
      <c r="O135" s="62"/>
      <c r="P135" s="180">
        <f t="shared" si="11"/>
        <v>0</v>
      </c>
      <c r="Q135" s="180">
        <v>2.30102</v>
      </c>
      <c r="R135" s="180">
        <f t="shared" si="12"/>
        <v>6.4773713</v>
      </c>
      <c r="S135" s="180">
        <v>0</v>
      </c>
      <c r="T135" s="181">
        <f t="shared" si="13"/>
        <v>0</v>
      </c>
      <c r="U135" s="32"/>
      <c r="V135" s="32"/>
      <c r="W135" s="32"/>
      <c r="X135" s="32"/>
      <c r="Y135" s="32"/>
      <c r="Z135" s="32"/>
      <c r="AA135" s="32"/>
      <c r="AB135" s="32"/>
      <c r="AC135" s="32"/>
      <c r="AD135" s="32"/>
      <c r="AE135" s="32"/>
      <c r="AR135" s="182" t="s">
        <v>148</v>
      </c>
      <c r="AT135" s="182" t="s">
        <v>144</v>
      </c>
      <c r="AU135" s="182" t="s">
        <v>79</v>
      </c>
      <c r="AY135" s="15" t="s">
        <v>141</v>
      </c>
      <c r="BE135" s="183">
        <f t="shared" si="14"/>
        <v>0</v>
      </c>
      <c r="BF135" s="183">
        <f t="shared" si="15"/>
        <v>0</v>
      </c>
      <c r="BG135" s="183">
        <f t="shared" si="16"/>
        <v>0</v>
      </c>
      <c r="BH135" s="183">
        <f t="shared" si="17"/>
        <v>0</v>
      </c>
      <c r="BI135" s="183">
        <f t="shared" si="18"/>
        <v>0</v>
      </c>
      <c r="BJ135" s="15" t="s">
        <v>77</v>
      </c>
      <c r="BK135" s="183">
        <f t="shared" si="19"/>
        <v>0</v>
      </c>
      <c r="BL135" s="15" t="s">
        <v>148</v>
      </c>
      <c r="BM135" s="182" t="s">
        <v>246</v>
      </c>
    </row>
    <row r="136" spans="1:65" s="2" customFormat="1" ht="16.5" customHeight="1">
      <c r="A136" s="32"/>
      <c r="B136" s="33"/>
      <c r="C136" s="171" t="s">
        <v>247</v>
      </c>
      <c r="D136" s="171" t="s">
        <v>144</v>
      </c>
      <c r="E136" s="172" t="s">
        <v>248</v>
      </c>
      <c r="F136" s="173" t="s">
        <v>249</v>
      </c>
      <c r="G136" s="174" t="s">
        <v>147</v>
      </c>
      <c r="H136" s="175">
        <v>185.04</v>
      </c>
      <c r="I136" s="176"/>
      <c r="J136" s="177">
        <f t="shared" si="10"/>
        <v>0</v>
      </c>
      <c r="K136" s="173" t="s">
        <v>19</v>
      </c>
      <c r="L136" s="37"/>
      <c r="M136" s="178" t="s">
        <v>19</v>
      </c>
      <c r="N136" s="179" t="s">
        <v>40</v>
      </c>
      <c r="O136" s="62"/>
      <c r="P136" s="180">
        <f t="shared" si="11"/>
        <v>0</v>
      </c>
      <c r="Q136" s="180">
        <v>0.00048</v>
      </c>
      <c r="R136" s="180">
        <f t="shared" si="12"/>
        <v>0.0888192</v>
      </c>
      <c r="S136" s="180">
        <v>0</v>
      </c>
      <c r="T136" s="181">
        <f t="shared" si="13"/>
        <v>0</v>
      </c>
      <c r="U136" s="32"/>
      <c r="V136" s="32"/>
      <c r="W136" s="32"/>
      <c r="X136" s="32"/>
      <c r="Y136" s="32"/>
      <c r="Z136" s="32"/>
      <c r="AA136" s="32"/>
      <c r="AB136" s="32"/>
      <c r="AC136" s="32"/>
      <c r="AD136" s="32"/>
      <c r="AE136" s="32"/>
      <c r="AR136" s="182" t="s">
        <v>148</v>
      </c>
      <c r="AT136" s="182" t="s">
        <v>144</v>
      </c>
      <c r="AU136" s="182" t="s">
        <v>79</v>
      </c>
      <c r="AY136" s="15" t="s">
        <v>141</v>
      </c>
      <c r="BE136" s="183">
        <f t="shared" si="14"/>
        <v>0</v>
      </c>
      <c r="BF136" s="183">
        <f t="shared" si="15"/>
        <v>0</v>
      </c>
      <c r="BG136" s="183">
        <f t="shared" si="16"/>
        <v>0</v>
      </c>
      <c r="BH136" s="183">
        <f t="shared" si="17"/>
        <v>0</v>
      </c>
      <c r="BI136" s="183">
        <f t="shared" si="18"/>
        <v>0</v>
      </c>
      <c r="BJ136" s="15" t="s">
        <v>77</v>
      </c>
      <c r="BK136" s="183">
        <f t="shared" si="19"/>
        <v>0</v>
      </c>
      <c r="BL136" s="15" t="s">
        <v>148</v>
      </c>
      <c r="BM136" s="182" t="s">
        <v>250</v>
      </c>
    </row>
    <row r="137" spans="1:65" s="2" customFormat="1" ht="16.5" customHeight="1">
      <c r="A137" s="32"/>
      <c r="B137" s="33"/>
      <c r="C137" s="171" t="s">
        <v>251</v>
      </c>
      <c r="D137" s="171" t="s">
        <v>144</v>
      </c>
      <c r="E137" s="172" t="s">
        <v>252</v>
      </c>
      <c r="F137" s="173" t="s">
        <v>253</v>
      </c>
      <c r="G137" s="174" t="s">
        <v>147</v>
      </c>
      <c r="H137" s="175">
        <v>185.04</v>
      </c>
      <c r="I137" s="176"/>
      <c r="J137" s="177">
        <f t="shared" si="10"/>
        <v>0</v>
      </c>
      <c r="K137" s="173" t="s">
        <v>19</v>
      </c>
      <c r="L137" s="37"/>
      <c r="M137" s="178" t="s">
        <v>19</v>
      </c>
      <c r="N137" s="179" t="s">
        <v>40</v>
      </c>
      <c r="O137" s="62"/>
      <c r="P137" s="180">
        <f t="shared" si="11"/>
        <v>0</v>
      </c>
      <c r="Q137" s="180">
        <v>0.0378</v>
      </c>
      <c r="R137" s="180">
        <f t="shared" si="12"/>
        <v>6.994511999999999</v>
      </c>
      <c r="S137" s="180">
        <v>0</v>
      </c>
      <c r="T137" s="181">
        <f t="shared" si="13"/>
        <v>0</v>
      </c>
      <c r="U137" s="32"/>
      <c r="V137" s="32"/>
      <c r="W137" s="32"/>
      <c r="X137" s="32"/>
      <c r="Y137" s="32"/>
      <c r="Z137" s="32"/>
      <c r="AA137" s="32"/>
      <c r="AB137" s="32"/>
      <c r="AC137" s="32"/>
      <c r="AD137" s="32"/>
      <c r="AE137" s="32"/>
      <c r="AR137" s="182" t="s">
        <v>148</v>
      </c>
      <c r="AT137" s="182" t="s">
        <v>144</v>
      </c>
      <c r="AU137" s="182" t="s">
        <v>79</v>
      </c>
      <c r="AY137" s="15" t="s">
        <v>141</v>
      </c>
      <c r="BE137" s="183">
        <f t="shared" si="14"/>
        <v>0</v>
      </c>
      <c r="BF137" s="183">
        <f t="shared" si="15"/>
        <v>0</v>
      </c>
      <c r="BG137" s="183">
        <f t="shared" si="16"/>
        <v>0</v>
      </c>
      <c r="BH137" s="183">
        <f t="shared" si="17"/>
        <v>0</v>
      </c>
      <c r="BI137" s="183">
        <f t="shared" si="18"/>
        <v>0</v>
      </c>
      <c r="BJ137" s="15" t="s">
        <v>77</v>
      </c>
      <c r="BK137" s="183">
        <f t="shared" si="19"/>
        <v>0</v>
      </c>
      <c r="BL137" s="15" t="s">
        <v>148</v>
      </c>
      <c r="BM137" s="182" t="s">
        <v>254</v>
      </c>
    </row>
    <row r="138" spans="2:63" s="12" customFormat="1" ht="22.9" customHeight="1">
      <c r="B138" s="155"/>
      <c r="C138" s="156"/>
      <c r="D138" s="157" t="s">
        <v>68</v>
      </c>
      <c r="E138" s="169" t="s">
        <v>178</v>
      </c>
      <c r="F138" s="169" t="s">
        <v>255</v>
      </c>
      <c r="G138" s="156"/>
      <c r="H138" s="156"/>
      <c r="I138" s="159"/>
      <c r="J138" s="170">
        <f>BK138</f>
        <v>0</v>
      </c>
      <c r="K138" s="156"/>
      <c r="L138" s="161"/>
      <c r="M138" s="162"/>
      <c r="N138" s="163"/>
      <c r="O138" s="163"/>
      <c r="P138" s="164">
        <f>SUM(P139:P155)</f>
        <v>0</v>
      </c>
      <c r="Q138" s="163"/>
      <c r="R138" s="164">
        <f>SUM(R139:R155)</f>
        <v>0.10720719999999999</v>
      </c>
      <c r="S138" s="163"/>
      <c r="T138" s="165">
        <f>SUM(T139:T155)</f>
        <v>79.69354000000001</v>
      </c>
      <c r="AR138" s="166" t="s">
        <v>77</v>
      </c>
      <c r="AT138" s="167" t="s">
        <v>68</v>
      </c>
      <c r="AU138" s="167" t="s">
        <v>77</v>
      </c>
      <c r="AY138" s="166" t="s">
        <v>141</v>
      </c>
      <c r="BK138" s="168">
        <f>SUM(BK139:BK155)</f>
        <v>0</v>
      </c>
    </row>
    <row r="139" spans="1:65" s="2" customFormat="1" ht="21.75" customHeight="1">
      <c r="A139" s="32"/>
      <c r="B139" s="33"/>
      <c r="C139" s="171" t="s">
        <v>256</v>
      </c>
      <c r="D139" s="171" t="s">
        <v>144</v>
      </c>
      <c r="E139" s="172" t="s">
        <v>257</v>
      </c>
      <c r="F139" s="173" t="s">
        <v>258</v>
      </c>
      <c r="G139" s="174" t="s">
        <v>147</v>
      </c>
      <c r="H139" s="175">
        <v>750</v>
      </c>
      <c r="I139" s="176"/>
      <c r="J139" s="177">
        <f aca="true" t="shared" si="20" ref="J139:J155">ROUND(I139*H139,2)</f>
        <v>0</v>
      </c>
      <c r="K139" s="173" t="s">
        <v>19</v>
      </c>
      <c r="L139" s="37"/>
      <c r="M139" s="178" t="s">
        <v>19</v>
      </c>
      <c r="N139" s="179" t="s">
        <v>40</v>
      </c>
      <c r="O139" s="62"/>
      <c r="P139" s="180">
        <f aca="true" t="shared" si="21" ref="P139:P155">O139*H139</f>
        <v>0</v>
      </c>
      <c r="Q139" s="180">
        <v>0.00013</v>
      </c>
      <c r="R139" s="180">
        <f aca="true" t="shared" si="22" ref="R139:R155">Q139*H139</f>
        <v>0.09749999999999999</v>
      </c>
      <c r="S139" s="180">
        <v>0</v>
      </c>
      <c r="T139" s="181">
        <f aca="true" t="shared" si="23" ref="T139:T155">S139*H139</f>
        <v>0</v>
      </c>
      <c r="U139" s="32"/>
      <c r="V139" s="32"/>
      <c r="W139" s="32"/>
      <c r="X139" s="32"/>
      <c r="Y139" s="32"/>
      <c r="Z139" s="32"/>
      <c r="AA139" s="32"/>
      <c r="AB139" s="32"/>
      <c r="AC139" s="32"/>
      <c r="AD139" s="32"/>
      <c r="AE139" s="32"/>
      <c r="AR139" s="182" t="s">
        <v>148</v>
      </c>
      <c r="AT139" s="182" t="s">
        <v>144</v>
      </c>
      <c r="AU139" s="182" t="s">
        <v>79</v>
      </c>
      <c r="AY139" s="15" t="s">
        <v>141</v>
      </c>
      <c r="BE139" s="183">
        <f aca="true" t="shared" si="24" ref="BE139:BE155">IF(N139="základní",J139,0)</f>
        <v>0</v>
      </c>
      <c r="BF139" s="183">
        <f aca="true" t="shared" si="25" ref="BF139:BF155">IF(N139="snížená",J139,0)</f>
        <v>0</v>
      </c>
      <c r="BG139" s="183">
        <f aca="true" t="shared" si="26" ref="BG139:BG155">IF(N139="zákl. přenesená",J139,0)</f>
        <v>0</v>
      </c>
      <c r="BH139" s="183">
        <f aca="true" t="shared" si="27" ref="BH139:BH155">IF(N139="sníž. přenesená",J139,0)</f>
        <v>0</v>
      </c>
      <c r="BI139" s="183">
        <f aca="true" t="shared" si="28" ref="BI139:BI155">IF(N139="nulová",J139,0)</f>
        <v>0</v>
      </c>
      <c r="BJ139" s="15" t="s">
        <v>77</v>
      </c>
      <c r="BK139" s="183">
        <f aca="true" t="shared" si="29" ref="BK139:BK155">ROUND(I139*H139,2)</f>
        <v>0</v>
      </c>
      <c r="BL139" s="15" t="s">
        <v>148</v>
      </c>
      <c r="BM139" s="182" t="s">
        <v>259</v>
      </c>
    </row>
    <row r="140" spans="1:65" s="2" customFormat="1" ht="16.5" customHeight="1">
      <c r="A140" s="32"/>
      <c r="B140" s="33"/>
      <c r="C140" s="171" t="s">
        <v>260</v>
      </c>
      <c r="D140" s="171" t="s">
        <v>144</v>
      </c>
      <c r="E140" s="172" t="s">
        <v>261</v>
      </c>
      <c r="F140" s="173" t="s">
        <v>262</v>
      </c>
      <c r="G140" s="174" t="s">
        <v>147</v>
      </c>
      <c r="H140" s="175">
        <v>242.68</v>
      </c>
      <c r="I140" s="176"/>
      <c r="J140" s="177">
        <f t="shared" si="20"/>
        <v>0</v>
      </c>
      <c r="K140" s="173" t="s">
        <v>19</v>
      </c>
      <c r="L140" s="37"/>
      <c r="M140" s="178" t="s">
        <v>19</v>
      </c>
      <c r="N140" s="179" t="s">
        <v>40</v>
      </c>
      <c r="O140" s="62"/>
      <c r="P140" s="180">
        <f t="shared" si="21"/>
        <v>0</v>
      </c>
      <c r="Q140" s="180">
        <v>4E-05</v>
      </c>
      <c r="R140" s="180">
        <f t="shared" si="22"/>
        <v>0.009707200000000001</v>
      </c>
      <c r="S140" s="180">
        <v>0</v>
      </c>
      <c r="T140" s="181">
        <f t="shared" si="23"/>
        <v>0</v>
      </c>
      <c r="U140" s="32"/>
      <c r="V140" s="32"/>
      <c r="W140" s="32"/>
      <c r="X140" s="32"/>
      <c r="Y140" s="32"/>
      <c r="Z140" s="32"/>
      <c r="AA140" s="32"/>
      <c r="AB140" s="32"/>
      <c r="AC140" s="32"/>
      <c r="AD140" s="32"/>
      <c r="AE140" s="32"/>
      <c r="AR140" s="182" t="s">
        <v>148</v>
      </c>
      <c r="AT140" s="182" t="s">
        <v>144</v>
      </c>
      <c r="AU140" s="182" t="s">
        <v>79</v>
      </c>
      <c r="AY140" s="15" t="s">
        <v>141</v>
      </c>
      <c r="BE140" s="183">
        <f t="shared" si="24"/>
        <v>0</v>
      </c>
      <c r="BF140" s="183">
        <f t="shared" si="25"/>
        <v>0</v>
      </c>
      <c r="BG140" s="183">
        <f t="shared" si="26"/>
        <v>0</v>
      </c>
      <c r="BH140" s="183">
        <f t="shared" si="27"/>
        <v>0</v>
      </c>
      <c r="BI140" s="183">
        <f t="shared" si="28"/>
        <v>0</v>
      </c>
      <c r="BJ140" s="15" t="s">
        <v>77</v>
      </c>
      <c r="BK140" s="183">
        <f t="shared" si="29"/>
        <v>0</v>
      </c>
      <c r="BL140" s="15" t="s">
        <v>148</v>
      </c>
      <c r="BM140" s="182" t="s">
        <v>263</v>
      </c>
    </row>
    <row r="141" spans="1:65" s="2" customFormat="1" ht="24.2" customHeight="1">
      <c r="A141" s="32"/>
      <c r="B141" s="33"/>
      <c r="C141" s="171" t="s">
        <v>264</v>
      </c>
      <c r="D141" s="171" t="s">
        <v>144</v>
      </c>
      <c r="E141" s="172" t="s">
        <v>265</v>
      </c>
      <c r="F141" s="173" t="s">
        <v>266</v>
      </c>
      <c r="G141" s="174" t="s">
        <v>147</v>
      </c>
      <c r="H141" s="175">
        <v>31.053</v>
      </c>
      <c r="I141" s="176"/>
      <c r="J141" s="177">
        <f t="shared" si="20"/>
        <v>0</v>
      </c>
      <c r="K141" s="173" t="s">
        <v>19</v>
      </c>
      <c r="L141" s="37"/>
      <c r="M141" s="178" t="s">
        <v>19</v>
      </c>
      <c r="N141" s="179" t="s">
        <v>40</v>
      </c>
      <c r="O141" s="62"/>
      <c r="P141" s="180">
        <f t="shared" si="21"/>
        <v>0</v>
      </c>
      <c r="Q141" s="180">
        <v>0</v>
      </c>
      <c r="R141" s="180">
        <f t="shared" si="22"/>
        <v>0</v>
      </c>
      <c r="S141" s="180">
        <v>0.261</v>
      </c>
      <c r="T141" s="181">
        <f t="shared" si="23"/>
        <v>8.104833000000001</v>
      </c>
      <c r="U141" s="32"/>
      <c r="V141" s="32"/>
      <c r="W141" s="32"/>
      <c r="X141" s="32"/>
      <c r="Y141" s="32"/>
      <c r="Z141" s="32"/>
      <c r="AA141" s="32"/>
      <c r="AB141" s="32"/>
      <c r="AC141" s="32"/>
      <c r="AD141" s="32"/>
      <c r="AE141" s="32"/>
      <c r="AR141" s="182" t="s">
        <v>148</v>
      </c>
      <c r="AT141" s="182" t="s">
        <v>144</v>
      </c>
      <c r="AU141" s="182" t="s">
        <v>79</v>
      </c>
      <c r="AY141" s="15" t="s">
        <v>141</v>
      </c>
      <c r="BE141" s="183">
        <f t="shared" si="24"/>
        <v>0</v>
      </c>
      <c r="BF141" s="183">
        <f t="shared" si="25"/>
        <v>0</v>
      </c>
      <c r="BG141" s="183">
        <f t="shared" si="26"/>
        <v>0</v>
      </c>
      <c r="BH141" s="183">
        <f t="shared" si="27"/>
        <v>0</v>
      </c>
      <c r="BI141" s="183">
        <f t="shared" si="28"/>
        <v>0</v>
      </c>
      <c r="BJ141" s="15" t="s">
        <v>77</v>
      </c>
      <c r="BK141" s="183">
        <f t="shared" si="29"/>
        <v>0</v>
      </c>
      <c r="BL141" s="15" t="s">
        <v>148</v>
      </c>
      <c r="BM141" s="182" t="s">
        <v>267</v>
      </c>
    </row>
    <row r="142" spans="1:65" s="2" customFormat="1" ht="16.5" customHeight="1">
      <c r="A142" s="32"/>
      <c r="B142" s="33"/>
      <c r="C142" s="171" t="s">
        <v>268</v>
      </c>
      <c r="D142" s="171" t="s">
        <v>144</v>
      </c>
      <c r="E142" s="172" t="s">
        <v>269</v>
      </c>
      <c r="F142" s="173" t="s">
        <v>270</v>
      </c>
      <c r="G142" s="174" t="s">
        <v>164</v>
      </c>
      <c r="H142" s="175">
        <v>9.252</v>
      </c>
      <c r="I142" s="176"/>
      <c r="J142" s="177">
        <f t="shared" si="20"/>
        <v>0</v>
      </c>
      <c r="K142" s="173" t="s">
        <v>19</v>
      </c>
      <c r="L142" s="37"/>
      <c r="M142" s="178" t="s">
        <v>19</v>
      </c>
      <c r="N142" s="179" t="s">
        <v>40</v>
      </c>
      <c r="O142" s="62"/>
      <c r="P142" s="180">
        <f t="shared" si="21"/>
        <v>0</v>
      </c>
      <c r="Q142" s="180">
        <v>0</v>
      </c>
      <c r="R142" s="180">
        <f t="shared" si="22"/>
        <v>0</v>
      </c>
      <c r="S142" s="180">
        <v>2.2</v>
      </c>
      <c r="T142" s="181">
        <f t="shared" si="23"/>
        <v>20.354400000000002</v>
      </c>
      <c r="U142" s="32"/>
      <c r="V142" s="32"/>
      <c r="W142" s="32"/>
      <c r="X142" s="32"/>
      <c r="Y142" s="32"/>
      <c r="Z142" s="32"/>
      <c r="AA142" s="32"/>
      <c r="AB142" s="32"/>
      <c r="AC142" s="32"/>
      <c r="AD142" s="32"/>
      <c r="AE142" s="32"/>
      <c r="AR142" s="182" t="s">
        <v>148</v>
      </c>
      <c r="AT142" s="182" t="s">
        <v>144</v>
      </c>
      <c r="AU142" s="182" t="s">
        <v>79</v>
      </c>
      <c r="AY142" s="15" t="s">
        <v>141</v>
      </c>
      <c r="BE142" s="183">
        <f t="shared" si="24"/>
        <v>0</v>
      </c>
      <c r="BF142" s="183">
        <f t="shared" si="25"/>
        <v>0</v>
      </c>
      <c r="BG142" s="183">
        <f t="shared" si="26"/>
        <v>0</v>
      </c>
      <c r="BH142" s="183">
        <f t="shared" si="27"/>
        <v>0</v>
      </c>
      <c r="BI142" s="183">
        <f t="shared" si="28"/>
        <v>0</v>
      </c>
      <c r="BJ142" s="15" t="s">
        <v>77</v>
      </c>
      <c r="BK142" s="183">
        <f t="shared" si="29"/>
        <v>0</v>
      </c>
      <c r="BL142" s="15" t="s">
        <v>148</v>
      </c>
      <c r="BM142" s="182" t="s">
        <v>271</v>
      </c>
    </row>
    <row r="143" spans="1:65" s="2" customFormat="1" ht="21.75" customHeight="1">
      <c r="A143" s="32"/>
      <c r="B143" s="33"/>
      <c r="C143" s="171" t="s">
        <v>272</v>
      </c>
      <c r="D143" s="171" t="s">
        <v>144</v>
      </c>
      <c r="E143" s="172" t="s">
        <v>273</v>
      </c>
      <c r="F143" s="173" t="s">
        <v>274</v>
      </c>
      <c r="G143" s="174" t="s">
        <v>191</v>
      </c>
      <c r="H143" s="175">
        <v>195.5</v>
      </c>
      <c r="I143" s="176"/>
      <c r="J143" s="177">
        <f t="shared" si="20"/>
        <v>0</v>
      </c>
      <c r="K143" s="173" t="s">
        <v>19</v>
      </c>
      <c r="L143" s="37"/>
      <c r="M143" s="178" t="s">
        <v>19</v>
      </c>
      <c r="N143" s="179" t="s">
        <v>40</v>
      </c>
      <c r="O143" s="62"/>
      <c r="P143" s="180">
        <f t="shared" si="21"/>
        <v>0</v>
      </c>
      <c r="Q143" s="180">
        <v>0</v>
      </c>
      <c r="R143" s="180">
        <f t="shared" si="22"/>
        <v>0</v>
      </c>
      <c r="S143" s="180">
        <v>0.008</v>
      </c>
      <c r="T143" s="181">
        <f t="shared" si="23"/>
        <v>1.564</v>
      </c>
      <c r="U143" s="32"/>
      <c r="V143" s="32"/>
      <c r="W143" s="32"/>
      <c r="X143" s="32"/>
      <c r="Y143" s="32"/>
      <c r="Z143" s="32"/>
      <c r="AA143" s="32"/>
      <c r="AB143" s="32"/>
      <c r="AC143" s="32"/>
      <c r="AD143" s="32"/>
      <c r="AE143" s="32"/>
      <c r="AR143" s="182" t="s">
        <v>148</v>
      </c>
      <c r="AT143" s="182" t="s">
        <v>144</v>
      </c>
      <c r="AU143" s="182" t="s">
        <v>79</v>
      </c>
      <c r="AY143" s="15" t="s">
        <v>141</v>
      </c>
      <c r="BE143" s="183">
        <f t="shared" si="24"/>
        <v>0</v>
      </c>
      <c r="BF143" s="183">
        <f t="shared" si="25"/>
        <v>0</v>
      </c>
      <c r="BG143" s="183">
        <f t="shared" si="26"/>
        <v>0</v>
      </c>
      <c r="BH143" s="183">
        <f t="shared" si="27"/>
        <v>0</v>
      </c>
      <c r="BI143" s="183">
        <f t="shared" si="28"/>
        <v>0</v>
      </c>
      <c r="BJ143" s="15" t="s">
        <v>77</v>
      </c>
      <c r="BK143" s="183">
        <f t="shared" si="29"/>
        <v>0</v>
      </c>
      <c r="BL143" s="15" t="s">
        <v>148</v>
      </c>
      <c r="BM143" s="182" t="s">
        <v>275</v>
      </c>
    </row>
    <row r="144" spans="1:65" s="2" customFormat="1" ht="21.75" customHeight="1">
      <c r="A144" s="32"/>
      <c r="B144" s="33"/>
      <c r="C144" s="171" t="s">
        <v>276</v>
      </c>
      <c r="D144" s="171" t="s">
        <v>144</v>
      </c>
      <c r="E144" s="172" t="s">
        <v>277</v>
      </c>
      <c r="F144" s="173" t="s">
        <v>278</v>
      </c>
      <c r="G144" s="174" t="s">
        <v>191</v>
      </c>
      <c r="H144" s="175">
        <v>11.5</v>
      </c>
      <c r="I144" s="176"/>
      <c r="J144" s="177">
        <f t="shared" si="20"/>
        <v>0</v>
      </c>
      <c r="K144" s="173" t="s">
        <v>19</v>
      </c>
      <c r="L144" s="37"/>
      <c r="M144" s="178" t="s">
        <v>19</v>
      </c>
      <c r="N144" s="179" t="s">
        <v>40</v>
      </c>
      <c r="O144" s="62"/>
      <c r="P144" s="180">
        <f t="shared" si="21"/>
        <v>0</v>
      </c>
      <c r="Q144" s="180">
        <v>0</v>
      </c>
      <c r="R144" s="180">
        <f t="shared" si="22"/>
        <v>0</v>
      </c>
      <c r="S144" s="180">
        <v>0.022</v>
      </c>
      <c r="T144" s="181">
        <f t="shared" si="23"/>
        <v>0.253</v>
      </c>
      <c r="U144" s="32"/>
      <c r="V144" s="32"/>
      <c r="W144" s="32"/>
      <c r="X144" s="32"/>
      <c r="Y144" s="32"/>
      <c r="Z144" s="32"/>
      <c r="AA144" s="32"/>
      <c r="AB144" s="32"/>
      <c r="AC144" s="32"/>
      <c r="AD144" s="32"/>
      <c r="AE144" s="32"/>
      <c r="AR144" s="182" t="s">
        <v>148</v>
      </c>
      <c r="AT144" s="182" t="s">
        <v>144</v>
      </c>
      <c r="AU144" s="182" t="s">
        <v>79</v>
      </c>
      <c r="AY144" s="15" t="s">
        <v>141</v>
      </c>
      <c r="BE144" s="183">
        <f t="shared" si="24"/>
        <v>0</v>
      </c>
      <c r="BF144" s="183">
        <f t="shared" si="25"/>
        <v>0</v>
      </c>
      <c r="BG144" s="183">
        <f t="shared" si="26"/>
        <v>0</v>
      </c>
      <c r="BH144" s="183">
        <f t="shared" si="27"/>
        <v>0</v>
      </c>
      <c r="BI144" s="183">
        <f t="shared" si="28"/>
        <v>0</v>
      </c>
      <c r="BJ144" s="15" t="s">
        <v>77</v>
      </c>
      <c r="BK144" s="183">
        <f t="shared" si="29"/>
        <v>0</v>
      </c>
      <c r="BL144" s="15" t="s">
        <v>148</v>
      </c>
      <c r="BM144" s="182" t="s">
        <v>279</v>
      </c>
    </row>
    <row r="145" spans="1:65" s="2" customFormat="1" ht="24.2" customHeight="1">
      <c r="A145" s="32"/>
      <c r="B145" s="33"/>
      <c r="C145" s="171" t="s">
        <v>280</v>
      </c>
      <c r="D145" s="171" t="s">
        <v>144</v>
      </c>
      <c r="E145" s="172" t="s">
        <v>281</v>
      </c>
      <c r="F145" s="173" t="s">
        <v>282</v>
      </c>
      <c r="G145" s="174" t="s">
        <v>191</v>
      </c>
      <c r="H145" s="175">
        <v>108.1</v>
      </c>
      <c r="I145" s="176"/>
      <c r="J145" s="177">
        <f t="shared" si="20"/>
        <v>0</v>
      </c>
      <c r="K145" s="173" t="s">
        <v>19</v>
      </c>
      <c r="L145" s="37"/>
      <c r="M145" s="178" t="s">
        <v>19</v>
      </c>
      <c r="N145" s="179" t="s">
        <v>40</v>
      </c>
      <c r="O145" s="62"/>
      <c r="P145" s="180">
        <f t="shared" si="21"/>
        <v>0</v>
      </c>
      <c r="Q145" s="180">
        <v>0</v>
      </c>
      <c r="R145" s="180">
        <f t="shared" si="22"/>
        <v>0</v>
      </c>
      <c r="S145" s="180">
        <v>0.05</v>
      </c>
      <c r="T145" s="181">
        <f t="shared" si="23"/>
        <v>5.405</v>
      </c>
      <c r="U145" s="32"/>
      <c r="V145" s="32"/>
      <c r="W145" s="32"/>
      <c r="X145" s="32"/>
      <c r="Y145" s="32"/>
      <c r="Z145" s="32"/>
      <c r="AA145" s="32"/>
      <c r="AB145" s="32"/>
      <c r="AC145" s="32"/>
      <c r="AD145" s="32"/>
      <c r="AE145" s="32"/>
      <c r="AR145" s="182" t="s">
        <v>148</v>
      </c>
      <c r="AT145" s="182" t="s">
        <v>144</v>
      </c>
      <c r="AU145" s="182" t="s">
        <v>79</v>
      </c>
      <c r="AY145" s="15" t="s">
        <v>141</v>
      </c>
      <c r="BE145" s="183">
        <f t="shared" si="24"/>
        <v>0</v>
      </c>
      <c r="BF145" s="183">
        <f t="shared" si="25"/>
        <v>0</v>
      </c>
      <c r="BG145" s="183">
        <f t="shared" si="26"/>
        <v>0</v>
      </c>
      <c r="BH145" s="183">
        <f t="shared" si="27"/>
        <v>0</v>
      </c>
      <c r="BI145" s="183">
        <f t="shared" si="28"/>
        <v>0</v>
      </c>
      <c r="BJ145" s="15" t="s">
        <v>77</v>
      </c>
      <c r="BK145" s="183">
        <f t="shared" si="29"/>
        <v>0</v>
      </c>
      <c r="BL145" s="15" t="s">
        <v>148</v>
      </c>
      <c r="BM145" s="182" t="s">
        <v>283</v>
      </c>
    </row>
    <row r="146" spans="1:65" s="2" customFormat="1" ht="16.5" customHeight="1">
      <c r="A146" s="32"/>
      <c r="B146" s="33"/>
      <c r="C146" s="171" t="s">
        <v>284</v>
      </c>
      <c r="D146" s="171" t="s">
        <v>144</v>
      </c>
      <c r="E146" s="172" t="s">
        <v>285</v>
      </c>
      <c r="F146" s="173" t="s">
        <v>286</v>
      </c>
      <c r="G146" s="174" t="s">
        <v>191</v>
      </c>
      <c r="H146" s="175">
        <v>40.25</v>
      </c>
      <c r="I146" s="176"/>
      <c r="J146" s="177">
        <f t="shared" si="20"/>
        <v>0</v>
      </c>
      <c r="K146" s="173" t="s">
        <v>19</v>
      </c>
      <c r="L146" s="37"/>
      <c r="M146" s="178" t="s">
        <v>19</v>
      </c>
      <c r="N146" s="179" t="s">
        <v>40</v>
      </c>
      <c r="O146" s="62"/>
      <c r="P146" s="180">
        <f t="shared" si="21"/>
        <v>0</v>
      </c>
      <c r="Q146" s="180">
        <v>0</v>
      </c>
      <c r="R146" s="180">
        <f t="shared" si="22"/>
        <v>0</v>
      </c>
      <c r="S146" s="180">
        <v>0.023</v>
      </c>
      <c r="T146" s="181">
        <f t="shared" si="23"/>
        <v>0.92575</v>
      </c>
      <c r="U146" s="32"/>
      <c r="V146" s="32"/>
      <c r="W146" s="32"/>
      <c r="X146" s="32"/>
      <c r="Y146" s="32"/>
      <c r="Z146" s="32"/>
      <c r="AA146" s="32"/>
      <c r="AB146" s="32"/>
      <c r="AC146" s="32"/>
      <c r="AD146" s="32"/>
      <c r="AE146" s="32"/>
      <c r="AR146" s="182" t="s">
        <v>148</v>
      </c>
      <c r="AT146" s="182" t="s">
        <v>144</v>
      </c>
      <c r="AU146" s="182" t="s">
        <v>79</v>
      </c>
      <c r="AY146" s="15" t="s">
        <v>141</v>
      </c>
      <c r="BE146" s="183">
        <f t="shared" si="24"/>
        <v>0</v>
      </c>
      <c r="BF146" s="183">
        <f t="shared" si="25"/>
        <v>0</v>
      </c>
      <c r="BG146" s="183">
        <f t="shared" si="26"/>
        <v>0</v>
      </c>
      <c r="BH146" s="183">
        <f t="shared" si="27"/>
        <v>0</v>
      </c>
      <c r="BI146" s="183">
        <f t="shared" si="28"/>
        <v>0</v>
      </c>
      <c r="BJ146" s="15" t="s">
        <v>77</v>
      </c>
      <c r="BK146" s="183">
        <f t="shared" si="29"/>
        <v>0</v>
      </c>
      <c r="BL146" s="15" t="s">
        <v>148</v>
      </c>
      <c r="BM146" s="182" t="s">
        <v>287</v>
      </c>
    </row>
    <row r="147" spans="1:65" s="2" customFormat="1" ht="16.5" customHeight="1">
      <c r="A147" s="32"/>
      <c r="B147" s="33"/>
      <c r="C147" s="171" t="s">
        <v>288</v>
      </c>
      <c r="D147" s="171" t="s">
        <v>144</v>
      </c>
      <c r="E147" s="172" t="s">
        <v>289</v>
      </c>
      <c r="F147" s="173" t="s">
        <v>290</v>
      </c>
      <c r="G147" s="174" t="s">
        <v>147</v>
      </c>
      <c r="H147" s="175">
        <v>463.657</v>
      </c>
      <c r="I147" s="176"/>
      <c r="J147" s="177">
        <f t="shared" si="20"/>
        <v>0</v>
      </c>
      <c r="K147" s="173" t="s">
        <v>19</v>
      </c>
      <c r="L147" s="37"/>
      <c r="M147" s="178" t="s">
        <v>19</v>
      </c>
      <c r="N147" s="179" t="s">
        <v>40</v>
      </c>
      <c r="O147" s="62"/>
      <c r="P147" s="180">
        <f t="shared" si="21"/>
        <v>0</v>
      </c>
      <c r="Q147" s="180">
        <v>0</v>
      </c>
      <c r="R147" s="180">
        <f t="shared" si="22"/>
        <v>0</v>
      </c>
      <c r="S147" s="180">
        <v>0.061</v>
      </c>
      <c r="T147" s="181">
        <f t="shared" si="23"/>
        <v>28.283077</v>
      </c>
      <c r="U147" s="32"/>
      <c r="V147" s="32"/>
      <c r="W147" s="32"/>
      <c r="X147" s="32"/>
      <c r="Y147" s="32"/>
      <c r="Z147" s="32"/>
      <c r="AA147" s="32"/>
      <c r="AB147" s="32"/>
      <c r="AC147" s="32"/>
      <c r="AD147" s="32"/>
      <c r="AE147" s="32"/>
      <c r="AR147" s="182" t="s">
        <v>148</v>
      </c>
      <c r="AT147" s="182" t="s">
        <v>144</v>
      </c>
      <c r="AU147" s="182" t="s">
        <v>79</v>
      </c>
      <c r="AY147" s="15" t="s">
        <v>141</v>
      </c>
      <c r="BE147" s="183">
        <f t="shared" si="24"/>
        <v>0</v>
      </c>
      <c r="BF147" s="183">
        <f t="shared" si="25"/>
        <v>0</v>
      </c>
      <c r="BG147" s="183">
        <f t="shared" si="26"/>
        <v>0</v>
      </c>
      <c r="BH147" s="183">
        <f t="shared" si="27"/>
        <v>0</v>
      </c>
      <c r="BI147" s="183">
        <f t="shared" si="28"/>
        <v>0</v>
      </c>
      <c r="BJ147" s="15" t="s">
        <v>77</v>
      </c>
      <c r="BK147" s="183">
        <f t="shared" si="29"/>
        <v>0</v>
      </c>
      <c r="BL147" s="15" t="s">
        <v>148</v>
      </c>
      <c r="BM147" s="182" t="s">
        <v>291</v>
      </c>
    </row>
    <row r="148" spans="1:65" s="2" customFormat="1" ht="16.5" customHeight="1">
      <c r="A148" s="32"/>
      <c r="B148" s="33"/>
      <c r="C148" s="171" t="s">
        <v>292</v>
      </c>
      <c r="D148" s="171" t="s">
        <v>144</v>
      </c>
      <c r="E148" s="172" t="s">
        <v>293</v>
      </c>
      <c r="F148" s="173" t="s">
        <v>294</v>
      </c>
      <c r="G148" s="174" t="s">
        <v>147</v>
      </c>
      <c r="H148" s="175">
        <v>242.68</v>
      </c>
      <c r="I148" s="176"/>
      <c r="J148" s="177">
        <f t="shared" si="20"/>
        <v>0</v>
      </c>
      <c r="K148" s="173" t="s">
        <v>19</v>
      </c>
      <c r="L148" s="37"/>
      <c r="M148" s="178" t="s">
        <v>19</v>
      </c>
      <c r="N148" s="179" t="s">
        <v>40</v>
      </c>
      <c r="O148" s="62"/>
      <c r="P148" s="180">
        <f t="shared" si="21"/>
        <v>0</v>
      </c>
      <c r="Q148" s="180">
        <v>0</v>
      </c>
      <c r="R148" s="180">
        <f t="shared" si="22"/>
        <v>0</v>
      </c>
      <c r="S148" s="180">
        <v>0.061</v>
      </c>
      <c r="T148" s="181">
        <f t="shared" si="23"/>
        <v>14.80348</v>
      </c>
      <c r="U148" s="32"/>
      <c r="V148" s="32"/>
      <c r="W148" s="32"/>
      <c r="X148" s="32"/>
      <c r="Y148" s="32"/>
      <c r="Z148" s="32"/>
      <c r="AA148" s="32"/>
      <c r="AB148" s="32"/>
      <c r="AC148" s="32"/>
      <c r="AD148" s="32"/>
      <c r="AE148" s="32"/>
      <c r="AR148" s="182" t="s">
        <v>148</v>
      </c>
      <c r="AT148" s="182" t="s">
        <v>144</v>
      </c>
      <c r="AU148" s="182" t="s">
        <v>79</v>
      </c>
      <c r="AY148" s="15" t="s">
        <v>141</v>
      </c>
      <c r="BE148" s="183">
        <f t="shared" si="24"/>
        <v>0</v>
      </c>
      <c r="BF148" s="183">
        <f t="shared" si="25"/>
        <v>0</v>
      </c>
      <c r="BG148" s="183">
        <f t="shared" si="26"/>
        <v>0</v>
      </c>
      <c r="BH148" s="183">
        <f t="shared" si="27"/>
        <v>0</v>
      </c>
      <c r="BI148" s="183">
        <f t="shared" si="28"/>
        <v>0</v>
      </c>
      <c r="BJ148" s="15" t="s">
        <v>77</v>
      </c>
      <c r="BK148" s="183">
        <f t="shared" si="29"/>
        <v>0</v>
      </c>
      <c r="BL148" s="15" t="s">
        <v>148</v>
      </c>
      <c r="BM148" s="182" t="s">
        <v>295</v>
      </c>
    </row>
    <row r="149" spans="1:65" s="2" customFormat="1" ht="16.5" customHeight="1">
      <c r="A149" s="32"/>
      <c r="B149" s="33"/>
      <c r="C149" s="171" t="s">
        <v>296</v>
      </c>
      <c r="D149" s="171" t="s">
        <v>144</v>
      </c>
      <c r="E149" s="172" t="s">
        <v>297</v>
      </c>
      <c r="F149" s="173" t="s">
        <v>298</v>
      </c>
      <c r="G149" s="174" t="s">
        <v>152</v>
      </c>
      <c r="H149" s="175">
        <v>9</v>
      </c>
      <c r="I149" s="176"/>
      <c r="J149" s="177">
        <f t="shared" si="20"/>
        <v>0</v>
      </c>
      <c r="K149" s="173" t="s">
        <v>19</v>
      </c>
      <c r="L149" s="37"/>
      <c r="M149" s="178" t="s">
        <v>19</v>
      </c>
      <c r="N149" s="179" t="s">
        <v>40</v>
      </c>
      <c r="O149" s="62"/>
      <c r="P149" s="180">
        <f t="shared" si="21"/>
        <v>0</v>
      </c>
      <c r="Q149" s="180">
        <v>0</v>
      </c>
      <c r="R149" s="180">
        <f t="shared" si="22"/>
        <v>0</v>
      </c>
      <c r="S149" s="180">
        <v>0</v>
      </c>
      <c r="T149" s="181">
        <f t="shared" si="23"/>
        <v>0</v>
      </c>
      <c r="U149" s="32"/>
      <c r="V149" s="32"/>
      <c r="W149" s="32"/>
      <c r="X149" s="32"/>
      <c r="Y149" s="32"/>
      <c r="Z149" s="32"/>
      <c r="AA149" s="32"/>
      <c r="AB149" s="32"/>
      <c r="AC149" s="32"/>
      <c r="AD149" s="32"/>
      <c r="AE149" s="32"/>
      <c r="AR149" s="182" t="s">
        <v>148</v>
      </c>
      <c r="AT149" s="182" t="s">
        <v>144</v>
      </c>
      <c r="AU149" s="182" t="s">
        <v>79</v>
      </c>
      <c r="AY149" s="15" t="s">
        <v>141</v>
      </c>
      <c r="BE149" s="183">
        <f t="shared" si="24"/>
        <v>0</v>
      </c>
      <c r="BF149" s="183">
        <f t="shared" si="25"/>
        <v>0</v>
      </c>
      <c r="BG149" s="183">
        <f t="shared" si="26"/>
        <v>0</v>
      </c>
      <c r="BH149" s="183">
        <f t="shared" si="27"/>
        <v>0</v>
      </c>
      <c r="BI149" s="183">
        <f t="shared" si="28"/>
        <v>0</v>
      </c>
      <c r="BJ149" s="15" t="s">
        <v>77</v>
      </c>
      <c r="BK149" s="183">
        <f t="shared" si="29"/>
        <v>0</v>
      </c>
      <c r="BL149" s="15" t="s">
        <v>148</v>
      </c>
      <c r="BM149" s="182" t="s">
        <v>299</v>
      </c>
    </row>
    <row r="150" spans="1:65" s="2" customFormat="1" ht="16.5" customHeight="1">
      <c r="A150" s="32"/>
      <c r="B150" s="33"/>
      <c r="C150" s="171" t="s">
        <v>300</v>
      </c>
      <c r="D150" s="171" t="s">
        <v>144</v>
      </c>
      <c r="E150" s="172" t="s">
        <v>301</v>
      </c>
      <c r="F150" s="173" t="s">
        <v>302</v>
      </c>
      <c r="G150" s="174" t="s">
        <v>303</v>
      </c>
      <c r="H150" s="175">
        <v>1</v>
      </c>
      <c r="I150" s="176"/>
      <c r="J150" s="177">
        <f t="shared" si="20"/>
        <v>0</v>
      </c>
      <c r="K150" s="173" t="s">
        <v>19</v>
      </c>
      <c r="L150" s="37"/>
      <c r="M150" s="178" t="s">
        <v>19</v>
      </c>
      <c r="N150" s="179" t="s">
        <v>40</v>
      </c>
      <c r="O150" s="62"/>
      <c r="P150" s="180">
        <f t="shared" si="21"/>
        <v>0</v>
      </c>
      <c r="Q150" s="180">
        <v>0</v>
      </c>
      <c r="R150" s="180">
        <f t="shared" si="22"/>
        <v>0</v>
      </c>
      <c r="S150" s="180">
        <v>0</v>
      </c>
      <c r="T150" s="181">
        <f t="shared" si="23"/>
        <v>0</v>
      </c>
      <c r="U150" s="32"/>
      <c r="V150" s="32"/>
      <c r="W150" s="32"/>
      <c r="X150" s="32"/>
      <c r="Y150" s="32"/>
      <c r="Z150" s="32"/>
      <c r="AA150" s="32"/>
      <c r="AB150" s="32"/>
      <c r="AC150" s="32"/>
      <c r="AD150" s="32"/>
      <c r="AE150" s="32"/>
      <c r="AR150" s="182" t="s">
        <v>148</v>
      </c>
      <c r="AT150" s="182" t="s">
        <v>144</v>
      </c>
      <c r="AU150" s="182" t="s">
        <v>79</v>
      </c>
      <c r="AY150" s="15" t="s">
        <v>141</v>
      </c>
      <c r="BE150" s="183">
        <f t="shared" si="24"/>
        <v>0</v>
      </c>
      <c r="BF150" s="183">
        <f t="shared" si="25"/>
        <v>0</v>
      </c>
      <c r="BG150" s="183">
        <f t="shared" si="26"/>
        <v>0</v>
      </c>
      <c r="BH150" s="183">
        <f t="shared" si="27"/>
        <v>0</v>
      </c>
      <c r="BI150" s="183">
        <f t="shared" si="28"/>
        <v>0</v>
      </c>
      <c r="BJ150" s="15" t="s">
        <v>77</v>
      </c>
      <c r="BK150" s="183">
        <f t="shared" si="29"/>
        <v>0</v>
      </c>
      <c r="BL150" s="15" t="s">
        <v>148</v>
      </c>
      <c r="BM150" s="182" t="s">
        <v>304</v>
      </c>
    </row>
    <row r="151" spans="1:65" s="2" customFormat="1" ht="16.5" customHeight="1">
      <c r="A151" s="32"/>
      <c r="B151" s="33"/>
      <c r="C151" s="171" t="s">
        <v>305</v>
      </c>
      <c r="D151" s="171" t="s">
        <v>144</v>
      </c>
      <c r="E151" s="172" t="s">
        <v>306</v>
      </c>
      <c r="F151" s="173" t="s">
        <v>307</v>
      </c>
      <c r="G151" s="174" t="s">
        <v>303</v>
      </c>
      <c r="H151" s="175">
        <v>1</v>
      </c>
      <c r="I151" s="176"/>
      <c r="J151" s="177">
        <f t="shared" si="20"/>
        <v>0</v>
      </c>
      <c r="K151" s="173" t="s">
        <v>19</v>
      </c>
      <c r="L151" s="37"/>
      <c r="M151" s="178" t="s">
        <v>19</v>
      </c>
      <c r="N151" s="179" t="s">
        <v>40</v>
      </c>
      <c r="O151" s="62"/>
      <c r="P151" s="180">
        <f t="shared" si="21"/>
        <v>0</v>
      </c>
      <c r="Q151" s="180">
        <v>0</v>
      </c>
      <c r="R151" s="180">
        <f t="shared" si="22"/>
        <v>0</v>
      </c>
      <c r="S151" s="180">
        <v>0</v>
      </c>
      <c r="T151" s="181">
        <f t="shared" si="23"/>
        <v>0</v>
      </c>
      <c r="U151" s="32"/>
      <c r="V151" s="32"/>
      <c r="W151" s="32"/>
      <c r="X151" s="32"/>
      <c r="Y151" s="32"/>
      <c r="Z151" s="32"/>
      <c r="AA151" s="32"/>
      <c r="AB151" s="32"/>
      <c r="AC151" s="32"/>
      <c r="AD151" s="32"/>
      <c r="AE151" s="32"/>
      <c r="AR151" s="182" t="s">
        <v>148</v>
      </c>
      <c r="AT151" s="182" t="s">
        <v>144</v>
      </c>
      <c r="AU151" s="182" t="s">
        <v>79</v>
      </c>
      <c r="AY151" s="15" t="s">
        <v>141</v>
      </c>
      <c r="BE151" s="183">
        <f t="shared" si="24"/>
        <v>0</v>
      </c>
      <c r="BF151" s="183">
        <f t="shared" si="25"/>
        <v>0</v>
      </c>
      <c r="BG151" s="183">
        <f t="shared" si="26"/>
        <v>0</v>
      </c>
      <c r="BH151" s="183">
        <f t="shared" si="27"/>
        <v>0</v>
      </c>
      <c r="BI151" s="183">
        <f t="shared" si="28"/>
        <v>0</v>
      </c>
      <c r="BJ151" s="15" t="s">
        <v>77</v>
      </c>
      <c r="BK151" s="183">
        <f t="shared" si="29"/>
        <v>0</v>
      </c>
      <c r="BL151" s="15" t="s">
        <v>148</v>
      </c>
      <c r="BM151" s="182" t="s">
        <v>308</v>
      </c>
    </row>
    <row r="152" spans="1:65" s="2" customFormat="1" ht="16.5" customHeight="1">
      <c r="A152" s="32"/>
      <c r="B152" s="33"/>
      <c r="C152" s="171" t="s">
        <v>309</v>
      </c>
      <c r="D152" s="171" t="s">
        <v>144</v>
      </c>
      <c r="E152" s="172" t="s">
        <v>310</v>
      </c>
      <c r="F152" s="173" t="s">
        <v>311</v>
      </c>
      <c r="G152" s="174" t="s">
        <v>303</v>
      </c>
      <c r="H152" s="175">
        <v>1</v>
      </c>
      <c r="I152" s="176"/>
      <c r="J152" s="177">
        <f t="shared" si="20"/>
        <v>0</v>
      </c>
      <c r="K152" s="173" t="s">
        <v>19</v>
      </c>
      <c r="L152" s="37"/>
      <c r="M152" s="178" t="s">
        <v>19</v>
      </c>
      <c r="N152" s="179" t="s">
        <v>40</v>
      </c>
      <c r="O152" s="62"/>
      <c r="P152" s="180">
        <f t="shared" si="21"/>
        <v>0</v>
      </c>
      <c r="Q152" s="180">
        <v>0</v>
      </c>
      <c r="R152" s="180">
        <f t="shared" si="22"/>
        <v>0</v>
      </c>
      <c r="S152" s="180">
        <v>0</v>
      </c>
      <c r="T152" s="181">
        <f t="shared" si="23"/>
        <v>0</v>
      </c>
      <c r="U152" s="32"/>
      <c r="V152" s="32"/>
      <c r="W152" s="32"/>
      <c r="X152" s="32"/>
      <c r="Y152" s="32"/>
      <c r="Z152" s="32"/>
      <c r="AA152" s="32"/>
      <c r="AB152" s="32"/>
      <c r="AC152" s="32"/>
      <c r="AD152" s="32"/>
      <c r="AE152" s="32"/>
      <c r="AR152" s="182" t="s">
        <v>148</v>
      </c>
      <c r="AT152" s="182" t="s">
        <v>144</v>
      </c>
      <c r="AU152" s="182" t="s">
        <v>79</v>
      </c>
      <c r="AY152" s="15" t="s">
        <v>141</v>
      </c>
      <c r="BE152" s="183">
        <f t="shared" si="24"/>
        <v>0</v>
      </c>
      <c r="BF152" s="183">
        <f t="shared" si="25"/>
        <v>0</v>
      </c>
      <c r="BG152" s="183">
        <f t="shared" si="26"/>
        <v>0</v>
      </c>
      <c r="BH152" s="183">
        <f t="shared" si="27"/>
        <v>0</v>
      </c>
      <c r="BI152" s="183">
        <f t="shared" si="28"/>
        <v>0</v>
      </c>
      <c r="BJ152" s="15" t="s">
        <v>77</v>
      </c>
      <c r="BK152" s="183">
        <f t="shared" si="29"/>
        <v>0</v>
      </c>
      <c r="BL152" s="15" t="s">
        <v>148</v>
      </c>
      <c r="BM152" s="182" t="s">
        <v>312</v>
      </c>
    </row>
    <row r="153" spans="1:65" s="2" customFormat="1" ht="16.5" customHeight="1">
      <c r="A153" s="32"/>
      <c r="B153" s="33"/>
      <c r="C153" s="171" t="s">
        <v>313</v>
      </c>
      <c r="D153" s="171" t="s">
        <v>144</v>
      </c>
      <c r="E153" s="172" t="s">
        <v>314</v>
      </c>
      <c r="F153" s="173" t="s">
        <v>315</v>
      </c>
      <c r="G153" s="174" t="s">
        <v>152</v>
      </c>
      <c r="H153" s="175">
        <v>3</v>
      </c>
      <c r="I153" s="176"/>
      <c r="J153" s="177">
        <f t="shared" si="20"/>
        <v>0</v>
      </c>
      <c r="K153" s="173" t="s">
        <v>19</v>
      </c>
      <c r="L153" s="37"/>
      <c r="M153" s="178" t="s">
        <v>19</v>
      </c>
      <c r="N153" s="179" t="s">
        <v>40</v>
      </c>
      <c r="O153" s="62"/>
      <c r="P153" s="180">
        <f t="shared" si="21"/>
        <v>0</v>
      </c>
      <c r="Q153" s="180">
        <v>0</v>
      </c>
      <c r="R153" s="180">
        <f t="shared" si="22"/>
        <v>0</v>
      </c>
      <c r="S153" s="180">
        <v>0</v>
      </c>
      <c r="T153" s="181">
        <f t="shared" si="23"/>
        <v>0</v>
      </c>
      <c r="U153" s="32"/>
      <c r="V153" s="32"/>
      <c r="W153" s="32"/>
      <c r="X153" s="32"/>
      <c r="Y153" s="32"/>
      <c r="Z153" s="32"/>
      <c r="AA153" s="32"/>
      <c r="AB153" s="32"/>
      <c r="AC153" s="32"/>
      <c r="AD153" s="32"/>
      <c r="AE153" s="32"/>
      <c r="AR153" s="182" t="s">
        <v>148</v>
      </c>
      <c r="AT153" s="182" t="s">
        <v>144</v>
      </c>
      <c r="AU153" s="182" t="s">
        <v>79</v>
      </c>
      <c r="AY153" s="15" t="s">
        <v>141</v>
      </c>
      <c r="BE153" s="183">
        <f t="shared" si="24"/>
        <v>0</v>
      </c>
      <c r="BF153" s="183">
        <f t="shared" si="25"/>
        <v>0</v>
      </c>
      <c r="BG153" s="183">
        <f t="shared" si="26"/>
        <v>0</v>
      </c>
      <c r="BH153" s="183">
        <f t="shared" si="27"/>
        <v>0</v>
      </c>
      <c r="BI153" s="183">
        <f t="shared" si="28"/>
        <v>0</v>
      </c>
      <c r="BJ153" s="15" t="s">
        <v>77</v>
      </c>
      <c r="BK153" s="183">
        <f t="shared" si="29"/>
        <v>0</v>
      </c>
      <c r="BL153" s="15" t="s">
        <v>148</v>
      </c>
      <c r="BM153" s="182" t="s">
        <v>316</v>
      </c>
    </row>
    <row r="154" spans="1:65" s="2" customFormat="1" ht="16.5" customHeight="1">
      <c r="A154" s="32"/>
      <c r="B154" s="33"/>
      <c r="C154" s="171" t="s">
        <v>317</v>
      </c>
      <c r="D154" s="171" t="s">
        <v>144</v>
      </c>
      <c r="E154" s="172" t="s">
        <v>318</v>
      </c>
      <c r="F154" s="173" t="s">
        <v>319</v>
      </c>
      <c r="G154" s="174" t="s">
        <v>152</v>
      </c>
      <c r="H154" s="175">
        <v>1</v>
      </c>
      <c r="I154" s="176"/>
      <c r="J154" s="177">
        <f t="shared" si="20"/>
        <v>0</v>
      </c>
      <c r="K154" s="173" t="s">
        <v>19</v>
      </c>
      <c r="L154" s="37"/>
      <c r="M154" s="178" t="s">
        <v>19</v>
      </c>
      <c r="N154" s="179" t="s">
        <v>40</v>
      </c>
      <c r="O154" s="62"/>
      <c r="P154" s="180">
        <f t="shared" si="21"/>
        <v>0</v>
      </c>
      <c r="Q154" s="180">
        <v>0</v>
      </c>
      <c r="R154" s="180">
        <f t="shared" si="22"/>
        <v>0</v>
      </c>
      <c r="S154" s="180">
        <v>0</v>
      </c>
      <c r="T154" s="181">
        <f t="shared" si="23"/>
        <v>0</v>
      </c>
      <c r="U154" s="32"/>
      <c r="V154" s="32"/>
      <c r="W154" s="32"/>
      <c r="X154" s="32"/>
      <c r="Y154" s="32"/>
      <c r="Z154" s="32"/>
      <c r="AA154" s="32"/>
      <c r="AB154" s="32"/>
      <c r="AC154" s="32"/>
      <c r="AD154" s="32"/>
      <c r="AE154" s="32"/>
      <c r="AR154" s="182" t="s">
        <v>148</v>
      </c>
      <c r="AT154" s="182" t="s">
        <v>144</v>
      </c>
      <c r="AU154" s="182" t="s">
        <v>79</v>
      </c>
      <c r="AY154" s="15" t="s">
        <v>141</v>
      </c>
      <c r="BE154" s="183">
        <f t="shared" si="24"/>
        <v>0</v>
      </c>
      <c r="BF154" s="183">
        <f t="shared" si="25"/>
        <v>0</v>
      </c>
      <c r="BG154" s="183">
        <f t="shared" si="26"/>
        <v>0</v>
      </c>
      <c r="BH154" s="183">
        <f t="shared" si="27"/>
        <v>0</v>
      </c>
      <c r="BI154" s="183">
        <f t="shared" si="28"/>
        <v>0</v>
      </c>
      <c r="BJ154" s="15" t="s">
        <v>77</v>
      </c>
      <c r="BK154" s="183">
        <f t="shared" si="29"/>
        <v>0</v>
      </c>
      <c r="BL154" s="15" t="s">
        <v>148</v>
      </c>
      <c r="BM154" s="182" t="s">
        <v>320</v>
      </c>
    </row>
    <row r="155" spans="1:65" s="2" customFormat="1" ht="16.5" customHeight="1">
      <c r="A155" s="32"/>
      <c r="B155" s="33"/>
      <c r="C155" s="171" t="s">
        <v>321</v>
      </c>
      <c r="D155" s="171" t="s">
        <v>144</v>
      </c>
      <c r="E155" s="172" t="s">
        <v>322</v>
      </c>
      <c r="F155" s="173" t="s">
        <v>323</v>
      </c>
      <c r="G155" s="174" t="s">
        <v>303</v>
      </c>
      <c r="H155" s="175">
        <v>1</v>
      </c>
      <c r="I155" s="176"/>
      <c r="J155" s="177">
        <f t="shared" si="20"/>
        <v>0</v>
      </c>
      <c r="K155" s="173" t="s">
        <v>19</v>
      </c>
      <c r="L155" s="37"/>
      <c r="M155" s="178" t="s">
        <v>19</v>
      </c>
      <c r="N155" s="179" t="s">
        <v>40</v>
      </c>
      <c r="O155" s="62"/>
      <c r="P155" s="180">
        <f t="shared" si="21"/>
        <v>0</v>
      </c>
      <c r="Q155" s="180">
        <v>0</v>
      </c>
      <c r="R155" s="180">
        <f t="shared" si="22"/>
        <v>0</v>
      </c>
      <c r="S155" s="180">
        <v>0</v>
      </c>
      <c r="T155" s="181">
        <f t="shared" si="23"/>
        <v>0</v>
      </c>
      <c r="U155" s="32"/>
      <c r="V155" s="32"/>
      <c r="W155" s="32"/>
      <c r="X155" s="32"/>
      <c r="Y155" s="32"/>
      <c r="Z155" s="32"/>
      <c r="AA155" s="32"/>
      <c r="AB155" s="32"/>
      <c r="AC155" s="32"/>
      <c r="AD155" s="32"/>
      <c r="AE155" s="32"/>
      <c r="AR155" s="182" t="s">
        <v>148</v>
      </c>
      <c r="AT155" s="182" t="s">
        <v>144</v>
      </c>
      <c r="AU155" s="182" t="s">
        <v>79</v>
      </c>
      <c r="AY155" s="15" t="s">
        <v>141</v>
      </c>
      <c r="BE155" s="183">
        <f t="shared" si="24"/>
        <v>0</v>
      </c>
      <c r="BF155" s="183">
        <f t="shared" si="25"/>
        <v>0</v>
      </c>
      <c r="BG155" s="183">
        <f t="shared" si="26"/>
        <v>0</v>
      </c>
      <c r="BH155" s="183">
        <f t="shared" si="27"/>
        <v>0</v>
      </c>
      <c r="BI155" s="183">
        <f t="shared" si="28"/>
        <v>0</v>
      </c>
      <c r="BJ155" s="15" t="s">
        <v>77</v>
      </c>
      <c r="BK155" s="183">
        <f t="shared" si="29"/>
        <v>0</v>
      </c>
      <c r="BL155" s="15" t="s">
        <v>148</v>
      </c>
      <c r="BM155" s="182" t="s">
        <v>324</v>
      </c>
    </row>
    <row r="156" spans="2:63" s="12" customFormat="1" ht="22.9" customHeight="1">
      <c r="B156" s="155"/>
      <c r="C156" s="156"/>
      <c r="D156" s="157" t="s">
        <v>68</v>
      </c>
      <c r="E156" s="169" t="s">
        <v>325</v>
      </c>
      <c r="F156" s="169" t="s">
        <v>326</v>
      </c>
      <c r="G156" s="156"/>
      <c r="H156" s="156"/>
      <c r="I156" s="159"/>
      <c r="J156" s="170">
        <f>BK156</f>
        <v>0</v>
      </c>
      <c r="K156" s="156"/>
      <c r="L156" s="161"/>
      <c r="M156" s="162"/>
      <c r="N156" s="163"/>
      <c r="O156" s="163"/>
      <c r="P156" s="164">
        <f>SUM(P157:P161)</f>
        <v>0</v>
      </c>
      <c r="Q156" s="163"/>
      <c r="R156" s="164">
        <f>SUM(R157:R161)</f>
        <v>0</v>
      </c>
      <c r="S156" s="163"/>
      <c r="T156" s="165">
        <f>SUM(T157:T161)</f>
        <v>0</v>
      </c>
      <c r="AR156" s="166" t="s">
        <v>77</v>
      </c>
      <c r="AT156" s="167" t="s">
        <v>68</v>
      </c>
      <c r="AU156" s="167" t="s">
        <v>77</v>
      </c>
      <c r="AY156" s="166" t="s">
        <v>141</v>
      </c>
      <c r="BK156" s="168">
        <f>SUM(BK157:BK161)</f>
        <v>0</v>
      </c>
    </row>
    <row r="157" spans="1:65" s="2" customFormat="1" ht="21.75" customHeight="1">
      <c r="A157" s="32"/>
      <c r="B157" s="33"/>
      <c r="C157" s="171" t="s">
        <v>327</v>
      </c>
      <c r="D157" s="171" t="s">
        <v>144</v>
      </c>
      <c r="E157" s="172" t="s">
        <v>328</v>
      </c>
      <c r="F157" s="173" t="s">
        <v>329</v>
      </c>
      <c r="G157" s="174" t="s">
        <v>185</v>
      </c>
      <c r="H157" s="175">
        <v>113.535</v>
      </c>
      <c r="I157" s="176"/>
      <c r="J157" s="177">
        <f>ROUND(I157*H157,2)</f>
        <v>0</v>
      </c>
      <c r="K157" s="173" t="s">
        <v>19</v>
      </c>
      <c r="L157" s="37"/>
      <c r="M157" s="178" t="s">
        <v>19</v>
      </c>
      <c r="N157" s="179" t="s">
        <v>40</v>
      </c>
      <c r="O157" s="62"/>
      <c r="P157" s="180">
        <f>O157*H157</f>
        <v>0</v>
      </c>
      <c r="Q157" s="180">
        <v>0</v>
      </c>
      <c r="R157" s="180">
        <f>Q157*H157</f>
        <v>0</v>
      </c>
      <c r="S157" s="180">
        <v>0</v>
      </c>
      <c r="T157" s="181">
        <f>S157*H157</f>
        <v>0</v>
      </c>
      <c r="U157" s="32"/>
      <c r="V157" s="32"/>
      <c r="W157" s="32"/>
      <c r="X157" s="32"/>
      <c r="Y157" s="32"/>
      <c r="Z157" s="32"/>
      <c r="AA157" s="32"/>
      <c r="AB157" s="32"/>
      <c r="AC157" s="32"/>
      <c r="AD157" s="32"/>
      <c r="AE157" s="32"/>
      <c r="AR157" s="182" t="s">
        <v>148</v>
      </c>
      <c r="AT157" s="182" t="s">
        <v>144</v>
      </c>
      <c r="AU157" s="182" t="s">
        <v>79</v>
      </c>
      <c r="AY157" s="15" t="s">
        <v>141</v>
      </c>
      <c r="BE157" s="183">
        <f>IF(N157="základní",J157,0)</f>
        <v>0</v>
      </c>
      <c r="BF157" s="183">
        <f>IF(N157="snížená",J157,0)</f>
        <v>0</v>
      </c>
      <c r="BG157" s="183">
        <f>IF(N157="zákl. přenesená",J157,0)</f>
        <v>0</v>
      </c>
      <c r="BH157" s="183">
        <f>IF(N157="sníž. přenesená",J157,0)</f>
        <v>0</v>
      </c>
      <c r="BI157" s="183">
        <f>IF(N157="nulová",J157,0)</f>
        <v>0</v>
      </c>
      <c r="BJ157" s="15" t="s">
        <v>77</v>
      </c>
      <c r="BK157" s="183">
        <f>ROUND(I157*H157,2)</f>
        <v>0</v>
      </c>
      <c r="BL157" s="15" t="s">
        <v>148</v>
      </c>
      <c r="BM157" s="182" t="s">
        <v>330</v>
      </c>
    </row>
    <row r="158" spans="1:65" s="2" customFormat="1" ht="16.5" customHeight="1">
      <c r="A158" s="32"/>
      <c r="B158" s="33"/>
      <c r="C158" s="171" t="s">
        <v>331</v>
      </c>
      <c r="D158" s="171" t="s">
        <v>144</v>
      </c>
      <c r="E158" s="172" t="s">
        <v>332</v>
      </c>
      <c r="F158" s="173" t="s">
        <v>333</v>
      </c>
      <c r="G158" s="174" t="s">
        <v>185</v>
      </c>
      <c r="H158" s="175">
        <v>113.535</v>
      </c>
      <c r="I158" s="176"/>
      <c r="J158" s="177">
        <f>ROUND(I158*H158,2)</f>
        <v>0</v>
      </c>
      <c r="K158" s="173" t="s">
        <v>19</v>
      </c>
      <c r="L158" s="37"/>
      <c r="M158" s="178" t="s">
        <v>19</v>
      </c>
      <c r="N158" s="179" t="s">
        <v>40</v>
      </c>
      <c r="O158" s="62"/>
      <c r="P158" s="180">
        <f>O158*H158</f>
        <v>0</v>
      </c>
      <c r="Q158" s="180">
        <v>0</v>
      </c>
      <c r="R158" s="180">
        <f>Q158*H158</f>
        <v>0</v>
      </c>
      <c r="S158" s="180">
        <v>0</v>
      </c>
      <c r="T158" s="181">
        <f>S158*H158</f>
        <v>0</v>
      </c>
      <c r="U158" s="32"/>
      <c r="V158" s="32"/>
      <c r="W158" s="32"/>
      <c r="X158" s="32"/>
      <c r="Y158" s="32"/>
      <c r="Z158" s="32"/>
      <c r="AA158" s="32"/>
      <c r="AB158" s="32"/>
      <c r="AC158" s="32"/>
      <c r="AD158" s="32"/>
      <c r="AE158" s="32"/>
      <c r="AR158" s="182" t="s">
        <v>148</v>
      </c>
      <c r="AT158" s="182" t="s">
        <v>144</v>
      </c>
      <c r="AU158" s="182" t="s">
        <v>79</v>
      </c>
      <c r="AY158" s="15" t="s">
        <v>141</v>
      </c>
      <c r="BE158" s="183">
        <f>IF(N158="základní",J158,0)</f>
        <v>0</v>
      </c>
      <c r="BF158" s="183">
        <f>IF(N158="snížená",J158,0)</f>
        <v>0</v>
      </c>
      <c r="BG158" s="183">
        <f>IF(N158="zákl. přenesená",J158,0)</f>
        <v>0</v>
      </c>
      <c r="BH158" s="183">
        <f>IF(N158="sníž. přenesená",J158,0)</f>
        <v>0</v>
      </c>
      <c r="BI158" s="183">
        <f>IF(N158="nulová",J158,0)</f>
        <v>0</v>
      </c>
      <c r="BJ158" s="15" t="s">
        <v>77</v>
      </c>
      <c r="BK158" s="183">
        <f>ROUND(I158*H158,2)</f>
        <v>0</v>
      </c>
      <c r="BL158" s="15" t="s">
        <v>148</v>
      </c>
      <c r="BM158" s="182" t="s">
        <v>334</v>
      </c>
    </row>
    <row r="159" spans="1:65" s="2" customFormat="1" ht="21.75" customHeight="1">
      <c r="A159" s="32"/>
      <c r="B159" s="33"/>
      <c r="C159" s="171" t="s">
        <v>335</v>
      </c>
      <c r="D159" s="171" t="s">
        <v>144</v>
      </c>
      <c r="E159" s="172" t="s">
        <v>336</v>
      </c>
      <c r="F159" s="173" t="s">
        <v>337</v>
      </c>
      <c r="G159" s="174" t="s">
        <v>185</v>
      </c>
      <c r="H159" s="175">
        <v>113.535</v>
      </c>
      <c r="I159" s="176"/>
      <c r="J159" s="177">
        <f>ROUND(I159*H159,2)</f>
        <v>0</v>
      </c>
      <c r="K159" s="173" t="s">
        <v>19</v>
      </c>
      <c r="L159" s="37"/>
      <c r="M159" s="178" t="s">
        <v>19</v>
      </c>
      <c r="N159" s="179" t="s">
        <v>40</v>
      </c>
      <c r="O159" s="62"/>
      <c r="P159" s="180">
        <f>O159*H159</f>
        <v>0</v>
      </c>
      <c r="Q159" s="180">
        <v>0</v>
      </c>
      <c r="R159" s="180">
        <f>Q159*H159</f>
        <v>0</v>
      </c>
      <c r="S159" s="180">
        <v>0</v>
      </c>
      <c r="T159" s="181">
        <f>S159*H159</f>
        <v>0</v>
      </c>
      <c r="U159" s="32"/>
      <c r="V159" s="32"/>
      <c r="W159" s="32"/>
      <c r="X159" s="32"/>
      <c r="Y159" s="32"/>
      <c r="Z159" s="32"/>
      <c r="AA159" s="32"/>
      <c r="AB159" s="32"/>
      <c r="AC159" s="32"/>
      <c r="AD159" s="32"/>
      <c r="AE159" s="32"/>
      <c r="AR159" s="182" t="s">
        <v>148</v>
      </c>
      <c r="AT159" s="182" t="s">
        <v>144</v>
      </c>
      <c r="AU159" s="182" t="s">
        <v>79</v>
      </c>
      <c r="AY159" s="15" t="s">
        <v>141</v>
      </c>
      <c r="BE159" s="183">
        <f>IF(N159="základní",J159,0)</f>
        <v>0</v>
      </c>
      <c r="BF159" s="183">
        <f>IF(N159="snížená",J159,0)</f>
        <v>0</v>
      </c>
      <c r="BG159" s="183">
        <f>IF(N159="zákl. přenesená",J159,0)</f>
        <v>0</v>
      </c>
      <c r="BH159" s="183">
        <f>IF(N159="sníž. přenesená",J159,0)</f>
        <v>0</v>
      </c>
      <c r="BI159" s="183">
        <f>IF(N159="nulová",J159,0)</f>
        <v>0</v>
      </c>
      <c r="BJ159" s="15" t="s">
        <v>77</v>
      </c>
      <c r="BK159" s="183">
        <f>ROUND(I159*H159,2)</f>
        <v>0</v>
      </c>
      <c r="BL159" s="15" t="s">
        <v>148</v>
      </c>
      <c r="BM159" s="182" t="s">
        <v>338</v>
      </c>
    </row>
    <row r="160" spans="1:65" s="2" customFormat="1" ht="24.2" customHeight="1">
      <c r="A160" s="32"/>
      <c r="B160" s="33"/>
      <c r="C160" s="171" t="s">
        <v>339</v>
      </c>
      <c r="D160" s="171" t="s">
        <v>144</v>
      </c>
      <c r="E160" s="172" t="s">
        <v>340</v>
      </c>
      <c r="F160" s="173" t="s">
        <v>341</v>
      </c>
      <c r="G160" s="174" t="s">
        <v>185</v>
      </c>
      <c r="H160" s="175">
        <v>2724.84</v>
      </c>
      <c r="I160" s="176"/>
      <c r="J160" s="177">
        <f>ROUND(I160*H160,2)</f>
        <v>0</v>
      </c>
      <c r="K160" s="173" t="s">
        <v>19</v>
      </c>
      <c r="L160" s="37"/>
      <c r="M160" s="178" t="s">
        <v>19</v>
      </c>
      <c r="N160" s="179" t="s">
        <v>40</v>
      </c>
      <c r="O160" s="62"/>
      <c r="P160" s="180">
        <f>O160*H160</f>
        <v>0</v>
      </c>
      <c r="Q160" s="180">
        <v>0</v>
      </c>
      <c r="R160" s="180">
        <f>Q160*H160</f>
        <v>0</v>
      </c>
      <c r="S160" s="180">
        <v>0</v>
      </c>
      <c r="T160" s="181">
        <f>S160*H160</f>
        <v>0</v>
      </c>
      <c r="U160" s="32"/>
      <c r="V160" s="32"/>
      <c r="W160" s="32"/>
      <c r="X160" s="32"/>
      <c r="Y160" s="32"/>
      <c r="Z160" s="32"/>
      <c r="AA160" s="32"/>
      <c r="AB160" s="32"/>
      <c r="AC160" s="32"/>
      <c r="AD160" s="32"/>
      <c r="AE160" s="32"/>
      <c r="AR160" s="182" t="s">
        <v>148</v>
      </c>
      <c r="AT160" s="182" t="s">
        <v>144</v>
      </c>
      <c r="AU160" s="182" t="s">
        <v>79</v>
      </c>
      <c r="AY160" s="15" t="s">
        <v>141</v>
      </c>
      <c r="BE160" s="183">
        <f>IF(N160="základní",J160,0)</f>
        <v>0</v>
      </c>
      <c r="BF160" s="183">
        <f>IF(N160="snížená",J160,0)</f>
        <v>0</v>
      </c>
      <c r="BG160" s="183">
        <f>IF(N160="zákl. přenesená",J160,0)</f>
        <v>0</v>
      </c>
      <c r="BH160" s="183">
        <f>IF(N160="sníž. přenesená",J160,0)</f>
        <v>0</v>
      </c>
      <c r="BI160" s="183">
        <f>IF(N160="nulová",J160,0)</f>
        <v>0</v>
      </c>
      <c r="BJ160" s="15" t="s">
        <v>77</v>
      </c>
      <c r="BK160" s="183">
        <f>ROUND(I160*H160,2)</f>
        <v>0</v>
      </c>
      <c r="BL160" s="15" t="s">
        <v>148</v>
      </c>
      <c r="BM160" s="182" t="s">
        <v>342</v>
      </c>
    </row>
    <row r="161" spans="1:65" s="2" customFormat="1" ht="24.2" customHeight="1">
      <c r="A161" s="32"/>
      <c r="B161" s="33"/>
      <c r="C161" s="171" t="s">
        <v>343</v>
      </c>
      <c r="D161" s="171" t="s">
        <v>144</v>
      </c>
      <c r="E161" s="172" t="s">
        <v>344</v>
      </c>
      <c r="F161" s="173" t="s">
        <v>345</v>
      </c>
      <c r="G161" s="174" t="s">
        <v>185</v>
      </c>
      <c r="H161" s="175">
        <v>113.535</v>
      </c>
      <c r="I161" s="176"/>
      <c r="J161" s="177">
        <f>ROUND(I161*H161,2)</f>
        <v>0</v>
      </c>
      <c r="K161" s="173" t="s">
        <v>19</v>
      </c>
      <c r="L161" s="37"/>
      <c r="M161" s="178" t="s">
        <v>19</v>
      </c>
      <c r="N161" s="179" t="s">
        <v>40</v>
      </c>
      <c r="O161" s="62"/>
      <c r="P161" s="180">
        <f>O161*H161</f>
        <v>0</v>
      </c>
      <c r="Q161" s="180">
        <v>0</v>
      </c>
      <c r="R161" s="180">
        <f>Q161*H161</f>
        <v>0</v>
      </c>
      <c r="S161" s="180">
        <v>0</v>
      </c>
      <c r="T161" s="181">
        <f>S161*H161</f>
        <v>0</v>
      </c>
      <c r="U161" s="32"/>
      <c r="V161" s="32"/>
      <c r="W161" s="32"/>
      <c r="X161" s="32"/>
      <c r="Y161" s="32"/>
      <c r="Z161" s="32"/>
      <c r="AA161" s="32"/>
      <c r="AB161" s="32"/>
      <c r="AC161" s="32"/>
      <c r="AD161" s="32"/>
      <c r="AE161" s="32"/>
      <c r="AR161" s="182" t="s">
        <v>148</v>
      </c>
      <c r="AT161" s="182" t="s">
        <v>144</v>
      </c>
      <c r="AU161" s="182" t="s">
        <v>79</v>
      </c>
      <c r="AY161" s="15" t="s">
        <v>141</v>
      </c>
      <c r="BE161" s="183">
        <f>IF(N161="základní",J161,0)</f>
        <v>0</v>
      </c>
      <c r="BF161" s="183">
        <f>IF(N161="snížená",J161,0)</f>
        <v>0</v>
      </c>
      <c r="BG161" s="183">
        <f>IF(N161="zákl. přenesená",J161,0)</f>
        <v>0</v>
      </c>
      <c r="BH161" s="183">
        <f>IF(N161="sníž. přenesená",J161,0)</f>
        <v>0</v>
      </c>
      <c r="BI161" s="183">
        <f>IF(N161="nulová",J161,0)</f>
        <v>0</v>
      </c>
      <c r="BJ161" s="15" t="s">
        <v>77</v>
      </c>
      <c r="BK161" s="183">
        <f>ROUND(I161*H161,2)</f>
        <v>0</v>
      </c>
      <c r="BL161" s="15" t="s">
        <v>148</v>
      </c>
      <c r="BM161" s="182" t="s">
        <v>346</v>
      </c>
    </row>
    <row r="162" spans="2:63" s="12" customFormat="1" ht="22.9" customHeight="1">
      <c r="B162" s="155"/>
      <c r="C162" s="156"/>
      <c r="D162" s="157" t="s">
        <v>68</v>
      </c>
      <c r="E162" s="169" t="s">
        <v>347</v>
      </c>
      <c r="F162" s="169" t="s">
        <v>348</v>
      </c>
      <c r="G162" s="156"/>
      <c r="H162" s="156"/>
      <c r="I162" s="159"/>
      <c r="J162" s="170">
        <f>BK162</f>
        <v>0</v>
      </c>
      <c r="K162" s="156"/>
      <c r="L162" s="161"/>
      <c r="M162" s="162"/>
      <c r="N162" s="163"/>
      <c r="O162" s="163"/>
      <c r="P162" s="164">
        <f>P163</f>
        <v>0</v>
      </c>
      <c r="Q162" s="163"/>
      <c r="R162" s="164">
        <f>R163</f>
        <v>0</v>
      </c>
      <c r="S162" s="163"/>
      <c r="T162" s="165">
        <f>T163</f>
        <v>0</v>
      </c>
      <c r="AR162" s="166" t="s">
        <v>77</v>
      </c>
      <c r="AT162" s="167" t="s">
        <v>68</v>
      </c>
      <c r="AU162" s="167" t="s">
        <v>77</v>
      </c>
      <c r="AY162" s="166" t="s">
        <v>141</v>
      </c>
      <c r="BK162" s="168">
        <f>BK163</f>
        <v>0</v>
      </c>
    </row>
    <row r="163" spans="1:65" s="2" customFormat="1" ht="16.5" customHeight="1">
      <c r="A163" s="32"/>
      <c r="B163" s="33"/>
      <c r="C163" s="171" t="s">
        <v>349</v>
      </c>
      <c r="D163" s="171" t="s">
        <v>144</v>
      </c>
      <c r="E163" s="172" t="s">
        <v>350</v>
      </c>
      <c r="F163" s="173" t="s">
        <v>351</v>
      </c>
      <c r="G163" s="174" t="s">
        <v>185</v>
      </c>
      <c r="H163" s="175">
        <v>86.528</v>
      </c>
      <c r="I163" s="176"/>
      <c r="J163" s="177">
        <f>ROUND(I163*H163,2)</f>
        <v>0</v>
      </c>
      <c r="K163" s="173" t="s">
        <v>19</v>
      </c>
      <c r="L163" s="37"/>
      <c r="M163" s="178" t="s">
        <v>19</v>
      </c>
      <c r="N163" s="179" t="s">
        <v>40</v>
      </c>
      <c r="O163" s="62"/>
      <c r="P163" s="180">
        <f>O163*H163</f>
        <v>0</v>
      </c>
      <c r="Q163" s="180">
        <v>0</v>
      </c>
      <c r="R163" s="180">
        <f>Q163*H163</f>
        <v>0</v>
      </c>
      <c r="S163" s="180">
        <v>0</v>
      </c>
      <c r="T163" s="181">
        <f>S163*H163</f>
        <v>0</v>
      </c>
      <c r="U163" s="32"/>
      <c r="V163" s="32"/>
      <c r="W163" s="32"/>
      <c r="X163" s="32"/>
      <c r="Y163" s="32"/>
      <c r="Z163" s="32"/>
      <c r="AA163" s="32"/>
      <c r="AB163" s="32"/>
      <c r="AC163" s="32"/>
      <c r="AD163" s="32"/>
      <c r="AE163" s="32"/>
      <c r="AR163" s="182" t="s">
        <v>148</v>
      </c>
      <c r="AT163" s="182" t="s">
        <v>144</v>
      </c>
      <c r="AU163" s="182" t="s">
        <v>79</v>
      </c>
      <c r="AY163" s="15" t="s">
        <v>141</v>
      </c>
      <c r="BE163" s="183">
        <f>IF(N163="základní",J163,0)</f>
        <v>0</v>
      </c>
      <c r="BF163" s="183">
        <f>IF(N163="snížená",J163,0)</f>
        <v>0</v>
      </c>
      <c r="BG163" s="183">
        <f>IF(N163="zákl. přenesená",J163,0)</f>
        <v>0</v>
      </c>
      <c r="BH163" s="183">
        <f>IF(N163="sníž. přenesená",J163,0)</f>
        <v>0</v>
      </c>
      <c r="BI163" s="183">
        <f>IF(N163="nulová",J163,0)</f>
        <v>0</v>
      </c>
      <c r="BJ163" s="15" t="s">
        <v>77</v>
      </c>
      <c r="BK163" s="183">
        <f>ROUND(I163*H163,2)</f>
        <v>0</v>
      </c>
      <c r="BL163" s="15" t="s">
        <v>148</v>
      </c>
      <c r="BM163" s="182" t="s">
        <v>352</v>
      </c>
    </row>
    <row r="164" spans="2:63" s="12" customFormat="1" ht="25.9" customHeight="1">
      <c r="B164" s="155"/>
      <c r="C164" s="156"/>
      <c r="D164" s="157" t="s">
        <v>68</v>
      </c>
      <c r="E164" s="158" t="s">
        <v>353</v>
      </c>
      <c r="F164" s="158" t="s">
        <v>354</v>
      </c>
      <c r="G164" s="156"/>
      <c r="H164" s="156"/>
      <c r="I164" s="159"/>
      <c r="J164" s="160">
        <f>BK164</f>
        <v>0</v>
      </c>
      <c r="K164" s="156"/>
      <c r="L164" s="161"/>
      <c r="M164" s="162"/>
      <c r="N164" s="163"/>
      <c r="O164" s="163"/>
      <c r="P164" s="164">
        <f>P165+P175+P178+P187+P191+P193+P203+P212+P218</f>
        <v>0</v>
      </c>
      <c r="Q164" s="163"/>
      <c r="R164" s="164">
        <f>R165+R175+R178+R187+R191+R193+R203+R212+R218</f>
        <v>21.189721839999997</v>
      </c>
      <c r="S164" s="163"/>
      <c r="T164" s="165">
        <f>T165+T175+T178+T187+T191+T193+T203+T212+T218</f>
        <v>33.8416488</v>
      </c>
      <c r="AR164" s="166" t="s">
        <v>79</v>
      </c>
      <c r="AT164" s="167" t="s">
        <v>68</v>
      </c>
      <c r="AU164" s="167" t="s">
        <v>69</v>
      </c>
      <c r="AY164" s="166" t="s">
        <v>141</v>
      </c>
      <c r="BK164" s="168">
        <f>BK165+BK175+BK178+BK187+BK191+BK193+BK203+BK212+BK218</f>
        <v>0</v>
      </c>
    </row>
    <row r="165" spans="2:63" s="12" customFormat="1" ht="22.9" customHeight="1">
      <c r="B165" s="155"/>
      <c r="C165" s="156"/>
      <c r="D165" s="157" t="s">
        <v>68</v>
      </c>
      <c r="E165" s="169" t="s">
        <v>355</v>
      </c>
      <c r="F165" s="169" t="s">
        <v>356</v>
      </c>
      <c r="G165" s="156"/>
      <c r="H165" s="156"/>
      <c r="I165" s="159"/>
      <c r="J165" s="170">
        <f>BK165</f>
        <v>0</v>
      </c>
      <c r="K165" s="156"/>
      <c r="L165" s="161"/>
      <c r="M165" s="162"/>
      <c r="N165" s="163"/>
      <c r="O165" s="163"/>
      <c r="P165" s="164">
        <f>SUM(P166:P174)</f>
        <v>0</v>
      </c>
      <c r="Q165" s="163"/>
      <c r="R165" s="164">
        <f>SUM(R166:R174)</f>
        <v>0.00052</v>
      </c>
      <c r="S165" s="163"/>
      <c r="T165" s="165">
        <f>SUM(T166:T174)</f>
        <v>0.17136</v>
      </c>
      <c r="AR165" s="166" t="s">
        <v>79</v>
      </c>
      <c r="AT165" s="167" t="s">
        <v>68</v>
      </c>
      <c r="AU165" s="167" t="s">
        <v>77</v>
      </c>
      <c r="AY165" s="166" t="s">
        <v>141</v>
      </c>
      <c r="BK165" s="168">
        <f>SUM(BK166:BK174)</f>
        <v>0</v>
      </c>
    </row>
    <row r="166" spans="1:65" s="2" customFormat="1" ht="16.5" customHeight="1">
      <c r="A166" s="32"/>
      <c r="B166" s="33"/>
      <c r="C166" s="171" t="s">
        <v>357</v>
      </c>
      <c r="D166" s="171" t="s">
        <v>144</v>
      </c>
      <c r="E166" s="172" t="s">
        <v>358</v>
      </c>
      <c r="F166" s="173" t="s">
        <v>359</v>
      </c>
      <c r="G166" s="174" t="s">
        <v>152</v>
      </c>
      <c r="H166" s="175">
        <v>4</v>
      </c>
      <c r="I166" s="176"/>
      <c r="J166" s="177">
        <f aca="true" t="shared" si="30" ref="J166:J174">ROUND(I166*H166,2)</f>
        <v>0</v>
      </c>
      <c r="K166" s="173" t="s">
        <v>19</v>
      </c>
      <c r="L166" s="37"/>
      <c r="M166" s="178" t="s">
        <v>19</v>
      </c>
      <c r="N166" s="179" t="s">
        <v>40</v>
      </c>
      <c r="O166" s="62"/>
      <c r="P166" s="180">
        <f aca="true" t="shared" si="31" ref="P166:P174">O166*H166</f>
        <v>0</v>
      </c>
      <c r="Q166" s="180">
        <v>7E-05</v>
      </c>
      <c r="R166" s="180">
        <f aca="true" t="shared" si="32" ref="R166:R174">Q166*H166</f>
        <v>0.00028</v>
      </c>
      <c r="S166" s="180">
        <v>0</v>
      </c>
      <c r="T166" s="181">
        <f aca="true" t="shared" si="33" ref="T166:T174">S166*H166</f>
        <v>0</v>
      </c>
      <c r="U166" s="32"/>
      <c r="V166" s="32"/>
      <c r="W166" s="32"/>
      <c r="X166" s="32"/>
      <c r="Y166" s="32"/>
      <c r="Z166" s="32"/>
      <c r="AA166" s="32"/>
      <c r="AB166" s="32"/>
      <c r="AC166" s="32"/>
      <c r="AD166" s="32"/>
      <c r="AE166" s="32"/>
      <c r="AR166" s="182" t="s">
        <v>208</v>
      </c>
      <c r="AT166" s="182" t="s">
        <v>144</v>
      </c>
      <c r="AU166" s="182" t="s">
        <v>79</v>
      </c>
      <c r="AY166" s="15" t="s">
        <v>141</v>
      </c>
      <c r="BE166" s="183">
        <f aca="true" t="shared" si="34" ref="BE166:BE174">IF(N166="základní",J166,0)</f>
        <v>0</v>
      </c>
      <c r="BF166" s="183">
        <f aca="true" t="shared" si="35" ref="BF166:BF174">IF(N166="snížená",J166,0)</f>
        <v>0</v>
      </c>
      <c r="BG166" s="183">
        <f aca="true" t="shared" si="36" ref="BG166:BG174">IF(N166="zákl. přenesená",J166,0)</f>
        <v>0</v>
      </c>
      <c r="BH166" s="183">
        <f aca="true" t="shared" si="37" ref="BH166:BH174">IF(N166="sníž. přenesená",J166,0)</f>
        <v>0</v>
      </c>
      <c r="BI166" s="183">
        <f aca="true" t="shared" si="38" ref="BI166:BI174">IF(N166="nulová",J166,0)</f>
        <v>0</v>
      </c>
      <c r="BJ166" s="15" t="s">
        <v>77</v>
      </c>
      <c r="BK166" s="183">
        <f aca="true" t="shared" si="39" ref="BK166:BK174">ROUND(I166*H166,2)</f>
        <v>0</v>
      </c>
      <c r="BL166" s="15" t="s">
        <v>208</v>
      </c>
      <c r="BM166" s="182" t="s">
        <v>360</v>
      </c>
    </row>
    <row r="167" spans="1:65" s="2" customFormat="1" ht="16.5" customHeight="1">
      <c r="A167" s="32"/>
      <c r="B167" s="33"/>
      <c r="C167" s="171" t="s">
        <v>361</v>
      </c>
      <c r="D167" s="171" t="s">
        <v>144</v>
      </c>
      <c r="E167" s="172" t="s">
        <v>362</v>
      </c>
      <c r="F167" s="173" t="s">
        <v>363</v>
      </c>
      <c r="G167" s="174" t="s">
        <v>152</v>
      </c>
      <c r="H167" s="175">
        <v>4</v>
      </c>
      <c r="I167" s="176"/>
      <c r="J167" s="177">
        <f t="shared" si="30"/>
        <v>0</v>
      </c>
      <c r="K167" s="173" t="s">
        <v>19</v>
      </c>
      <c r="L167" s="37"/>
      <c r="M167" s="178" t="s">
        <v>19</v>
      </c>
      <c r="N167" s="179" t="s">
        <v>40</v>
      </c>
      <c r="O167" s="62"/>
      <c r="P167" s="180">
        <f t="shared" si="31"/>
        <v>0</v>
      </c>
      <c r="Q167" s="180">
        <v>6E-05</v>
      </c>
      <c r="R167" s="180">
        <f t="shared" si="32"/>
        <v>0.00024</v>
      </c>
      <c r="S167" s="180">
        <v>0</v>
      </c>
      <c r="T167" s="181">
        <f t="shared" si="33"/>
        <v>0</v>
      </c>
      <c r="U167" s="32"/>
      <c r="V167" s="32"/>
      <c r="W167" s="32"/>
      <c r="X167" s="32"/>
      <c r="Y167" s="32"/>
      <c r="Z167" s="32"/>
      <c r="AA167" s="32"/>
      <c r="AB167" s="32"/>
      <c r="AC167" s="32"/>
      <c r="AD167" s="32"/>
      <c r="AE167" s="32"/>
      <c r="AR167" s="182" t="s">
        <v>208</v>
      </c>
      <c r="AT167" s="182" t="s">
        <v>144</v>
      </c>
      <c r="AU167" s="182" t="s">
        <v>79</v>
      </c>
      <c r="AY167" s="15" t="s">
        <v>141</v>
      </c>
      <c r="BE167" s="183">
        <f t="shared" si="34"/>
        <v>0</v>
      </c>
      <c r="BF167" s="183">
        <f t="shared" si="35"/>
        <v>0</v>
      </c>
      <c r="BG167" s="183">
        <f t="shared" si="36"/>
        <v>0</v>
      </c>
      <c r="BH167" s="183">
        <f t="shared" si="37"/>
        <v>0</v>
      </c>
      <c r="BI167" s="183">
        <f t="shared" si="38"/>
        <v>0</v>
      </c>
      <c r="BJ167" s="15" t="s">
        <v>77</v>
      </c>
      <c r="BK167" s="183">
        <f t="shared" si="39"/>
        <v>0</v>
      </c>
      <c r="BL167" s="15" t="s">
        <v>208</v>
      </c>
      <c r="BM167" s="182" t="s">
        <v>364</v>
      </c>
    </row>
    <row r="168" spans="1:65" s="2" customFormat="1" ht="16.5" customHeight="1">
      <c r="A168" s="32"/>
      <c r="B168" s="33"/>
      <c r="C168" s="171" t="s">
        <v>365</v>
      </c>
      <c r="D168" s="171" t="s">
        <v>144</v>
      </c>
      <c r="E168" s="172" t="s">
        <v>366</v>
      </c>
      <c r="F168" s="173" t="s">
        <v>367</v>
      </c>
      <c r="G168" s="174" t="s">
        <v>147</v>
      </c>
      <c r="H168" s="175">
        <v>7.2</v>
      </c>
      <c r="I168" s="176"/>
      <c r="J168" s="177">
        <f t="shared" si="30"/>
        <v>0</v>
      </c>
      <c r="K168" s="173" t="s">
        <v>19</v>
      </c>
      <c r="L168" s="37"/>
      <c r="M168" s="178" t="s">
        <v>19</v>
      </c>
      <c r="N168" s="179" t="s">
        <v>40</v>
      </c>
      <c r="O168" s="62"/>
      <c r="P168" s="180">
        <f t="shared" si="31"/>
        <v>0</v>
      </c>
      <c r="Q168" s="180">
        <v>0</v>
      </c>
      <c r="R168" s="180">
        <f t="shared" si="32"/>
        <v>0</v>
      </c>
      <c r="S168" s="180">
        <v>0.0238</v>
      </c>
      <c r="T168" s="181">
        <f t="shared" si="33"/>
        <v>0.17136</v>
      </c>
      <c r="U168" s="32"/>
      <c r="V168" s="32"/>
      <c r="W168" s="32"/>
      <c r="X168" s="32"/>
      <c r="Y168" s="32"/>
      <c r="Z168" s="32"/>
      <c r="AA168" s="32"/>
      <c r="AB168" s="32"/>
      <c r="AC168" s="32"/>
      <c r="AD168" s="32"/>
      <c r="AE168" s="32"/>
      <c r="AR168" s="182" t="s">
        <v>208</v>
      </c>
      <c r="AT168" s="182" t="s">
        <v>144</v>
      </c>
      <c r="AU168" s="182" t="s">
        <v>79</v>
      </c>
      <c r="AY168" s="15" t="s">
        <v>141</v>
      </c>
      <c r="BE168" s="183">
        <f t="shared" si="34"/>
        <v>0</v>
      </c>
      <c r="BF168" s="183">
        <f t="shared" si="35"/>
        <v>0</v>
      </c>
      <c r="BG168" s="183">
        <f t="shared" si="36"/>
        <v>0</v>
      </c>
      <c r="BH168" s="183">
        <f t="shared" si="37"/>
        <v>0</v>
      </c>
      <c r="BI168" s="183">
        <f t="shared" si="38"/>
        <v>0</v>
      </c>
      <c r="BJ168" s="15" t="s">
        <v>77</v>
      </c>
      <c r="BK168" s="183">
        <f t="shared" si="39"/>
        <v>0</v>
      </c>
      <c r="BL168" s="15" t="s">
        <v>208</v>
      </c>
      <c r="BM168" s="182" t="s">
        <v>368</v>
      </c>
    </row>
    <row r="169" spans="1:65" s="2" customFormat="1" ht="16.5" customHeight="1">
      <c r="A169" s="32"/>
      <c r="B169" s="33"/>
      <c r="C169" s="171" t="s">
        <v>369</v>
      </c>
      <c r="D169" s="171" t="s">
        <v>144</v>
      </c>
      <c r="E169" s="172" t="s">
        <v>370</v>
      </c>
      <c r="F169" s="173" t="s">
        <v>371</v>
      </c>
      <c r="G169" s="174" t="s">
        <v>147</v>
      </c>
      <c r="H169" s="175">
        <v>7.2</v>
      </c>
      <c r="I169" s="176"/>
      <c r="J169" s="177">
        <f t="shared" si="30"/>
        <v>0</v>
      </c>
      <c r="K169" s="173" t="s">
        <v>19</v>
      </c>
      <c r="L169" s="37"/>
      <c r="M169" s="178" t="s">
        <v>19</v>
      </c>
      <c r="N169" s="179" t="s">
        <v>40</v>
      </c>
      <c r="O169" s="62"/>
      <c r="P169" s="180">
        <f t="shared" si="31"/>
        <v>0</v>
      </c>
      <c r="Q169" s="180">
        <v>0</v>
      </c>
      <c r="R169" s="180">
        <f t="shared" si="32"/>
        <v>0</v>
      </c>
      <c r="S169" s="180">
        <v>0</v>
      </c>
      <c r="T169" s="181">
        <f t="shared" si="33"/>
        <v>0</v>
      </c>
      <c r="U169" s="32"/>
      <c r="V169" s="32"/>
      <c r="W169" s="32"/>
      <c r="X169" s="32"/>
      <c r="Y169" s="32"/>
      <c r="Z169" s="32"/>
      <c r="AA169" s="32"/>
      <c r="AB169" s="32"/>
      <c r="AC169" s="32"/>
      <c r="AD169" s="32"/>
      <c r="AE169" s="32"/>
      <c r="AR169" s="182" t="s">
        <v>208</v>
      </c>
      <c r="AT169" s="182" t="s">
        <v>144</v>
      </c>
      <c r="AU169" s="182" t="s">
        <v>79</v>
      </c>
      <c r="AY169" s="15" t="s">
        <v>141</v>
      </c>
      <c r="BE169" s="183">
        <f t="shared" si="34"/>
        <v>0</v>
      </c>
      <c r="BF169" s="183">
        <f t="shared" si="35"/>
        <v>0</v>
      </c>
      <c r="BG169" s="183">
        <f t="shared" si="36"/>
        <v>0</v>
      </c>
      <c r="BH169" s="183">
        <f t="shared" si="37"/>
        <v>0</v>
      </c>
      <c r="BI169" s="183">
        <f t="shared" si="38"/>
        <v>0</v>
      </c>
      <c r="BJ169" s="15" t="s">
        <v>77</v>
      </c>
      <c r="BK169" s="183">
        <f t="shared" si="39"/>
        <v>0</v>
      </c>
      <c r="BL169" s="15" t="s">
        <v>208</v>
      </c>
      <c r="BM169" s="182" t="s">
        <v>372</v>
      </c>
    </row>
    <row r="170" spans="1:65" s="2" customFormat="1" ht="16.5" customHeight="1">
      <c r="A170" s="32"/>
      <c r="B170" s="33"/>
      <c r="C170" s="171" t="s">
        <v>373</v>
      </c>
      <c r="D170" s="171" t="s">
        <v>144</v>
      </c>
      <c r="E170" s="172" t="s">
        <v>374</v>
      </c>
      <c r="F170" s="173" t="s">
        <v>375</v>
      </c>
      <c r="G170" s="174" t="s">
        <v>152</v>
      </c>
      <c r="H170" s="175">
        <v>4</v>
      </c>
      <c r="I170" s="176"/>
      <c r="J170" s="177">
        <f t="shared" si="30"/>
        <v>0</v>
      </c>
      <c r="K170" s="173" t="s">
        <v>19</v>
      </c>
      <c r="L170" s="37"/>
      <c r="M170" s="178" t="s">
        <v>19</v>
      </c>
      <c r="N170" s="179" t="s">
        <v>40</v>
      </c>
      <c r="O170" s="62"/>
      <c r="P170" s="180">
        <f t="shared" si="31"/>
        <v>0</v>
      </c>
      <c r="Q170" s="180">
        <v>0</v>
      </c>
      <c r="R170" s="180">
        <f t="shared" si="32"/>
        <v>0</v>
      </c>
      <c r="S170" s="180">
        <v>0</v>
      </c>
      <c r="T170" s="181">
        <f t="shared" si="33"/>
        <v>0</v>
      </c>
      <c r="U170" s="32"/>
      <c r="V170" s="32"/>
      <c r="W170" s="32"/>
      <c r="X170" s="32"/>
      <c r="Y170" s="32"/>
      <c r="Z170" s="32"/>
      <c r="AA170" s="32"/>
      <c r="AB170" s="32"/>
      <c r="AC170" s="32"/>
      <c r="AD170" s="32"/>
      <c r="AE170" s="32"/>
      <c r="AR170" s="182" t="s">
        <v>208</v>
      </c>
      <c r="AT170" s="182" t="s">
        <v>144</v>
      </c>
      <c r="AU170" s="182" t="s">
        <v>79</v>
      </c>
      <c r="AY170" s="15" t="s">
        <v>141</v>
      </c>
      <c r="BE170" s="183">
        <f t="shared" si="34"/>
        <v>0</v>
      </c>
      <c r="BF170" s="183">
        <f t="shared" si="35"/>
        <v>0</v>
      </c>
      <c r="BG170" s="183">
        <f t="shared" si="36"/>
        <v>0</v>
      </c>
      <c r="BH170" s="183">
        <f t="shared" si="37"/>
        <v>0</v>
      </c>
      <c r="BI170" s="183">
        <f t="shared" si="38"/>
        <v>0</v>
      </c>
      <c r="BJ170" s="15" t="s">
        <v>77</v>
      </c>
      <c r="BK170" s="183">
        <f t="shared" si="39"/>
        <v>0</v>
      </c>
      <c r="BL170" s="15" t="s">
        <v>208</v>
      </c>
      <c r="BM170" s="182" t="s">
        <v>376</v>
      </c>
    </row>
    <row r="171" spans="1:65" s="2" customFormat="1" ht="16.5" customHeight="1">
      <c r="A171" s="32"/>
      <c r="B171" s="33"/>
      <c r="C171" s="171" t="s">
        <v>377</v>
      </c>
      <c r="D171" s="171" t="s">
        <v>144</v>
      </c>
      <c r="E171" s="172" t="s">
        <v>378</v>
      </c>
      <c r="F171" s="173" t="s">
        <v>379</v>
      </c>
      <c r="G171" s="174" t="s">
        <v>147</v>
      </c>
      <c r="H171" s="175">
        <v>7.2</v>
      </c>
      <c r="I171" s="176"/>
      <c r="J171" s="177">
        <f t="shared" si="30"/>
        <v>0</v>
      </c>
      <c r="K171" s="173" t="s">
        <v>19</v>
      </c>
      <c r="L171" s="37"/>
      <c r="M171" s="178" t="s">
        <v>19</v>
      </c>
      <c r="N171" s="179" t="s">
        <v>40</v>
      </c>
      <c r="O171" s="62"/>
      <c r="P171" s="180">
        <f t="shared" si="31"/>
        <v>0</v>
      </c>
      <c r="Q171" s="180">
        <v>0</v>
      </c>
      <c r="R171" s="180">
        <f t="shared" si="32"/>
        <v>0</v>
      </c>
      <c r="S171" s="180">
        <v>0</v>
      </c>
      <c r="T171" s="181">
        <f t="shared" si="33"/>
        <v>0</v>
      </c>
      <c r="U171" s="32"/>
      <c r="V171" s="32"/>
      <c r="W171" s="32"/>
      <c r="X171" s="32"/>
      <c r="Y171" s="32"/>
      <c r="Z171" s="32"/>
      <c r="AA171" s="32"/>
      <c r="AB171" s="32"/>
      <c r="AC171" s="32"/>
      <c r="AD171" s="32"/>
      <c r="AE171" s="32"/>
      <c r="AR171" s="182" t="s">
        <v>208</v>
      </c>
      <c r="AT171" s="182" t="s">
        <v>144</v>
      </c>
      <c r="AU171" s="182" t="s">
        <v>79</v>
      </c>
      <c r="AY171" s="15" t="s">
        <v>141</v>
      </c>
      <c r="BE171" s="183">
        <f t="shared" si="34"/>
        <v>0</v>
      </c>
      <c r="BF171" s="183">
        <f t="shared" si="35"/>
        <v>0</v>
      </c>
      <c r="BG171" s="183">
        <f t="shared" si="36"/>
        <v>0</v>
      </c>
      <c r="BH171" s="183">
        <f t="shared" si="37"/>
        <v>0</v>
      </c>
      <c r="BI171" s="183">
        <f t="shared" si="38"/>
        <v>0</v>
      </c>
      <c r="BJ171" s="15" t="s">
        <v>77</v>
      </c>
      <c r="BK171" s="183">
        <f t="shared" si="39"/>
        <v>0</v>
      </c>
      <c r="BL171" s="15" t="s">
        <v>208</v>
      </c>
      <c r="BM171" s="182" t="s">
        <v>380</v>
      </c>
    </row>
    <row r="172" spans="1:65" s="2" customFormat="1" ht="16.5" customHeight="1">
      <c r="A172" s="32"/>
      <c r="B172" s="33"/>
      <c r="C172" s="171" t="s">
        <v>381</v>
      </c>
      <c r="D172" s="171" t="s">
        <v>144</v>
      </c>
      <c r="E172" s="172" t="s">
        <v>382</v>
      </c>
      <c r="F172" s="173" t="s">
        <v>383</v>
      </c>
      <c r="G172" s="174" t="s">
        <v>147</v>
      </c>
      <c r="H172" s="175">
        <v>7.2</v>
      </c>
      <c r="I172" s="176"/>
      <c r="J172" s="177">
        <f t="shared" si="30"/>
        <v>0</v>
      </c>
      <c r="K172" s="173" t="s">
        <v>19</v>
      </c>
      <c r="L172" s="37"/>
      <c r="M172" s="178" t="s">
        <v>19</v>
      </c>
      <c r="N172" s="179" t="s">
        <v>40</v>
      </c>
      <c r="O172" s="62"/>
      <c r="P172" s="180">
        <f t="shared" si="31"/>
        <v>0</v>
      </c>
      <c r="Q172" s="180">
        <v>0</v>
      </c>
      <c r="R172" s="180">
        <f t="shared" si="32"/>
        <v>0</v>
      </c>
      <c r="S172" s="180">
        <v>0</v>
      </c>
      <c r="T172" s="181">
        <f t="shared" si="33"/>
        <v>0</v>
      </c>
      <c r="U172" s="32"/>
      <c r="V172" s="32"/>
      <c r="W172" s="32"/>
      <c r="X172" s="32"/>
      <c r="Y172" s="32"/>
      <c r="Z172" s="32"/>
      <c r="AA172" s="32"/>
      <c r="AB172" s="32"/>
      <c r="AC172" s="32"/>
      <c r="AD172" s="32"/>
      <c r="AE172" s="32"/>
      <c r="AR172" s="182" t="s">
        <v>208</v>
      </c>
      <c r="AT172" s="182" t="s">
        <v>144</v>
      </c>
      <c r="AU172" s="182" t="s">
        <v>79</v>
      </c>
      <c r="AY172" s="15" t="s">
        <v>141</v>
      </c>
      <c r="BE172" s="183">
        <f t="shared" si="34"/>
        <v>0</v>
      </c>
      <c r="BF172" s="183">
        <f t="shared" si="35"/>
        <v>0</v>
      </c>
      <c r="BG172" s="183">
        <f t="shared" si="36"/>
        <v>0</v>
      </c>
      <c r="BH172" s="183">
        <f t="shared" si="37"/>
        <v>0</v>
      </c>
      <c r="BI172" s="183">
        <f t="shared" si="38"/>
        <v>0</v>
      </c>
      <c r="BJ172" s="15" t="s">
        <v>77</v>
      </c>
      <c r="BK172" s="183">
        <f t="shared" si="39"/>
        <v>0</v>
      </c>
      <c r="BL172" s="15" t="s">
        <v>208</v>
      </c>
      <c r="BM172" s="182" t="s">
        <v>384</v>
      </c>
    </row>
    <row r="173" spans="1:65" s="2" customFormat="1" ht="16.5" customHeight="1">
      <c r="A173" s="32"/>
      <c r="B173" s="33"/>
      <c r="C173" s="171" t="s">
        <v>385</v>
      </c>
      <c r="D173" s="171" t="s">
        <v>144</v>
      </c>
      <c r="E173" s="172" t="s">
        <v>386</v>
      </c>
      <c r="F173" s="173" t="s">
        <v>387</v>
      </c>
      <c r="G173" s="174" t="s">
        <v>152</v>
      </c>
      <c r="H173" s="175">
        <v>4</v>
      </c>
      <c r="I173" s="176"/>
      <c r="J173" s="177">
        <f t="shared" si="30"/>
        <v>0</v>
      </c>
      <c r="K173" s="173" t="s">
        <v>19</v>
      </c>
      <c r="L173" s="37"/>
      <c r="M173" s="178" t="s">
        <v>19</v>
      </c>
      <c r="N173" s="179" t="s">
        <v>40</v>
      </c>
      <c r="O173" s="62"/>
      <c r="P173" s="180">
        <f t="shared" si="31"/>
        <v>0</v>
      </c>
      <c r="Q173" s="180">
        <v>0</v>
      </c>
      <c r="R173" s="180">
        <f t="shared" si="32"/>
        <v>0</v>
      </c>
      <c r="S173" s="180">
        <v>0</v>
      </c>
      <c r="T173" s="181">
        <f t="shared" si="33"/>
        <v>0</v>
      </c>
      <c r="U173" s="32"/>
      <c r="V173" s="32"/>
      <c r="W173" s="32"/>
      <c r="X173" s="32"/>
      <c r="Y173" s="32"/>
      <c r="Z173" s="32"/>
      <c r="AA173" s="32"/>
      <c r="AB173" s="32"/>
      <c r="AC173" s="32"/>
      <c r="AD173" s="32"/>
      <c r="AE173" s="32"/>
      <c r="AR173" s="182" t="s">
        <v>208</v>
      </c>
      <c r="AT173" s="182" t="s">
        <v>144</v>
      </c>
      <c r="AU173" s="182" t="s">
        <v>79</v>
      </c>
      <c r="AY173" s="15" t="s">
        <v>141</v>
      </c>
      <c r="BE173" s="183">
        <f t="shared" si="34"/>
        <v>0</v>
      </c>
      <c r="BF173" s="183">
        <f t="shared" si="35"/>
        <v>0</v>
      </c>
      <c r="BG173" s="183">
        <f t="shared" si="36"/>
        <v>0</v>
      </c>
      <c r="BH173" s="183">
        <f t="shared" si="37"/>
        <v>0</v>
      </c>
      <c r="BI173" s="183">
        <f t="shared" si="38"/>
        <v>0</v>
      </c>
      <c r="BJ173" s="15" t="s">
        <v>77</v>
      </c>
      <c r="BK173" s="183">
        <f t="shared" si="39"/>
        <v>0</v>
      </c>
      <c r="BL173" s="15" t="s">
        <v>208</v>
      </c>
      <c r="BM173" s="182" t="s">
        <v>388</v>
      </c>
    </row>
    <row r="174" spans="1:65" s="2" customFormat="1" ht="24.2" customHeight="1">
      <c r="A174" s="32"/>
      <c r="B174" s="33"/>
      <c r="C174" s="171" t="s">
        <v>389</v>
      </c>
      <c r="D174" s="171" t="s">
        <v>144</v>
      </c>
      <c r="E174" s="172" t="s">
        <v>390</v>
      </c>
      <c r="F174" s="173" t="s">
        <v>391</v>
      </c>
      <c r="G174" s="174" t="s">
        <v>185</v>
      </c>
      <c r="H174" s="175">
        <v>0.728</v>
      </c>
      <c r="I174" s="176"/>
      <c r="J174" s="177">
        <f t="shared" si="30"/>
        <v>0</v>
      </c>
      <c r="K174" s="173" t="s">
        <v>19</v>
      </c>
      <c r="L174" s="37"/>
      <c r="M174" s="178" t="s">
        <v>19</v>
      </c>
      <c r="N174" s="179" t="s">
        <v>40</v>
      </c>
      <c r="O174" s="62"/>
      <c r="P174" s="180">
        <f t="shared" si="31"/>
        <v>0</v>
      </c>
      <c r="Q174" s="180">
        <v>0</v>
      </c>
      <c r="R174" s="180">
        <f t="shared" si="32"/>
        <v>0</v>
      </c>
      <c r="S174" s="180">
        <v>0</v>
      </c>
      <c r="T174" s="181">
        <f t="shared" si="33"/>
        <v>0</v>
      </c>
      <c r="U174" s="32"/>
      <c r="V174" s="32"/>
      <c r="W174" s="32"/>
      <c r="X174" s="32"/>
      <c r="Y174" s="32"/>
      <c r="Z174" s="32"/>
      <c r="AA174" s="32"/>
      <c r="AB174" s="32"/>
      <c r="AC174" s="32"/>
      <c r="AD174" s="32"/>
      <c r="AE174" s="32"/>
      <c r="AR174" s="182" t="s">
        <v>208</v>
      </c>
      <c r="AT174" s="182" t="s">
        <v>144</v>
      </c>
      <c r="AU174" s="182" t="s">
        <v>79</v>
      </c>
      <c r="AY174" s="15" t="s">
        <v>141</v>
      </c>
      <c r="BE174" s="183">
        <f t="shared" si="34"/>
        <v>0</v>
      </c>
      <c r="BF174" s="183">
        <f t="shared" si="35"/>
        <v>0</v>
      </c>
      <c r="BG174" s="183">
        <f t="shared" si="36"/>
        <v>0</v>
      </c>
      <c r="BH174" s="183">
        <f t="shared" si="37"/>
        <v>0</v>
      </c>
      <c r="BI174" s="183">
        <f t="shared" si="38"/>
        <v>0</v>
      </c>
      <c r="BJ174" s="15" t="s">
        <v>77</v>
      </c>
      <c r="BK174" s="183">
        <f t="shared" si="39"/>
        <v>0</v>
      </c>
      <c r="BL174" s="15" t="s">
        <v>208</v>
      </c>
      <c r="BM174" s="182" t="s">
        <v>392</v>
      </c>
    </row>
    <row r="175" spans="2:63" s="12" customFormat="1" ht="22.9" customHeight="1">
      <c r="B175" s="155"/>
      <c r="C175" s="156"/>
      <c r="D175" s="157" t="s">
        <v>68</v>
      </c>
      <c r="E175" s="169" t="s">
        <v>393</v>
      </c>
      <c r="F175" s="169" t="s">
        <v>394</v>
      </c>
      <c r="G175" s="156"/>
      <c r="H175" s="156"/>
      <c r="I175" s="159"/>
      <c r="J175" s="170">
        <f>BK175</f>
        <v>0</v>
      </c>
      <c r="K175" s="156"/>
      <c r="L175" s="161"/>
      <c r="M175" s="162"/>
      <c r="N175" s="163"/>
      <c r="O175" s="163"/>
      <c r="P175" s="164">
        <f>SUM(P176:P177)</f>
        <v>0</v>
      </c>
      <c r="Q175" s="163"/>
      <c r="R175" s="164">
        <f>SUM(R176:R177)</f>
        <v>0</v>
      </c>
      <c r="S175" s="163"/>
      <c r="T175" s="165">
        <f>SUM(T176:T177)</f>
        <v>0.02224</v>
      </c>
      <c r="AR175" s="166" t="s">
        <v>79</v>
      </c>
      <c r="AT175" s="167" t="s">
        <v>68</v>
      </c>
      <c r="AU175" s="167" t="s">
        <v>77</v>
      </c>
      <c r="AY175" s="166" t="s">
        <v>141</v>
      </c>
      <c r="BK175" s="168">
        <f>SUM(BK176:BK177)</f>
        <v>0</v>
      </c>
    </row>
    <row r="176" spans="1:65" s="2" customFormat="1" ht="16.5" customHeight="1">
      <c r="A176" s="32"/>
      <c r="B176" s="33"/>
      <c r="C176" s="171" t="s">
        <v>395</v>
      </c>
      <c r="D176" s="171" t="s">
        <v>144</v>
      </c>
      <c r="E176" s="172" t="s">
        <v>396</v>
      </c>
      <c r="F176" s="173" t="s">
        <v>397</v>
      </c>
      <c r="G176" s="174" t="s">
        <v>152</v>
      </c>
      <c r="H176" s="175">
        <v>30</v>
      </c>
      <c r="I176" s="176"/>
      <c r="J176" s="177">
        <f>ROUND(I176*H176,2)</f>
        <v>0</v>
      </c>
      <c r="K176" s="173" t="s">
        <v>19</v>
      </c>
      <c r="L176" s="37"/>
      <c r="M176" s="178" t="s">
        <v>19</v>
      </c>
      <c r="N176" s="179" t="s">
        <v>40</v>
      </c>
      <c r="O176" s="62"/>
      <c r="P176" s="180">
        <f>O176*H176</f>
        <v>0</v>
      </c>
      <c r="Q176" s="180">
        <v>0</v>
      </c>
      <c r="R176" s="180">
        <f>Q176*H176</f>
        <v>0</v>
      </c>
      <c r="S176" s="180">
        <v>4.8E-05</v>
      </c>
      <c r="T176" s="181">
        <f>S176*H176</f>
        <v>0.00144</v>
      </c>
      <c r="U176" s="32"/>
      <c r="V176" s="32"/>
      <c r="W176" s="32"/>
      <c r="X176" s="32"/>
      <c r="Y176" s="32"/>
      <c r="Z176" s="32"/>
      <c r="AA176" s="32"/>
      <c r="AB176" s="32"/>
      <c r="AC176" s="32"/>
      <c r="AD176" s="32"/>
      <c r="AE176" s="32"/>
      <c r="AR176" s="182" t="s">
        <v>208</v>
      </c>
      <c r="AT176" s="182" t="s">
        <v>144</v>
      </c>
      <c r="AU176" s="182" t="s">
        <v>79</v>
      </c>
      <c r="AY176" s="15" t="s">
        <v>141</v>
      </c>
      <c r="BE176" s="183">
        <f>IF(N176="základní",J176,0)</f>
        <v>0</v>
      </c>
      <c r="BF176" s="183">
        <f>IF(N176="snížená",J176,0)</f>
        <v>0</v>
      </c>
      <c r="BG176" s="183">
        <f>IF(N176="zákl. přenesená",J176,0)</f>
        <v>0</v>
      </c>
      <c r="BH176" s="183">
        <f>IF(N176="sníž. přenesená",J176,0)</f>
        <v>0</v>
      </c>
      <c r="BI176" s="183">
        <f>IF(N176="nulová",J176,0)</f>
        <v>0</v>
      </c>
      <c r="BJ176" s="15" t="s">
        <v>77</v>
      </c>
      <c r="BK176" s="183">
        <f>ROUND(I176*H176,2)</f>
        <v>0</v>
      </c>
      <c r="BL176" s="15" t="s">
        <v>208</v>
      </c>
      <c r="BM176" s="182" t="s">
        <v>398</v>
      </c>
    </row>
    <row r="177" spans="1:65" s="2" customFormat="1" ht="24.2" customHeight="1">
      <c r="A177" s="32"/>
      <c r="B177" s="33"/>
      <c r="C177" s="171" t="s">
        <v>399</v>
      </c>
      <c r="D177" s="171" t="s">
        <v>144</v>
      </c>
      <c r="E177" s="172" t="s">
        <v>400</v>
      </c>
      <c r="F177" s="173" t="s">
        <v>401</v>
      </c>
      <c r="G177" s="174" t="s">
        <v>152</v>
      </c>
      <c r="H177" s="175">
        <v>16</v>
      </c>
      <c r="I177" s="176"/>
      <c r="J177" s="177">
        <f>ROUND(I177*H177,2)</f>
        <v>0</v>
      </c>
      <c r="K177" s="173" t="s">
        <v>19</v>
      </c>
      <c r="L177" s="37"/>
      <c r="M177" s="178" t="s">
        <v>19</v>
      </c>
      <c r="N177" s="179" t="s">
        <v>40</v>
      </c>
      <c r="O177" s="62"/>
      <c r="P177" s="180">
        <f>O177*H177</f>
        <v>0</v>
      </c>
      <c r="Q177" s="180">
        <v>0</v>
      </c>
      <c r="R177" s="180">
        <f>Q177*H177</f>
        <v>0</v>
      </c>
      <c r="S177" s="180">
        <v>0.0013</v>
      </c>
      <c r="T177" s="181">
        <f>S177*H177</f>
        <v>0.0208</v>
      </c>
      <c r="U177" s="32"/>
      <c r="V177" s="32"/>
      <c r="W177" s="32"/>
      <c r="X177" s="32"/>
      <c r="Y177" s="32"/>
      <c r="Z177" s="32"/>
      <c r="AA177" s="32"/>
      <c r="AB177" s="32"/>
      <c r="AC177" s="32"/>
      <c r="AD177" s="32"/>
      <c r="AE177" s="32"/>
      <c r="AR177" s="182" t="s">
        <v>208</v>
      </c>
      <c r="AT177" s="182" t="s">
        <v>144</v>
      </c>
      <c r="AU177" s="182" t="s">
        <v>79</v>
      </c>
      <c r="AY177" s="15" t="s">
        <v>141</v>
      </c>
      <c r="BE177" s="183">
        <f>IF(N177="základní",J177,0)</f>
        <v>0</v>
      </c>
      <c r="BF177" s="183">
        <f>IF(N177="snížená",J177,0)</f>
        <v>0</v>
      </c>
      <c r="BG177" s="183">
        <f>IF(N177="zákl. přenesená",J177,0)</f>
        <v>0</v>
      </c>
      <c r="BH177" s="183">
        <f>IF(N177="sníž. přenesená",J177,0)</f>
        <v>0</v>
      </c>
      <c r="BI177" s="183">
        <f>IF(N177="nulová",J177,0)</f>
        <v>0</v>
      </c>
      <c r="BJ177" s="15" t="s">
        <v>77</v>
      </c>
      <c r="BK177" s="183">
        <f>ROUND(I177*H177,2)</f>
        <v>0</v>
      </c>
      <c r="BL177" s="15" t="s">
        <v>208</v>
      </c>
      <c r="BM177" s="182" t="s">
        <v>402</v>
      </c>
    </row>
    <row r="178" spans="2:63" s="12" customFormat="1" ht="22.9" customHeight="1">
      <c r="B178" s="155"/>
      <c r="C178" s="156"/>
      <c r="D178" s="157" t="s">
        <v>68</v>
      </c>
      <c r="E178" s="169" t="s">
        <v>403</v>
      </c>
      <c r="F178" s="169" t="s">
        <v>404</v>
      </c>
      <c r="G178" s="156"/>
      <c r="H178" s="156"/>
      <c r="I178" s="159"/>
      <c r="J178" s="170">
        <f>BK178</f>
        <v>0</v>
      </c>
      <c r="K178" s="156"/>
      <c r="L178" s="161"/>
      <c r="M178" s="162"/>
      <c r="N178" s="163"/>
      <c r="O178" s="163"/>
      <c r="P178" s="164">
        <f>SUM(P179:P186)</f>
        <v>0</v>
      </c>
      <c r="Q178" s="163"/>
      <c r="R178" s="164">
        <f>SUM(R179:R186)</f>
        <v>0.055533599999999995</v>
      </c>
      <c r="S178" s="163"/>
      <c r="T178" s="165">
        <f>SUM(T179:T186)</f>
        <v>2.1264075</v>
      </c>
      <c r="AR178" s="166" t="s">
        <v>79</v>
      </c>
      <c r="AT178" s="167" t="s">
        <v>68</v>
      </c>
      <c r="AU178" s="167" t="s">
        <v>77</v>
      </c>
      <c r="AY178" s="166" t="s">
        <v>141</v>
      </c>
      <c r="BK178" s="168">
        <f>SUM(BK179:BK186)</f>
        <v>0</v>
      </c>
    </row>
    <row r="179" spans="1:65" s="2" customFormat="1" ht="33" customHeight="1">
      <c r="A179" s="32"/>
      <c r="B179" s="33"/>
      <c r="C179" s="171" t="s">
        <v>405</v>
      </c>
      <c r="D179" s="171" t="s">
        <v>144</v>
      </c>
      <c r="E179" s="172" t="s">
        <v>406</v>
      </c>
      <c r="F179" s="173" t="s">
        <v>407</v>
      </c>
      <c r="G179" s="174" t="s">
        <v>147</v>
      </c>
      <c r="H179" s="175">
        <v>58.842</v>
      </c>
      <c r="I179" s="176"/>
      <c r="J179" s="177">
        <f>ROUND(I179*H179,2)</f>
        <v>0</v>
      </c>
      <c r="K179" s="173" t="s">
        <v>19</v>
      </c>
      <c r="L179" s="37"/>
      <c r="M179" s="178" t="s">
        <v>19</v>
      </c>
      <c r="N179" s="179" t="s">
        <v>40</v>
      </c>
      <c r="O179" s="62"/>
      <c r="P179" s="180">
        <f>O179*H179</f>
        <v>0</v>
      </c>
      <c r="Q179" s="180">
        <v>0</v>
      </c>
      <c r="R179" s="180">
        <f>Q179*H179</f>
        <v>0</v>
      </c>
      <c r="S179" s="180">
        <v>0</v>
      </c>
      <c r="T179" s="181">
        <f>S179*H179</f>
        <v>0</v>
      </c>
      <c r="U179" s="32"/>
      <c r="V179" s="32"/>
      <c r="W179" s="32"/>
      <c r="X179" s="32"/>
      <c r="Y179" s="32"/>
      <c r="Z179" s="32"/>
      <c r="AA179" s="32"/>
      <c r="AB179" s="32"/>
      <c r="AC179" s="32"/>
      <c r="AD179" s="32"/>
      <c r="AE179" s="32"/>
      <c r="AR179" s="182" t="s">
        <v>208</v>
      </c>
      <c r="AT179" s="182" t="s">
        <v>144</v>
      </c>
      <c r="AU179" s="182" t="s">
        <v>79</v>
      </c>
      <c r="AY179" s="15" t="s">
        <v>141</v>
      </c>
      <c r="BE179" s="183">
        <f>IF(N179="základní",J179,0)</f>
        <v>0</v>
      </c>
      <c r="BF179" s="183">
        <f>IF(N179="snížená",J179,0)</f>
        <v>0</v>
      </c>
      <c r="BG179" s="183">
        <f>IF(N179="zákl. přenesená",J179,0)</f>
        <v>0</v>
      </c>
      <c r="BH179" s="183">
        <f>IF(N179="sníž. přenesená",J179,0)</f>
        <v>0</v>
      </c>
      <c r="BI179" s="183">
        <f>IF(N179="nulová",J179,0)</f>
        <v>0</v>
      </c>
      <c r="BJ179" s="15" t="s">
        <v>77</v>
      </c>
      <c r="BK179" s="183">
        <f>ROUND(I179*H179,2)</f>
        <v>0</v>
      </c>
      <c r="BL179" s="15" t="s">
        <v>208</v>
      </c>
      <c r="BM179" s="182" t="s">
        <v>408</v>
      </c>
    </row>
    <row r="180" spans="1:65" s="2" customFormat="1" ht="16.5" customHeight="1">
      <c r="A180" s="32"/>
      <c r="B180" s="33"/>
      <c r="C180" s="171" t="s">
        <v>409</v>
      </c>
      <c r="D180" s="171" t="s">
        <v>144</v>
      </c>
      <c r="E180" s="172" t="s">
        <v>410</v>
      </c>
      <c r="F180" s="173" t="s">
        <v>411</v>
      </c>
      <c r="G180" s="174" t="s">
        <v>147</v>
      </c>
      <c r="H180" s="175">
        <v>58.842</v>
      </c>
      <c r="I180" s="176"/>
      <c r="J180" s="177">
        <f>ROUND(I180*H180,2)</f>
        <v>0</v>
      </c>
      <c r="K180" s="173" t="s">
        <v>19</v>
      </c>
      <c r="L180" s="37"/>
      <c r="M180" s="178" t="s">
        <v>19</v>
      </c>
      <c r="N180" s="179" t="s">
        <v>40</v>
      </c>
      <c r="O180" s="62"/>
      <c r="P180" s="180">
        <f>O180*H180</f>
        <v>0</v>
      </c>
      <c r="Q180" s="180">
        <v>0.0001</v>
      </c>
      <c r="R180" s="180">
        <f>Q180*H180</f>
        <v>0.0058842</v>
      </c>
      <c r="S180" s="180">
        <v>0</v>
      </c>
      <c r="T180" s="181">
        <f>S180*H180</f>
        <v>0</v>
      </c>
      <c r="U180" s="32"/>
      <c r="V180" s="32"/>
      <c r="W180" s="32"/>
      <c r="X180" s="32"/>
      <c r="Y180" s="32"/>
      <c r="Z180" s="32"/>
      <c r="AA180" s="32"/>
      <c r="AB180" s="32"/>
      <c r="AC180" s="32"/>
      <c r="AD180" s="32"/>
      <c r="AE180" s="32"/>
      <c r="AR180" s="182" t="s">
        <v>208</v>
      </c>
      <c r="AT180" s="182" t="s">
        <v>144</v>
      </c>
      <c r="AU180" s="182" t="s">
        <v>79</v>
      </c>
      <c r="AY180" s="15" t="s">
        <v>141</v>
      </c>
      <c r="BE180" s="183">
        <f>IF(N180="základní",J180,0)</f>
        <v>0</v>
      </c>
      <c r="BF180" s="183">
        <f>IF(N180="snížená",J180,0)</f>
        <v>0</v>
      </c>
      <c r="BG180" s="183">
        <f>IF(N180="zákl. přenesená",J180,0)</f>
        <v>0</v>
      </c>
      <c r="BH180" s="183">
        <f>IF(N180="sníž. přenesená",J180,0)</f>
        <v>0</v>
      </c>
      <c r="BI180" s="183">
        <f>IF(N180="nulová",J180,0)</f>
        <v>0</v>
      </c>
      <c r="BJ180" s="15" t="s">
        <v>77</v>
      </c>
      <c r="BK180" s="183">
        <f>ROUND(I180*H180,2)</f>
        <v>0</v>
      </c>
      <c r="BL180" s="15" t="s">
        <v>208</v>
      </c>
      <c r="BM180" s="182" t="s">
        <v>412</v>
      </c>
    </row>
    <row r="181" spans="1:65" s="2" customFormat="1" ht="16.5" customHeight="1">
      <c r="A181" s="32"/>
      <c r="B181" s="33"/>
      <c r="C181" s="171" t="s">
        <v>413</v>
      </c>
      <c r="D181" s="171" t="s">
        <v>144</v>
      </c>
      <c r="E181" s="172" t="s">
        <v>414</v>
      </c>
      <c r="F181" s="173" t="s">
        <v>415</v>
      </c>
      <c r="G181" s="174" t="s">
        <v>147</v>
      </c>
      <c r="H181" s="175">
        <v>58.842</v>
      </c>
      <c r="I181" s="176"/>
      <c r="J181" s="177">
        <f>ROUND(I181*H181,2)</f>
        <v>0</v>
      </c>
      <c r="K181" s="173" t="s">
        <v>19</v>
      </c>
      <c r="L181" s="37"/>
      <c r="M181" s="178" t="s">
        <v>19</v>
      </c>
      <c r="N181" s="179" t="s">
        <v>40</v>
      </c>
      <c r="O181" s="62"/>
      <c r="P181" s="180">
        <f>O181*H181</f>
        <v>0</v>
      </c>
      <c r="Q181" s="180">
        <v>0.0007</v>
      </c>
      <c r="R181" s="180">
        <f>Q181*H181</f>
        <v>0.0411894</v>
      </c>
      <c r="S181" s="180">
        <v>0</v>
      </c>
      <c r="T181" s="181">
        <f>S181*H181</f>
        <v>0</v>
      </c>
      <c r="U181" s="32"/>
      <c r="V181" s="32"/>
      <c r="W181" s="32"/>
      <c r="X181" s="32"/>
      <c r="Y181" s="32"/>
      <c r="Z181" s="32"/>
      <c r="AA181" s="32"/>
      <c r="AB181" s="32"/>
      <c r="AC181" s="32"/>
      <c r="AD181" s="32"/>
      <c r="AE181" s="32"/>
      <c r="AR181" s="182" t="s">
        <v>208</v>
      </c>
      <c r="AT181" s="182" t="s">
        <v>144</v>
      </c>
      <c r="AU181" s="182" t="s">
        <v>79</v>
      </c>
      <c r="AY181" s="15" t="s">
        <v>141</v>
      </c>
      <c r="BE181" s="183">
        <f>IF(N181="základní",J181,0)</f>
        <v>0</v>
      </c>
      <c r="BF181" s="183">
        <f>IF(N181="snížená",J181,0)</f>
        <v>0</v>
      </c>
      <c r="BG181" s="183">
        <f>IF(N181="zákl. přenesená",J181,0)</f>
        <v>0</v>
      </c>
      <c r="BH181" s="183">
        <f>IF(N181="sníž. přenesená",J181,0)</f>
        <v>0</v>
      </c>
      <c r="BI181" s="183">
        <f>IF(N181="nulová",J181,0)</f>
        <v>0</v>
      </c>
      <c r="BJ181" s="15" t="s">
        <v>77</v>
      </c>
      <c r="BK181" s="183">
        <f>ROUND(I181*H181,2)</f>
        <v>0</v>
      </c>
      <c r="BL181" s="15" t="s">
        <v>208</v>
      </c>
      <c r="BM181" s="182" t="s">
        <v>416</v>
      </c>
    </row>
    <row r="182" spans="1:65" s="2" customFormat="1" ht="24.2" customHeight="1">
      <c r="A182" s="32"/>
      <c r="B182" s="33"/>
      <c r="C182" s="171" t="s">
        <v>417</v>
      </c>
      <c r="D182" s="171" t="s">
        <v>144</v>
      </c>
      <c r="E182" s="172" t="s">
        <v>418</v>
      </c>
      <c r="F182" s="173" t="s">
        <v>419</v>
      </c>
      <c r="G182" s="174" t="s">
        <v>147</v>
      </c>
      <c r="H182" s="175">
        <v>123.27</v>
      </c>
      <c r="I182" s="176"/>
      <c r="J182" s="177">
        <f>ROUND(I182*H182,2)</f>
        <v>0</v>
      </c>
      <c r="K182" s="173" t="s">
        <v>19</v>
      </c>
      <c r="L182" s="37"/>
      <c r="M182" s="178" t="s">
        <v>19</v>
      </c>
      <c r="N182" s="179" t="s">
        <v>40</v>
      </c>
      <c r="O182" s="62"/>
      <c r="P182" s="180">
        <f>O182*H182</f>
        <v>0</v>
      </c>
      <c r="Q182" s="180">
        <v>0</v>
      </c>
      <c r="R182" s="180">
        <f>Q182*H182</f>
        <v>0</v>
      </c>
      <c r="S182" s="180">
        <v>0.01725</v>
      </c>
      <c r="T182" s="181">
        <f>S182*H182</f>
        <v>2.1264075</v>
      </c>
      <c r="U182" s="32"/>
      <c r="V182" s="32"/>
      <c r="W182" s="32"/>
      <c r="X182" s="32"/>
      <c r="Y182" s="32"/>
      <c r="Z182" s="32"/>
      <c r="AA182" s="32"/>
      <c r="AB182" s="32"/>
      <c r="AC182" s="32"/>
      <c r="AD182" s="32"/>
      <c r="AE182" s="32"/>
      <c r="AR182" s="182" t="s">
        <v>208</v>
      </c>
      <c r="AT182" s="182" t="s">
        <v>144</v>
      </c>
      <c r="AU182" s="182" t="s">
        <v>79</v>
      </c>
      <c r="AY182" s="15" t="s">
        <v>141</v>
      </c>
      <c r="BE182" s="183">
        <f>IF(N182="základní",J182,0)</f>
        <v>0</v>
      </c>
      <c r="BF182" s="183">
        <f>IF(N182="snížená",J182,0)</f>
        <v>0</v>
      </c>
      <c r="BG182" s="183">
        <f>IF(N182="zákl. přenesená",J182,0)</f>
        <v>0</v>
      </c>
      <c r="BH182" s="183">
        <f>IF(N182="sníž. přenesená",J182,0)</f>
        <v>0</v>
      </c>
      <c r="BI182" s="183">
        <f>IF(N182="nulová",J182,0)</f>
        <v>0</v>
      </c>
      <c r="BJ182" s="15" t="s">
        <v>77</v>
      </c>
      <c r="BK182" s="183">
        <f>ROUND(I182*H182,2)</f>
        <v>0</v>
      </c>
      <c r="BL182" s="15" t="s">
        <v>208</v>
      </c>
      <c r="BM182" s="182" t="s">
        <v>420</v>
      </c>
    </row>
    <row r="183" spans="1:65" s="2" customFormat="1" ht="24.2" customHeight="1">
      <c r="A183" s="32"/>
      <c r="B183" s="33"/>
      <c r="C183" s="171" t="s">
        <v>421</v>
      </c>
      <c r="D183" s="171" t="s">
        <v>144</v>
      </c>
      <c r="E183" s="172" t="s">
        <v>422</v>
      </c>
      <c r="F183" s="173" t="s">
        <v>423</v>
      </c>
      <c r="G183" s="174" t="s">
        <v>152</v>
      </c>
      <c r="H183" s="175">
        <v>2</v>
      </c>
      <c r="I183" s="176"/>
      <c r="J183" s="177">
        <f>ROUND(I183*H183,2)</f>
        <v>0</v>
      </c>
      <c r="K183" s="173" t="s">
        <v>424</v>
      </c>
      <c r="L183" s="37"/>
      <c r="M183" s="178" t="s">
        <v>19</v>
      </c>
      <c r="N183" s="179" t="s">
        <v>40</v>
      </c>
      <c r="O183" s="62"/>
      <c r="P183" s="180">
        <f>O183*H183</f>
        <v>0</v>
      </c>
      <c r="Q183" s="180">
        <v>3E-05</v>
      </c>
      <c r="R183" s="180">
        <f>Q183*H183</f>
        <v>6E-05</v>
      </c>
      <c r="S183" s="180">
        <v>0</v>
      </c>
      <c r="T183" s="181">
        <f>S183*H183</f>
        <v>0</v>
      </c>
      <c r="U183" s="32"/>
      <c r="V183" s="32"/>
      <c r="W183" s="32"/>
      <c r="X183" s="32"/>
      <c r="Y183" s="32"/>
      <c r="Z183" s="32"/>
      <c r="AA183" s="32"/>
      <c r="AB183" s="32"/>
      <c r="AC183" s="32"/>
      <c r="AD183" s="32"/>
      <c r="AE183" s="32"/>
      <c r="AR183" s="182" t="s">
        <v>208</v>
      </c>
      <c r="AT183" s="182" t="s">
        <v>144</v>
      </c>
      <c r="AU183" s="182" t="s">
        <v>79</v>
      </c>
      <c r="AY183" s="15" t="s">
        <v>141</v>
      </c>
      <c r="BE183" s="183">
        <f>IF(N183="základní",J183,0)</f>
        <v>0</v>
      </c>
      <c r="BF183" s="183">
        <f>IF(N183="snížená",J183,0)</f>
        <v>0</v>
      </c>
      <c r="BG183" s="183">
        <f>IF(N183="zákl. přenesená",J183,0)</f>
        <v>0</v>
      </c>
      <c r="BH183" s="183">
        <f>IF(N183="sníž. přenesená",J183,0)</f>
        <v>0</v>
      </c>
      <c r="BI183" s="183">
        <f>IF(N183="nulová",J183,0)</f>
        <v>0</v>
      </c>
      <c r="BJ183" s="15" t="s">
        <v>77</v>
      </c>
      <c r="BK183" s="183">
        <f>ROUND(I183*H183,2)</f>
        <v>0</v>
      </c>
      <c r="BL183" s="15" t="s">
        <v>208</v>
      </c>
      <c r="BM183" s="182" t="s">
        <v>425</v>
      </c>
    </row>
    <row r="184" spans="1:47" s="2" customFormat="1" ht="12">
      <c r="A184" s="32"/>
      <c r="B184" s="33"/>
      <c r="C184" s="34"/>
      <c r="D184" s="184" t="s">
        <v>426</v>
      </c>
      <c r="E184" s="34"/>
      <c r="F184" s="185" t="s">
        <v>427</v>
      </c>
      <c r="G184" s="34"/>
      <c r="H184" s="34"/>
      <c r="I184" s="186"/>
      <c r="J184" s="34"/>
      <c r="K184" s="34"/>
      <c r="L184" s="37"/>
      <c r="M184" s="187"/>
      <c r="N184" s="188"/>
      <c r="O184" s="62"/>
      <c r="P184" s="62"/>
      <c r="Q184" s="62"/>
      <c r="R184" s="62"/>
      <c r="S184" s="62"/>
      <c r="T184" s="63"/>
      <c r="U184" s="32"/>
      <c r="V184" s="32"/>
      <c r="W184" s="32"/>
      <c r="X184" s="32"/>
      <c r="Y184" s="32"/>
      <c r="Z184" s="32"/>
      <c r="AA184" s="32"/>
      <c r="AB184" s="32"/>
      <c r="AC184" s="32"/>
      <c r="AD184" s="32"/>
      <c r="AE184" s="32"/>
      <c r="AT184" s="15" t="s">
        <v>426</v>
      </c>
      <c r="AU184" s="15" t="s">
        <v>79</v>
      </c>
    </row>
    <row r="185" spans="1:65" s="2" customFormat="1" ht="16.5" customHeight="1">
      <c r="A185" s="32"/>
      <c r="B185" s="33"/>
      <c r="C185" s="189" t="s">
        <v>428</v>
      </c>
      <c r="D185" s="189" t="s">
        <v>429</v>
      </c>
      <c r="E185" s="190" t="s">
        <v>430</v>
      </c>
      <c r="F185" s="191" t="s">
        <v>431</v>
      </c>
      <c r="G185" s="192" t="s">
        <v>152</v>
      </c>
      <c r="H185" s="193">
        <v>2</v>
      </c>
      <c r="I185" s="194"/>
      <c r="J185" s="195">
        <f>ROUND(I185*H185,2)</f>
        <v>0</v>
      </c>
      <c r="K185" s="191" t="s">
        <v>424</v>
      </c>
      <c r="L185" s="196"/>
      <c r="M185" s="197" t="s">
        <v>19</v>
      </c>
      <c r="N185" s="198" t="s">
        <v>40</v>
      </c>
      <c r="O185" s="62"/>
      <c r="P185" s="180">
        <f>O185*H185</f>
        <v>0</v>
      </c>
      <c r="Q185" s="180">
        <v>0.0042</v>
      </c>
      <c r="R185" s="180">
        <f>Q185*H185</f>
        <v>0.0084</v>
      </c>
      <c r="S185" s="180">
        <v>0</v>
      </c>
      <c r="T185" s="181">
        <f>S185*H185</f>
        <v>0</v>
      </c>
      <c r="U185" s="32"/>
      <c r="V185" s="32"/>
      <c r="W185" s="32"/>
      <c r="X185" s="32"/>
      <c r="Y185" s="32"/>
      <c r="Z185" s="32"/>
      <c r="AA185" s="32"/>
      <c r="AB185" s="32"/>
      <c r="AC185" s="32"/>
      <c r="AD185" s="32"/>
      <c r="AE185" s="32"/>
      <c r="AR185" s="182" t="s">
        <v>272</v>
      </c>
      <c r="AT185" s="182" t="s">
        <v>429</v>
      </c>
      <c r="AU185" s="182" t="s">
        <v>79</v>
      </c>
      <c r="AY185" s="15" t="s">
        <v>141</v>
      </c>
      <c r="BE185" s="183">
        <f>IF(N185="základní",J185,0)</f>
        <v>0</v>
      </c>
      <c r="BF185" s="183">
        <f>IF(N185="snížená",J185,0)</f>
        <v>0</v>
      </c>
      <c r="BG185" s="183">
        <f>IF(N185="zákl. přenesená",J185,0)</f>
        <v>0</v>
      </c>
      <c r="BH185" s="183">
        <f>IF(N185="sníž. přenesená",J185,0)</f>
        <v>0</v>
      </c>
      <c r="BI185" s="183">
        <f>IF(N185="nulová",J185,0)</f>
        <v>0</v>
      </c>
      <c r="BJ185" s="15" t="s">
        <v>77</v>
      </c>
      <c r="BK185" s="183">
        <f>ROUND(I185*H185,2)</f>
        <v>0</v>
      </c>
      <c r="BL185" s="15" t="s">
        <v>208</v>
      </c>
      <c r="BM185" s="182" t="s">
        <v>432</v>
      </c>
    </row>
    <row r="186" spans="1:65" s="2" customFormat="1" ht="37.9" customHeight="1">
      <c r="A186" s="32"/>
      <c r="B186" s="33"/>
      <c r="C186" s="171" t="s">
        <v>433</v>
      </c>
      <c r="D186" s="171" t="s">
        <v>144</v>
      </c>
      <c r="E186" s="172" t="s">
        <v>434</v>
      </c>
      <c r="F186" s="173" t="s">
        <v>435</v>
      </c>
      <c r="G186" s="174" t="s">
        <v>185</v>
      </c>
      <c r="H186" s="175">
        <v>0.815</v>
      </c>
      <c r="I186" s="176"/>
      <c r="J186" s="177">
        <f>ROUND(I186*H186,2)</f>
        <v>0</v>
      </c>
      <c r="K186" s="173" t="s">
        <v>19</v>
      </c>
      <c r="L186" s="37"/>
      <c r="M186" s="178" t="s">
        <v>19</v>
      </c>
      <c r="N186" s="179" t="s">
        <v>40</v>
      </c>
      <c r="O186" s="62"/>
      <c r="P186" s="180">
        <f>O186*H186</f>
        <v>0</v>
      </c>
      <c r="Q186" s="180">
        <v>0</v>
      </c>
      <c r="R186" s="180">
        <f>Q186*H186</f>
        <v>0</v>
      </c>
      <c r="S186" s="180">
        <v>0</v>
      </c>
      <c r="T186" s="181">
        <f>S186*H186</f>
        <v>0</v>
      </c>
      <c r="U186" s="32"/>
      <c r="V186" s="32"/>
      <c r="W186" s="32"/>
      <c r="X186" s="32"/>
      <c r="Y186" s="32"/>
      <c r="Z186" s="32"/>
      <c r="AA186" s="32"/>
      <c r="AB186" s="32"/>
      <c r="AC186" s="32"/>
      <c r="AD186" s="32"/>
      <c r="AE186" s="32"/>
      <c r="AR186" s="182" t="s">
        <v>208</v>
      </c>
      <c r="AT186" s="182" t="s">
        <v>144</v>
      </c>
      <c r="AU186" s="182" t="s">
        <v>79</v>
      </c>
      <c r="AY186" s="15" t="s">
        <v>141</v>
      </c>
      <c r="BE186" s="183">
        <f>IF(N186="základní",J186,0)</f>
        <v>0</v>
      </c>
      <c r="BF186" s="183">
        <f>IF(N186="snížená",J186,0)</f>
        <v>0</v>
      </c>
      <c r="BG186" s="183">
        <f>IF(N186="zákl. přenesená",J186,0)</f>
        <v>0</v>
      </c>
      <c r="BH186" s="183">
        <f>IF(N186="sníž. přenesená",J186,0)</f>
        <v>0</v>
      </c>
      <c r="BI186" s="183">
        <f>IF(N186="nulová",J186,0)</f>
        <v>0</v>
      </c>
      <c r="BJ186" s="15" t="s">
        <v>77</v>
      </c>
      <c r="BK186" s="183">
        <f>ROUND(I186*H186,2)</f>
        <v>0</v>
      </c>
      <c r="BL186" s="15" t="s">
        <v>208</v>
      </c>
      <c r="BM186" s="182" t="s">
        <v>436</v>
      </c>
    </row>
    <row r="187" spans="2:63" s="12" customFormat="1" ht="22.9" customHeight="1">
      <c r="B187" s="155"/>
      <c r="C187" s="156"/>
      <c r="D187" s="157" t="s">
        <v>68</v>
      </c>
      <c r="E187" s="169" t="s">
        <v>437</v>
      </c>
      <c r="F187" s="169" t="s">
        <v>438</v>
      </c>
      <c r="G187" s="156"/>
      <c r="H187" s="156"/>
      <c r="I187" s="159"/>
      <c r="J187" s="170">
        <f>BK187</f>
        <v>0</v>
      </c>
      <c r="K187" s="156"/>
      <c r="L187" s="161"/>
      <c r="M187" s="162"/>
      <c r="N187" s="163"/>
      <c r="O187" s="163"/>
      <c r="P187" s="164">
        <f>SUM(P188:P190)</f>
        <v>0</v>
      </c>
      <c r="Q187" s="163"/>
      <c r="R187" s="164">
        <f>SUM(R188:R190)</f>
        <v>0</v>
      </c>
      <c r="S187" s="163"/>
      <c r="T187" s="165">
        <f>SUM(T188:T190)</f>
        <v>0.024</v>
      </c>
      <c r="AR187" s="166" t="s">
        <v>79</v>
      </c>
      <c r="AT187" s="167" t="s">
        <v>68</v>
      </c>
      <c r="AU187" s="167" t="s">
        <v>77</v>
      </c>
      <c r="AY187" s="166" t="s">
        <v>141</v>
      </c>
      <c r="BK187" s="168">
        <f>SUM(BK188:BK190)</f>
        <v>0</v>
      </c>
    </row>
    <row r="188" spans="1:65" s="2" customFormat="1" ht="24.2" customHeight="1">
      <c r="A188" s="32"/>
      <c r="B188" s="33"/>
      <c r="C188" s="171" t="s">
        <v>439</v>
      </c>
      <c r="D188" s="171" t="s">
        <v>144</v>
      </c>
      <c r="E188" s="172" t="s">
        <v>440</v>
      </c>
      <c r="F188" s="173" t="s">
        <v>441</v>
      </c>
      <c r="G188" s="174" t="s">
        <v>152</v>
      </c>
      <c r="H188" s="175">
        <v>1</v>
      </c>
      <c r="I188" s="176"/>
      <c r="J188" s="177">
        <f>ROUND(I188*H188,2)</f>
        <v>0</v>
      </c>
      <c r="K188" s="173" t="s">
        <v>19</v>
      </c>
      <c r="L188" s="37"/>
      <c r="M188" s="178" t="s">
        <v>19</v>
      </c>
      <c r="N188" s="179" t="s">
        <v>40</v>
      </c>
      <c r="O188" s="62"/>
      <c r="P188" s="180">
        <f>O188*H188</f>
        <v>0</v>
      </c>
      <c r="Q188" s="180">
        <v>0</v>
      </c>
      <c r="R188" s="180">
        <f>Q188*H188</f>
        <v>0</v>
      </c>
      <c r="S188" s="180">
        <v>0.024</v>
      </c>
      <c r="T188" s="181">
        <f>S188*H188</f>
        <v>0.024</v>
      </c>
      <c r="U188" s="32"/>
      <c r="V188" s="32"/>
      <c r="W188" s="32"/>
      <c r="X188" s="32"/>
      <c r="Y188" s="32"/>
      <c r="Z188" s="32"/>
      <c r="AA188" s="32"/>
      <c r="AB188" s="32"/>
      <c r="AC188" s="32"/>
      <c r="AD188" s="32"/>
      <c r="AE188" s="32"/>
      <c r="AR188" s="182" t="s">
        <v>208</v>
      </c>
      <c r="AT188" s="182" t="s">
        <v>144</v>
      </c>
      <c r="AU188" s="182" t="s">
        <v>79</v>
      </c>
      <c r="AY188" s="15" t="s">
        <v>141</v>
      </c>
      <c r="BE188" s="183">
        <f>IF(N188="základní",J188,0)</f>
        <v>0</v>
      </c>
      <c r="BF188" s="183">
        <f>IF(N188="snížená",J188,0)</f>
        <v>0</v>
      </c>
      <c r="BG188" s="183">
        <f>IF(N188="zákl. přenesená",J188,0)</f>
        <v>0</v>
      </c>
      <c r="BH188" s="183">
        <f>IF(N188="sníž. přenesená",J188,0)</f>
        <v>0</v>
      </c>
      <c r="BI188" s="183">
        <f>IF(N188="nulová",J188,0)</f>
        <v>0</v>
      </c>
      <c r="BJ188" s="15" t="s">
        <v>77</v>
      </c>
      <c r="BK188" s="183">
        <f>ROUND(I188*H188,2)</f>
        <v>0</v>
      </c>
      <c r="BL188" s="15" t="s">
        <v>208</v>
      </c>
      <c r="BM188" s="182" t="s">
        <v>442</v>
      </c>
    </row>
    <row r="189" spans="1:65" s="2" customFormat="1" ht="16.5" customHeight="1">
      <c r="A189" s="32"/>
      <c r="B189" s="33"/>
      <c r="C189" s="171" t="s">
        <v>443</v>
      </c>
      <c r="D189" s="171" t="s">
        <v>144</v>
      </c>
      <c r="E189" s="172" t="s">
        <v>444</v>
      </c>
      <c r="F189" s="173" t="s">
        <v>445</v>
      </c>
      <c r="G189" s="174" t="s">
        <v>152</v>
      </c>
      <c r="H189" s="175">
        <v>1</v>
      </c>
      <c r="I189" s="176"/>
      <c r="J189" s="177">
        <f>ROUND(I189*H189,2)</f>
        <v>0</v>
      </c>
      <c r="K189" s="173" t="s">
        <v>19</v>
      </c>
      <c r="L189" s="37"/>
      <c r="M189" s="178" t="s">
        <v>19</v>
      </c>
      <c r="N189" s="179" t="s">
        <v>40</v>
      </c>
      <c r="O189" s="62"/>
      <c r="P189" s="180">
        <f>O189*H189</f>
        <v>0</v>
      </c>
      <c r="Q189" s="180">
        <v>0</v>
      </c>
      <c r="R189" s="180">
        <f>Q189*H189</f>
        <v>0</v>
      </c>
      <c r="S189" s="180">
        <v>0</v>
      </c>
      <c r="T189" s="181">
        <f>S189*H189</f>
        <v>0</v>
      </c>
      <c r="U189" s="32"/>
      <c r="V189" s="32"/>
      <c r="W189" s="32"/>
      <c r="X189" s="32"/>
      <c r="Y189" s="32"/>
      <c r="Z189" s="32"/>
      <c r="AA189" s="32"/>
      <c r="AB189" s="32"/>
      <c r="AC189" s="32"/>
      <c r="AD189" s="32"/>
      <c r="AE189" s="32"/>
      <c r="AR189" s="182" t="s">
        <v>208</v>
      </c>
      <c r="AT189" s="182" t="s">
        <v>144</v>
      </c>
      <c r="AU189" s="182" t="s">
        <v>79</v>
      </c>
      <c r="AY189" s="15" t="s">
        <v>141</v>
      </c>
      <c r="BE189" s="183">
        <f>IF(N189="základní",J189,0)</f>
        <v>0</v>
      </c>
      <c r="BF189" s="183">
        <f>IF(N189="snížená",J189,0)</f>
        <v>0</v>
      </c>
      <c r="BG189" s="183">
        <f>IF(N189="zákl. přenesená",J189,0)</f>
        <v>0</v>
      </c>
      <c r="BH189" s="183">
        <f>IF(N189="sníž. přenesená",J189,0)</f>
        <v>0</v>
      </c>
      <c r="BI189" s="183">
        <f>IF(N189="nulová",J189,0)</f>
        <v>0</v>
      </c>
      <c r="BJ189" s="15" t="s">
        <v>77</v>
      </c>
      <c r="BK189" s="183">
        <f>ROUND(I189*H189,2)</f>
        <v>0</v>
      </c>
      <c r="BL189" s="15" t="s">
        <v>208</v>
      </c>
      <c r="BM189" s="182" t="s">
        <v>446</v>
      </c>
    </row>
    <row r="190" spans="1:65" s="2" customFormat="1" ht="24.2" customHeight="1">
      <c r="A190" s="32"/>
      <c r="B190" s="33"/>
      <c r="C190" s="171" t="s">
        <v>447</v>
      </c>
      <c r="D190" s="171" t="s">
        <v>144</v>
      </c>
      <c r="E190" s="172" t="s">
        <v>448</v>
      </c>
      <c r="F190" s="173" t="s">
        <v>449</v>
      </c>
      <c r="G190" s="174" t="s">
        <v>185</v>
      </c>
      <c r="H190" s="175">
        <v>0.8</v>
      </c>
      <c r="I190" s="176"/>
      <c r="J190" s="177">
        <f>ROUND(I190*H190,2)</f>
        <v>0</v>
      </c>
      <c r="K190" s="173" t="s">
        <v>19</v>
      </c>
      <c r="L190" s="37"/>
      <c r="M190" s="178" t="s">
        <v>19</v>
      </c>
      <c r="N190" s="179" t="s">
        <v>40</v>
      </c>
      <c r="O190" s="62"/>
      <c r="P190" s="180">
        <f>O190*H190</f>
        <v>0</v>
      </c>
      <c r="Q190" s="180">
        <v>0</v>
      </c>
      <c r="R190" s="180">
        <f>Q190*H190</f>
        <v>0</v>
      </c>
      <c r="S190" s="180">
        <v>0</v>
      </c>
      <c r="T190" s="181">
        <f>S190*H190</f>
        <v>0</v>
      </c>
      <c r="U190" s="32"/>
      <c r="V190" s="32"/>
      <c r="W190" s="32"/>
      <c r="X190" s="32"/>
      <c r="Y190" s="32"/>
      <c r="Z190" s="32"/>
      <c r="AA190" s="32"/>
      <c r="AB190" s="32"/>
      <c r="AC190" s="32"/>
      <c r="AD190" s="32"/>
      <c r="AE190" s="32"/>
      <c r="AR190" s="182" t="s">
        <v>208</v>
      </c>
      <c r="AT190" s="182" t="s">
        <v>144</v>
      </c>
      <c r="AU190" s="182" t="s">
        <v>79</v>
      </c>
      <c r="AY190" s="15" t="s">
        <v>141</v>
      </c>
      <c r="BE190" s="183">
        <f>IF(N190="základní",J190,0)</f>
        <v>0</v>
      </c>
      <c r="BF190" s="183">
        <f>IF(N190="snížená",J190,0)</f>
        <v>0</v>
      </c>
      <c r="BG190" s="183">
        <f>IF(N190="zákl. přenesená",J190,0)</f>
        <v>0</v>
      </c>
      <c r="BH190" s="183">
        <f>IF(N190="sníž. přenesená",J190,0)</f>
        <v>0</v>
      </c>
      <c r="BI190" s="183">
        <f>IF(N190="nulová",J190,0)</f>
        <v>0</v>
      </c>
      <c r="BJ190" s="15" t="s">
        <v>77</v>
      </c>
      <c r="BK190" s="183">
        <f>ROUND(I190*H190,2)</f>
        <v>0</v>
      </c>
      <c r="BL190" s="15" t="s">
        <v>208</v>
      </c>
      <c r="BM190" s="182" t="s">
        <v>450</v>
      </c>
    </row>
    <row r="191" spans="2:63" s="12" customFormat="1" ht="22.9" customHeight="1">
      <c r="B191" s="155"/>
      <c r="C191" s="156"/>
      <c r="D191" s="157" t="s">
        <v>68</v>
      </c>
      <c r="E191" s="169" t="s">
        <v>451</v>
      </c>
      <c r="F191" s="169" t="s">
        <v>452</v>
      </c>
      <c r="G191" s="156"/>
      <c r="H191" s="156"/>
      <c r="I191" s="159"/>
      <c r="J191" s="170">
        <f>BK191</f>
        <v>0</v>
      </c>
      <c r="K191" s="156"/>
      <c r="L191" s="161"/>
      <c r="M191" s="162"/>
      <c r="N191" s="163"/>
      <c r="O191" s="163"/>
      <c r="P191" s="164">
        <f>P192</f>
        <v>0</v>
      </c>
      <c r="Q191" s="163"/>
      <c r="R191" s="164">
        <f>R192</f>
        <v>0</v>
      </c>
      <c r="S191" s="163"/>
      <c r="T191" s="165">
        <f>T192</f>
        <v>0.013</v>
      </c>
      <c r="AR191" s="166" t="s">
        <v>79</v>
      </c>
      <c r="AT191" s="167" t="s">
        <v>68</v>
      </c>
      <c r="AU191" s="167" t="s">
        <v>77</v>
      </c>
      <c r="AY191" s="166" t="s">
        <v>141</v>
      </c>
      <c r="BK191" s="168">
        <f>BK192</f>
        <v>0</v>
      </c>
    </row>
    <row r="192" spans="1:65" s="2" customFormat="1" ht="16.5" customHeight="1">
      <c r="A192" s="32"/>
      <c r="B192" s="33"/>
      <c r="C192" s="171" t="s">
        <v>453</v>
      </c>
      <c r="D192" s="171" t="s">
        <v>144</v>
      </c>
      <c r="E192" s="172" t="s">
        <v>454</v>
      </c>
      <c r="F192" s="173" t="s">
        <v>455</v>
      </c>
      <c r="G192" s="174" t="s">
        <v>152</v>
      </c>
      <c r="H192" s="175">
        <v>1</v>
      </c>
      <c r="I192" s="176"/>
      <c r="J192" s="177">
        <f>ROUND(I192*H192,2)</f>
        <v>0</v>
      </c>
      <c r="K192" s="173" t="s">
        <v>19</v>
      </c>
      <c r="L192" s="37"/>
      <c r="M192" s="178" t="s">
        <v>19</v>
      </c>
      <c r="N192" s="179" t="s">
        <v>40</v>
      </c>
      <c r="O192" s="62"/>
      <c r="P192" s="180">
        <f>O192*H192</f>
        <v>0</v>
      </c>
      <c r="Q192" s="180">
        <v>0</v>
      </c>
      <c r="R192" s="180">
        <f>Q192*H192</f>
        <v>0</v>
      </c>
      <c r="S192" s="180">
        <v>0.013</v>
      </c>
      <c r="T192" s="181">
        <f>S192*H192</f>
        <v>0.013</v>
      </c>
      <c r="U192" s="32"/>
      <c r="V192" s="32"/>
      <c r="W192" s="32"/>
      <c r="X192" s="32"/>
      <c r="Y192" s="32"/>
      <c r="Z192" s="32"/>
      <c r="AA192" s="32"/>
      <c r="AB192" s="32"/>
      <c r="AC192" s="32"/>
      <c r="AD192" s="32"/>
      <c r="AE192" s="32"/>
      <c r="AR192" s="182" t="s">
        <v>208</v>
      </c>
      <c r="AT192" s="182" t="s">
        <v>144</v>
      </c>
      <c r="AU192" s="182" t="s">
        <v>79</v>
      </c>
      <c r="AY192" s="15" t="s">
        <v>141</v>
      </c>
      <c r="BE192" s="183">
        <f>IF(N192="základní",J192,0)</f>
        <v>0</v>
      </c>
      <c r="BF192" s="183">
        <f>IF(N192="snížená",J192,0)</f>
        <v>0</v>
      </c>
      <c r="BG192" s="183">
        <f>IF(N192="zákl. přenesená",J192,0)</f>
        <v>0</v>
      </c>
      <c r="BH192" s="183">
        <f>IF(N192="sníž. přenesená",J192,0)</f>
        <v>0</v>
      </c>
      <c r="BI192" s="183">
        <f>IF(N192="nulová",J192,0)</f>
        <v>0</v>
      </c>
      <c r="BJ192" s="15" t="s">
        <v>77</v>
      </c>
      <c r="BK192" s="183">
        <f>ROUND(I192*H192,2)</f>
        <v>0</v>
      </c>
      <c r="BL192" s="15" t="s">
        <v>208</v>
      </c>
      <c r="BM192" s="182" t="s">
        <v>456</v>
      </c>
    </row>
    <row r="193" spans="2:63" s="12" customFormat="1" ht="22.9" customHeight="1">
      <c r="B193" s="155"/>
      <c r="C193" s="156"/>
      <c r="D193" s="157" t="s">
        <v>68</v>
      </c>
      <c r="E193" s="169" t="s">
        <v>457</v>
      </c>
      <c r="F193" s="169" t="s">
        <v>458</v>
      </c>
      <c r="G193" s="156"/>
      <c r="H193" s="156"/>
      <c r="I193" s="159"/>
      <c r="J193" s="170">
        <f>BK193</f>
        <v>0</v>
      </c>
      <c r="K193" s="156"/>
      <c r="L193" s="161"/>
      <c r="M193" s="162"/>
      <c r="N193" s="163"/>
      <c r="O193" s="163"/>
      <c r="P193" s="164">
        <f>SUM(P194:P202)</f>
        <v>0</v>
      </c>
      <c r="Q193" s="163"/>
      <c r="R193" s="164">
        <f>SUM(R194:R202)</f>
        <v>12.560445</v>
      </c>
      <c r="S193" s="163"/>
      <c r="T193" s="165">
        <f>SUM(T194:T202)</f>
        <v>15.389776799999998</v>
      </c>
      <c r="AR193" s="166" t="s">
        <v>79</v>
      </c>
      <c r="AT193" s="167" t="s">
        <v>68</v>
      </c>
      <c r="AU193" s="167" t="s">
        <v>77</v>
      </c>
      <c r="AY193" s="166" t="s">
        <v>141</v>
      </c>
      <c r="BK193" s="168">
        <f>SUM(BK194:BK202)</f>
        <v>0</v>
      </c>
    </row>
    <row r="194" spans="1:65" s="2" customFormat="1" ht="16.5" customHeight="1">
      <c r="A194" s="32"/>
      <c r="B194" s="33"/>
      <c r="C194" s="171" t="s">
        <v>459</v>
      </c>
      <c r="D194" s="171" t="s">
        <v>144</v>
      </c>
      <c r="E194" s="172" t="s">
        <v>460</v>
      </c>
      <c r="F194" s="173" t="s">
        <v>461</v>
      </c>
      <c r="G194" s="174" t="s">
        <v>147</v>
      </c>
      <c r="H194" s="175">
        <v>242.68</v>
      </c>
      <c r="I194" s="176"/>
      <c r="J194" s="177">
        <f aca="true" t="shared" si="40" ref="J194:J202">ROUND(I194*H194,2)</f>
        <v>0</v>
      </c>
      <c r="K194" s="173" t="s">
        <v>19</v>
      </c>
      <c r="L194" s="37"/>
      <c r="M194" s="178" t="s">
        <v>19</v>
      </c>
      <c r="N194" s="179" t="s">
        <v>40</v>
      </c>
      <c r="O194" s="62"/>
      <c r="P194" s="180">
        <f aca="true" t="shared" si="41" ref="P194:P202">O194*H194</f>
        <v>0</v>
      </c>
      <c r="Q194" s="180">
        <v>0</v>
      </c>
      <c r="R194" s="180">
        <f aca="true" t="shared" si="42" ref="R194:R202">Q194*H194</f>
        <v>0</v>
      </c>
      <c r="S194" s="180">
        <v>0</v>
      </c>
      <c r="T194" s="181">
        <f aca="true" t="shared" si="43" ref="T194:T202">S194*H194</f>
        <v>0</v>
      </c>
      <c r="U194" s="32"/>
      <c r="V194" s="32"/>
      <c r="W194" s="32"/>
      <c r="X194" s="32"/>
      <c r="Y194" s="32"/>
      <c r="Z194" s="32"/>
      <c r="AA194" s="32"/>
      <c r="AB194" s="32"/>
      <c r="AC194" s="32"/>
      <c r="AD194" s="32"/>
      <c r="AE194" s="32"/>
      <c r="AR194" s="182" t="s">
        <v>208</v>
      </c>
      <c r="AT194" s="182" t="s">
        <v>144</v>
      </c>
      <c r="AU194" s="182" t="s">
        <v>79</v>
      </c>
      <c r="AY194" s="15" t="s">
        <v>141</v>
      </c>
      <c r="BE194" s="183">
        <f aca="true" t="shared" si="44" ref="BE194:BE202">IF(N194="základní",J194,0)</f>
        <v>0</v>
      </c>
      <c r="BF194" s="183">
        <f aca="true" t="shared" si="45" ref="BF194:BF202">IF(N194="snížená",J194,0)</f>
        <v>0</v>
      </c>
      <c r="BG194" s="183">
        <f aca="true" t="shared" si="46" ref="BG194:BG202">IF(N194="zákl. přenesená",J194,0)</f>
        <v>0</v>
      </c>
      <c r="BH194" s="183">
        <f aca="true" t="shared" si="47" ref="BH194:BH202">IF(N194="sníž. přenesená",J194,0)</f>
        <v>0</v>
      </c>
      <c r="BI194" s="183">
        <f aca="true" t="shared" si="48" ref="BI194:BI202">IF(N194="nulová",J194,0)</f>
        <v>0</v>
      </c>
      <c r="BJ194" s="15" t="s">
        <v>77</v>
      </c>
      <c r="BK194" s="183">
        <f aca="true" t="shared" si="49" ref="BK194:BK202">ROUND(I194*H194,2)</f>
        <v>0</v>
      </c>
      <c r="BL194" s="15" t="s">
        <v>208</v>
      </c>
      <c r="BM194" s="182" t="s">
        <v>462</v>
      </c>
    </row>
    <row r="195" spans="1:65" s="2" customFormat="1" ht="16.5" customHeight="1">
      <c r="A195" s="32"/>
      <c r="B195" s="33"/>
      <c r="C195" s="171" t="s">
        <v>463</v>
      </c>
      <c r="D195" s="171" t="s">
        <v>144</v>
      </c>
      <c r="E195" s="172" t="s">
        <v>464</v>
      </c>
      <c r="F195" s="173" t="s">
        <v>465</v>
      </c>
      <c r="G195" s="174" t="s">
        <v>147</v>
      </c>
      <c r="H195" s="175">
        <v>242.68</v>
      </c>
      <c r="I195" s="176"/>
      <c r="J195" s="177">
        <f t="shared" si="40"/>
        <v>0</v>
      </c>
      <c r="K195" s="173" t="s">
        <v>19</v>
      </c>
      <c r="L195" s="37"/>
      <c r="M195" s="178" t="s">
        <v>19</v>
      </c>
      <c r="N195" s="179" t="s">
        <v>40</v>
      </c>
      <c r="O195" s="62"/>
      <c r="P195" s="180">
        <f t="shared" si="41"/>
        <v>0</v>
      </c>
      <c r="Q195" s="180">
        <v>0.0003</v>
      </c>
      <c r="R195" s="180">
        <f t="shared" si="42"/>
        <v>0.072804</v>
      </c>
      <c r="S195" s="180">
        <v>0</v>
      </c>
      <c r="T195" s="181">
        <f t="shared" si="43"/>
        <v>0</v>
      </c>
      <c r="U195" s="32"/>
      <c r="V195" s="32"/>
      <c r="W195" s="32"/>
      <c r="X195" s="32"/>
      <c r="Y195" s="32"/>
      <c r="Z195" s="32"/>
      <c r="AA195" s="32"/>
      <c r="AB195" s="32"/>
      <c r="AC195" s="32"/>
      <c r="AD195" s="32"/>
      <c r="AE195" s="32"/>
      <c r="AR195" s="182" t="s">
        <v>208</v>
      </c>
      <c r="AT195" s="182" t="s">
        <v>144</v>
      </c>
      <c r="AU195" s="182" t="s">
        <v>79</v>
      </c>
      <c r="AY195" s="15" t="s">
        <v>141</v>
      </c>
      <c r="BE195" s="183">
        <f t="shared" si="44"/>
        <v>0</v>
      </c>
      <c r="BF195" s="183">
        <f t="shared" si="45"/>
        <v>0</v>
      </c>
      <c r="BG195" s="183">
        <f t="shared" si="46"/>
        <v>0</v>
      </c>
      <c r="BH195" s="183">
        <f t="shared" si="47"/>
        <v>0</v>
      </c>
      <c r="BI195" s="183">
        <f t="shared" si="48"/>
        <v>0</v>
      </c>
      <c r="BJ195" s="15" t="s">
        <v>77</v>
      </c>
      <c r="BK195" s="183">
        <f t="shared" si="49"/>
        <v>0</v>
      </c>
      <c r="BL195" s="15" t="s">
        <v>208</v>
      </c>
      <c r="BM195" s="182" t="s">
        <v>466</v>
      </c>
    </row>
    <row r="196" spans="1:65" s="2" customFormat="1" ht="24.2" customHeight="1">
      <c r="A196" s="32"/>
      <c r="B196" s="33"/>
      <c r="C196" s="171" t="s">
        <v>467</v>
      </c>
      <c r="D196" s="171" t="s">
        <v>144</v>
      </c>
      <c r="E196" s="172" t="s">
        <v>468</v>
      </c>
      <c r="F196" s="173" t="s">
        <v>469</v>
      </c>
      <c r="G196" s="174" t="s">
        <v>147</v>
      </c>
      <c r="H196" s="175">
        <v>242.68</v>
      </c>
      <c r="I196" s="176"/>
      <c r="J196" s="177">
        <f t="shared" si="40"/>
        <v>0</v>
      </c>
      <c r="K196" s="173" t="s">
        <v>19</v>
      </c>
      <c r="L196" s="37"/>
      <c r="M196" s="178" t="s">
        <v>19</v>
      </c>
      <c r="N196" s="179" t="s">
        <v>40</v>
      </c>
      <c r="O196" s="62"/>
      <c r="P196" s="180">
        <f t="shared" si="41"/>
        <v>0</v>
      </c>
      <c r="Q196" s="180">
        <v>0.015</v>
      </c>
      <c r="R196" s="180">
        <f t="shared" si="42"/>
        <v>3.6402</v>
      </c>
      <c r="S196" s="180">
        <v>0</v>
      </c>
      <c r="T196" s="181">
        <f t="shared" si="43"/>
        <v>0</v>
      </c>
      <c r="U196" s="32"/>
      <c r="V196" s="32"/>
      <c r="W196" s="32"/>
      <c r="X196" s="32"/>
      <c r="Y196" s="32"/>
      <c r="Z196" s="32"/>
      <c r="AA196" s="32"/>
      <c r="AB196" s="32"/>
      <c r="AC196" s="32"/>
      <c r="AD196" s="32"/>
      <c r="AE196" s="32"/>
      <c r="AR196" s="182" t="s">
        <v>208</v>
      </c>
      <c r="AT196" s="182" t="s">
        <v>144</v>
      </c>
      <c r="AU196" s="182" t="s">
        <v>79</v>
      </c>
      <c r="AY196" s="15" t="s">
        <v>141</v>
      </c>
      <c r="BE196" s="183">
        <f t="shared" si="44"/>
        <v>0</v>
      </c>
      <c r="BF196" s="183">
        <f t="shared" si="45"/>
        <v>0</v>
      </c>
      <c r="BG196" s="183">
        <f t="shared" si="46"/>
        <v>0</v>
      </c>
      <c r="BH196" s="183">
        <f t="shared" si="47"/>
        <v>0</v>
      </c>
      <c r="BI196" s="183">
        <f t="shared" si="48"/>
        <v>0</v>
      </c>
      <c r="BJ196" s="15" t="s">
        <v>77</v>
      </c>
      <c r="BK196" s="183">
        <f t="shared" si="49"/>
        <v>0</v>
      </c>
      <c r="BL196" s="15" t="s">
        <v>208</v>
      </c>
      <c r="BM196" s="182" t="s">
        <v>470</v>
      </c>
    </row>
    <row r="197" spans="1:65" s="2" customFormat="1" ht="21.75" customHeight="1">
      <c r="A197" s="32"/>
      <c r="B197" s="33"/>
      <c r="C197" s="171" t="s">
        <v>471</v>
      </c>
      <c r="D197" s="171" t="s">
        <v>144</v>
      </c>
      <c r="E197" s="172" t="s">
        <v>472</v>
      </c>
      <c r="F197" s="173" t="s">
        <v>473</v>
      </c>
      <c r="G197" s="174" t="s">
        <v>191</v>
      </c>
      <c r="H197" s="175">
        <v>38</v>
      </c>
      <c r="I197" s="176"/>
      <c r="J197" s="177">
        <f t="shared" si="40"/>
        <v>0</v>
      </c>
      <c r="K197" s="173" t="s">
        <v>19</v>
      </c>
      <c r="L197" s="37"/>
      <c r="M197" s="178" t="s">
        <v>19</v>
      </c>
      <c r="N197" s="179" t="s">
        <v>40</v>
      </c>
      <c r="O197" s="62"/>
      <c r="P197" s="180">
        <f t="shared" si="41"/>
        <v>0</v>
      </c>
      <c r="Q197" s="180">
        <v>0.00074</v>
      </c>
      <c r="R197" s="180">
        <f t="shared" si="42"/>
        <v>0.02812</v>
      </c>
      <c r="S197" s="180">
        <v>0</v>
      </c>
      <c r="T197" s="181">
        <f t="shared" si="43"/>
        <v>0</v>
      </c>
      <c r="U197" s="32"/>
      <c r="V197" s="32"/>
      <c r="W197" s="32"/>
      <c r="X197" s="32"/>
      <c r="Y197" s="32"/>
      <c r="Z197" s="32"/>
      <c r="AA197" s="32"/>
      <c r="AB197" s="32"/>
      <c r="AC197" s="32"/>
      <c r="AD197" s="32"/>
      <c r="AE197" s="32"/>
      <c r="AR197" s="182" t="s">
        <v>208</v>
      </c>
      <c r="AT197" s="182" t="s">
        <v>144</v>
      </c>
      <c r="AU197" s="182" t="s">
        <v>79</v>
      </c>
      <c r="AY197" s="15" t="s">
        <v>141</v>
      </c>
      <c r="BE197" s="183">
        <f t="shared" si="44"/>
        <v>0</v>
      </c>
      <c r="BF197" s="183">
        <f t="shared" si="45"/>
        <v>0</v>
      </c>
      <c r="BG197" s="183">
        <f t="shared" si="46"/>
        <v>0</v>
      </c>
      <c r="BH197" s="183">
        <f t="shared" si="47"/>
        <v>0</v>
      </c>
      <c r="BI197" s="183">
        <f t="shared" si="48"/>
        <v>0</v>
      </c>
      <c r="BJ197" s="15" t="s">
        <v>77</v>
      </c>
      <c r="BK197" s="183">
        <f t="shared" si="49"/>
        <v>0</v>
      </c>
      <c r="BL197" s="15" t="s">
        <v>208</v>
      </c>
      <c r="BM197" s="182" t="s">
        <v>474</v>
      </c>
    </row>
    <row r="198" spans="1:65" s="2" customFormat="1" ht="24.2" customHeight="1">
      <c r="A198" s="32"/>
      <c r="B198" s="33"/>
      <c r="C198" s="189" t="s">
        <v>475</v>
      </c>
      <c r="D198" s="189" t="s">
        <v>429</v>
      </c>
      <c r="E198" s="190" t="s">
        <v>476</v>
      </c>
      <c r="F198" s="191" t="s">
        <v>477</v>
      </c>
      <c r="G198" s="192" t="s">
        <v>147</v>
      </c>
      <c r="H198" s="193">
        <v>6.555</v>
      </c>
      <c r="I198" s="194"/>
      <c r="J198" s="195">
        <f t="shared" si="40"/>
        <v>0</v>
      </c>
      <c r="K198" s="191" t="s">
        <v>19</v>
      </c>
      <c r="L198" s="196"/>
      <c r="M198" s="197" t="s">
        <v>19</v>
      </c>
      <c r="N198" s="198" t="s">
        <v>40</v>
      </c>
      <c r="O198" s="62"/>
      <c r="P198" s="180">
        <f t="shared" si="41"/>
        <v>0</v>
      </c>
      <c r="Q198" s="180">
        <v>0.033</v>
      </c>
      <c r="R198" s="180">
        <f t="shared" si="42"/>
        <v>0.216315</v>
      </c>
      <c r="S198" s="180">
        <v>0</v>
      </c>
      <c r="T198" s="181">
        <f t="shared" si="43"/>
        <v>0</v>
      </c>
      <c r="U198" s="32"/>
      <c r="V198" s="32"/>
      <c r="W198" s="32"/>
      <c r="X198" s="32"/>
      <c r="Y198" s="32"/>
      <c r="Z198" s="32"/>
      <c r="AA198" s="32"/>
      <c r="AB198" s="32"/>
      <c r="AC198" s="32"/>
      <c r="AD198" s="32"/>
      <c r="AE198" s="32"/>
      <c r="AR198" s="182" t="s">
        <v>272</v>
      </c>
      <c r="AT198" s="182" t="s">
        <v>429</v>
      </c>
      <c r="AU198" s="182" t="s">
        <v>79</v>
      </c>
      <c r="AY198" s="15" t="s">
        <v>141</v>
      </c>
      <c r="BE198" s="183">
        <f t="shared" si="44"/>
        <v>0</v>
      </c>
      <c r="BF198" s="183">
        <f t="shared" si="45"/>
        <v>0</v>
      </c>
      <c r="BG198" s="183">
        <f t="shared" si="46"/>
        <v>0</v>
      </c>
      <c r="BH198" s="183">
        <f t="shared" si="47"/>
        <v>0</v>
      </c>
      <c r="BI198" s="183">
        <f t="shared" si="48"/>
        <v>0</v>
      </c>
      <c r="BJ198" s="15" t="s">
        <v>77</v>
      </c>
      <c r="BK198" s="183">
        <f t="shared" si="49"/>
        <v>0</v>
      </c>
      <c r="BL198" s="15" t="s">
        <v>208</v>
      </c>
      <c r="BM198" s="182" t="s">
        <v>478</v>
      </c>
    </row>
    <row r="199" spans="1:65" s="2" customFormat="1" ht="16.5" customHeight="1">
      <c r="A199" s="32"/>
      <c r="B199" s="33"/>
      <c r="C199" s="171" t="s">
        <v>479</v>
      </c>
      <c r="D199" s="171" t="s">
        <v>144</v>
      </c>
      <c r="E199" s="172" t="s">
        <v>480</v>
      </c>
      <c r="F199" s="173" t="s">
        <v>481</v>
      </c>
      <c r="G199" s="174" t="s">
        <v>147</v>
      </c>
      <c r="H199" s="175">
        <v>185.04</v>
      </c>
      <c r="I199" s="176"/>
      <c r="J199" s="177">
        <f t="shared" si="40"/>
        <v>0</v>
      </c>
      <c r="K199" s="173" t="s">
        <v>19</v>
      </c>
      <c r="L199" s="37"/>
      <c r="M199" s="178" t="s">
        <v>19</v>
      </c>
      <c r="N199" s="179" t="s">
        <v>40</v>
      </c>
      <c r="O199" s="62"/>
      <c r="P199" s="180">
        <f t="shared" si="41"/>
        <v>0</v>
      </c>
      <c r="Q199" s="180">
        <v>0</v>
      </c>
      <c r="R199" s="180">
        <f t="shared" si="42"/>
        <v>0</v>
      </c>
      <c r="S199" s="180">
        <v>0.08317</v>
      </c>
      <c r="T199" s="181">
        <f t="shared" si="43"/>
        <v>15.389776799999998</v>
      </c>
      <c r="U199" s="32"/>
      <c r="V199" s="32"/>
      <c r="W199" s="32"/>
      <c r="X199" s="32"/>
      <c r="Y199" s="32"/>
      <c r="Z199" s="32"/>
      <c r="AA199" s="32"/>
      <c r="AB199" s="32"/>
      <c r="AC199" s="32"/>
      <c r="AD199" s="32"/>
      <c r="AE199" s="32"/>
      <c r="AR199" s="182" t="s">
        <v>208</v>
      </c>
      <c r="AT199" s="182" t="s">
        <v>144</v>
      </c>
      <c r="AU199" s="182" t="s">
        <v>79</v>
      </c>
      <c r="AY199" s="15" t="s">
        <v>141</v>
      </c>
      <c r="BE199" s="183">
        <f t="shared" si="44"/>
        <v>0</v>
      </c>
      <c r="BF199" s="183">
        <f t="shared" si="45"/>
        <v>0</v>
      </c>
      <c r="BG199" s="183">
        <f t="shared" si="46"/>
        <v>0</v>
      </c>
      <c r="BH199" s="183">
        <f t="shared" si="47"/>
        <v>0</v>
      </c>
      <c r="BI199" s="183">
        <f t="shared" si="48"/>
        <v>0</v>
      </c>
      <c r="BJ199" s="15" t="s">
        <v>77</v>
      </c>
      <c r="BK199" s="183">
        <f t="shared" si="49"/>
        <v>0</v>
      </c>
      <c r="BL199" s="15" t="s">
        <v>208</v>
      </c>
      <c r="BM199" s="182" t="s">
        <v>482</v>
      </c>
    </row>
    <row r="200" spans="1:65" s="2" customFormat="1" ht="24.2" customHeight="1">
      <c r="A200" s="32"/>
      <c r="B200" s="33"/>
      <c r="C200" s="171" t="s">
        <v>483</v>
      </c>
      <c r="D200" s="171" t="s">
        <v>144</v>
      </c>
      <c r="E200" s="172" t="s">
        <v>484</v>
      </c>
      <c r="F200" s="173" t="s">
        <v>485</v>
      </c>
      <c r="G200" s="174" t="s">
        <v>147</v>
      </c>
      <c r="H200" s="175">
        <v>242.68</v>
      </c>
      <c r="I200" s="176"/>
      <c r="J200" s="177">
        <f t="shared" si="40"/>
        <v>0</v>
      </c>
      <c r="K200" s="173" t="s">
        <v>19</v>
      </c>
      <c r="L200" s="37"/>
      <c r="M200" s="178" t="s">
        <v>19</v>
      </c>
      <c r="N200" s="179" t="s">
        <v>40</v>
      </c>
      <c r="O200" s="62"/>
      <c r="P200" s="180">
        <f t="shared" si="41"/>
        <v>0</v>
      </c>
      <c r="Q200" s="180">
        <v>0.009</v>
      </c>
      <c r="R200" s="180">
        <f t="shared" si="42"/>
        <v>2.18412</v>
      </c>
      <c r="S200" s="180">
        <v>0</v>
      </c>
      <c r="T200" s="181">
        <f t="shared" si="43"/>
        <v>0</v>
      </c>
      <c r="U200" s="32"/>
      <c r="V200" s="32"/>
      <c r="W200" s="32"/>
      <c r="X200" s="32"/>
      <c r="Y200" s="32"/>
      <c r="Z200" s="32"/>
      <c r="AA200" s="32"/>
      <c r="AB200" s="32"/>
      <c r="AC200" s="32"/>
      <c r="AD200" s="32"/>
      <c r="AE200" s="32"/>
      <c r="AR200" s="182" t="s">
        <v>208</v>
      </c>
      <c r="AT200" s="182" t="s">
        <v>144</v>
      </c>
      <c r="AU200" s="182" t="s">
        <v>79</v>
      </c>
      <c r="AY200" s="15" t="s">
        <v>141</v>
      </c>
      <c r="BE200" s="183">
        <f t="shared" si="44"/>
        <v>0</v>
      </c>
      <c r="BF200" s="183">
        <f t="shared" si="45"/>
        <v>0</v>
      </c>
      <c r="BG200" s="183">
        <f t="shared" si="46"/>
        <v>0</v>
      </c>
      <c r="BH200" s="183">
        <f t="shared" si="47"/>
        <v>0</v>
      </c>
      <c r="BI200" s="183">
        <f t="shared" si="48"/>
        <v>0</v>
      </c>
      <c r="BJ200" s="15" t="s">
        <v>77</v>
      </c>
      <c r="BK200" s="183">
        <f t="shared" si="49"/>
        <v>0</v>
      </c>
      <c r="BL200" s="15" t="s">
        <v>208</v>
      </c>
      <c r="BM200" s="182" t="s">
        <v>486</v>
      </c>
    </row>
    <row r="201" spans="1:65" s="2" customFormat="1" ht="16.5" customHeight="1">
      <c r="A201" s="32"/>
      <c r="B201" s="33"/>
      <c r="C201" s="189" t="s">
        <v>487</v>
      </c>
      <c r="D201" s="189" t="s">
        <v>429</v>
      </c>
      <c r="E201" s="190" t="s">
        <v>488</v>
      </c>
      <c r="F201" s="191" t="s">
        <v>489</v>
      </c>
      <c r="G201" s="192" t="s">
        <v>147</v>
      </c>
      <c r="H201" s="193">
        <v>279.082</v>
      </c>
      <c r="I201" s="194"/>
      <c r="J201" s="195">
        <f t="shared" si="40"/>
        <v>0</v>
      </c>
      <c r="K201" s="191" t="s">
        <v>19</v>
      </c>
      <c r="L201" s="196"/>
      <c r="M201" s="197" t="s">
        <v>19</v>
      </c>
      <c r="N201" s="198" t="s">
        <v>40</v>
      </c>
      <c r="O201" s="62"/>
      <c r="P201" s="180">
        <f t="shared" si="41"/>
        <v>0</v>
      </c>
      <c r="Q201" s="180">
        <v>0.023</v>
      </c>
      <c r="R201" s="180">
        <f t="shared" si="42"/>
        <v>6.418886</v>
      </c>
      <c r="S201" s="180">
        <v>0</v>
      </c>
      <c r="T201" s="181">
        <f t="shared" si="43"/>
        <v>0</v>
      </c>
      <c r="U201" s="32"/>
      <c r="V201" s="32"/>
      <c r="W201" s="32"/>
      <c r="X201" s="32"/>
      <c r="Y201" s="32"/>
      <c r="Z201" s="32"/>
      <c r="AA201" s="32"/>
      <c r="AB201" s="32"/>
      <c r="AC201" s="32"/>
      <c r="AD201" s="32"/>
      <c r="AE201" s="32"/>
      <c r="AR201" s="182" t="s">
        <v>272</v>
      </c>
      <c r="AT201" s="182" t="s">
        <v>429</v>
      </c>
      <c r="AU201" s="182" t="s">
        <v>79</v>
      </c>
      <c r="AY201" s="15" t="s">
        <v>141</v>
      </c>
      <c r="BE201" s="183">
        <f t="shared" si="44"/>
        <v>0</v>
      </c>
      <c r="BF201" s="183">
        <f t="shared" si="45"/>
        <v>0</v>
      </c>
      <c r="BG201" s="183">
        <f t="shared" si="46"/>
        <v>0</v>
      </c>
      <c r="BH201" s="183">
        <f t="shared" si="47"/>
        <v>0</v>
      </c>
      <c r="BI201" s="183">
        <f t="shared" si="48"/>
        <v>0</v>
      </c>
      <c r="BJ201" s="15" t="s">
        <v>77</v>
      </c>
      <c r="BK201" s="183">
        <f t="shared" si="49"/>
        <v>0</v>
      </c>
      <c r="BL201" s="15" t="s">
        <v>208</v>
      </c>
      <c r="BM201" s="182" t="s">
        <v>490</v>
      </c>
    </row>
    <row r="202" spans="1:65" s="2" customFormat="1" ht="24.2" customHeight="1">
      <c r="A202" s="32"/>
      <c r="B202" s="33"/>
      <c r="C202" s="171" t="s">
        <v>491</v>
      </c>
      <c r="D202" s="171" t="s">
        <v>144</v>
      </c>
      <c r="E202" s="172" t="s">
        <v>492</v>
      </c>
      <c r="F202" s="173" t="s">
        <v>493</v>
      </c>
      <c r="G202" s="174" t="s">
        <v>185</v>
      </c>
      <c r="H202" s="175">
        <v>12.56</v>
      </c>
      <c r="I202" s="176"/>
      <c r="J202" s="177">
        <f t="shared" si="40"/>
        <v>0</v>
      </c>
      <c r="K202" s="173" t="s">
        <v>19</v>
      </c>
      <c r="L202" s="37"/>
      <c r="M202" s="178" t="s">
        <v>19</v>
      </c>
      <c r="N202" s="179" t="s">
        <v>40</v>
      </c>
      <c r="O202" s="62"/>
      <c r="P202" s="180">
        <f t="shared" si="41"/>
        <v>0</v>
      </c>
      <c r="Q202" s="180">
        <v>0</v>
      </c>
      <c r="R202" s="180">
        <f t="shared" si="42"/>
        <v>0</v>
      </c>
      <c r="S202" s="180">
        <v>0</v>
      </c>
      <c r="T202" s="181">
        <f t="shared" si="43"/>
        <v>0</v>
      </c>
      <c r="U202" s="32"/>
      <c r="V202" s="32"/>
      <c r="W202" s="32"/>
      <c r="X202" s="32"/>
      <c r="Y202" s="32"/>
      <c r="Z202" s="32"/>
      <c r="AA202" s="32"/>
      <c r="AB202" s="32"/>
      <c r="AC202" s="32"/>
      <c r="AD202" s="32"/>
      <c r="AE202" s="32"/>
      <c r="AR202" s="182" t="s">
        <v>208</v>
      </c>
      <c r="AT202" s="182" t="s">
        <v>144</v>
      </c>
      <c r="AU202" s="182" t="s">
        <v>79</v>
      </c>
      <c r="AY202" s="15" t="s">
        <v>141</v>
      </c>
      <c r="BE202" s="183">
        <f t="shared" si="44"/>
        <v>0</v>
      </c>
      <c r="BF202" s="183">
        <f t="shared" si="45"/>
        <v>0</v>
      </c>
      <c r="BG202" s="183">
        <f t="shared" si="46"/>
        <v>0</v>
      </c>
      <c r="BH202" s="183">
        <f t="shared" si="47"/>
        <v>0</v>
      </c>
      <c r="BI202" s="183">
        <f t="shared" si="48"/>
        <v>0</v>
      </c>
      <c r="BJ202" s="15" t="s">
        <v>77</v>
      </c>
      <c r="BK202" s="183">
        <f t="shared" si="49"/>
        <v>0</v>
      </c>
      <c r="BL202" s="15" t="s">
        <v>208</v>
      </c>
      <c r="BM202" s="182" t="s">
        <v>494</v>
      </c>
    </row>
    <row r="203" spans="2:63" s="12" customFormat="1" ht="22.9" customHeight="1">
      <c r="B203" s="155"/>
      <c r="C203" s="156"/>
      <c r="D203" s="157" t="s">
        <v>68</v>
      </c>
      <c r="E203" s="169" t="s">
        <v>495</v>
      </c>
      <c r="F203" s="169" t="s">
        <v>496</v>
      </c>
      <c r="G203" s="156"/>
      <c r="H203" s="156"/>
      <c r="I203" s="159"/>
      <c r="J203" s="170">
        <f>BK203</f>
        <v>0</v>
      </c>
      <c r="K203" s="156"/>
      <c r="L203" s="161"/>
      <c r="M203" s="162"/>
      <c r="N203" s="163"/>
      <c r="O203" s="163"/>
      <c r="P203" s="164">
        <f>SUM(P204:P211)</f>
        <v>0</v>
      </c>
      <c r="Q203" s="163"/>
      <c r="R203" s="164">
        <f>SUM(R204:R211)</f>
        <v>8.3309264</v>
      </c>
      <c r="S203" s="163"/>
      <c r="T203" s="165">
        <f>SUM(T204:T211)</f>
        <v>16.0948645</v>
      </c>
      <c r="AR203" s="166" t="s">
        <v>79</v>
      </c>
      <c r="AT203" s="167" t="s">
        <v>68</v>
      </c>
      <c r="AU203" s="167" t="s">
        <v>77</v>
      </c>
      <c r="AY203" s="166" t="s">
        <v>141</v>
      </c>
      <c r="BK203" s="168">
        <f>SUM(BK204:BK211)</f>
        <v>0</v>
      </c>
    </row>
    <row r="204" spans="1:65" s="2" customFormat="1" ht="16.5" customHeight="1">
      <c r="A204" s="32"/>
      <c r="B204" s="33"/>
      <c r="C204" s="171" t="s">
        <v>497</v>
      </c>
      <c r="D204" s="171" t="s">
        <v>144</v>
      </c>
      <c r="E204" s="172" t="s">
        <v>498</v>
      </c>
      <c r="F204" s="173" t="s">
        <v>499</v>
      </c>
      <c r="G204" s="174" t="s">
        <v>147</v>
      </c>
      <c r="H204" s="175">
        <v>210.078</v>
      </c>
      <c r="I204" s="176"/>
      <c r="J204" s="177">
        <f aca="true" t="shared" si="50" ref="J204:J211">ROUND(I204*H204,2)</f>
        <v>0</v>
      </c>
      <c r="K204" s="173" t="s">
        <v>19</v>
      </c>
      <c r="L204" s="37"/>
      <c r="M204" s="178" t="s">
        <v>19</v>
      </c>
      <c r="N204" s="179" t="s">
        <v>40</v>
      </c>
      <c r="O204" s="62"/>
      <c r="P204" s="180">
        <f aca="true" t="shared" si="51" ref="P204:P211">O204*H204</f>
        <v>0</v>
      </c>
      <c r="Q204" s="180">
        <v>0</v>
      </c>
      <c r="R204" s="180">
        <f aca="true" t="shared" si="52" ref="R204:R211">Q204*H204</f>
        <v>0</v>
      </c>
      <c r="S204" s="180">
        <v>0</v>
      </c>
      <c r="T204" s="181">
        <f aca="true" t="shared" si="53" ref="T204:T211">S204*H204</f>
        <v>0</v>
      </c>
      <c r="U204" s="32"/>
      <c r="V204" s="32"/>
      <c r="W204" s="32"/>
      <c r="X204" s="32"/>
      <c r="Y204" s="32"/>
      <c r="Z204" s="32"/>
      <c r="AA204" s="32"/>
      <c r="AB204" s="32"/>
      <c r="AC204" s="32"/>
      <c r="AD204" s="32"/>
      <c r="AE204" s="32"/>
      <c r="AR204" s="182" t="s">
        <v>208</v>
      </c>
      <c r="AT204" s="182" t="s">
        <v>144</v>
      </c>
      <c r="AU204" s="182" t="s">
        <v>79</v>
      </c>
      <c r="AY204" s="15" t="s">
        <v>141</v>
      </c>
      <c r="BE204" s="183">
        <f aca="true" t="shared" si="54" ref="BE204:BE211">IF(N204="základní",J204,0)</f>
        <v>0</v>
      </c>
      <c r="BF204" s="183">
        <f aca="true" t="shared" si="55" ref="BF204:BF211">IF(N204="snížená",J204,0)</f>
        <v>0</v>
      </c>
      <c r="BG204" s="183">
        <f aca="true" t="shared" si="56" ref="BG204:BG211">IF(N204="zákl. přenesená",J204,0)</f>
        <v>0</v>
      </c>
      <c r="BH204" s="183">
        <f aca="true" t="shared" si="57" ref="BH204:BH211">IF(N204="sníž. přenesená",J204,0)</f>
        <v>0</v>
      </c>
      <c r="BI204" s="183">
        <f aca="true" t="shared" si="58" ref="BI204:BI211">IF(N204="nulová",J204,0)</f>
        <v>0</v>
      </c>
      <c r="BJ204" s="15" t="s">
        <v>77</v>
      </c>
      <c r="BK204" s="183">
        <f aca="true" t="shared" si="59" ref="BK204:BK211">ROUND(I204*H204,2)</f>
        <v>0</v>
      </c>
      <c r="BL204" s="15" t="s">
        <v>208</v>
      </c>
      <c r="BM204" s="182" t="s">
        <v>500</v>
      </c>
    </row>
    <row r="205" spans="1:65" s="2" customFormat="1" ht="16.5" customHeight="1">
      <c r="A205" s="32"/>
      <c r="B205" s="33"/>
      <c r="C205" s="171" t="s">
        <v>501</v>
      </c>
      <c r="D205" s="171" t="s">
        <v>144</v>
      </c>
      <c r="E205" s="172" t="s">
        <v>502</v>
      </c>
      <c r="F205" s="173" t="s">
        <v>503</v>
      </c>
      <c r="G205" s="174" t="s">
        <v>147</v>
      </c>
      <c r="H205" s="175">
        <v>210.078</v>
      </c>
      <c r="I205" s="176"/>
      <c r="J205" s="177">
        <f t="shared" si="50"/>
        <v>0</v>
      </c>
      <c r="K205" s="173" t="s">
        <v>19</v>
      </c>
      <c r="L205" s="37"/>
      <c r="M205" s="178" t="s">
        <v>19</v>
      </c>
      <c r="N205" s="179" t="s">
        <v>40</v>
      </c>
      <c r="O205" s="62"/>
      <c r="P205" s="180">
        <f t="shared" si="51"/>
        <v>0</v>
      </c>
      <c r="Q205" s="180">
        <v>0.0003</v>
      </c>
      <c r="R205" s="180">
        <f t="shared" si="52"/>
        <v>0.0630234</v>
      </c>
      <c r="S205" s="180">
        <v>0</v>
      </c>
      <c r="T205" s="181">
        <f t="shared" si="53"/>
        <v>0</v>
      </c>
      <c r="U205" s="32"/>
      <c r="V205" s="32"/>
      <c r="W205" s="32"/>
      <c r="X205" s="32"/>
      <c r="Y205" s="32"/>
      <c r="Z205" s="32"/>
      <c r="AA205" s="32"/>
      <c r="AB205" s="32"/>
      <c r="AC205" s="32"/>
      <c r="AD205" s="32"/>
      <c r="AE205" s="32"/>
      <c r="AR205" s="182" t="s">
        <v>208</v>
      </c>
      <c r="AT205" s="182" t="s">
        <v>144</v>
      </c>
      <c r="AU205" s="182" t="s">
        <v>79</v>
      </c>
      <c r="AY205" s="15" t="s">
        <v>141</v>
      </c>
      <c r="BE205" s="183">
        <f t="shared" si="54"/>
        <v>0</v>
      </c>
      <c r="BF205" s="183">
        <f t="shared" si="55"/>
        <v>0</v>
      </c>
      <c r="BG205" s="183">
        <f t="shared" si="56"/>
        <v>0</v>
      </c>
      <c r="BH205" s="183">
        <f t="shared" si="57"/>
        <v>0</v>
      </c>
      <c r="BI205" s="183">
        <f t="shared" si="58"/>
        <v>0</v>
      </c>
      <c r="BJ205" s="15" t="s">
        <v>77</v>
      </c>
      <c r="BK205" s="183">
        <f t="shared" si="59"/>
        <v>0</v>
      </c>
      <c r="BL205" s="15" t="s">
        <v>208</v>
      </c>
      <c r="BM205" s="182" t="s">
        <v>504</v>
      </c>
    </row>
    <row r="206" spans="1:65" s="2" customFormat="1" ht="16.5" customHeight="1">
      <c r="A206" s="32"/>
      <c r="B206" s="33"/>
      <c r="C206" s="171" t="s">
        <v>505</v>
      </c>
      <c r="D206" s="171" t="s">
        <v>144</v>
      </c>
      <c r="E206" s="172" t="s">
        <v>506</v>
      </c>
      <c r="F206" s="173" t="s">
        <v>507</v>
      </c>
      <c r="G206" s="174" t="s">
        <v>147</v>
      </c>
      <c r="H206" s="175">
        <v>335.478</v>
      </c>
      <c r="I206" s="176"/>
      <c r="J206" s="177">
        <f t="shared" si="50"/>
        <v>0</v>
      </c>
      <c r="K206" s="173" t="s">
        <v>19</v>
      </c>
      <c r="L206" s="37"/>
      <c r="M206" s="178" t="s">
        <v>19</v>
      </c>
      <c r="N206" s="179" t="s">
        <v>40</v>
      </c>
      <c r="O206" s="62"/>
      <c r="P206" s="180">
        <f t="shared" si="51"/>
        <v>0</v>
      </c>
      <c r="Q206" s="180">
        <v>0.0045</v>
      </c>
      <c r="R206" s="180">
        <f t="shared" si="52"/>
        <v>1.5096509999999999</v>
      </c>
      <c r="S206" s="180">
        <v>0</v>
      </c>
      <c r="T206" s="181">
        <f t="shared" si="53"/>
        <v>0</v>
      </c>
      <c r="U206" s="32"/>
      <c r="V206" s="32"/>
      <c r="W206" s="32"/>
      <c r="X206" s="32"/>
      <c r="Y206" s="32"/>
      <c r="Z206" s="32"/>
      <c r="AA206" s="32"/>
      <c r="AB206" s="32"/>
      <c r="AC206" s="32"/>
      <c r="AD206" s="32"/>
      <c r="AE206" s="32"/>
      <c r="AR206" s="182" t="s">
        <v>208</v>
      </c>
      <c r="AT206" s="182" t="s">
        <v>144</v>
      </c>
      <c r="AU206" s="182" t="s">
        <v>79</v>
      </c>
      <c r="AY206" s="15" t="s">
        <v>141</v>
      </c>
      <c r="BE206" s="183">
        <f t="shared" si="54"/>
        <v>0</v>
      </c>
      <c r="BF206" s="183">
        <f t="shared" si="55"/>
        <v>0</v>
      </c>
      <c r="BG206" s="183">
        <f t="shared" si="56"/>
        <v>0</v>
      </c>
      <c r="BH206" s="183">
        <f t="shared" si="57"/>
        <v>0</v>
      </c>
      <c r="BI206" s="183">
        <f t="shared" si="58"/>
        <v>0</v>
      </c>
      <c r="BJ206" s="15" t="s">
        <v>77</v>
      </c>
      <c r="BK206" s="183">
        <f t="shared" si="59"/>
        <v>0</v>
      </c>
      <c r="BL206" s="15" t="s">
        <v>208</v>
      </c>
      <c r="BM206" s="182" t="s">
        <v>508</v>
      </c>
    </row>
    <row r="207" spans="1:65" s="2" customFormat="1" ht="16.5" customHeight="1">
      <c r="A207" s="32"/>
      <c r="B207" s="33"/>
      <c r="C207" s="171" t="s">
        <v>509</v>
      </c>
      <c r="D207" s="171" t="s">
        <v>144</v>
      </c>
      <c r="E207" s="172" t="s">
        <v>510</v>
      </c>
      <c r="F207" s="173" t="s">
        <v>511</v>
      </c>
      <c r="G207" s="174" t="s">
        <v>147</v>
      </c>
      <c r="H207" s="175">
        <v>197.483</v>
      </c>
      <c r="I207" s="176"/>
      <c r="J207" s="177">
        <f t="shared" si="50"/>
        <v>0</v>
      </c>
      <c r="K207" s="173" t="s">
        <v>19</v>
      </c>
      <c r="L207" s="37"/>
      <c r="M207" s="178" t="s">
        <v>19</v>
      </c>
      <c r="N207" s="179" t="s">
        <v>40</v>
      </c>
      <c r="O207" s="62"/>
      <c r="P207" s="180">
        <f t="shared" si="51"/>
        <v>0</v>
      </c>
      <c r="Q207" s="180">
        <v>0</v>
      </c>
      <c r="R207" s="180">
        <f t="shared" si="52"/>
        <v>0</v>
      </c>
      <c r="S207" s="180">
        <v>0.0815</v>
      </c>
      <c r="T207" s="181">
        <f t="shared" si="53"/>
        <v>16.0948645</v>
      </c>
      <c r="U207" s="32"/>
      <c r="V207" s="32"/>
      <c r="W207" s="32"/>
      <c r="X207" s="32"/>
      <c r="Y207" s="32"/>
      <c r="Z207" s="32"/>
      <c r="AA207" s="32"/>
      <c r="AB207" s="32"/>
      <c r="AC207" s="32"/>
      <c r="AD207" s="32"/>
      <c r="AE207" s="32"/>
      <c r="AR207" s="182" t="s">
        <v>208</v>
      </c>
      <c r="AT207" s="182" t="s">
        <v>144</v>
      </c>
      <c r="AU207" s="182" t="s">
        <v>79</v>
      </c>
      <c r="AY207" s="15" t="s">
        <v>141</v>
      </c>
      <c r="BE207" s="183">
        <f t="shared" si="54"/>
        <v>0</v>
      </c>
      <c r="BF207" s="183">
        <f t="shared" si="55"/>
        <v>0</v>
      </c>
      <c r="BG207" s="183">
        <f t="shared" si="56"/>
        <v>0</v>
      </c>
      <c r="BH207" s="183">
        <f t="shared" si="57"/>
        <v>0</v>
      </c>
      <c r="BI207" s="183">
        <f t="shared" si="58"/>
        <v>0</v>
      </c>
      <c r="BJ207" s="15" t="s">
        <v>77</v>
      </c>
      <c r="BK207" s="183">
        <f t="shared" si="59"/>
        <v>0</v>
      </c>
      <c r="BL207" s="15" t="s">
        <v>208</v>
      </c>
      <c r="BM207" s="182" t="s">
        <v>512</v>
      </c>
    </row>
    <row r="208" spans="1:65" s="2" customFormat="1" ht="24.2" customHeight="1">
      <c r="A208" s="32"/>
      <c r="B208" s="33"/>
      <c r="C208" s="171" t="s">
        <v>513</v>
      </c>
      <c r="D208" s="171" t="s">
        <v>144</v>
      </c>
      <c r="E208" s="172" t="s">
        <v>514</v>
      </c>
      <c r="F208" s="173" t="s">
        <v>515</v>
      </c>
      <c r="G208" s="174" t="s">
        <v>147</v>
      </c>
      <c r="H208" s="175">
        <v>210.078</v>
      </c>
      <c r="I208" s="176"/>
      <c r="J208" s="177">
        <f t="shared" si="50"/>
        <v>0</v>
      </c>
      <c r="K208" s="173" t="s">
        <v>19</v>
      </c>
      <c r="L208" s="37"/>
      <c r="M208" s="178" t="s">
        <v>19</v>
      </c>
      <c r="N208" s="179" t="s">
        <v>40</v>
      </c>
      <c r="O208" s="62"/>
      <c r="P208" s="180">
        <f t="shared" si="51"/>
        <v>0</v>
      </c>
      <c r="Q208" s="180">
        <v>0.009</v>
      </c>
      <c r="R208" s="180">
        <f t="shared" si="52"/>
        <v>1.8907019999999999</v>
      </c>
      <c r="S208" s="180">
        <v>0</v>
      </c>
      <c r="T208" s="181">
        <f t="shared" si="53"/>
        <v>0</v>
      </c>
      <c r="U208" s="32"/>
      <c r="V208" s="32"/>
      <c r="W208" s="32"/>
      <c r="X208" s="32"/>
      <c r="Y208" s="32"/>
      <c r="Z208" s="32"/>
      <c r="AA208" s="32"/>
      <c r="AB208" s="32"/>
      <c r="AC208" s="32"/>
      <c r="AD208" s="32"/>
      <c r="AE208" s="32"/>
      <c r="AR208" s="182" t="s">
        <v>208</v>
      </c>
      <c r="AT208" s="182" t="s">
        <v>144</v>
      </c>
      <c r="AU208" s="182" t="s">
        <v>79</v>
      </c>
      <c r="AY208" s="15" t="s">
        <v>141</v>
      </c>
      <c r="BE208" s="183">
        <f t="shared" si="54"/>
        <v>0</v>
      </c>
      <c r="BF208" s="183">
        <f t="shared" si="55"/>
        <v>0</v>
      </c>
      <c r="BG208" s="183">
        <f t="shared" si="56"/>
        <v>0</v>
      </c>
      <c r="BH208" s="183">
        <f t="shared" si="57"/>
        <v>0</v>
      </c>
      <c r="BI208" s="183">
        <f t="shared" si="58"/>
        <v>0</v>
      </c>
      <c r="BJ208" s="15" t="s">
        <v>77</v>
      </c>
      <c r="BK208" s="183">
        <f t="shared" si="59"/>
        <v>0</v>
      </c>
      <c r="BL208" s="15" t="s">
        <v>208</v>
      </c>
      <c r="BM208" s="182" t="s">
        <v>516</v>
      </c>
    </row>
    <row r="209" spans="1:65" s="2" customFormat="1" ht="16.5" customHeight="1">
      <c r="A209" s="32"/>
      <c r="B209" s="33"/>
      <c r="C209" s="189" t="s">
        <v>517</v>
      </c>
      <c r="D209" s="189" t="s">
        <v>429</v>
      </c>
      <c r="E209" s="190" t="s">
        <v>518</v>
      </c>
      <c r="F209" s="191" t="s">
        <v>519</v>
      </c>
      <c r="G209" s="192" t="s">
        <v>147</v>
      </c>
      <c r="H209" s="193">
        <v>241.59</v>
      </c>
      <c r="I209" s="194"/>
      <c r="J209" s="195">
        <f t="shared" si="50"/>
        <v>0</v>
      </c>
      <c r="K209" s="191" t="s">
        <v>19</v>
      </c>
      <c r="L209" s="196"/>
      <c r="M209" s="197" t="s">
        <v>19</v>
      </c>
      <c r="N209" s="198" t="s">
        <v>40</v>
      </c>
      <c r="O209" s="62"/>
      <c r="P209" s="180">
        <f t="shared" si="51"/>
        <v>0</v>
      </c>
      <c r="Q209" s="180">
        <v>0.02</v>
      </c>
      <c r="R209" s="180">
        <f t="shared" si="52"/>
        <v>4.8318</v>
      </c>
      <c r="S209" s="180">
        <v>0</v>
      </c>
      <c r="T209" s="181">
        <f t="shared" si="53"/>
        <v>0</v>
      </c>
      <c r="U209" s="32"/>
      <c r="V209" s="32"/>
      <c r="W209" s="32"/>
      <c r="X209" s="32"/>
      <c r="Y209" s="32"/>
      <c r="Z209" s="32"/>
      <c r="AA209" s="32"/>
      <c r="AB209" s="32"/>
      <c r="AC209" s="32"/>
      <c r="AD209" s="32"/>
      <c r="AE209" s="32"/>
      <c r="AR209" s="182" t="s">
        <v>272</v>
      </c>
      <c r="AT209" s="182" t="s">
        <v>429</v>
      </c>
      <c r="AU209" s="182" t="s">
        <v>79</v>
      </c>
      <c r="AY209" s="15" t="s">
        <v>141</v>
      </c>
      <c r="BE209" s="183">
        <f t="shared" si="54"/>
        <v>0</v>
      </c>
      <c r="BF209" s="183">
        <f t="shared" si="55"/>
        <v>0</v>
      </c>
      <c r="BG209" s="183">
        <f t="shared" si="56"/>
        <v>0</v>
      </c>
      <c r="BH209" s="183">
        <f t="shared" si="57"/>
        <v>0</v>
      </c>
      <c r="BI209" s="183">
        <f t="shared" si="58"/>
        <v>0</v>
      </c>
      <c r="BJ209" s="15" t="s">
        <v>77</v>
      </c>
      <c r="BK209" s="183">
        <f t="shared" si="59"/>
        <v>0</v>
      </c>
      <c r="BL209" s="15" t="s">
        <v>208</v>
      </c>
      <c r="BM209" s="182" t="s">
        <v>520</v>
      </c>
    </row>
    <row r="210" spans="1:65" s="2" customFormat="1" ht="16.5" customHeight="1">
      <c r="A210" s="32"/>
      <c r="B210" s="33"/>
      <c r="C210" s="171" t="s">
        <v>521</v>
      </c>
      <c r="D210" s="171" t="s">
        <v>144</v>
      </c>
      <c r="E210" s="172" t="s">
        <v>522</v>
      </c>
      <c r="F210" s="173" t="s">
        <v>523</v>
      </c>
      <c r="G210" s="174" t="s">
        <v>191</v>
      </c>
      <c r="H210" s="175">
        <v>65</v>
      </c>
      <c r="I210" s="176"/>
      <c r="J210" s="177">
        <f t="shared" si="50"/>
        <v>0</v>
      </c>
      <c r="K210" s="173" t="s">
        <v>19</v>
      </c>
      <c r="L210" s="37"/>
      <c r="M210" s="178" t="s">
        <v>19</v>
      </c>
      <c r="N210" s="179" t="s">
        <v>40</v>
      </c>
      <c r="O210" s="62"/>
      <c r="P210" s="180">
        <f t="shared" si="51"/>
        <v>0</v>
      </c>
      <c r="Q210" s="180">
        <v>0.00055</v>
      </c>
      <c r="R210" s="180">
        <f t="shared" si="52"/>
        <v>0.035750000000000004</v>
      </c>
      <c r="S210" s="180">
        <v>0</v>
      </c>
      <c r="T210" s="181">
        <f t="shared" si="53"/>
        <v>0</v>
      </c>
      <c r="U210" s="32"/>
      <c r="V210" s="32"/>
      <c r="W210" s="32"/>
      <c r="X210" s="32"/>
      <c r="Y210" s="32"/>
      <c r="Z210" s="32"/>
      <c r="AA210" s="32"/>
      <c r="AB210" s="32"/>
      <c r="AC210" s="32"/>
      <c r="AD210" s="32"/>
      <c r="AE210" s="32"/>
      <c r="AR210" s="182" t="s">
        <v>208</v>
      </c>
      <c r="AT210" s="182" t="s">
        <v>144</v>
      </c>
      <c r="AU210" s="182" t="s">
        <v>79</v>
      </c>
      <c r="AY210" s="15" t="s">
        <v>141</v>
      </c>
      <c r="BE210" s="183">
        <f t="shared" si="54"/>
        <v>0</v>
      </c>
      <c r="BF210" s="183">
        <f t="shared" si="55"/>
        <v>0</v>
      </c>
      <c r="BG210" s="183">
        <f t="shared" si="56"/>
        <v>0</v>
      </c>
      <c r="BH210" s="183">
        <f t="shared" si="57"/>
        <v>0</v>
      </c>
      <c r="BI210" s="183">
        <f t="shared" si="58"/>
        <v>0</v>
      </c>
      <c r="BJ210" s="15" t="s">
        <v>77</v>
      </c>
      <c r="BK210" s="183">
        <f t="shared" si="59"/>
        <v>0</v>
      </c>
      <c r="BL210" s="15" t="s">
        <v>208</v>
      </c>
      <c r="BM210" s="182" t="s">
        <v>524</v>
      </c>
    </row>
    <row r="211" spans="1:65" s="2" customFormat="1" ht="24.2" customHeight="1">
      <c r="A211" s="32"/>
      <c r="B211" s="33"/>
      <c r="C211" s="171" t="s">
        <v>525</v>
      </c>
      <c r="D211" s="171" t="s">
        <v>144</v>
      </c>
      <c r="E211" s="172" t="s">
        <v>526</v>
      </c>
      <c r="F211" s="173" t="s">
        <v>527</v>
      </c>
      <c r="G211" s="174" t="s">
        <v>185</v>
      </c>
      <c r="H211" s="175">
        <v>6.821</v>
      </c>
      <c r="I211" s="176"/>
      <c r="J211" s="177">
        <f t="shared" si="50"/>
        <v>0</v>
      </c>
      <c r="K211" s="173" t="s">
        <v>19</v>
      </c>
      <c r="L211" s="37"/>
      <c r="M211" s="178" t="s">
        <v>19</v>
      </c>
      <c r="N211" s="179" t="s">
        <v>40</v>
      </c>
      <c r="O211" s="62"/>
      <c r="P211" s="180">
        <f t="shared" si="51"/>
        <v>0</v>
      </c>
      <c r="Q211" s="180">
        <v>0</v>
      </c>
      <c r="R211" s="180">
        <f t="shared" si="52"/>
        <v>0</v>
      </c>
      <c r="S211" s="180">
        <v>0</v>
      </c>
      <c r="T211" s="181">
        <f t="shared" si="53"/>
        <v>0</v>
      </c>
      <c r="U211" s="32"/>
      <c r="V211" s="32"/>
      <c r="W211" s="32"/>
      <c r="X211" s="32"/>
      <c r="Y211" s="32"/>
      <c r="Z211" s="32"/>
      <c r="AA211" s="32"/>
      <c r="AB211" s="32"/>
      <c r="AC211" s="32"/>
      <c r="AD211" s="32"/>
      <c r="AE211" s="32"/>
      <c r="AR211" s="182" t="s">
        <v>208</v>
      </c>
      <c r="AT211" s="182" t="s">
        <v>144</v>
      </c>
      <c r="AU211" s="182" t="s">
        <v>79</v>
      </c>
      <c r="AY211" s="15" t="s">
        <v>141</v>
      </c>
      <c r="BE211" s="183">
        <f t="shared" si="54"/>
        <v>0</v>
      </c>
      <c r="BF211" s="183">
        <f t="shared" si="55"/>
        <v>0</v>
      </c>
      <c r="BG211" s="183">
        <f t="shared" si="56"/>
        <v>0</v>
      </c>
      <c r="BH211" s="183">
        <f t="shared" si="57"/>
        <v>0</v>
      </c>
      <c r="BI211" s="183">
        <f t="shared" si="58"/>
        <v>0</v>
      </c>
      <c r="BJ211" s="15" t="s">
        <v>77</v>
      </c>
      <c r="BK211" s="183">
        <f t="shared" si="59"/>
        <v>0</v>
      </c>
      <c r="BL211" s="15" t="s">
        <v>208</v>
      </c>
      <c r="BM211" s="182" t="s">
        <v>528</v>
      </c>
    </row>
    <row r="212" spans="2:63" s="12" customFormat="1" ht="22.9" customHeight="1">
      <c r="B212" s="155"/>
      <c r="C212" s="156"/>
      <c r="D212" s="157" t="s">
        <v>68</v>
      </c>
      <c r="E212" s="169" t="s">
        <v>529</v>
      </c>
      <c r="F212" s="169" t="s">
        <v>530</v>
      </c>
      <c r="G212" s="156"/>
      <c r="H212" s="156"/>
      <c r="I212" s="159"/>
      <c r="J212" s="170">
        <f>BK212</f>
        <v>0</v>
      </c>
      <c r="K212" s="156"/>
      <c r="L212" s="161"/>
      <c r="M212" s="162"/>
      <c r="N212" s="163"/>
      <c r="O212" s="163"/>
      <c r="P212" s="164">
        <f>SUM(P213:P217)</f>
        <v>0</v>
      </c>
      <c r="Q212" s="163"/>
      <c r="R212" s="164">
        <f>SUM(R213:R217)</f>
        <v>0.004896</v>
      </c>
      <c r="S212" s="163"/>
      <c r="T212" s="165">
        <f>SUM(T213:T217)</f>
        <v>0</v>
      </c>
      <c r="AR212" s="166" t="s">
        <v>79</v>
      </c>
      <c r="AT212" s="167" t="s">
        <v>68</v>
      </c>
      <c r="AU212" s="167" t="s">
        <v>77</v>
      </c>
      <c r="AY212" s="166" t="s">
        <v>141</v>
      </c>
      <c r="BK212" s="168">
        <f>SUM(BK213:BK217)</f>
        <v>0</v>
      </c>
    </row>
    <row r="213" spans="1:65" s="2" customFormat="1" ht="16.5" customHeight="1">
      <c r="A213" s="32"/>
      <c r="B213" s="33"/>
      <c r="C213" s="171" t="s">
        <v>531</v>
      </c>
      <c r="D213" s="171" t="s">
        <v>144</v>
      </c>
      <c r="E213" s="172" t="s">
        <v>532</v>
      </c>
      <c r="F213" s="173" t="s">
        <v>533</v>
      </c>
      <c r="G213" s="174" t="s">
        <v>147</v>
      </c>
      <c r="H213" s="175">
        <v>7.2</v>
      </c>
      <c r="I213" s="176"/>
      <c r="J213" s="177">
        <f>ROUND(I213*H213,2)</f>
        <v>0</v>
      </c>
      <c r="K213" s="173" t="s">
        <v>19</v>
      </c>
      <c r="L213" s="37"/>
      <c r="M213" s="178" t="s">
        <v>19</v>
      </c>
      <c r="N213" s="179" t="s">
        <v>40</v>
      </c>
      <c r="O213" s="62"/>
      <c r="P213" s="180">
        <f>O213*H213</f>
        <v>0</v>
      </c>
      <c r="Q213" s="180">
        <v>9E-05</v>
      </c>
      <c r="R213" s="180">
        <f>Q213*H213</f>
        <v>0.000648</v>
      </c>
      <c r="S213" s="180">
        <v>0</v>
      </c>
      <c r="T213" s="181">
        <f>S213*H213</f>
        <v>0</v>
      </c>
      <c r="U213" s="32"/>
      <c r="V213" s="32"/>
      <c r="W213" s="32"/>
      <c r="X213" s="32"/>
      <c r="Y213" s="32"/>
      <c r="Z213" s="32"/>
      <c r="AA213" s="32"/>
      <c r="AB213" s="32"/>
      <c r="AC213" s="32"/>
      <c r="AD213" s="32"/>
      <c r="AE213" s="32"/>
      <c r="AR213" s="182" t="s">
        <v>208</v>
      </c>
      <c r="AT213" s="182" t="s">
        <v>144</v>
      </c>
      <c r="AU213" s="182" t="s">
        <v>79</v>
      </c>
      <c r="AY213" s="15" t="s">
        <v>141</v>
      </c>
      <c r="BE213" s="183">
        <f>IF(N213="základní",J213,0)</f>
        <v>0</v>
      </c>
      <c r="BF213" s="183">
        <f>IF(N213="snížená",J213,0)</f>
        <v>0</v>
      </c>
      <c r="BG213" s="183">
        <f>IF(N213="zákl. přenesená",J213,0)</f>
        <v>0</v>
      </c>
      <c r="BH213" s="183">
        <f>IF(N213="sníž. přenesená",J213,0)</f>
        <v>0</v>
      </c>
      <c r="BI213" s="183">
        <f>IF(N213="nulová",J213,0)</f>
        <v>0</v>
      </c>
      <c r="BJ213" s="15" t="s">
        <v>77</v>
      </c>
      <c r="BK213" s="183">
        <f>ROUND(I213*H213,2)</f>
        <v>0</v>
      </c>
      <c r="BL213" s="15" t="s">
        <v>208</v>
      </c>
      <c r="BM213" s="182" t="s">
        <v>534</v>
      </c>
    </row>
    <row r="214" spans="1:65" s="2" customFormat="1" ht="16.5" customHeight="1">
      <c r="A214" s="32"/>
      <c r="B214" s="33"/>
      <c r="C214" s="171" t="s">
        <v>535</v>
      </c>
      <c r="D214" s="171" t="s">
        <v>144</v>
      </c>
      <c r="E214" s="172" t="s">
        <v>536</v>
      </c>
      <c r="F214" s="173" t="s">
        <v>537</v>
      </c>
      <c r="G214" s="174" t="s">
        <v>147</v>
      </c>
      <c r="H214" s="175">
        <v>7.2</v>
      </c>
      <c r="I214" s="176"/>
      <c r="J214" s="177">
        <f>ROUND(I214*H214,2)</f>
        <v>0</v>
      </c>
      <c r="K214" s="173" t="s">
        <v>19</v>
      </c>
      <c r="L214" s="37"/>
      <c r="M214" s="178" t="s">
        <v>19</v>
      </c>
      <c r="N214" s="179" t="s">
        <v>40</v>
      </c>
      <c r="O214" s="62"/>
      <c r="P214" s="180">
        <f>O214*H214</f>
        <v>0</v>
      </c>
      <c r="Q214" s="180">
        <v>0.00023</v>
      </c>
      <c r="R214" s="180">
        <f>Q214*H214</f>
        <v>0.0016560000000000001</v>
      </c>
      <c r="S214" s="180">
        <v>0</v>
      </c>
      <c r="T214" s="181">
        <f>S214*H214</f>
        <v>0</v>
      </c>
      <c r="U214" s="32"/>
      <c r="V214" s="32"/>
      <c r="W214" s="32"/>
      <c r="X214" s="32"/>
      <c r="Y214" s="32"/>
      <c r="Z214" s="32"/>
      <c r="AA214" s="32"/>
      <c r="AB214" s="32"/>
      <c r="AC214" s="32"/>
      <c r="AD214" s="32"/>
      <c r="AE214" s="32"/>
      <c r="AR214" s="182" t="s">
        <v>208</v>
      </c>
      <c r="AT214" s="182" t="s">
        <v>144</v>
      </c>
      <c r="AU214" s="182" t="s">
        <v>79</v>
      </c>
      <c r="AY214" s="15" t="s">
        <v>141</v>
      </c>
      <c r="BE214" s="183">
        <f>IF(N214="základní",J214,0)</f>
        <v>0</v>
      </c>
      <c r="BF214" s="183">
        <f>IF(N214="snížená",J214,0)</f>
        <v>0</v>
      </c>
      <c r="BG214" s="183">
        <f>IF(N214="zákl. přenesená",J214,0)</f>
        <v>0</v>
      </c>
      <c r="BH214" s="183">
        <f>IF(N214="sníž. přenesená",J214,0)</f>
        <v>0</v>
      </c>
      <c r="BI214" s="183">
        <f>IF(N214="nulová",J214,0)</f>
        <v>0</v>
      </c>
      <c r="BJ214" s="15" t="s">
        <v>77</v>
      </c>
      <c r="BK214" s="183">
        <f>ROUND(I214*H214,2)</f>
        <v>0</v>
      </c>
      <c r="BL214" s="15" t="s">
        <v>208</v>
      </c>
      <c r="BM214" s="182" t="s">
        <v>538</v>
      </c>
    </row>
    <row r="215" spans="1:65" s="2" customFormat="1" ht="16.5" customHeight="1">
      <c r="A215" s="32"/>
      <c r="B215" s="33"/>
      <c r="C215" s="171" t="s">
        <v>539</v>
      </c>
      <c r="D215" s="171" t="s">
        <v>144</v>
      </c>
      <c r="E215" s="172" t="s">
        <v>540</v>
      </c>
      <c r="F215" s="173" t="s">
        <v>541</v>
      </c>
      <c r="G215" s="174" t="s">
        <v>147</v>
      </c>
      <c r="H215" s="175">
        <v>7.2</v>
      </c>
      <c r="I215" s="176"/>
      <c r="J215" s="177">
        <f>ROUND(I215*H215,2)</f>
        <v>0</v>
      </c>
      <c r="K215" s="173" t="s">
        <v>19</v>
      </c>
      <c r="L215" s="37"/>
      <c r="M215" s="178" t="s">
        <v>19</v>
      </c>
      <c r="N215" s="179" t="s">
        <v>40</v>
      </c>
      <c r="O215" s="62"/>
      <c r="P215" s="180">
        <f>O215*H215</f>
        <v>0</v>
      </c>
      <c r="Q215" s="180">
        <v>0</v>
      </c>
      <c r="R215" s="180">
        <f>Q215*H215</f>
        <v>0</v>
      </c>
      <c r="S215" s="180">
        <v>0</v>
      </c>
      <c r="T215" s="181">
        <f>S215*H215</f>
        <v>0</v>
      </c>
      <c r="U215" s="32"/>
      <c r="V215" s="32"/>
      <c r="W215" s="32"/>
      <c r="X215" s="32"/>
      <c r="Y215" s="32"/>
      <c r="Z215" s="32"/>
      <c r="AA215" s="32"/>
      <c r="AB215" s="32"/>
      <c r="AC215" s="32"/>
      <c r="AD215" s="32"/>
      <c r="AE215" s="32"/>
      <c r="AR215" s="182" t="s">
        <v>208</v>
      </c>
      <c r="AT215" s="182" t="s">
        <v>144</v>
      </c>
      <c r="AU215" s="182" t="s">
        <v>79</v>
      </c>
      <c r="AY215" s="15" t="s">
        <v>141</v>
      </c>
      <c r="BE215" s="183">
        <f>IF(N215="základní",J215,0)</f>
        <v>0</v>
      </c>
      <c r="BF215" s="183">
        <f>IF(N215="snížená",J215,0)</f>
        <v>0</v>
      </c>
      <c r="BG215" s="183">
        <f>IF(N215="zákl. přenesená",J215,0)</f>
        <v>0</v>
      </c>
      <c r="BH215" s="183">
        <f>IF(N215="sníž. přenesená",J215,0)</f>
        <v>0</v>
      </c>
      <c r="BI215" s="183">
        <f>IF(N215="nulová",J215,0)</f>
        <v>0</v>
      </c>
      <c r="BJ215" s="15" t="s">
        <v>77</v>
      </c>
      <c r="BK215" s="183">
        <f>ROUND(I215*H215,2)</f>
        <v>0</v>
      </c>
      <c r="BL215" s="15" t="s">
        <v>208</v>
      </c>
      <c r="BM215" s="182" t="s">
        <v>542</v>
      </c>
    </row>
    <row r="216" spans="1:65" s="2" customFormat="1" ht="16.5" customHeight="1">
      <c r="A216" s="32"/>
      <c r="B216" s="33"/>
      <c r="C216" s="171" t="s">
        <v>543</v>
      </c>
      <c r="D216" s="171" t="s">
        <v>144</v>
      </c>
      <c r="E216" s="172" t="s">
        <v>544</v>
      </c>
      <c r="F216" s="173" t="s">
        <v>545</v>
      </c>
      <c r="G216" s="174" t="s">
        <v>147</v>
      </c>
      <c r="H216" s="175">
        <v>7.2</v>
      </c>
      <c r="I216" s="176"/>
      <c r="J216" s="177">
        <f>ROUND(I216*H216,2)</f>
        <v>0</v>
      </c>
      <c r="K216" s="173" t="s">
        <v>19</v>
      </c>
      <c r="L216" s="37"/>
      <c r="M216" s="178" t="s">
        <v>19</v>
      </c>
      <c r="N216" s="179" t="s">
        <v>40</v>
      </c>
      <c r="O216" s="62"/>
      <c r="P216" s="180">
        <f>O216*H216</f>
        <v>0</v>
      </c>
      <c r="Q216" s="180">
        <v>0.00016</v>
      </c>
      <c r="R216" s="180">
        <f>Q216*H216</f>
        <v>0.001152</v>
      </c>
      <c r="S216" s="180">
        <v>0</v>
      </c>
      <c r="T216" s="181">
        <f>S216*H216</f>
        <v>0</v>
      </c>
      <c r="U216" s="32"/>
      <c r="V216" s="32"/>
      <c r="W216" s="32"/>
      <c r="X216" s="32"/>
      <c r="Y216" s="32"/>
      <c r="Z216" s="32"/>
      <c r="AA216" s="32"/>
      <c r="AB216" s="32"/>
      <c r="AC216" s="32"/>
      <c r="AD216" s="32"/>
      <c r="AE216" s="32"/>
      <c r="AR216" s="182" t="s">
        <v>208</v>
      </c>
      <c r="AT216" s="182" t="s">
        <v>144</v>
      </c>
      <c r="AU216" s="182" t="s">
        <v>79</v>
      </c>
      <c r="AY216" s="15" t="s">
        <v>141</v>
      </c>
      <c r="BE216" s="183">
        <f>IF(N216="základní",J216,0)</f>
        <v>0</v>
      </c>
      <c r="BF216" s="183">
        <f>IF(N216="snížená",J216,0)</f>
        <v>0</v>
      </c>
      <c r="BG216" s="183">
        <f>IF(N216="zákl. přenesená",J216,0)</f>
        <v>0</v>
      </c>
      <c r="BH216" s="183">
        <f>IF(N216="sníž. přenesená",J216,0)</f>
        <v>0</v>
      </c>
      <c r="BI216" s="183">
        <f>IF(N216="nulová",J216,0)</f>
        <v>0</v>
      </c>
      <c r="BJ216" s="15" t="s">
        <v>77</v>
      </c>
      <c r="BK216" s="183">
        <f>ROUND(I216*H216,2)</f>
        <v>0</v>
      </c>
      <c r="BL216" s="15" t="s">
        <v>208</v>
      </c>
      <c r="BM216" s="182" t="s">
        <v>546</v>
      </c>
    </row>
    <row r="217" spans="1:65" s="2" customFormat="1" ht="16.5" customHeight="1">
      <c r="A217" s="32"/>
      <c r="B217" s="33"/>
      <c r="C217" s="171" t="s">
        <v>547</v>
      </c>
      <c r="D217" s="171" t="s">
        <v>144</v>
      </c>
      <c r="E217" s="172" t="s">
        <v>548</v>
      </c>
      <c r="F217" s="173" t="s">
        <v>549</v>
      </c>
      <c r="G217" s="174" t="s">
        <v>147</v>
      </c>
      <c r="H217" s="175">
        <v>7.2</v>
      </c>
      <c r="I217" s="176"/>
      <c r="J217" s="177">
        <f>ROUND(I217*H217,2)</f>
        <v>0</v>
      </c>
      <c r="K217" s="173" t="s">
        <v>19</v>
      </c>
      <c r="L217" s="37"/>
      <c r="M217" s="178" t="s">
        <v>19</v>
      </c>
      <c r="N217" s="179" t="s">
        <v>40</v>
      </c>
      <c r="O217" s="62"/>
      <c r="P217" s="180">
        <f>O217*H217</f>
        <v>0</v>
      </c>
      <c r="Q217" s="180">
        <v>0.0002</v>
      </c>
      <c r="R217" s="180">
        <f>Q217*H217</f>
        <v>0.00144</v>
      </c>
      <c r="S217" s="180">
        <v>0</v>
      </c>
      <c r="T217" s="181">
        <f>S217*H217</f>
        <v>0</v>
      </c>
      <c r="U217" s="32"/>
      <c r="V217" s="32"/>
      <c r="W217" s="32"/>
      <c r="X217" s="32"/>
      <c r="Y217" s="32"/>
      <c r="Z217" s="32"/>
      <c r="AA217" s="32"/>
      <c r="AB217" s="32"/>
      <c r="AC217" s="32"/>
      <c r="AD217" s="32"/>
      <c r="AE217" s="32"/>
      <c r="AR217" s="182" t="s">
        <v>208</v>
      </c>
      <c r="AT217" s="182" t="s">
        <v>144</v>
      </c>
      <c r="AU217" s="182" t="s">
        <v>79</v>
      </c>
      <c r="AY217" s="15" t="s">
        <v>141</v>
      </c>
      <c r="BE217" s="183">
        <f>IF(N217="základní",J217,0)</f>
        <v>0</v>
      </c>
      <c r="BF217" s="183">
        <f>IF(N217="snížená",J217,0)</f>
        <v>0</v>
      </c>
      <c r="BG217" s="183">
        <f>IF(N217="zákl. přenesená",J217,0)</f>
        <v>0</v>
      </c>
      <c r="BH217" s="183">
        <f>IF(N217="sníž. přenesená",J217,0)</f>
        <v>0</v>
      </c>
      <c r="BI217" s="183">
        <f>IF(N217="nulová",J217,0)</f>
        <v>0</v>
      </c>
      <c r="BJ217" s="15" t="s">
        <v>77</v>
      </c>
      <c r="BK217" s="183">
        <f>ROUND(I217*H217,2)</f>
        <v>0</v>
      </c>
      <c r="BL217" s="15" t="s">
        <v>208</v>
      </c>
      <c r="BM217" s="182" t="s">
        <v>550</v>
      </c>
    </row>
    <row r="218" spans="2:63" s="12" customFormat="1" ht="22.9" customHeight="1">
      <c r="B218" s="155"/>
      <c r="C218" s="156"/>
      <c r="D218" s="157" t="s">
        <v>68</v>
      </c>
      <c r="E218" s="169" t="s">
        <v>551</v>
      </c>
      <c r="F218" s="169" t="s">
        <v>552</v>
      </c>
      <c r="G218" s="156"/>
      <c r="H218" s="156"/>
      <c r="I218" s="159"/>
      <c r="J218" s="170">
        <f>BK218</f>
        <v>0</v>
      </c>
      <c r="K218" s="156"/>
      <c r="L218" s="161"/>
      <c r="M218" s="162"/>
      <c r="N218" s="163"/>
      <c r="O218" s="163"/>
      <c r="P218" s="164">
        <f>SUM(P219:P225)</f>
        <v>0</v>
      </c>
      <c r="Q218" s="163"/>
      <c r="R218" s="164">
        <f>SUM(R219:R225)</f>
        <v>0.23740083999999997</v>
      </c>
      <c r="S218" s="163"/>
      <c r="T218" s="165">
        <f>SUM(T219:T225)</f>
        <v>0</v>
      </c>
      <c r="AR218" s="166" t="s">
        <v>79</v>
      </c>
      <c r="AT218" s="167" t="s">
        <v>68</v>
      </c>
      <c r="AU218" s="167" t="s">
        <v>77</v>
      </c>
      <c r="AY218" s="166" t="s">
        <v>141</v>
      </c>
      <c r="BK218" s="168">
        <f>SUM(BK219:BK225)</f>
        <v>0</v>
      </c>
    </row>
    <row r="219" spans="1:65" s="2" customFormat="1" ht="16.5" customHeight="1">
      <c r="A219" s="32"/>
      <c r="B219" s="33"/>
      <c r="C219" s="171" t="s">
        <v>553</v>
      </c>
      <c r="D219" s="171" t="s">
        <v>144</v>
      </c>
      <c r="E219" s="172" t="s">
        <v>554</v>
      </c>
      <c r="F219" s="173" t="s">
        <v>555</v>
      </c>
      <c r="G219" s="174" t="s">
        <v>147</v>
      </c>
      <c r="H219" s="175">
        <v>514.31</v>
      </c>
      <c r="I219" s="176"/>
      <c r="J219" s="177">
        <f aca="true" t="shared" si="60" ref="J219:J225">ROUND(I219*H219,2)</f>
        <v>0</v>
      </c>
      <c r="K219" s="173" t="s">
        <v>19</v>
      </c>
      <c r="L219" s="37"/>
      <c r="M219" s="178" t="s">
        <v>19</v>
      </c>
      <c r="N219" s="179" t="s">
        <v>40</v>
      </c>
      <c r="O219" s="62"/>
      <c r="P219" s="180">
        <f aca="true" t="shared" si="61" ref="P219:P225">O219*H219</f>
        <v>0</v>
      </c>
      <c r="Q219" s="180">
        <v>0</v>
      </c>
      <c r="R219" s="180">
        <f aca="true" t="shared" si="62" ref="R219:R225">Q219*H219</f>
        <v>0</v>
      </c>
      <c r="S219" s="180">
        <v>0</v>
      </c>
      <c r="T219" s="181">
        <f aca="true" t="shared" si="63" ref="T219:T225">S219*H219</f>
        <v>0</v>
      </c>
      <c r="U219" s="32"/>
      <c r="V219" s="32"/>
      <c r="W219" s="32"/>
      <c r="X219" s="32"/>
      <c r="Y219" s="32"/>
      <c r="Z219" s="32"/>
      <c r="AA219" s="32"/>
      <c r="AB219" s="32"/>
      <c r="AC219" s="32"/>
      <c r="AD219" s="32"/>
      <c r="AE219" s="32"/>
      <c r="AR219" s="182" t="s">
        <v>208</v>
      </c>
      <c r="AT219" s="182" t="s">
        <v>144</v>
      </c>
      <c r="AU219" s="182" t="s">
        <v>79</v>
      </c>
      <c r="AY219" s="15" t="s">
        <v>141</v>
      </c>
      <c r="BE219" s="183">
        <f aca="true" t="shared" si="64" ref="BE219:BE225">IF(N219="základní",J219,0)</f>
        <v>0</v>
      </c>
      <c r="BF219" s="183">
        <f aca="true" t="shared" si="65" ref="BF219:BF225">IF(N219="snížená",J219,0)</f>
        <v>0</v>
      </c>
      <c r="BG219" s="183">
        <f aca="true" t="shared" si="66" ref="BG219:BG225">IF(N219="zákl. přenesená",J219,0)</f>
        <v>0</v>
      </c>
      <c r="BH219" s="183">
        <f aca="true" t="shared" si="67" ref="BH219:BH225">IF(N219="sníž. přenesená",J219,0)</f>
        <v>0</v>
      </c>
      <c r="BI219" s="183">
        <f aca="true" t="shared" si="68" ref="BI219:BI225">IF(N219="nulová",J219,0)</f>
        <v>0</v>
      </c>
      <c r="BJ219" s="15" t="s">
        <v>77</v>
      </c>
      <c r="BK219" s="183">
        <f aca="true" t="shared" si="69" ref="BK219:BK225">ROUND(I219*H219,2)</f>
        <v>0</v>
      </c>
      <c r="BL219" s="15" t="s">
        <v>208</v>
      </c>
      <c r="BM219" s="182" t="s">
        <v>556</v>
      </c>
    </row>
    <row r="220" spans="1:65" s="2" customFormat="1" ht="16.5" customHeight="1">
      <c r="A220" s="32"/>
      <c r="B220" s="33"/>
      <c r="C220" s="171" t="s">
        <v>557</v>
      </c>
      <c r="D220" s="171" t="s">
        <v>144</v>
      </c>
      <c r="E220" s="172" t="s">
        <v>558</v>
      </c>
      <c r="F220" s="173" t="s">
        <v>559</v>
      </c>
      <c r="G220" s="174" t="s">
        <v>191</v>
      </c>
      <c r="H220" s="175">
        <v>98.64</v>
      </c>
      <c r="I220" s="176"/>
      <c r="J220" s="177">
        <f t="shared" si="60"/>
        <v>0</v>
      </c>
      <c r="K220" s="173" t="s">
        <v>19</v>
      </c>
      <c r="L220" s="37"/>
      <c r="M220" s="178" t="s">
        <v>19</v>
      </c>
      <c r="N220" s="179" t="s">
        <v>40</v>
      </c>
      <c r="O220" s="62"/>
      <c r="P220" s="180">
        <f t="shared" si="61"/>
        <v>0</v>
      </c>
      <c r="Q220" s="180">
        <v>1E-05</v>
      </c>
      <c r="R220" s="180">
        <f t="shared" si="62"/>
        <v>0.0009864000000000001</v>
      </c>
      <c r="S220" s="180">
        <v>0</v>
      </c>
      <c r="T220" s="181">
        <f t="shared" si="63"/>
        <v>0</v>
      </c>
      <c r="U220" s="32"/>
      <c r="V220" s="32"/>
      <c r="W220" s="32"/>
      <c r="X220" s="32"/>
      <c r="Y220" s="32"/>
      <c r="Z220" s="32"/>
      <c r="AA220" s="32"/>
      <c r="AB220" s="32"/>
      <c r="AC220" s="32"/>
      <c r="AD220" s="32"/>
      <c r="AE220" s="32"/>
      <c r="AR220" s="182" t="s">
        <v>208</v>
      </c>
      <c r="AT220" s="182" t="s">
        <v>144</v>
      </c>
      <c r="AU220" s="182" t="s">
        <v>79</v>
      </c>
      <c r="AY220" s="15" t="s">
        <v>141</v>
      </c>
      <c r="BE220" s="183">
        <f t="shared" si="64"/>
        <v>0</v>
      </c>
      <c r="BF220" s="183">
        <f t="shared" si="65"/>
        <v>0</v>
      </c>
      <c r="BG220" s="183">
        <f t="shared" si="66"/>
        <v>0</v>
      </c>
      <c r="BH220" s="183">
        <f t="shared" si="67"/>
        <v>0</v>
      </c>
      <c r="BI220" s="183">
        <f t="shared" si="68"/>
        <v>0</v>
      </c>
      <c r="BJ220" s="15" t="s">
        <v>77</v>
      </c>
      <c r="BK220" s="183">
        <f t="shared" si="69"/>
        <v>0</v>
      </c>
      <c r="BL220" s="15" t="s">
        <v>208</v>
      </c>
      <c r="BM220" s="182" t="s">
        <v>560</v>
      </c>
    </row>
    <row r="221" spans="1:65" s="2" customFormat="1" ht="16.5" customHeight="1">
      <c r="A221" s="32"/>
      <c r="B221" s="33"/>
      <c r="C221" s="171" t="s">
        <v>561</v>
      </c>
      <c r="D221" s="171" t="s">
        <v>144</v>
      </c>
      <c r="E221" s="172" t="s">
        <v>562</v>
      </c>
      <c r="F221" s="173" t="s">
        <v>563</v>
      </c>
      <c r="G221" s="174" t="s">
        <v>147</v>
      </c>
      <c r="H221" s="175">
        <v>242.68</v>
      </c>
      <c r="I221" s="176"/>
      <c r="J221" s="177">
        <f t="shared" si="60"/>
        <v>0</v>
      </c>
      <c r="K221" s="173" t="s">
        <v>19</v>
      </c>
      <c r="L221" s="37"/>
      <c r="M221" s="178" t="s">
        <v>19</v>
      </c>
      <c r="N221" s="179" t="s">
        <v>40</v>
      </c>
      <c r="O221" s="62"/>
      <c r="P221" s="180">
        <f t="shared" si="61"/>
        <v>0</v>
      </c>
      <c r="Q221" s="180">
        <v>0</v>
      </c>
      <c r="R221" s="180">
        <f t="shared" si="62"/>
        <v>0</v>
      </c>
      <c r="S221" s="180">
        <v>0</v>
      </c>
      <c r="T221" s="181">
        <f t="shared" si="63"/>
        <v>0</v>
      </c>
      <c r="U221" s="32"/>
      <c r="V221" s="32"/>
      <c r="W221" s="32"/>
      <c r="X221" s="32"/>
      <c r="Y221" s="32"/>
      <c r="Z221" s="32"/>
      <c r="AA221" s="32"/>
      <c r="AB221" s="32"/>
      <c r="AC221" s="32"/>
      <c r="AD221" s="32"/>
      <c r="AE221" s="32"/>
      <c r="AR221" s="182" t="s">
        <v>208</v>
      </c>
      <c r="AT221" s="182" t="s">
        <v>144</v>
      </c>
      <c r="AU221" s="182" t="s">
        <v>79</v>
      </c>
      <c r="AY221" s="15" t="s">
        <v>141</v>
      </c>
      <c r="BE221" s="183">
        <f t="shared" si="64"/>
        <v>0</v>
      </c>
      <c r="BF221" s="183">
        <f t="shared" si="65"/>
        <v>0</v>
      </c>
      <c r="BG221" s="183">
        <f t="shared" si="66"/>
        <v>0</v>
      </c>
      <c r="BH221" s="183">
        <f t="shared" si="67"/>
        <v>0</v>
      </c>
      <c r="BI221" s="183">
        <f t="shared" si="68"/>
        <v>0</v>
      </c>
      <c r="BJ221" s="15" t="s">
        <v>77</v>
      </c>
      <c r="BK221" s="183">
        <f t="shared" si="69"/>
        <v>0</v>
      </c>
      <c r="BL221" s="15" t="s">
        <v>208</v>
      </c>
      <c r="BM221" s="182" t="s">
        <v>564</v>
      </c>
    </row>
    <row r="222" spans="1:65" s="2" customFormat="1" ht="16.5" customHeight="1">
      <c r="A222" s="32"/>
      <c r="B222" s="33"/>
      <c r="C222" s="189" t="s">
        <v>565</v>
      </c>
      <c r="D222" s="189" t="s">
        <v>429</v>
      </c>
      <c r="E222" s="190" t="s">
        <v>566</v>
      </c>
      <c r="F222" s="191" t="s">
        <v>567</v>
      </c>
      <c r="G222" s="192" t="s">
        <v>147</v>
      </c>
      <c r="H222" s="193">
        <v>254.814</v>
      </c>
      <c r="I222" s="194"/>
      <c r="J222" s="195">
        <f t="shared" si="60"/>
        <v>0</v>
      </c>
      <c r="K222" s="191" t="s">
        <v>19</v>
      </c>
      <c r="L222" s="196"/>
      <c r="M222" s="197" t="s">
        <v>19</v>
      </c>
      <c r="N222" s="198" t="s">
        <v>40</v>
      </c>
      <c r="O222" s="62"/>
      <c r="P222" s="180">
        <f t="shared" si="61"/>
        <v>0</v>
      </c>
      <c r="Q222" s="180">
        <v>1E-05</v>
      </c>
      <c r="R222" s="180">
        <f t="shared" si="62"/>
        <v>0.00254814</v>
      </c>
      <c r="S222" s="180">
        <v>0</v>
      </c>
      <c r="T222" s="181">
        <f t="shared" si="63"/>
        <v>0</v>
      </c>
      <c r="U222" s="32"/>
      <c r="V222" s="32"/>
      <c r="W222" s="32"/>
      <c r="X222" s="32"/>
      <c r="Y222" s="32"/>
      <c r="Z222" s="32"/>
      <c r="AA222" s="32"/>
      <c r="AB222" s="32"/>
      <c r="AC222" s="32"/>
      <c r="AD222" s="32"/>
      <c r="AE222" s="32"/>
      <c r="AR222" s="182" t="s">
        <v>272</v>
      </c>
      <c r="AT222" s="182" t="s">
        <v>429</v>
      </c>
      <c r="AU222" s="182" t="s">
        <v>79</v>
      </c>
      <c r="AY222" s="15" t="s">
        <v>141</v>
      </c>
      <c r="BE222" s="183">
        <f t="shared" si="64"/>
        <v>0</v>
      </c>
      <c r="BF222" s="183">
        <f t="shared" si="65"/>
        <v>0</v>
      </c>
      <c r="BG222" s="183">
        <f t="shared" si="66"/>
        <v>0</v>
      </c>
      <c r="BH222" s="183">
        <f t="shared" si="67"/>
        <v>0</v>
      </c>
      <c r="BI222" s="183">
        <f t="shared" si="68"/>
        <v>0</v>
      </c>
      <c r="BJ222" s="15" t="s">
        <v>77</v>
      </c>
      <c r="BK222" s="183">
        <f t="shared" si="69"/>
        <v>0</v>
      </c>
      <c r="BL222" s="15" t="s">
        <v>208</v>
      </c>
      <c r="BM222" s="182" t="s">
        <v>568</v>
      </c>
    </row>
    <row r="223" spans="1:65" s="2" customFormat="1" ht="16.5" customHeight="1">
      <c r="A223" s="32"/>
      <c r="B223" s="33"/>
      <c r="C223" s="171" t="s">
        <v>569</v>
      </c>
      <c r="D223" s="171" t="s">
        <v>144</v>
      </c>
      <c r="E223" s="172" t="s">
        <v>570</v>
      </c>
      <c r="F223" s="173" t="s">
        <v>571</v>
      </c>
      <c r="G223" s="174" t="s">
        <v>147</v>
      </c>
      <c r="H223" s="175">
        <v>514.31</v>
      </c>
      <c r="I223" s="176"/>
      <c r="J223" s="177">
        <f t="shared" si="60"/>
        <v>0</v>
      </c>
      <c r="K223" s="173" t="s">
        <v>19</v>
      </c>
      <c r="L223" s="37"/>
      <c r="M223" s="178" t="s">
        <v>19</v>
      </c>
      <c r="N223" s="179" t="s">
        <v>40</v>
      </c>
      <c r="O223" s="62"/>
      <c r="P223" s="180">
        <f t="shared" si="61"/>
        <v>0</v>
      </c>
      <c r="Q223" s="180">
        <v>0.00019</v>
      </c>
      <c r="R223" s="180">
        <f t="shared" si="62"/>
        <v>0.0977189</v>
      </c>
      <c r="S223" s="180">
        <v>0</v>
      </c>
      <c r="T223" s="181">
        <f t="shared" si="63"/>
        <v>0</v>
      </c>
      <c r="U223" s="32"/>
      <c r="V223" s="32"/>
      <c r="W223" s="32"/>
      <c r="X223" s="32"/>
      <c r="Y223" s="32"/>
      <c r="Z223" s="32"/>
      <c r="AA223" s="32"/>
      <c r="AB223" s="32"/>
      <c r="AC223" s="32"/>
      <c r="AD223" s="32"/>
      <c r="AE223" s="32"/>
      <c r="AR223" s="182" t="s">
        <v>208</v>
      </c>
      <c r="AT223" s="182" t="s">
        <v>144</v>
      </c>
      <c r="AU223" s="182" t="s">
        <v>79</v>
      </c>
      <c r="AY223" s="15" t="s">
        <v>141</v>
      </c>
      <c r="BE223" s="183">
        <f t="shared" si="64"/>
        <v>0</v>
      </c>
      <c r="BF223" s="183">
        <f t="shared" si="65"/>
        <v>0</v>
      </c>
      <c r="BG223" s="183">
        <f t="shared" si="66"/>
        <v>0</v>
      </c>
      <c r="BH223" s="183">
        <f t="shared" si="67"/>
        <v>0</v>
      </c>
      <c r="BI223" s="183">
        <f t="shared" si="68"/>
        <v>0</v>
      </c>
      <c r="BJ223" s="15" t="s">
        <v>77</v>
      </c>
      <c r="BK223" s="183">
        <f t="shared" si="69"/>
        <v>0</v>
      </c>
      <c r="BL223" s="15" t="s">
        <v>208</v>
      </c>
      <c r="BM223" s="182" t="s">
        <v>572</v>
      </c>
    </row>
    <row r="224" spans="1:65" s="2" customFormat="1" ht="16.5" customHeight="1">
      <c r="A224" s="32"/>
      <c r="B224" s="33"/>
      <c r="C224" s="171" t="s">
        <v>573</v>
      </c>
      <c r="D224" s="171" t="s">
        <v>144</v>
      </c>
      <c r="E224" s="172" t="s">
        <v>574</v>
      </c>
      <c r="F224" s="173" t="s">
        <v>575</v>
      </c>
      <c r="G224" s="174" t="s">
        <v>147</v>
      </c>
      <c r="H224" s="175">
        <v>242.68</v>
      </c>
      <c r="I224" s="176"/>
      <c r="J224" s="177">
        <f t="shared" si="60"/>
        <v>0</v>
      </c>
      <c r="K224" s="173" t="s">
        <v>19</v>
      </c>
      <c r="L224" s="37"/>
      <c r="M224" s="178" t="s">
        <v>19</v>
      </c>
      <c r="N224" s="179" t="s">
        <v>40</v>
      </c>
      <c r="O224" s="62"/>
      <c r="P224" s="180">
        <f t="shared" si="61"/>
        <v>0</v>
      </c>
      <c r="Q224" s="180">
        <v>1E-05</v>
      </c>
      <c r="R224" s="180">
        <f t="shared" si="62"/>
        <v>0.0024268000000000002</v>
      </c>
      <c r="S224" s="180">
        <v>0</v>
      </c>
      <c r="T224" s="181">
        <f t="shared" si="63"/>
        <v>0</v>
      </c>
      <c r="U224" s="32"/>
      <c r="V224" s="32"/>
      <c r="W224" s="32"/>
      <c r="X224" s="32"/>
      <c r="Y224" s="32"/>
      <c r="Z224" s="32"/>
      <c r="AA224" s="32"/>
      <c r="AB224" s="32"/>
      <c r="AC224" s="32"/>
      <c r="AD224" s="32"/>
      <c r="AE224" s="32"/>
      <c r="AR224" s="182" t="s">
        <v>208</v>
      </c>
      <c r="AT224" s="182" t="s">
        <v>144</v>
      </c>
      <c r="AU224" s="182" t="s">
        <v>79</v>
      </c>
      <c r="AY224" s="15" t="s">
        <v>141</v>
      </c>
      <c r="BE224" s="183">
        <f t="shared" si="64"/>
        <v>0</v>
      </c>
      <c r="BF224" s="183">
        <f t="shared" si="65"/>
        <v>0</v>
      </c>
      <c r="BG224" s="183">
        <f t="shared" si="66"/>
        <v>0</v>
      </c>
      <c r="BH224" s="183">
        <f t="shared" si="67"/>
        <v>0</v>
      </c>
      <c r="BI224" s="183">
        <f t="shared" si="68"/>
        <v>0</v>
      </c>
      <c r="BJ224" s="15" t="s">
        <v>77</v>
      </c>
      <c r="BK224" s="183">
        <f t="shared" si="69"/>
        <v>0</v>
      </c>
      <c r="BL224" s="15" t="s">
        <v>208</v>
      </c>
      <c r="BM224" s="182" t="s">
        <v>576</v>
      </c>
    </row>
    <row r="225" spans="1:65" s="2" customFormat="1" ht="24.2" customHeight="1">
      <c r="A225" s="32"/>
      <c r="B225" s="33"/>
      <c r="C225" s="171" t="s">
        <v>577</v>
      </c>
      <c r="D225" s="171" t="s">
        <v>144</v>
      </c>
      <c r="E225" s="172" t="s">
        <v>578</v>
      </c>
      <c r="F225" s="173" t="s">
        <v>579</v>
      </c>
      <c r="G225" s="174" t="s">
        <v>147</v>
      </c>
      <c r="H225" s="175">
        <v>514.31</v>
      </c>
      <c r="I225" s="176"/>
      <c r="J225" s="177">
        <f t="shared" si="60"/>
        <v>0</v>
      </c>
      <c r="K225" s="173" t="s">
        <v>19</v>
      </c>
      <c r="L225" s="37"/>
      <c r="M225" s="178" t="s">
        <v>19</v>
      </c>
      <c r="N225" s="179" t="s">
        <v>40</v>
      </c>
      <c r="O225" s="62"/>
      <c r="P225" s="180">
        <f t="shared" si="61"/>
        <v>0</v>
      </c>
      <c r="Q225" s="180">
        <v>0.00026</v>
      </c>
      <c r="R225" s="180">
        <f t="shared" si="62"/>
        <v>0.13372059999999997</v>
      </c>
      <c r="S225" s="180">
        <v>0</v>
      </c>
      <c r="T225" s="181">
        <f t="shared" si="63"/>
        <v>0</v>
      </c>
      <c r="U225" s="32"/>
      <c r="V225" s="32"/>
      <c r="W225" s="32"/>
      <c r="X225" s="32"/>
      <c r="Y225" s="32"/>
      <c r="Z225" s="32"/>
      <c r="AA225" s="32"/>
      <c r="AB225" s="32"/>
      <c r="AC225" s="32"/>
      <c r="AD225" s="32"/>
      <c r="AE225" s="32"/>
      <c r="AR225" s="182" t="s">
        <v>208</v>
      </c>
      <c r="AT225" s="182" t="s">
        <v>144</v>
      </c>
      <c r="AU225" s="182" t="s">
        <v>79</v>
      </c>
      <c r="AY225" s="15" t="s">
        <v>141</v>
      </c>
      <c r="BE225" s="183">
        <f t="shared" si="64"/>
        <v>0</v>
      </c>
      <c r="BF225" s="183">
        <f t="shared" si="65"/>
        <v>0</v>
      </c>
      <c r="BG225" s="183">
        <f t="shared" si="66"/>
        <v>0</v>
      </c>
      <c r="BH225" s="183">
        <f t="shared" si="67"/>
        <v>0</v>
      </c>
      <c r="BI225" s="183">
        <f t="shared" si="68"/>
        <v>0</v>
      </c>
      <c r="BJ225" s="15" t="s">
        <v>77</v>
      </c>
      <c r="BK225" s="183">
        <f t="shared" si="69"/>
        <v>0</v>
      </c>
      <c r="BL225" s="15" t="s">
        <v>208</v>
      </c>
      <c r="BM225" s="182" t="s">
        <v>580</v>
      </c>
    </row>
    <row r="226" spans="2:63" s="12" customFormat="1" ht="25.9" customHeight="1">
      <c r="B226" s="155"/>
      <c r="C226" s="156"/>
      <c r="D226" s="157" t="s">
        <v>68</v>
      </c>
      <c r="E226" s="158" t="s">
        <v>429</v>
      </c>
      <c r="F226" s="158" t="s">
        <v>581</v>
      </c>
      <c r="G226" s="156"/>
      <c r="H226" s="156"/>
      <c r="I226" s="159"/>
      <c r="J226" s="160">
        <f>BK226</f>
        <v>0</v>
      </c>
      <c r="K226" s="156"/>
      <c r="L226" s="161"/>
      <c r="M226" s="162"/>
      <c r="N226" s="163"/>
      <c r="O226" s="163"/>
      <c r="P226" s="164">
        <f>P227+P229</f>
        <v>0</v>
      </c>
      <c r="Q226" s="163"/>
      <c r="R226" s="164">
        <f>R227+R229</f>
        <v>0.28152</v>
      </c>
      <c r="S226" s="163"/>
      <c r="T226" s="165">
        <f>T227+T229</f>
        <v>0</v>
      </c>
      <c r="AR226" s="166" t="s">
        <v>142</v>
      </c>
      <c r="AT226" s="167" t="s">
        <v>68</v>
      </c>
      <c r="AU226" s="167" t="s">
        <v>69</v>
      </c>
      <c r="AY226" s="166" t="s">
        <v>141</v>
      </c>
      <c r="BK226" s="168">
        <f>BK227+BK229</f>
        <v>0</v>
      </c>
    </row>
    <row r="227" spans="2:63" s="12" customFormat="1" ht="22.9" customHeight="1">
      <c r="B227" s="155"/>
      <c r="C227" s="156"/>
      <c r="D227" s="157" t="s">
        <v>68</v>
      </c>
      <c r="E227" s="169" t="s">
        <v>582</v>
      </c>
      <c r="F227" s="169" t="s">
        <v>583</v>
      </c>
      <c r="G227" s="156"/>
      <c r="H227" s="156"/>
      <c r="I227" s="159"/>
      <c r="J227" s="170">
        <f>BK227</f>
        <v>0</v>
      </c>
      <c r="K227" s="156"/>
      <c r="L227" s="161"/>
      <c r="M227" s="162"/>
      <c r="N227" s="163"/>
      <c r="O227" s="163"/>
      <c r="P227" s="164">
        <f>P228</f>
        <v>0</v>
      </c>
      <c r="Q227" s="163"/>
      <c r="R227" s="164">
        <f>R228</f>
        <v>0</v>
      </c>
      <c r="S227" s="163"/>
      <c r="T227" s="165">
        <f>T228</f>
        <v>0</v>
      </c>
      <c r="AR227" s="166" t="s">
        <v>142</v>
      </c>
      <c r="AT227" s="167" t="s">
        <v>68</v>
      </c>
      <c r="AU227" s="167" t="s">
        <v>77</v>
      </c>
      <c r="AY227" s="166" t="s">
        <v>141</v>
      </c>
      <c r="BK227" s="168">
        <f>BK228</f>
        <v>0</v>
      </c>
    </row>
    <row r="228" spans="1:65" s="2" customFormat="1" ht="21.75" customHeight="1">
      <c r="A228" s="32"/>
      <c r="B228" s="33"/>
      <c r="C228" s="171" t="s">
        <v>584</v>
      </c>
      <c r="D228" s="171" t="s">
        <v>144</v>
      </c>
      <c r="E228" s="172" t="s">
        <v>585</v>
      </c>
      <c r="F228" s="173" t="s">
        <v>586</v>
      </c>
      <c r="G228" s="174" t="s">
        <v>152</v>
      </c>
      <c r="H228" s="175">
        <v>1</v>
      </c>
      <c r="I228" s="176"/>
      <c r="J228" s="177">
        <f>ROUND(I228*H228,2)</f>
        <v>0</v>
      </c>
      <c r="K228" s="173" t="s">
        <v>19</v>
      </c>
      <c r="L228" s="37"/>
      <c r="M228" s="178" t="s">
        <v>19</v>
      </c>
      <c r="N228" s="179" t="s">
        <v>40</v>
      </c>
      <c r="O228" s="62"/>
      <c r="P228" s="180">
        <f>O228*H228</f>
        <v>0</v>
      </c>
      <c r="Q228" s="180">
        <v>0</v>
      </c>
      <c r="R228" s="180">
        <f>Q228*H228</f>
        <v>0</v>
      </c>
      <c r="S228" s="180">
        <v>0</v>
      </c>
      <c r="T228" s="181">
        <f>S228*H228</f>
        <v>0</v>
      </c>
      <c r="U228" s="32"/>
      <c r="V228" s="32"/>
      <c r="W228" s="32"/>
      <c r="X228" s="32"/>
      <c r="Y228" s="32"/>
      <c r="Z228" s="32"/>
      <c r="AA228" s="32"/>
      <c r="AB228" s="32"/>
      <c r="AC228" s="32"/>
      <c r="AD228" s="32"/>
      <c r="AE228" s="32"/>
      <c r="AR228" s="182" t="s">
        <v>413</v>
      </c>
      <c r="AT228" s="182" t="s">
        <v>144</v>
      </c>
      <c r="AU228" s="182" t="s">
        <v>79</v>
      </c>
      <c r="AY228" s="15" t="s">
        <v>141</v>
      </c>
      <c r="BE228" s="183">
        <f>IF(N228="základní",J228,0)</f>
        <v>0</v>
      </c>
      <c r="BF228" s="183">
        <f>IF(N228="snížená",J228,0)</f>
        <v>0</v>
      </c>
      <c r="BG228" s="183">
        <f>IF(N228="zákl. přenesená",J228,0)</f>
        <v>0</v>
      </c>
      <c r="BH228" s="183">
        <f>IF(N228="sníž. přenesená",J228,0)</f>
        <v>0</v>
      </c>
      <c r="BI228" s="183">
        <f>IF(N228="nulová",J228,0)</f>
        <v>0</v>
      </c>
      <c r="BJ228" s="15" t="s">
        <v>77</v>
      </c>
      <c r="BK228" s="183">
        <f>ROUND(I228*H228,2)</f>
        <v>0</v>
      </c>
      <c r="BL228" s="15" t="s">
        <v>413</v>
      </c>
      <c r="BM228" s="182" t="s">
        <v>587</v>
      </c>
    </row>
    <row r="229" spans="2:63" s="12" customFormat="1" ht="22.9" customHeight="1">
      <c r="B229" s="155"/>
      <c r="C229" s="156"/>
      <c r="D229" s="157" t="s">
        <v>68</v>
      </c>
      <c r="E229" s="169" t="s">
        <v>588</v>
      </c>
      <c r="F229" s="169" t="s">
        <v>589</v>
      </c>
      <c r="G229" s="156"/>
      <c r="H229" s="156"/>
      <c r="I229" s="159"/>
      <c r="J229" s="170">
        <f>BK229</f>
        <v>0</v>
      </c>
      <c r="K229" s="156"/>
      <c r="L229" s="161"/>
      <c r="M229" s="162"/>
      <c r="N229" s="163"/>
      <c r="O229" s="163"/>
      <c r="P229" s="164">
        <f>P230</f>
        <v>0</v>
      </c>
      <c r="Q229" s="163"/>
      <c r="R229" s="164">
        <f>R230</f>
        <v>0.28152</v>
      </c>
      <c r="S229" s="163"/>
      <c r="T229" s="165">
        <f>T230</f>
        <v>0</v>
      </c>
      <c r="AR229" s="166" t="s">
        <v>142</v>
      </c>
      <c r="AT229" s="167" t="s">
        <v>68</v>
      </c>
      <c r="AU229" s="167" t="s">
        <v>77</v>
      </c>
      <c r="AY229" s="166" t="s">
        <v>141</v>
      </c>
      <c r="BK229" s="168">
        <f>BK230</f>
        <v>0</v>
      </c>
    </row>
    <row r="230" spans="1:65" s="2" customFormat="1" ht="24.2" customHeight="1">
      <c r="A230" s="32"/>
      <c r="B230" s="33"/>
      <c r="C230" s="171" t="s">
        <v>590</v>
      </c>
      <c r="D230" s="171" t="s">
        <v>144</v>
      </c>
      <c r="E230" s="172" t="s">
        <v>189</v>
      </c>
      <c r="F230" s="173" t="s">
        <v>190</v>
      </c>
      <c r="G230" s="174" t="s">
        <v>191</v>
      </c>
      <c r="H230" s="175">
        <v>12</v>
      </c>
      <c r="I230" s="176"/>
      <c r="J230" s="177">
        <f>ROUND(I230*H230,2)</f>
        <v>0</v>
      </c>
      <c r="K230" s="173" t="s">
        <v>19</v>
      </c>
      <c r="L230" s="37"/>
      <c r="M230" s="178" t="s">
        <v>19</v>
      </c>
      <c r="N230" s="179" t="s">
        <v>40</v>
      </c>
      <c r="O230" s="62"/>
      <c r="P230" s="180">
        <f>O230*H230</f>
        <v>0</v>
      </c>
      <c r="Q230" s="180">
        <v>0.02346</v>
      </c>
      <c r="R230" s="180">
        <f>Q230*H230</f>
        <v>0.28152</v>
      </c>
      <c r="S230" s="180">
        <v>0</v>
      </c>
      <c r="T230" s="181">
        <f>S230*H230</f>
        <v>0</v>
      </c>
      <c r="U230" s="32"/>
      <c r="V230" s="32"/>
      <c r="W230" s="32"/>
      <c r="X230" s="32"/>
      <c r="Y230" s="32"/>
      <c r="Z230" s="32"/>
      <c r="AA230" s="32"/>
      <c r="AB230" s="32"/>
      <c r="AC230" s="32"/>
      <c r="AD230" s="32"/>
      <c r="AE230" s="32"/>
      <c r="AR230" s="182" t="s">
        <v>413</v>
      </c>
      <c r="AT230" s="182" t="s">
        <v>144</v>
      </c>
      <c r="AU230" s="182" t="s">
        <v>79</v>
      </c>
      <c r="AY230" s="15" t="s">
        <v>141</v>
      </c>
      <c r="BE230" s="183">
        <f>IF(N230="základní",J230,0)</f>
        <v>0</v>
      </c>
      <c r="BF230" s="183">
        <f>IF(N230="snížená",J230,0)</f>
        <v>0</v>
      </c>
      <c r="BG230" s="183">
        <f>IF(N230="zákl. přenesená",J230,0)</f>
        <v>0</v>
      </c>
      <c r="BH230" s="183">
        <f>IF(N230="sníž. přenesená",J230,0)</f>
        <v>0</v>
      </c>
      <c r="BI230" s="183">
        <f>IF(N230="nulová",J230,0)</f>
        <v>0</v>
      </c>
      <c r="BJ230" s="15" t="s">
        <v>77</v>
      </c>
      <c r="BK230" s="183">
        <f>ROUND(I230*H230,2)</f>
        <v>0</v>
      </c>
      <c r="BL230" s="15" t="s">
        <v>413</v>
      </c>
      <c r="BM230" s="182" t="s">
        <v>591</v>
      </c>
    </row>
    <row r="231" spans="2:63" s="12" customFormat="1" ht="25.9" customHeight="1">
      <c r="B231" s="155"/>
      <c r="C231" s="156"/>
      <c r="D231" s="157" t="s">
        <v>68</v>
      </c>
      <c r="E231" s="158" t="s">
        <v>592</v>
      </c>
      <c r="F231" s="158" t="s">
        <v>593</v>
      </c>
      <c r="G231" s="156"/>
      <c r="H231" s="156"/>
      <c r="I231" s="159"/>
      <c r="J231" s="160">
        <f>BK231</f>
        <v>0</v>
      </c>
      <c r="K231" s="156"/>
      <c r="L231" s="161"/>
      <c r="M231" s="162"/>
      <c r="N231" s="163"/>
      <c r="O231" s="163"/>
      <c r="P231" s="164">
        <f>SUM(P232:P237)</f>
        <v>0</v>
      </c>
      <c r="Q231" s="163"/>
      <c r="R231" s="164">
        <f>SUM(R232:R237)</f>
        <v>0</v>
      </c>
      <c r="S231" s="163"/>
      <c r="T231" s="165">
        <f>SUM(T232:T237)</f>
        <v>0</v>
      </c>
      <c r="AR231" s="166" t="s">
        <v>148</v>
      </c>
      <c r="AT231" s="167" t="s">
        <v>68</v>
      </c>
      <c r="AU231" s="167" t="s">
        <v>69</v>
      </c>
      <c r="AY231" s="166" t="s">
        <v>141</v>
      </c>
      <c r="BK231" s="168">
        <f>SUM(BK232:BK237)</f>
        <v>0</v>
      </c>
    </row>
    <row r="232" spans="1:65" s="2" customFormat="1" ht="16.5" customHeight="1">
      <c r="A232" s="32"/>
      <c r="B232" s="33"/>
      <c r="C232" s="171" t="s">
        <v>594</v>
      </c>
      <c r="D232" s="171" t="s">
        <v>144</v>
      </c>
      <c r="E232" s="172" t="s">
        <v>595</v>
      </c>
      <c r="F232" s="173" t="s">
        <v>596</v>
      </c>
      <c r="G232" s="174" t="s">
        <v>597</v>
      </c>
      <c r="H232" s="175">
        <v>32</v>
      </c>
      <c r="I232" s="176"/>
      <c r="J232" s="177">
        <f aca="true" t="shared" si="70" ref="J232:J237">ROUND(I232*H232,2)</f>
        <v>0</v>
      </c>
      <c r="K232" s="173" t="s">
        <v>19</v>
      </c>
      <c r="L232" s="37"/>
      <c r="M232" s="178" t="s">
        <v>19</v>
      </c>
      <c r="N232" s="179" t="s">
        <v>40</v>
      </c>
      <c r="O232" s="62"/>
      <c r="P232" s="180">
        <f aca="true" t="shared" si="71" ref="P232:P237">O232*H232</f>
        <v>0</v>
      </c>
      <c r="Q232" s="180">
        <v>0</v>
      </c>
      <c r="R232" s="180">
        <f aca="true" t="shared" si="72" ref="R232:R237">Q232*H232</f>
        <v>0</v>
      </c>
      <c r="S232" s="180">
        <v>0</v>
      </c>
      <c r="T232" s="181">
        <f aca="true" t="shared" si="73" ref="T232:T237">S232*H232</f>
        <v>0</v>
      </c>
      <c r="U232" s="32"/>
      <c r="V232" s="32"/>
      <c r="W232" s="32"/>
      <c r="X232" s="32"/>
      <c r="Y232" s="32"/>
      <c r="Z232" s="32"/>
      <c r="AA232" s="32"/>
      <c r="AB232" s="32"/>
      <c r="AC232" s="32"/>
      <c r="AD232" s="32"/>
      <c r="AE232" s="32"/>
      <c r="AR232" s="182" t="s">
        <v>598</v>
      </c>
      <c r="AT232" s="182" t="s">
        <v>144</v>
      </c>
      <c r="AU232" s="182" t="s">
        <v>77</v>
      </c>
      <c r="AY232" s="15" t="s">
        <v>141</v>
      </c>
      <c r="BE232" s="183">
        <f aca="true" t="shared" si="74" ref="BE232:BE237">IF(N232="základní",J232,0)</f>
        <v>0</v>
      </c>
      <c r="BF232" s="183">
        <f aca="true" t="shared" si="75" ref="BF232:BF237">IF(N232="snížená",J232,0)</f>
        <v>0</v>
      </c>
      <c r="BG232" s="183">
        <f aca="true" t="shared" si="76" ref="BG232:BG237">IF(N232="zákl. přenesená",J232,0)</f>
        <v>0</v>
      </c>
      <c r="BH232" s="183">
        <f aca="true" t="shared" si="77" ref="BH232:BH237">IF(N232="sníž. přenesená",J232,0)</f>
        <v>0</v>
      </c>
      <c r="BI232" s="183">
        <f aca="true" t="shared" si="78" ref="BI232:BI237">IF(N232="nulová",J232,0)</f>
        <v>0</v>
      </c>
      <c r="BJ232" s="15" t="s">
        <v>77</v>
      </c>
      <c r="BK232" s="183">
        <f aca="true" t="shared" si="79" ref="BK232:BK237">ROUND(I232*H232,2)</f>
        <v>0</v>
      </c>
      <c r="BL232" s="15" t="s">
        <v>598</v>
      </c>
      <c r="BM232" s="182" t="s">
        <v>599</v>
      </c>
    </row>
    <row r="233" spans="1:65" s="2" customFormat="1" ht="16.5" customHeight="1">
      <c r="A233" s="32"/>
      <c r="B233" s="33"/>
      <c r="C233" s="171" t="s">
        <v>600</v>
      </c>
      <c r="D233" s="171" t="s">
        <v>144</v>
      </c>
      <c r="E233" s="172" t="s">
        <v>601</v>
      </c>
      <c r="F233" s="173" t="s">
        <v>602</v>
      </c>
      <c r="G233" s="174" t="s">
        <v>597</v>
      </c>
      <c r="H233" s="175">
        <v>32</v>
      </c>
      <c r="I233" s="176"/>
      <c r="J233" s="177">
        <f t="shared" si="70"/>
        <v>0</v>
      </c>
      <c r="K233" s="173" t="s">
        <v>19</v>
      </c>
      <c r="L233" s="37"/>
      <c r="M233" s="178" t="s">
        <v>19</v>
      </c>
      <c r="N233" s="179" t="s">
        <v>40</v>
      </c>
      <c r="O233" s="62"/>
      <c r="P233" s="180">
        <f t="shared" si="71"/>
        <v>0</v>
      </c>
      <c r="Q233" s="180">
        <v>0</v>
      </c>
      <c r="R233" s="180">
        <f t="shared" si="72"/>
        <v>0</v>
      </c>
      <c r="S233" s="180">
        <v>0</v>
      </c>
      <c r="T233" s="181">
        <f t="shared" si="73"/>
        <v>0</v>
      </c>
      <c r="U233" s="32"/>
      <c r="V233" s="32"/>
      <c r="W233" s="32"/>
      <c r="X233" s="32"/>
      <c r="Y233" s="32"/>
      <c r="Z233" s="32"/>
      <c r="AA233" s="32"/>
      <c r="AB233" s="32"/>
      <c r="AC233" s="32"/>
      <c r="AD233" s="32"/>
      <c r="AE233" s="32"/>
      <c r="AR233" s="182" t="s">
        <v>598</v>
      </c>
      <c r="AT233" s="182" t="s">
        <v>144</v>
      </c>
      <c r="AU233" s="182" t="s">
        <v>77</v>
      </c>
      <c r="AY233" s="15" t="s">
        <v>141</v>
      </c>
      <c r="BE233" s="183">
        <f t="shared" si="74"/>
        <v>0</v>
      </c>
      <c r="BF233" s="183">
        <f t="shared" si="75"/>
        <v>0</v>
      </c>
      <c r="BG233" s="183">
        <f t="shared" si="76"/>
        <v>0</v>
      </c>
      <c r="BH233" s="183">
        <f t="shared" si="77"/>
        <v>0</v>
      </c>
      <c r="BI233" s="183">
        <f t="shared" si="78"/>
        <v>0</v>
      </c>
      <c r="BJ233" s="15" t="s">
        <v>77</v>
      </c>
      <c r="BK233" s="183">
        <f t="shared" si="79"/>
        <v>0</v>
      </c>
      <c r="BL233" s="15" t="s">
        <v>598</v>
      </c>
      <c r="BM233" s="182" t="s">
        <v>603</v>
      </c>
    </row>
    <row r="234" spans="1:65" s="2" customFormat="1" ht="16.5" customHeight="1">
      <c r="A234" s="32"/>
      <c r="B234" s="33"/>
      <c r="C234" s="171" t="s">
        <v>604</v>
      </c>
      <c r="D234" s="171" t="s">
        <v>144</v>
      </c>
      <c r="E234" s="172" t="s">
        <v>605</v>
      </c>
      <c r="F234" s="173" t="s">
        <v>606</v>
      </c>
      <c r="G234" s="174" t="s">
        <v>597</v>
      </c>
      <c r="H234" s="175">
        <v>32</v>
      </c>
      <c r="I234" s="176"/>
      <c r="J234" s="177">
        <f t="shared" si="70"/>
        <v>0</v>
      </c>
      <c r="K234" s="173" t="s">
        <v>19</v>
      </c>
      <c r="L234" s="37"/>
      <c r="M234" s="178" t="s">
        <v>19</v>
      </c>
      <c r="N234" s="179" t="s">
        <v>40</v>
      </c>
      <c r="O234" s="62"/>
      <c r="P234" s="180">
        <f t="shared" si="71"/>
        <v>0</v>
      </c>
      <c r="Q234" s="180">
        <v>0</v>
      </c>
      <c r="R234" s="180">
        <f t="shared" si="72"/>
        <v>0</v>
      </c>
      <c r="S234" s="180">
        <v>0</v>
      </c>
      <c r="T234" s="181">
        <f t="shared" si="73"/>
        <v>0</v>
      </c>
      <c r="U234" s="32"/>
      <c r="V234" s="32"/>
      <c r="W234" s="32"/>
      <c r="X234" s="32"/>
      <c r="Y234" s="32"/>
      <c r="Z234" s="32"/>
      <c r="AA234" s="32"/>
      <c r="AB234" s="32"/>
      <c r="AC234" s="32"/>
      <c r="AD234" s="32"/>
      <c r="AE234" s="32"/>
      <c r="AR234" s="182" t="s">
        <v>598</v>
      </c>
      <c r="AT234" s="182" t="s">
        <v>144</v>
      </c>
      <c r="AU234" s="182" t="s">
        <v>77</v>
      </c>
      <c r="AY234" s="15" t="s">
        <v>141</v>
      </c>
      <c r="BE234" s="183">
        <f t="shared" si="74"/>
        <v>0</v>
      </c>
      <c r="BF234" s="183">
        <f t="shared" si="75"/>
        <v>0</v>
      </c>
      <c r="BG234" s="183">
        <f t="shared" si="76"/>
        <v>0</v>
      </c>
      <c r="BH234" s="183">
        <f t="shared" si="77"/>
        <v>0</v>
      </c>
      <c r="BI234" s="183">
        <f t="shared" si="78"/>
        <v>0</v>
      </c>
      <c r="BJ234" s="15" t="s">
        <v>77</v>
      </c>
      <c r="BK234" s="183">
        <f t="shared" si="79"/>
        <v>0</v>
      </c>
      <c r="BL234" s="15" t="s">
        <v>598</v>
      </c>
      <c r="BM234" s="182" t="s">
        <v>607</v>
      </c>
    </row>
    <row r="235" spans="1:65" s="2" customFormat="1" ht="16.5" customHeight="1">
      <c r="A235" s="32"/>
      <c r="B235" s="33"/>
      <c r="C235" s="171" t="s">
        <v>608</v>
      </c>
      <c r="D235" s="171" t="s">
        <v>144</v>
      </c>
      <c r="E235" s="172" t="s">
        <v>609</v>
      </c>
      <c r="F235" s="173" t="s">
        <v>610</v>
      </c>
      <c r="G235" s="174" t="s">
        <v>597</v>
      </c>
      <c r="H235" s="175">
        <v>32</v>
      </c>
      <c r="I235" s="176"/>
      <c r="J235" s="177">
        <f t="shared" si="70"/>
        <v>0</v>
      </c>
      <c r="K235" s="173" t="s">
        <v>19</v>
      </c>
      <c r="L235" s="37"/>
      <c r="M235" s="178" t="s">
        <v>19</v>
      </c>
      <c r="N235" s="179" t="s">
        <v>40</v>
      </c>
      <c r="O235" s="62"/>
      <c r="P235" s="180">
        <f t="shared" si="71"/>
        <v>0</v>
      </c>
      <c r="Q235" s="180">
        <v>0</v>
      </c>
      <c r="R235" s="180">
        <f t="shared" si="72"/>
        <v>0</v>
      </c>
      <c r="S235" s="180">
        <v>0</v>
      </c>
      <c r="T235" s="181">
        <f t="shared" si="73"/>
        <v>0</v>
      </c>
      <c r="U235" s="32"/>
      <c r="V235" s="32"/>
      <c r="W235" s="32"/>
      <c r="X235" s="32"/>
      <c r="Y235" s="32"/>
      <c r="Z235" s="32"/>
      <c r="AA235" s="32"/>
      <c r="AB235" s="32"/>
      <c r="AC235" s="32"/>
      <c r="AD235" s="32"/>
      <c r="AE235" s="32"/>
      <c r="AR235" s="182" t="s">
        <v>611</v>
      </c>
      <c r="AT235" s="182" t="s">
        <v>144</v>
      </c>
      <c r="AU235" s="182" t="s">
        <v>77</v>
      </c>
      <c r="AY235" s="15" t="s">
        <v>141</v>
      </c>
      <c r="BE235" s="183">
        <f t="shared" si="74"/>
        <v>0</v>
      </c>
      <c r="BF235" s="183">
        <f t="shared" si="75"/>
        <v>0</v>
      </c>
      <c r="BG235" s="183">
        <f t="shared" si="76"/>
        <v>0</v>
      </c>
      <c r="BH235" s="183">
        <f t="shared" si="77"/>
        <v>0</v>
      </c>
      <c r="BI235" s="183">
        <f t="shared" si="78"/>
        <v>0</v>
      </c>
      <c r="BJ235" s="15" t="s">
        <v>77</v>
      </c>
      <c r="BK235" s="183">
        <f t="shared" si="79"/>
        <v>0</v>
      </c>
      <c r="BL235" s="15" t="s">
        <v>611</v>
      </c>
      <c r="BM235" s="182" t="s">
        <v>612</v>
      </c>
    </row>
    <row r="236" spans="1:65" s="2" customFormat="1" ht="16.5" customHeight="1">
      <c r="A236" s="32"/>
      <c r="B236" s="33"/>
      <c r="C236" s="171" t="s">
        <v>613</v>
      </c>
      <c r="D236" s="171" t="s">
        <v>144</v>
      </c>
      <c r="E236" s="172" t="s">
        <v>614</v>
      </c>
      <c r="F236" s="173" t="s">
        <v>615</v>
      </c>
      <c r="G236" s="174" t="s">
        <v>597</v>
      </c>
      <c r="H236" s="175">
        <v>32</v>
      </c>
      <c r="I236" s="176"/>
      <c r="J236" s="177">
        <f t="shared" si="70"/>
        <v>0</v>
      </c>
      <c r="K236" s="173" t="s">
        <v>19</v>
      </c>
      <c r="L236" s="37"/>
      <c r="M236" s="178" t="s">
        <v>19</v>
      </c>
      <c r="N236" s="179" t="s">
        <v>40</v>
      </c>
      <c r="O236" s="62"/>
      <c r="P236" s="180">
        <f t="shared" si="71"/>
        <v>0</v>
      </c>
      <c r="Q236" s="180">
        <v>0</v>
      </c>
      <c r="R236" s="180">
        <f t="shared" si="72"/>
        <v>0</v>
      </c>
      <c r="S236" s="180">
        <v>0</v>
      </c>
      <c r="T236" s="181">
        <f t="shared" si="73"/>
        <v>0</v>
      </c>
      <c r="U236" s="32"/>
      <c r="V236" s="32"/>
      <c r="W236" s="32"/>
      <c r="X236" s="32"/>
      <c r="Y236" s="32"/>
      <c r="Z236" s="32"/>
      <c r="AA236" s="32"/>
      <c r="AB236" s="32"/>
      <c r="AC236" s="32"/>
      <c r="AD236" s="32"/>
      <c r="AE236" s="32"/>
      <c r="AR236" s="182" t="s">
        <v>598</v>
      </c>
      <c r="AT236" s="182" t="s">
        <v>144</v>
      </c>
      <c r="AU236" s="182" t="s">
        <v>77</v>
      </c>
      <c r="AY236" s="15" t="s">
        <v>141</v>
      </c>
      <c r="BE236" s="183">
        <f t="shared" si="74"/>
        <v>0</v>
      </c>
      <c r="BF236" s="183">
        <f t="shared" si="75"/>
        <v>0</v>
      </c>
      <c r="BG236" s="183">
        <f t="shared" si="76"/>
        <v>0</v>
      </c>
      <c r="BH236" s="183">
        <f t="shared" si="77"/>
        <v>0</v>
      </c>
      <c r="BI236" s="183">
        <f t="shared" si="78"/>
        <v>0</v>
      </c>
      <c r="BJ236" s="15" t="s">
        <v>77</v>
      </c>
      <c r="BK236" s="183">
        <f t="shared" si="79"/>
        <v>0</v>
      </c>
      <c r="BL236" s="15" t="s">
        <v>598</v>
      </c>
      <c r="BM236" s="182" t="s">
        <v>616</v>
      </c>
    </row>
    <row r="237" spans="1:65" s="2" customFormat="1" ht="16.5" customHeight="1">
      <c r="A237" s="32"/>
      <c r="B237" s="33"/>
      <c r="C237" s="189" t="s">
        <v>617</v>
      </c>
      <c r="D237" s="189" t="s">
        <v>429</v>
      </c>
      <c r="E237" s="190" t="s">
        <v>618</v>
      </c>
      <c r="F237" s="191" t="s">
        <v>619</v>
      </c>
      <c r="G237" s="192" t="s">
        <v>303</v>
      </c>
      <c r="H237" s="193">
        <v>1</v>
      </c>
      <c r="I237" s="194"/>
      <c r="J237" s="195">
        <f t="shared" si="70"/>
        <v>0</v>
      </c>
      <c r="K237" s="191" t="s">
        <v>19</v>
      </c>
      <c r="L237" s="196"/>
      <c r="M237" s="197" t="s">
        <v>19</v>
      </c>
      <c r="N237" s="198" t="s">
        <v>40</v>
      </c>
      <c r="O237" s="62"/>
      <c r="P237" s="180">
        <f t="shared" si="71"/>
        <v>0</v>
      </c>
      <c r="Q237" s="180">
        <v>0</v>
      </c>
      <c r="R237" s="180">
        <f t="shared" si="72"/>
        <v>0</v>
      </c>
      <c r="S237" s="180">
        <v>0</v>
      </c>
      <c r="T237" s="181">
        <f t="shared" si="73"/>
        <v>0</v>
      </c>
      <c r="U237" s="32"/>
      <c r="V237" s="32"/>
      <c r="W237" s="32"/>
      <c r="X237" s="32"/>
      <c r="Y237" s="32"/>
      <c r="Z237" s="32"/>
      <c r="AA237" s="32"/>
      <c r="AB237" s="32"/>
      <c r="AC237" s="32"/>
      <c r="AD237" s="32"/>
      <c r="AE237" s="32"/>
      <c r="AR237" s="182" t="s">
        <v>598</v>
      </c>
      <c r="AT237" s="182" t="s">
        <v>429</v>
      </c>
      <c r="AU237" s="182" t="s">
        <v>77</v>
      </c>
      <c r="AY237" s="15" t="s">
        <v>141</v>
      </c>
      <c r="BE237" s="183">
        <f t="shared" si="74"/>
        <v>0</v>
      </c>
      <c r="BF237" s="183">
        <f t="shared" si="75"/>
        <v>0</v>
      </c>
      <c r="BG237" s="183">
        <f t="shared" si="76"/>
        <v>0</v>
      </c>
      <c r="BH237" s="183">
        <f t="shared" si="77"/>
        <v>0</v>
      </c>
      <c r="BI237" s="183">
        <f t="shared" si="78"/>
        <v>0</v>
      </c>
      <c r="BJ237" s="15" t="s">
        <v>77</v>
      </c>
      <c r="BK237" s="183">
        <f t="shared" si="79"/>
        <v>0</v>
      </c>
      <c r="BL237" s="15" t="s">
        <v>598</v>
      </c>
      <c r="BM237" s="182" t="s">
        <v>620</v>
      </c>
    </row>
    <row r="238" spans="2:63" s="12" customFormat="1" ht="25.9" customHeight="1">
      <c r="B238" s="155"/>
      <c r="C238" s="156"/>
      <c r="D238" s="157" t="s">
        <v>68</v>
      </c>
      <c r="E238" s="158" t="s">
        <v>621</v>
      </c>
      <c r="F238" s="158" t="s">
        <v>622</v>
      </c>
      <c r="G238" s="156"/>
      <c r="H238" s="156"/>
      <c r="I238" s="159"/>
      <c r="J238" s="160">
        <f>BK238</f>
        <v>0</v>
      </c>
      <c r="K238" s="156"/>
      <c r="L238" s="161"/>
      <c r="M238" s="162"/>
      <c r="N238" s="163"/>
      <c r="O238" s="163"/>
      <c r="P238" s="164">
        <f>P239+P241+P246+P248+P251</f>
        <v>0</v>
      </c>
      <c r="Q238" s="163"/>
      <c r="R238" s="164">
        <f>R239+R241+R246+R248+R251</f>
        <v>0</v>
      </c>
      <c r="S238" s="163"/>
      <c r="T238" s="165">
        <f>T239+T241+T246+T248+T251</f>
        <v>0</v>
      </c>
      <c r="AR238" s="166" t="s">
        <v>161</v>
      </c>
      <c r="AT238" s="167" t="s">
        <v>68</v>
      </c>
      <c r="AU238" s="167" t="s">
        <v>69</v>
      </c>
      <c r="AY238" s="166" t="s">
        <v>141</v>
      </c>
      <c r="BK238" s="168">
        <f>BK239+BK241+BK246+BK248+BK251</f>
        <v>0</v>
      </c>
    </row>
    <row r="239" spans="2:63" s="12" customFormat="1" ht="22.9" customHeight="1">
      <c r="B239" s="155"/>
      <c r="C239" s="156"/>
      <c r="D239" s="157" t="s">
        <v>68</v>
      </c>
      <c r="E239" s="169" t="s">
        <v>623</v>
      </c>
      <c r="F239" s="169" t="s">
        <v>624</v>
      </c>
      <c r="G239" s="156"/>
      <c r="H239" s="156"/>
      <c r="I239" s="159"/>
      <c r="J239" s="170">
        <f>BK239</f>
        <v>0</v>
      </c>
      <c r="K239" s="156"/>
      <c r="L239" s="161"/>
      <c r="M239" s="162"/>
      <c r="N239" s="163"/>
      <c r="O239" s="163"/>
      <c r="P239" s="164">
        <f>P240</f>
        <v>0</v>
      </c>
      <c r="Q239" s="163"/>
      <c r="R239" s="164">
        <f>R240</f>
        <v>0</v>
      </c>
      <c r="S239" s="163"/>
      <c r="T239" s="165">
        <f>T240</f>
        <v>0</v>
      </c>
      <c r="AR239" s="166" t="s">
        <v>161</v>
      </c>
      <c r="AT239" s="167" t="s">
        <v>68</v>
      </c>
      <c r="AU239" s="167" t="s">
        <v>77</v>
      </c>
      <c r="AY239" s="166" t="s">
        <v>141</v>
      </c>
      <c r="BK239" s="168">
        <f>BK240</f>
        <v>0</v>
      </c>
    </row>
    <row r="240" spans="1:65" s="2" customFormat="1" ht="16.5" customHeight="1">
      <c r="A240" s="32"/>
      <c r="B240" s="33"/>
      <c r="C240" s="171" t="s">
        <v>625</v>
      </c>
      <c r="D240" s="171" t="s">
        <v>144</v>
      </c>
      <c r="E240" s="172" t="s">
        <v>626</v>
      </c>
      <c r="F240" s="173" t="s">
        <v>627</v>
      </c>
      <c r="G240" s="174" t="s">
        <v>303</v>
      </c>
      <c r="H240" s="175">
        <v>1</v>
      </c>
      <c r="I240" s="176"/>
      <c r="J240" s="177">
        <f>ROUND(I240*H240,2)</f>
        <v>0</v>
      </c>
      <c r="K240" s="173" t="s">
        <v>19</v>
      </c>
      <c r="L240" s="37"/>
      <c r="M240" s="178" t="s">
        <v>19</v>
      </c>
      <c r="N240" s="179" t="s">
        <v>40</v>
      </c>
      <c r="O240" s="62"/>
      <c r="P240" s="180">
        <f>O240*H240</f>
        <v>0</v>
      </c>
      <c r="Q240" s="180">
        <v>0</v>
      </c>
      <c r="R240" s="180">
        <f>Q240*H240</f>
        <v>0</v>
      </c>
      <c r="S240" s="180">
        <v>0</v>
      </c>
      <c r="T240" s="181">
        <f>S240*H240</f>
        <v>0</v>
      </c>
      <c r="U240" s="32"/>
      <c r="V240" s="32"/>
      <c r="W240" s="32"/>
      <c r="X240" s="32"/>
      <c r="Y240" s="32"/>
      <c r="Z240" s="32"/>
      <c r="AA240" s="32"/>
      <c r="AB240" s="32"/>
      <c r="AC240" s="32"/>
      <c r="AD240" s="32"/>
      <c r="AE240" s="32"/>
      <c r="AR240" s="182" t="s">
        <v>148</v>
      </c>
      <c r="AT240" s="182" t="s">
        <v>144</v>
      </c>
      <c r="AU240" s="182" t="s">
        <v>79</v>
      </c>
      <c r="AY240" s="15" t="s">
        <v>141</v>
      </c>
      <c r="BE240" s="183">
        <f>IF(N240="základní",J240,0)</f>
        <v>0</v>
      </c>
      <c r="BF240" s="183">
        <f>IF(N240="snížená",J240,0)</f>
        <v>0</v>
      </c>
      <c r="BG240" s="183">
        <f>IF(N240="zákl. přenesená",J240,0)</f>
        <v>0</v>
      </c>
      <c r="BH240" s="183">
        <f>IF(N240="sníž. přenesená",J240,0)</f>
        <v>0</v>
      </c>
      <c r="BI240" s="183">
        <f>IF(N240="nulová",J240,0)</f>
        <v>0</v>
      </c>
      <c r="BJ240" s="15" t="s">
        <v>77</v>
      </c>
      <c r="BK240" s="183">
        <f>ROUND(I240*H240,2)</f>
        <v>0</v>
      </c>
      <c r="BL240" s="15" t="s">
        <v>148</v>
      </c>
      <c r="BM240" s="182" t="s">
        <v>628</v>
      </c>
    </row>
    <row r="241" spans="2:63" s="12" customFormat="1" ht="22.9" customHeight="1">
      <c r="B241" s="155"/>
      <c r="C241" s="156"/>
      <c r="D241" s="157" t="s">
        <v>68</v>
      </c>
      <c r="E241" s="169" t="s">
        <v>629</v>
      </c>
      <c r="F241" s="169" t="s">
        <v>630</v>
      </c>
      <c r="G241" s="156"/>
      <c r="H241" s="156"/>
      <c r="I241" s="159"/>
      <c r="J241" s="170">
        <f>BK241</f>
        <v>0</v>
      </c>
      <c r="K241" s="156"/>
      <c r="L241" s="161"/>
      <c r="M241" s="162"/>
      <c r="N241" s="163"/>
      <c r="O241" s="163"/>
      <c r="P241" s="164">
        <f>SUM(P242:P245)</f>
        <v>0</v>
      </c>
      <c r="Q241" s="163"/>
      <c r="R241" s="164">
        <f>SUM(R242:R245)</f>
        <v>0</v>
      </c>
      <c r="S241" s="163"/>
      <c r="T241" s="165">
        <f>SUM(T242:T245)</f>
        <v>0</v>
      </c>
      <c r="AR241" s="166" t="s">
        <v>161</v>
      </c>
      <c r="AT241" s="167" t="s">
        <v>68</v>
      </c>
      <c r="AU241" s="167" t="s">
        <v>77</v>
      </c>
      <c r="AY241" s="166" t="s">
        <v>141</v>
      </c>
      <c r="BK241" s="168">
        <f>SUM(BK242:BK245)</f>
        <v>0</v>
      </c>
    </row>
    <row r="242" spans="1:65" s="2" customFormat="1" ht="16.5" customHeight="1">
      <c r="A242" s="32"/>
      <c r="B242" s="33"/>
      <c r="C242" s="171" t="s">
        <v>631</v>
      </c>
      <c r="D242" s="171" t="s">
        <v>144</v>
      </c>
      <c r="E242" s="172" t="s">
        <v>632</v>
      </c>
      <c r="F242" s="173" t="s">
        <v>633</v>
      </c>
      <c r="G242" s="174" t="s">
        <v>303</v>
      </c>
      <c r="H242" s="175">
        <v>1</v>
      </c>
      <c r="I242" s="176"/>
      <c r="J242" s="177">
        <f>ROUND(I242*H242,2)</f>
        <v>0</v>
      </c>
      <c r="K242" s="173" t="s">
        <v>19</v>
      </c>
      <c r="L242" s="37"/>
      <c r="M242" s="178" t="s">
        <v>19</v>
      </c>
      <c r="N242" s="179" t="s">
        <v>40</v>
      </c>
      <c r="O242" s="62"/>
      <c r="P242" s="180">
        <f>O242*H242</f>
        <v>0</v>
      </c>
      <c r="Q242" s="180">
        <v>0</v>
      </c>
      <c r="R242" s="180">
        <f>Q242*H242</f>
        <v>0</v>
      </c>
      <c r="S242" s="180">
        <v>0</v>
      </c>
      <c r="T242" s="181">
        <f>S242*H242</f>
        <v>0</v>
      </c>
      <c r="U242" s="32"/>
      <c r="V242" s="32"/>
      <c r="W242" s="32"/>
      <c r="X242" s="32"/>
      <c r="Y242" s="32"/>
      <c r="Z242" s="32"/>
      <c r="AA242" s="32"/>
      <c r="AB242" s="32"/>
      <c r="AC242" s="32"/>
      <c r="AD242" s="32"/>
      <c r="AE242" s="32"/>
      <c r="AR242" s="182" t="s">
        <v>148</v>
      </c>
      <c r="AT242" s="182" t="s">
        <v>144</v>
      </c>
      <c r="AU242" s="182" t="s">
        <v>79</v>
      </c>
      <c r="AY242" s="15" t="s">
        <v>141</v>
      </c>
      <c r="BE242" s="183">
        <f>IF(N242="základní",J242,0)</f>
        <v>0</v>
      </c>
      <c r="BF242" s="183">
        <f>IF(N242="snížená",J242,0)</f>
        <v>0</v>
      </c>
      <c r="BG242" s="183">
        <f>IF(N242="zákl. přenesená",J242,0)</f>
        <v>0</v>
      </c>
      <c r="BH242" s="183">
        <f>IF(N242="sníž. přenesená",J242,0)</f>
        <v>0</v>
      </c>
      <c r="BI242" s="183">
        <f>IF(N242="nulová",J242,0)</f>
        <v>0</v>
      </c>
      <c r="BJ242" s="15" t="s">
        <v>77</v>
      </c>
      <c r="BK242" s="183">
        <f>ROUND(I242*H242,2)</f>
        <v>0</v>
      </c>
      <c r="BL242" s="15" t="s">
        <v>148</v>
      </c>
      <c r="BM242" s="182" t="s">
        <v>634</v>
      </c>
    </row>
    <row r="243" spans="1:65" s="2" customFormat="1" ht="16.5" customHeight="1">
      <c r="A243" s="32"/>
      <c r="B243" s="33"/>
      <c r="C243" s="171" t="s">
        <v>635</v>
      </c>
      <c r="D243" s="171" t="s">
        <v>144</v>
      </c>
      <c r="E243" s="172" t="s">
        <v>636</v>
      </c>
      <c r="F243" s="173" t="s">
        <v>637</v>
      </c>
      <c r="G243" s="174" t="s">
        <v>303</v>
      </c>
      <c r="H243" s="175">
        <v>1</v>
      </c>
      <c r="I243" s="176"/>
      <c r="J243" s="177">
        <f>ROUND(I243*H243,2)</f>
        <v>0</v>
      </c>
      <c r="K243" s="173" t="s">
        <v>19</v>
      </c>
      <c r="L243" s="37"/>
      <c r="M243" s="178" t="s">
        <v>19</v>
      </c>
      <c r="N243" s="179" t="s">
        <v>40</v>
      </c>
      <c r="O243" s="62"/>
      <c r="P243" s="180">
        <f>O243*H243</f>
        <v>0</v>
      </c>
      <c r="Q243" s="180">
        <v>0</v>
      </c>
      <c r="R243" s="180">
        <f>Q243*H243</f>
        <v>0</v>
      </c>
      <c r="S243" s="180">
        <v>0</v>
      </c>
      <c r="T243" s="181">
        <f>S243*H243</f>
        <v>0</v>
      </c>
      <c r="U243" s="32"/>
      <c r="V243" s="32"/>
      <c r="W243" s="32"/>
      <c r="X243" s="32"/>
      <c r="Y243" s="32"/>
      <c r="Z243" s="32"/>
      <c r="AA243" s="32"/>
      <c r="AB243" s="32"/>
      <c r="AC243" s="32"/>
      <c r="AD243" s="32"/>
      <c r="AE243" s="32"/>
      <c r="AR243" s="182" t="s">
        <v>148</v>
      </c>
      <c r="AT243" s="182" t="s">
        <v>144</v>
      </c>
      <c r="AU243" s="182" t="s">
        <v>79</v>
      </c>
      <c r="AY243" s="15" t="s">
        <v>141</v>
      </c>
      <c r="BE243" s="183">
        <f>IF(N243="základní",J243,0)</f>
        <v>0</v>
      </c>
      <c r="BF243" s="183">
        <f>IF(N243="snížená",J243,0)</f>
        <v>0</v>
      </c>
      <c r="BG243" s="183">
        <f>IF(N243="zákl. přenesená",J243,0)</f>
        <v>0</v>
      </c>
      <c r="BH243" s="183">
        <f>IF(N243="sníž. přenesená",J243,0)</f>
        <v>0</v>
      </c>
      <c r="BI243" s="183">
        <f>IF(N243="nulová",J243,0)</f>
        <v>0</v>
      </c>
      <c r="BJ243" s="15" t="s">
        <v>77</v>
      </c>
      <c r="BK243" s="183">
        <f>ROUND(I243*H243,2)</f>
        <v>0</v>
      </c>
      <c r="BL243" s="15" t="s">
        <v>148</v>
      </c>
      <c r="BM243" s="182" t="s">
        <v>638</v>
      </c>
    </row>
    <row r="244" spans="1:65" s="2" customFormat="1" ht="16.5" customHeight="1">
      <c r="A244" s="32"/>
      <c r="B244" s="33"/>
      <c r="C244" s="171" t="s">
        <v>639</v>
      </c>
      <c r="D244" s="171" t="s">
        <v>144</v>
      </c>
      <c r="E244" s="172" t="s">
        <v>640</v>
      </c>
      <c r="F244" s="173" t="s">
        <v>641</v>
      </c>
      <c r="G244" s="174" t="s">
        <v>303</v>
      </c>
      <c r="H244" s="175">
        <v>1</v>
      </c>
      <c r="I244" s="176"/>
      <c r="J244" s="177">
        <f>ROUND(I244*H244,2)</f>
        <v>0</v>
      </c>
      <c r="K244" s="173" t="s">
        <v>19</v>
      </c>
      <c r="L244" s="37"/>
      <c r="M244" s="178" t="s">
        <v>19</v>
      </c>
      <c r="N244" s="179" t="s">
        <v>40</v>
      </c>
      <c r="O244" s="62"/>
      <c r="P244" s="180">
        <f>O244*H244</f>
        <v>0</v>
      </c>
      <c r="Q244" s="180">
        <v>0</v>
      </c>
      <c r="R244" s="180">
        <f>Q244*H244</f>
        <v>0</v>
      </c>
      <c r="S244" s="180">
        <v>0</v>
      </c>
      <c r="T244" s="181">
        <f>S244*H244</f>
        <v>0</v>
      </c>
      <c r="U244" s="32"/>
      <c r="V244" s="32"/>
      <c r="W244" s="32"/>
      <c r="X244" s="32"/>
      <c r="Y244" s="32"/>
      <c r="Z244" s="32"/>
      <c r="AA244" s="32"/>
      <c r="AB244" s="32"/>
      <c r="AC244" s="32"/>
      <c r="AD244" s="32"/>
      <c r="AE244" s="32"/>
      <c r="AR244" s="182" t="s">
        <v>642</v>
      </c>
      <c r="AT244" s="182" t="s">
        <v>144</v>
      </c>
      <c r="AU244" s="182" t="s">
        <v>79</v>
      </c>
      <c r="AY244" s="15" t="s">
        <v>141</v>
      </c>
      <c r="BE244" s="183">
        <f>IF(N244="základní",J244,0)</f>
        <v>0</v>
      </c>
      <c r="BF244" s="183">
        <f>IF(N244="snížená",J244,0)</f>
        <v>0</v>
      </c>
      <c r="BG244" s="183">
        <f>IF(N244="zákl. přenesená",J244,0)</f>
        <v>0</v>
      </c>
      <c r="BH244" s="183">
        <f>IF(N244="sníž. přenesená",J244,0)</f>
        <v>0</v>
      </c>
      <c r="BI244" s="183">
        <f>IF(N244="nulová",J244,0)</f>
        <v>0</v>
      </c>
      <c r="BJ244" s="15" t="s">
        <v>77</v>
      </c>
      <c r="BK244" s="183">
        <f>ROUND(I244*H244,2)</f>
        <v>0</v>
      </c>
      <c r="BL244" s="15" t="s">
        <v>642</v>
      </c>
      <c r="BM244" s="182" t="s">
        <v>643</v>
      </c>
    </row>
    <row r="245" spans="1:65" s="2" customFormat="1" ht="16.5" customHeight="1">
      <c r="A245" s="32"/>
      <c r="B245" s="33"/>
      <c r="C245" s="171" t="s">
        <v>644</v>
      </c>
      <c r="D245" s="171" t="s">
        <v>144</v>
      </c>
      <c r="E245" s="172" t="s">
        <v>645</v>
      </c>
      <c r="F245" s="173" t="s">
        <v>646</v>
      </c>
      <c r="G245" s="174" t="s">
        <v>303</v>
      </c>
      <c r="H245" s="175">
        <v>1</v>
      </c>
      <c r="I245" s="176"/>
      <c r="J245" s="177">
        <f>ROUND(I245*H245,2)</f>
        <v>0</v>
      </c>
      <c r="K245" s="173" t="s">
        <v>19</v>
      </c>
      <c r="L245" s="37"/>
      <c r="M245" s="178" t="s">
        <v>19</v>
      </c>
      <c r="N245" s="179" t="s">
        <v>40</v>
      </c>
      <c r="O245" s="62"/>
      <c r="P245" s="180">
        <f>O245*H245</f>
        <v>0</v>
      </c>
      <c r="Q245" s="180">
        <v>0</v>
      </c>
      <c r="R245" s="180">
        <f>Q245*H245</f>
        <v>0</v>
      </c>
      <c r="S245" s="180">
        <v>0</v>
      </c>
      <c r="T245" s="181">
        <f>S245*H245</f>
        <v>0</v>
      </c>
      <c r="U245" s="32"/>
      <c r="V245" s="32"/>
      <c r="W245" s="32"/>
      <c r="X245" s="32"/>
      <c r="Y245" s="32"/>
      <c r="Z245" s="32"/>
      <c r="AA245" s="32"/>
      <c r="AB245" s="32"/>
      <c r="AC245" s="32"/>
      <c r="AD245" s="32"/>
      <c r="AE245" s="32"/>
      <c r="AR245" s="182" t="s">
        <v>148</v>
      </c>
      <c r="AT245" s="182" t="s">
        <v>144</v>
      </c>
      <c r="AU245" s="182" t="s">
        <v>79</v>
      </c>
      <c r="AY245" s="15" t="s">
        <v>141</v>
      </c>
      <c r="BE245" s="183">
        <f>IF(N245="základní",J245,0)</f>
        <v>0</v>
      </c>
      <c r="BF245" s="183">
        <f>IF(N245="snížená",J245,0)</f>
        <v>0</v>
      </c>
      <c r="BG245" s="183">
        <f>IF(N245="zákl. přenesená",J245,0)</f>
        <v>0</v>
      </c>
      <c r="BH245" s="183">
        <f>IF(N245="sníž. přenesená",J245,0)</f>
        <v>0</v>
      </c>
      <c r="BI245" s="183">
        <f>IF(N245="nulová",J245,0)</f>
        <v>0</v>
      </c>
      <c r="BJ245" s="15" t="s">
        <v>77</v>
      </c>
      <c r="BK245" s="183">
        <f>ROUND(I245*H245,2)</f>
        <v>0</v>
      </c>
      <c r="BL245" s="15" t="s">
        <v>148</v>
      </c>
      <c r="BM245" s="182" t="s">
        <v>647</v>
      </c>
    </row>
    <row r="246" spans="2:63" s="12" customFormat="1" ht="22.9" customHeight="1">
      <c r="B246" s="155"/>
      <c r="C246" s="156"/>
      <c r="D246" s="157" t="s">
        <v>68</v>
      </c>
      <c r="E246" s="169" t="s">
        <v>648</v>
      </c>
      <c r="F246" s="169" t="s">
        <v>649</v>
      </c>
      <c r="G246" s="156"/>
      <c r="H246" s="156"/>
      <c r="I246" s="159"/>
      <c r="J246" s="170">
        <f>BK246</f>
        <v>0</v>
      </c>
      <c r="K246" s="156"/>
      <c r="L246" s="161"/>
      <c r="M246" s="162"/>
      <c r="N246" s="163"/>
      <c r="O246" s="163"/>
      <c r="P246" s="164">
        <f>P247</f>
        <v>0</v>
      </c>
      <c r="Q246" s="163"/>
      <c r="R246" s="164">
        <f>R247</f>
        <v>0</v>
      </c>
      <c r="S246" s="163"/>
      <c r="T246" s="165">
        <f>T247</f>
        <v>0</v>
      </c>
      <c r="AR246" s="166" t="s">
        <v>161</v>
      </c>
      <c r="AT246" s="167" t="s">
        <v>68</v>
      </c>
      <c r="AU246" s="167" t="s">
        <v>77</v>
      </c>
      <c r="AY246" s="166" t="s">
        <v>141</v>
      </c>
      <c r="BK246" s="168">
        <f>BK247</f>
        <v>0</v>
      </c>
    </row>
    <row r="247" spans="1:65" s="2" customFormat="1" ht="16.5" customHeight="1">
      <c r="A247" s="32"/>
      <c r="B247" s="33"/>
      <c r="C247" s="171" t="s">
        <v>650</v>
      </c>
      <c r="D247" s="171" t="s">
        <v>144</v>
      </c>
      <c r="E247" s="172" t="s">
        <v>651</v>
      </c>
      <c r="F247" s="173" t="s">
        <v>652</v>
      </c>
      <c r="G247" s="174" t="s">
        <v>303</v>
      </c>
      <c r="H247" s="175">
        <v>1</v>
      </c>
      <c r="I247" s="176"/>
      <c r="J247" s="177">
        <f>ROUND(I247*H247,2)</f>
        <v>0</v>
      </c>
      <c r="K247" s="173" t="s">
        <v>19</v>
      </c>
      <c r="L247" s="37"/>
      <c r="M247" s="178" t="s">
        <v>19</v>
      </c>
      <c r="N247" s="179" t="s">
        <v>40</v>
      </c>
      <c r="O247" s="62"/>
      <c r="P247" s="180">
        <f>O247*H247</f>
        <v>0</v>
      </c>
      <c r="Q247" s="180">
        <v>0</v>
      </c>
      <c r="R247" s="180">
        <f>Q247*H247</f>
        <v>0</v>
      </c>
      <c r="S247" s="180">
        <v>0</v>
      </c>
      <c r="T247" s="181">
        <f>S247*H247</f>
        <v>0</v>
      </c>
      <c r="U247" s="32"/>
      <c r="V247" s="32"/>
      <c r="W247" s="32"/>
      <c r="X247" s="32"/>
      <c r="Y247" s="32"/>
      <c r="Z247" s="32"/>
      <c r="AA247" s="32"/>
      <c r="AB247" s="32"/>
      <c r="AC247" s="32"/>
      <c r="AD247" s="32"/>
      <c r="AE247" s="32"/>
      <c r="AR247" s="182" t="s">
        <v>148</v>
      </c>
      <c r="AT247" s="182" t="s">
        <v>144</v>
      </c>
      <c r="AU247" s="182" t="s">
        <v>79</v>
      </c>
      <c r="AY247" s="15" t="s">
        <v>141</v>
      </c>
      <c r="BE247" s="183">
        <f>IF(N247="základní",J247,0)</f>
        <v>0</v>
      </c>
      <c r="BF247" s="183">
        <f>IF(N247="snížená",J247,0)</f>
        <v>0</v>
      </c>
      <c r="BG247" s="183">
        <f>IF(N247="zákl. přenesená",J247,0)</f>
        <v>0</v>
      </c>
      <c r="BH247" s="183">
        <f>IF(N247="sníž. přenesená",J247,0)</f>
        <v>0</v>
      </c>
      <c r="BI247" s="183">
        <f>IF(N247="nulová",J247,0)</f>
        <v>0</v>
      </c>
      <c r="BJ247" s="15" t="s">
        <v>77</v>
      </c>
      <c r="BK247" s="183">
        <f>ROUND(I247*H247,2)</f>
        <v>0</v>
      </c>
      <c r="BL247" s="15" t="s">
        <v>148</v>
      </c>
      <c r="BM247" s="182" t="s">
        <v>653</v>
      </c>
    </row>
    <row r="248" spans="2:63" s="12" customFormat="1" ht="22.9" customHeight="1">
      <c r="B248" s="155"/>
      <c r="C248" s="156"/>
      <c r="D248" s="157" t="s">
        <v>68</v>
      </c>
      <c r="E248" s="169" t="s">
        <v>654</v>
      </c>
      <c r="F248" s="169" t="s">
        <v>655</v>
      </c>
      <c r="G248" s="156"/>
      <c r="H248" s="156"/>
      <c r="I248" s="159"/>
      <c r="J248" s="170">
        <f>BK248</f>
        <v>0</v>
      </c>
      <c r="K248" s="156"/>
      <c r="L248" s="161"/>
      <c r="M248" s="162"/>
      <c r="N248" s="163"/>
      <c r="O248" s="163"/>
      <c r="P248" s="164">
        <f>SUM(P249:P250)</f>
        <v>0</v>
      </c>
      <c r="Q248" s="163"/>
      <c r="R248" s="164">
        <f>SUM(R249:R250)</f>
        <v>0</v>
      </c>
      <c r="S248" s="163"/>
      <c r="T248" s="165">
        <f>SUM(T249:T250)</f>
        <v>0</v>
      </c>
      <c r="AR248" s="166" t="s">
        <v>161</v>
      </c>
      <c r="AT248" s="167" t="s">
        <v>68</v>
      </c>
      <c r="AU248" s="167" t="s">
        <v>77</v>
      </c>
      <c r="AY248" s="166" t="s">
        <v>141</v>
      </c>
      <c r="BK248" s="168">
        <f>SUM(BK249:BK250)</f>
        <v>0</v>
      </c>
    </row>
    <row r="249" spans="1:65" s="2" customFormat="1" ht="16.5" customHeight="1">
      <c r="A249" s="32"/>
      <c r="B249" s="33"/>
      <c r="C249" s="171" t="s">
        <v>656</v>
      </c>
      <c r="D249" s="171" t="s">
        <v>144</v>
      </c>
      <c r="E249" s="172" t="s">
        <v>657</v>
      </c>
      <c r="F249" s="173" t="s">
        <v>658</v>
      </c>
      <c r="G249" s="174" t="s">
        <v>303</v>
      </c>
      <c r="H249" s="175">
        <v>1</v>
      </c>
      <c r="I249" s="176"/>
      <c r="J249" s="177">
        <f>ROUND(I249*H249,2)</f>
        <v>0</v>
      </c>
      <c r="K249" s="173" t="s">
        <v>19</v>
      </c>
      <c r="L249" s="37"/>
      <c r="M249" s="178" t="s">
        <v>19</v>
      </c>
      <c r="N249" s="179" t="s">
        <v>40</v>
      </c>
      <c r="O249" s="62"/>
      <c r="P249" s="180">
        <f>O249*H249</f>
        <v>0</v>
      </c>
      <c r="Q249" s="180">
        <v>0</v>
      </c>
      <c r="R249" s="180">
        <f>Q249*H249</f>
        <v>0</v>
      </c>
      <c r="S249" s="180">
        <v>0</v>
      </c>
      <c r="T249" s="181">
        <f>S249*H249</f>
        <v>0</v>
      </c>
      <c r="U249" s="32"/>
      <c r="V249" s="32"/>
      <c r="W249" s="32"/>
      <c r="X249" s="32"/>
      <c r="Y249" s="32"/>
      <c r="Z249" s="32"/>
      <c r="AA249" s="32"/>
      <c r="AB249" s="32"/>
      <c r="AC249" s="32"/>
      <c r="AD249" s="32"/>
      <c r="AE249" s="32"/>
      <c r="AR249" s="182" t="s">
        <v>148</v>
      </c>
      <c r="AT249" s="182" t="s">
        <v>144</v>
      </c>
      <c r="AU249" s="182" t="s">
        <v>79</v>
      </c>
      <c r="AY249" s="15" t="s">
        <v>141</v>
      </c>
      <c r="BE249" s="183">
        <f>IF(N249="základní",J249,0)</f>
        <v>0</v>
      </c>
      <c r="BF249" s="183">
        <f>IF(N249="snížená",J249,0)</f>
        <v>0</v>
      </c>
      <c r="BG249" s="183">
        <f>IF(N249="zákl. přenesená",J249,0)</f>
        <v>0</v>
      </c>
      <c r="BH249" s="183">
        <f>IF(N249="sníž. přenesená",J249,0)</f>
        <v>0</v>
      </c>
      <c r="BI249" s="183">
        <f>IF(N249="nulová",J249,0)</f>
        <v>0</v>
      </c>
      <c r="BJ249" s="15" t="s">
        <v>77</v>
      </c>
      <c r="BK249" s="183">
        <f>ROUND(I249*H249,2)</f>
        <v>0</v>
      </c>
      <c r="BL249" s="15" t="s">
        <v>148</v>
      </c>
      <c r="BM249" s="182" t="s">
        <v>659</v>
      </c>
    </row>
    <row r="250" spans="1:65" s="2" customFormat="1" ht="16.5" customHeight="1">
      <c r="A250" s="32"/>
      <c r="B250" s="33"/>
      <c r="C250" s="171" t="s">
        <v>660</v>
      </c>
      <c r="D250" s="171" t="s">
        <v>144</v>
      </c>
      <c r="E250" s="172" t="s">
        <v>661</v>
      </c>
      <c r="F250" s="173" t="s">
        <v>662</v>
      </c>
      <c r="G250" s="174" t="s">
        <v>303</v>
      </c>
      <c r="H250" s="175">
        <v>1</v>
      </c>
      <c r="I250" s="176"/>
      <c r="J250" s="177">
        <f>ROUND(I250*H250,2)</f>
        <v>0</v>
      </c>
      <c r="K250" s="173" t="s">
        <v>19</v>
      </c>
      <c r="L250" s="37"/>
      <c r="M250" s="178" t="s">
        <v>19</v>
      </c>
      <c r="N250" s="179" t="s">
        <v>40</v>
      </c>
      <c r="O250" s="62"/>
      <c r="P250" s="180">
        <f>O250*H250</f>
        <v>0</v>
      </c>
      <c r="Q250" s="180">
        <v>0</v>
      </c>
      <c r="R250" s="180">
        <f>Q250*H250</f>
        <v>0</v>
      </c>
      <c r="S250" s="180">
        <v>0</v>
      </c>
      <c r="T250" s="181">
        <f>S250*H250</f>
        <v>0</v>
      </c>
      <c r="U250" s="32"/>
      <c r="V250" s="32"/>
      <c r="W250" s="32"/>
      <c r="X250" s="32"/>
      <c r="Y250" s="32"/>
      <c r="Z250" s="32"/>
      <c r="AA250" s="32"/>
      <c r="AB250" s="32"/>
      <c r="AC250" s="32"/>
      <c r="AD250" s="32"/>
      <c r="AE250" s="32"/>
      <c r="AR250" s="182" t="s">
        <v>148</v>
      </c>
      <c r="AT250" s="182" t="s">
        <v>144</v>
      </c>
      <c r="AU250" s="182" t="s">
        <v>79</v>
      </c>
      <c r="AY250" s="15" t="s">
        <v>141</v>
      </c>
      <c r="BE250" s="183">
        <f>IF(N250="základní",J250,0)</f>
        <v>0</v>
      </c>
      <c r="BF250" s="183">
        <f>IF(N250="snížená",J250,0)</f>
        <v>0</v>
      </c>
      <c r="BG250" s="183">
        <f>IF(N250="zákl. přenesená",J250,0)</f>
        <v>0</v>
      </c>
      <c r="BH250" s="183">
        <f>IF(N250="sníž. přenesená",J250,0)</f>
        <v>0</v>
      </c>
      <c r="BI250" s="183">
        <f>IF(N250="nulová",J250,0)</f>
        <v>0</v>
      </c>
      <c r="BJ250" s="15" t="s">
        <v>77</v>
      </c>
      <c r="BK250" s="183">
        <f>ROUND(I250*H250,2)</f>
        <v>0</v>
      </c>
      <c r="BL250" s="15" t="s">
        <v>148</v>
      </c>
      <c r="BM250" s="182" t="s">
        <v>663</v>
      </c>
    </row>
    <row r="251" spans="2:63" s="12" customFormat="1" ht="22.9" customHeight="1">
      <c r="B251" s="155"/>
      <c r="C251" s="156"/>
      <c r="D251" s="157" t="s">
        <v>68</v>
      </c>
      <c r="E251" s="169" t="s">
        <v>664</v>
      </c>
      <c r="F251" s="169" t="s">
        <v>665</v>
      </c>
      <c r="G251" s="156"/>
      <c r="H251" s="156"/>
      <c r="I251" s="159"/>
      <c r="J251" s="170">
        <f>BK251</f>
        <v>0</v>
      </c>
      <c r="K251" s="156"/>
      <c r="L251" s="161"/>
      <c r="M251" s="162"/>
      <c r="N251" s="163"/>
      <c r="O251" s="163"/>
      <c r="P251" s="164">
        <f>SUM(P252:P253)</f>
        <v>0</v>
      </c>
      <c r="Q251" s="163"/>
      <c r="R251" s="164">
        <f>SUM(R252:R253)</f>
        <v>0</v>
      </c>
      <c r="S251" s="163"/>
      <c r="T251" s="165">
        <f>SUM(T252:T253)</f>
        <v>0</v>
      </c>
      <c r="AR251" s="166" t="s">
        <v>161</v>
      </c>
      <c r="AT251" s="167" t="s">
        <v>68</v>
      </c>
      <c r="AU251" s="167" t="s">
        <v>77</v>
      </c>
      <c r="AY251" s="166" t="s">
        <v>141</v>
      </c>
      <c r="BK251" s="168">
        <f>SUM(BK252:BK253)</f>
        <v>0</v>
      </c>
    </row>
    <row r="252" spans="1:65" s="2" customFormat="1" ht="16.5" customHeight="1">
      <c r="A252" s="32"/>
      <c r="B252" s="33"/>
      <c r="C252" s="171" t="s">
        <v>666</v>
      </c>
      <c r="D252" s="171" t="s">
        <v>144</v>
      </c>
      <c r="E252" s="172" t="s">
        <v>667</v>
      </c>
      <c r="F252" s="173" t="s">
        <v>668</v>
      </c>
      <c r="G252" s="174" t="s">
        <v>303</v>
      </c>
      <c r="H252" s="175">
        <v>1</v>
      </c>
      <c r="I252" s="176"/>
      <c r="J252" s="177">
        <f>ROUND(I252*H252,2)</f>
        <v>0</v>
      </c>
      <c r="K252" s="173" t="s">
        <v>19</v>
      </c>
      <c r="L252" s="37"/>
      <c r="M252" s="178" t="s">
        <v>19</v>
      </c>
      <c r="N252" s="179" t="s">
        <v>40</v>
      </c>
      <c r="O252" s="62"/>
      <c r="P252" s="180">
        <f>O252*H252</f>
        <v>0</v>
      </c>
      <c r="Q252" s="180">
        <v>0</v>
      </c>
      <c r="R252" s="180">
        <f>Q252*H252</f>
        <v>0</v>
      </c>
      <c r="S252" s="180">
        <v>0</v>
      </c>
      <c r="T252" s="181">
        <f>S252*H252</f>
        <v>0</v>
      </c>
      <c r="U252" s="32"/>
      <c r="V252" s="32"/>
      <c r="W252" s="32"/>
      <c r="X252" s="32"/>
      <c r="Y252" s="32"/>
      <c r="Z252" s="32"/>
      <c r="AA252" s="32"/>
      <c r="AB252" s="32"/>
      <c r="AC252" s="32"/>
      <c r="AD252" s="32"/>
      <c r="AE252" s="32"/>
      <c r="AR252" s="182" t="s">
        <v>148</v>
      </c>
      <c r="AT252" s="182" t="s">
        <v>144</v>
      </c>
      <c r="AU252" s="182" t="s">
        <v>79</v>
      </c>
      <c r="AY252" s="15" t="s">
        <v>141</v>
      </c>
      <c r="BE252" s="183">
        <f>IF(N252="základní",J252,0)</f>
        <v>0</v>
      </c>
      <c r="BF252" s="183">
        <f>IF(N252="snížená",J252,0)</f>
        <v>0</v>
      </c>
      <c r="BG252" s="183">
        <f>IF(N252="zákl. přenesená",J252,0)</f>
        <v>0</v>
      </c>
      <c r="BH252" s="183">
        <f>IF(N252="sníž. přenesená",J252,0)</f>
        <v>0</v>
      </c>
      <c r="BI252" s="183">
        <f>IF(N252="nulová",J252,0)</f>
        <v>0</v>
      </c>
      <c r="BJ252" s="15" t="s">
        <v>77</v>
      </c>
      <c r="BK252" s="183">
        <f>ROUND(I252*H252,2)</f>
        <v>0</v>
      </c>
      <c r="BL252" s="15" t="s">
        <v>148</v>
      </c>
      <c r="BM252" s="182" t="s">
        <v>669</v>
      </c>
    </row>
    <row r="253" spans="1:65" s="2" customFormat="1" ht="16.5" customHeight="1">
      <c r="A253" s="32"/>
      <c r="B253" s="33"/>
      <c r="C253" s="171" t="s">
        <v>670</v>
      </c>
      <c r="D253" s="171" t="s">
        <v>144</v>
      </c>
      <c r="E253" s="172" t="s">
        <v>671</v>
      </c>
      <c r="F253" s="173" t="s">
        <v>672</v>
      </c>
      <c r="G253" s="174" t="s">
        <v>303</v>
      </c>
      <c r="H253" s="175">
        <v>1</v>
      </c>
      <c r="I253" s="176"/>
      <c r="J253" s="177">
        <f>ROUND(I253*H253,2)</f>
        <v>0</v>
      </c>
      <c r="K253" s="173" t="s">
        <v>19</v>
      </c>
      <c r="L253" s="37"/>
      <c r="M253" s="199" t="s">
        <v>19</v>
      </c>
      <c r="N253" s="200" t="s">
        <v>40</v>
      </c>
      <c r="O253" s="201"/>
      <c r="P253" s="202">
        <f>O253*H253</f>
        <v>0</v>
      </c>
      <c r="Q253" s="202">
        <v>0</v>
      </c>
      <c r="R253" s="202">
        <f>Q253*H253</f>
        <v>0</v>
      </c>
      <c r="S253" s="202">
        <v>0</v>
      </c>
      <c r="T253" s="203">
        <f>S253*H253</f>
        <v>0</v>
      </c>
      <c r="U253" s="32"/>
      <c r="V253" s="32"/>
      <c r="W253" s="32"/>
      <c r="X253" s="32"/>
      <c r="Y253" s="32"/>
      <c r="Z253" s="32"/>
      <c r="AA253" s="32"/>
      <c r="AB253" s="32"/>
      <c r="AC253" s="32"/>
      <c r="AD253" s="32"/>
      <c r="AE253" s="32"/>
      <c r="AR253" s="182" t="s">
        <v>148</v>
      </c>
      <c r="AT253" s="182" t="s">
        <v>144</v>
      </c>
      <c r="AU253" s="182" t="s">
        <v>79</v>
      </c>
      <c r="AY253" s="15" t="s">
        <v>141</v>
      </c>
      <c r="BE253" s="183">
        <f>IF(N253="základní",J253,0)</f>
        <v>0</v>
      </c>
      <c r="BF253" s="183">
        <f>IF(N253="snížená",J253,0)</f>
        <v>0</v>
      </c>
      <c r="BG253" s="183">
        <f>IF(N253="zákl. přenesená",J253,0)</f>
        <v>0</v>
      </c>
      <c r="BH253" s="183">
        <f>IF(N253="sníž. přenesená",J253,0)</f>
        <v>0</v>
      </c>
      <c r="BI253" s="183">
        <f>IF(N253="nulová",J253,0)</f>
        <v>0</v>
      </c>
      <c r="BJ253" s="15" t="s">
        <v>77</v>
      </c>
      <c r="BK253" s="183">
        <f>ROUND(I253*H253,2)</f>
        <v>0</v>
      </c>
      <c r="BL253" s="15" t="s">
        <v>148</v>
      </c>
      <c r="BM253" s="182" t="s">
        <v>673</v>
      </c>
    </row>
    <row r="254" spans="1:31" s="2" customFormat="1" ht="6.95" customHeight="1">
      <c r="A254" s="32"/>
      <c r="B254" s="45"/>
      <c r="C254" s="46"/>
      <c r="D254" s="46"/>
      <c r="E254" s="46"/>
      <c r="F254" s="46"/>
      <c r="G254" s="46"/>
      <c r="H254" s="46"/>
      <c r="I254" s="46"/>
      <c r="J254" s="46"/>
      <c r="K254" s="46"/>
      <c r="L254" s="37"/>
      <c r="M254" s="32"/>
      <c r="O254" s="32"/>
      <c r="P254" s="32"/>
      <c r="Q254" s="32"/>
      <c r="R254" s="32"/>
      <c r="S254" s="32"/>
      <c r="T254" s="32"/>
      <c r="U254" s="32"/>
      <c r="V254" s="32"/>
      <c r="W254" s="32"/>
      <c r="X254" s="32"/>
      <c r="Y254" s="32"/>
      <c r="Z254" s="32"/>
      <c r="AA254" s="32"/>
      <c r="AB254" s="32"/>
      <c r="AC254" s="32"/>
      <c r="AD254" s="32"/>
      <c r="AE254" s="32"/>
    </row>
  </sheetData>
  <sheetProtection algorithmName="SHA-512" hashValue="STu39jU8mlexAMRXdOFwaEmND2QyTA+l+ExFODj+wtxInn6CbauL+Smzmo/L8ElJ9+GKdbcGPphceziuzR3Asw==" saltValue="9Hs6Ps+32zX03ShCWxWunXHEKZIcXE2f7eRD7uzjo0ZiFj4TUaTRDpBcs9yWP1mMLxarVvrbkOhdOkn7dlqkyQ==" spinCount="100000" sheet="1" objects="1" scenarios="1" formatColumns="0" formatRows="0" autoFilter="0"/>
  <autoFilter ref="C105:K253"/>
  <mergeCells count="9">
    <mergeCell ref="E50:H50"/>
    <mergeCell ref="E96:H96"/>
    <mergeCell ref="E98:H98"/>
    <mergeCell ref="L2:V2"/>
    <mergeCell ref="E7:H7"/>
    <mergeCell ref="E9:H9"/>
    <mergeCell ref="E18:H18"/>
    <mergeCell ref="E27:H27"/>
    <mergeCell ref="E48:H48"/>
  </mergeCells>
  <hyperlinks>
    <hyperlink ref="F184" r:id="rId1" display="https://podminky.urs.cz/item/CS_URS_2022_01/76317235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2"/>
      <c r="M2" s="372"/>
      <c r="N2" s="372"/>
      <c r="O2" s="372"/>
      <c r="P2" s="372"/>
      <c r="Q2" s="372"/>
      <c r="R2" s="372"/>
      <c r="S2" s="372"/>
      <c r="T2" s="372"/>
      <c r="U2" s="372"/>
      <c r="V2" s="372"/>
      <c r="AT2" s="15" t="s">
        <v>82</v>
      </c>
    </row>
    <row r="3" spans="2:46" s="1" customFormat="1" ht="6.95" customHeight="1">
      <c r="B3" s="99"/>
      <c r="C3" s="100"/>
      <c r="D3" s="100"/>
      <c r="E3" s="100"/>
      <c r="F3" s="100"/>
      <c r="G3" s="100"/>
      <c r="H3" s="100"/>
      <c r="I3" s="100"/>
      <c r="J3" s="100"/>
      <c r="K3" s="100"/>
      <c r="L3" s="18"/>
      <c r="AT3" s="15" t="s">
        <v>79</v>
      </c>
    </row>
    <row r="4" spans="2:46" s="1" customFormat="1" ht="24.95" customHeight="1">
      <c r="B4" s="18"/>
      <c r="D4" s="101" t="s">
        <v>92</v>
      </c>
      <c r="L4" s="18"/>
      <c r="M4" s="102" t="s">
        <v>10</v>
      </c>
      <c r="AT4" s="15" t="s">
        <v>4</v>
      </c>
    </row>
    <row r="5" spans="2:12" s="1" customFormat="1" ht="6.95" customHeight="1">
      <c r="B5" s="18"/>
      <c r="L5" s="18"/>
    </row>
    <row r="6" spans="2:12" s="1" customFormat="1" ht="12" customHeight="1">
      <c r="B6" s="18"/>
      <c r="D6" s="103" t="s">
        <v>16</v>
      </c>
      <c r="L6" s="18"/>
    </row>
    <row r="7" spans="2:12" s="1" customFormat="1" ht="16.5" customHeight="1">
      <c r="B7" s="18"/>
      <c r="E7" s="389" t="str">
        <f>'Rekapitulace stavby'!K6</f>
        <v>Rekonstrukce kuchyně ZŠ Chomutov, Zahradní 5265</v>
      </c>
      <c r="F7" s="390"/>
      <c r="G7" s="390"/>
      <c r="H7" s="390"/>
      <c r="L7" s="18"/>
    </row>
    <row r="8" spans="1:31" s="2" customFormat="1" ht="12" customHeight="1">
      <c r="A8" s="32"/>
      <c r="B8" s="37"/>
      <c r="C8" s="32"/>
      <c r="D8" s="103" t="s">
        <v>93</v>
      </c>
      <c r="E8" s="32"/>
      <c r="F8" s="32"/>
      <c r="G8" s="32"/>
      <c r="H8" s="32"/>
      <c r="I8" s="32"/>
      <c r="J8" s="32"/>
      <c r="K8" s="32"/>
      <c r="L8" s="104"/>
      <c r="S8" s="32"/>
      <c r="T8" s="32"/>
      <c r="U8" s="32"/>
      <c r="V8" s="32"/>
      <c r="W8" s="32"/>
      <c r="X8" s="32"/>
      <c r="Y8" s="32"/>
      <c r="Z8" s="32"/>
      <c r="AA8" s="32"/>
      <c r="AB8" s="32"/>
      <c r="AC8" s="32"/>
      <c r="AD8" s="32"/>
      <c r="AE8" s="32"/>
    </row>
    <row r="9" spans="1:31" s="2" customFormat="1" ht="16.5" customHeight="1">
      <c r="A9" s="32"/>
      <c r="B9" s="37"/>
      <c r="C9" s="32"/>
      <c r="D9" s="32"/>
      <c r="E9" s="391" t="s">
        <v>674</v>
      </c>
      <c r="F9" s="392"/>
      <c r="G9" s="392"/>
      <c r="H9" s="392"/>
      <c r="I9" s="32"/>
      <c r="J9" s="32"/>
      <c r="K9" s="32"/>
      <c r="L9" s="104"/>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104"/>
      <c r="S10" s="32"/>
      <c r="T10" s="32"/>
      <c r="U10" s="32"/>
      <c r="V10" s="32"/>
      <c r="W10" s="32"/>
      <c r="X10" s="32"/>
      <c r="Y10" s="32"/>
      <c r="Z10" s="32"/>
      <c r="AA10" s="32"/>
      <c r="AB10" s="32"/>
      <c r="AC10" s="32"/>
      <c r="AD10" s="32"/>
      <c r="AE10" s="32"/>
    </row>
    <row r="11" spans="1:31" s="2" customFormat="1" ht="12" customHeight="1">
      <c r="A11" s="32"/>
      <c r="B11" s="37"/>
      <c r="C11" s="32"/>
      <c r="D11" s="103" t="s">
        <v>18</v>
      </c>
      <c r="E11" s="32"/>
      <c r="F11" s="105" t="s">
        <v>19</v>
      </c>
      <c r="G11" s="32"/>
      <c r="H11" s="32"/>
      <c r="I11" s="103" t="s">
        <v>20</v>
      </c>
      <c r="J11" s="105" t="s">
        <v>19</v>
      </c>
      <c r="K11" s="32"/>
      <c r="L11" s="104"/>
      <c r="S11" s="32"/>
      <c r="T11" s="32"/>
      <c r="U11" s="32"/>
      <c r="V11" s="32"/>
      <c r="W11" s="32"/>
      <c r="X11" s="32"/>
      <c r="Y11" s="32"/>
      <c r="Z11" s="32"/>
      <c r="AA11" s="32"/>
      <c r="AB11" s="32"/>
      <c r="AC11" s="32"/>
      <c r="AD11" s="32"/>
      <c r="AE11" s="32"/>
    </row>
    <row r="12" spans="1:31" s="2" customFormat="1" ht="12" customHeight="1">
      <c r="A12" s="32"/>
      <c r="B12" s="37"/>
      <c r="C12" s="32"/>
      <c r="D12" s="103" t="s">
        <v>21</v>
      </c>
      <c r="E12" s="32"/>
      <c r="F12" s="105" t="s">
        <v>22</v>
      </c>
      <c r="G12" s="32"/>
      <c r="H12" s="32"/>
      <c r="I12" s="103" t="s">
        <v>23</v>
      </c>
      <c r="J12" s="106" t="str">
        <f>'Rekapitulace stavby'!AN8</f>
        <v>22. 4. 2022</v>
      </c>
      <c r="K12" s="32"/>
      <c r="L12" s="104"/>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104"/>
      <c r="S13" s="32"/>
      <c r="T13" s="32"/>
      <c r="U13" s="32"/>
      <c r="V13" s="32"/>
      <c r="W13" s="32"/>
      <c r="X13" s="32"/>
      <c r="Y13" s="32"/>
      <c r="Z13" s="32"/>
      <c r="AA13" s="32"/>
      <c r="AB13" s="32"/>
      <c r="AC13" s="32"/>
      <c r="AD13" s="32"/>
      <c r="AE13" s="32"/>
    </row>
    <row r="14" spans="1:31" s="2" customFormat="1" ht="12" customHeight="1">
      <c r="A14" s="32"/>
      <c r="B14" s="37"/>
      <c r="C14" s="32"/>
      <c r="D14" s="103" t="s">
        <v>25</v>
      </c>
      <c r="E14" s="32"/>
      <c r="F14" s="32"/>
      <c r="G14" s="32"/>
      <c r="H14" s="32"/>
      <c r="I14" s="103" t="s">
        <v>26</v>
      </c>
      <c r="J14" s="105" t="s">
        <v>19</v>
      </c>
      <c r="K14" s="32"/>
      <c r="L14" s="104"/>
      <c r="S14" s="32"/>
      <c r="T14" s="32"/>
      <c r="U14" s="32"/>
      <c r="V14" s="32"/>
      <c r="W14" s="32"/>
      <c r="X14" s="32"/>
      <c r="Y14" s="32"/>
      <c r="Z14" s="32"/>
      <c r="AA14" s="32"/>
      <c r="AB14" s="32"/>
      <c r="AC14" s="32"/>
      <c r="AD14" s="32"/>
      <c r="AE14" s="32"/>
    </row>
    <row r="15" spans="1:31" s="2" customFormat="1" ht="18" customHeight="1">
      <c r="A15" s="32"/>
      <c r="B15" s="37"/>
      <c r="C15" s="32"/>
      <c r="D15" s="32"/>
      <c r="E15" s="105" t="s">
        <v>22</v>
      </c>
      <c r="F15" s="32"/>
      <c r="G15" s="32"/>
      <c r="H15" s="32"/>
      <c r="I15" s="103" t="s">
        <v>27</v>
      </c>
      <c r="J15" s="105" t="s">
        <v>19</v>
      </c>
      <c r="K15" s="32"/>
      <c r="L15" s="104"/>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104"/>
      <c r="S16" s="32"/>
      <c r="T16" s="32"/>
      <c r="U16" s="32"/>
      <c r="V16" s="32"/>
      <c r="W16" s="32"/>
      <c r="X16" s="32"/>
      <c r="Y16" s="32"/>
      <c r="Z16" s="32"/>
      <c r="AA16" s="32"/>
      <c r="AB16" s="32"/>
      <c r="AC16" s="32"/>
      <c r="AD16" s="32"/>
      <c r="AE16" s="32"/>
    </row>
    <row r="17" spans="1:31" s="2" customFormat="1" ht="12" customHeight="1">
      <c r="A17" s="32"/>
      <c r="B17" s="37"/>
      <c r="C17" s="32"/>
      <c r="D17" s="103" t="s">
        <v>28</v>
      </c>
      <c r="E17" s="32"/>
      <c r="F17" s="32"/>
      <c r="G17" s="32"/>
      <c r="H17" s="32"/>
      <c r="I17" s="103" t="s">
        <v>26</v>
      </c>
      <c r="J17" s="28" t="str">
        <f>'Rekapitulace stavby'!AN13</f>
        <v>Vyplň údaj</v>
      </c>
      <c r="K17" s="32"/>
      <c r="L17" s="104"/>
      <c r="S17" s="32"/>
      <c r="T17" s="32"/>
      <c r="U17" s="32"/>
      <c r="V17" s="32"/>
      <c r="W17" s="32"/>
      <c r="X17" s="32"/>
      <c r="Y17" s="32"/>
      <c r="Z17" s="32"/>
      <c r="AA17" s="32"/>
      <c r="AB17" s="32"/>
      <c r="AC17" s="32"/>
      <c r="AD17" s="32"/>
      <c r="AE17" s="32"/>
    </row>
    <row r="18" spans="1:31" s="2" customFormat="1" ht="18" customHeight="1">
      <c r="A18" s="32"/>
      <c r="B18" s="37"/>
      <c r="C18" s="32"/>
      <c r="D18" s="32"/>
      <c r="E18" s="393" t="str">
        <f>'Rekapitulace stavby'!E14</f>
        <v>Vyplň údaj</v>
      </c>
      <c r="F18" s="394"/>
      <c r="G18" s="394"/>
      <c r="H18" s="394"/>
      <c r="I18" s="103" t="s">
        <v>27</v>
      </c>
      <c r="J18" s="28" t="str">
        <f>'Rekapitulace stavby'!AN14</f>
        <v>Vyplň údaj</v>
      </c>
      <c r="K18" s="32"/>
      <c r="L18" s="104"/>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104"/>
      <c r="S19" s="32"/>
      <c r="T19" s="32"/>
      <c r="U19" s="32"/>
      <c r="V19" s="32"/>
      <c r="W19" s="32"/>
      <c r="X19" s="32"/>
      <c r="Y19" s="32"/>
      <c r="Z19" s="32"/>
      <c r="AA19" s="32"/>
      <c r="AB19" s="32"/>
      <c r="AC19" s="32"/>
      <c r="AD19" s="32"/>
      <c r="AE19" s="32"/>
    </row>
    <row r="20" spans="1:31" s="2" customFormat="1" ht="12" customHeight="1">
      <c r="A20" s="32"/>
      <c r="B20" s="37"/>
      <c r="C20" s="32"/>
      <c r="D20" s="103" t="s">
        <v>30</v>
      </c>
      <c r="E20" s="32"/>
      <c r="F20" s="32"/>
      <c r="G20" s="32"/>
      <c r="H20" s="32"/>
      <c r="I20" s="103" t="s">
        <v>26</v>
      </c>
      <c r="J20" s="105" t="s">
        <v>19</v>
      </c>
      <c r="K20" s="32"/>
      <c r="L20" s="104"/>
      <c r="S20" s="32"/>
      <c r="T20" s="32"/>
      <c r="U20" s="32"/>
      <c r="V20" s="32"/>
      <c r="W20" s="32"/>
      <c r="X20" s="32"/>
      <c r="Y20" s="32"/>
      <c r="Z20" s="32"/>
      <c r="AA20" s="32"/>
      <c r="AB20" s="32"/>
      <c r="AC20" s="32"/>
      <c r="AD20" s="32"/>
      <c r="AE20" s="32"/>
    </row>
    <row r="21" spans="1:31" s="2" customFormat="1" ht="18" customHeight="1">
      <c r="A21" s="32"/>
      <c r="B21" s="37"/>
      <c r="C21" s="32"/>
      <c r="D21" s="32"/>
      <c r="E21" s="105" t="s">
        <v>22</v>
      </c>
      <c r="F21" s="32"/>
      <c r="G21" s="32"/>
      <c r="H21" s="32"/>
      <c r="I21" s="103" t="s">
        <v>27</v>
      </c>
      <c r="J21" s="105" t="s">
        <v>19</v>
      </c>
      <c r="K21" s="32"/>
      <c r="L21" s="104"/>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104"/>
      <c r="S22" s="32"/>
      <c r="T22" s="32"/>
      <c r="U22" s="32"/>
      <c r="V22" s="32"/>
      <c r="W22" s="32"/>
      <c r="X22" s="32"/>
      <c r="Y22" s="32"/>
      <c r="Z22" s="32"/>
      <c r="AA22" s="32"/>
      <c r="AB22" s="32"/>
      <c r="AC22" s="32"/>
      <c r="AD22" s="32"/>
      <c r="AE22" s="32"/>
    </row>
    <row r="23" spans="1:31" s="2" customFormat="1" ht="12" customHeight="1">
      <c r="A23" s="32"/>
      <c r="B23" s="37"/>
      <c r="C23" s="32"/>
      <c r="D23" s="103" t="s">
        <v>32</v>
      </c>
      <c r="E23" s="32"/>
      <c r="F23" s="32"/>
      <c r="G23" s="32"/>
      <c r="H23" s="32"/>
      <c r="I23" s="103" t="s">
        <v>26</v>
      </c>
      <c r="J23" s="105" t="s">
        <v>19</v>
      </c>
      <c r="K23" s="32"/>
      <c r="L23" s="104"/>
      <c r="S23" s="32"/>
      <c r="T23" s="32"/>
      <c r="U23" s="32"/>
      <c r="V23" s="32"/>
      <c r="W23" s="32"/>
      <c r="X23" s="32"/>
      <c r="Y23" s="32"/>
      <c r="Z23" s="32"/>
      <c r="AA23" s="32"/>
      <c r="AB23" s="32"/>
      <c r="AC23" s="32"/>
      <c r="AD23" s="32"/>
      <c r="AE23" s="32"/>
    </row>
    <row r="24" spans="1:31" s="2" customFormat="1" ht="18" customHeight="1">
      <c r="A24" s="32"/>
      <c r="B24" s="37"/>
      <c r="C24" s="32"/>
      <c r="D24" s="32"/>
      <c r="E24" s="105" t="s">
        <v>22</v>
      </c>
      <c r="F24" s="32"/>
      <c r="G24" s="32"/>
      <c r="H24" s="32"/>
      <c r="I24" s="103" t="s">
        <v>27</v>
      </c>
      <c r="J24" s="105" t="s">
        <v>19</v>
      </c>
      <c r="K24" s="32"/>
      <c r="L24" s="104"/>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104"/>
      <c r="S25" s="32"/>
      <c r="T25" s="32"/>
      <c r="U25" s="32"/>
      <c r="V25" s="32"/>
      <c r="W25" s="32"/>
      <c r="X25" s="32"/>
      <c r="Y25" s="32"/>
      <c r="Z25" s="32"/>
      <c r="AA25" s="32"/>
      <c r="AB25" s="32"/>
      <c r="AC25" s="32"/>
      <c r="AD25" s="32"/>
      <c r="AE25" s="32"/>
    </row>
    <row r="26" spans="1:31" s="2" customFormat="1" ht="12" customHeight="1">
      <c r="A26" s="32"/>
      <c r="B26" s="37"/>
      <c r="C26" s="32"/>
      <c r="D26" s="103" t="s">
        <v>33</v>
      </c>
      <c r="E26" s="32"/>
      <c r="F26" s="32"/>
      <c r="G26" s="32"/>
      <c r="H26" s="32"/>
      <c r="I26" s="32"/>
      <c r="J26" s="32"/>
      <c r="K26" s="32"/>
      <c r="L26" s="104"/>
      <c r="S26" s="32"/>
      <c r="T26" s="32"/>
      <c r="U26" s="32"/>
      <c r="V26" s="32"/>
      <c r="W26" s="32"/>
      <c r="X26" s="32"/>
      <c r="Y26" s="32"/>
      <c r="Z26" s="32"/>
      <c r="AA26" s="32"/>
      <c r="AB26" s="32"/>
      <c r="AC26" s="32"/>
      <c r="AD26" s="32"/>
      <c r="AE26" s="32"/>
    </row>
    <row r="27" spans="1:31" s="8" customFormat="1" ht="16.5" customHeight="1">
      <c r="A27" s="107"/>
      <c r="B27" s="108"/>
      <c r="C27" s="107"/>
      <c r="D27" s="107"/>
      <c r="E27" s="395" t="s">
        <v>19</v>
      </c>
      <c r="F27" s="395"/>
      <c r="G27" s="395"/>
      <c r="H27" s="395"/>
      <c r="I27" s="107"/>
      <c r="J27" s="107"/>
      <c r="K27" s="107"/>
      <c r="L27" s="109"/>
      <c r="S27" s="107"/>
      <c r="T27" s="107"/>
      <c r="U27" s="107"/>
      <c r="V27" s="107"/>
      <c r="W27" s="107"/>
      <c r="X27" s="107"/>
      <c r="Y27" s="107"/>
      <c r="Z27" s="107"/>
      <c r="AA27" s="107"/>
      <c r="AB27" s="107"/>
      <c r="AC27" s="107"/>
      <c r="AD27" s="107"/>
      <c r="AE27" s="107"/>
    </row>
    <row r="28" spans="1:31" s="2" customFormat="1" ht="6.95" customHeight="1">
      <c r="A28" s="32"/>
      <c r="B28" s="37"/>
      <c r="C28" s="32"/>
      <c r="D28" s="32"/>
      <c r="E28" s="32"/>
      <c r="F28" s="32"/>
      <c r="G28" s="32"/>
      <c r="H28" s="32"/>
      <c r="I28" s="32"/>
      <c r="J28" s="32"/>
      <c r="K28" s="32"/>
      <c r="L28" s="104"/>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0"/>
      <c r="J29" s="110"/>
      <c r="K29" s="110"/>
      <c r="L29" s="104"/>
      <c r="S29" s="32"/>
      <c r="T29" s="32"/>
      <c r="U29" s="32"/>
      <c r="V29" s="32"/>
      <c r="W29" s="32"/>
      <c r="X29" s="32"/>
      <c r="Y29" s="32"/>
      <c r="Z29" s="32"/>
      <c r="AA29" s="32"/>
      <c r="AB29" s="32"/>
      <c r="AC29" s="32"/>
      <c r="AD29" s="32"/>
      <c r="AE29" s="32"/>
    </row>
    <row r="30" spans="1:31" s="2" customFormat="1" ht="25.35" customHeight="1">
      <c r="A30" s="32"/>
      <c r="B30" s="37"/>
      <c r="C30" s="32"/>
      <c r="D30" s="111" t="s">
        <v>35</v>
      </c>
      <c r="E30" s="32"/>
      <c r="F30" s="32"/>
      <c r="G30" s="32"/>
      <c r="H30" s="32"/>
      <c r="I30" s="32"/>
      <c r="J30" s="112">
        <f>ROUND(J91,2)</f>
        <v>0</v>
      </c>
      <c r="K30" s="32"/>
      <c r="L30" s="104"/>
      <c r="S30" s="32"/>
      <c r="T30" s="32"/>
      <c r="U30" s="32"/>
      <c r="V30" s="32"/>
      <c r="W30" s="32"/>
      <c r="X30" s="32"/>
      <c r="Y30" s="32"/>
      <c r="Z30" s="32"/>
      <c r="AA30" s="32"/>
      <c r="AB30" s="32"/>
      <c r="AC30" s="32"/>
      <c r="AD30" s="32"/>
      <c r="AE30" s="32"/>
    </row>
    <row r="31" spans="1:31" s="2" customFormat="1" ht="6.95" customHeight="1">
      <c r="A31" s="32"/>
      <c r="B31" s="37"/>
      <c r="C31" s="32"/>
      <c r="D31" s="110"/>
      <c r="E31" s="110"/>
      <c r="F31" s="110"/>
      <c r="G31" s="110"/>
      <c r="H31" s="110"/>
      <c r="I31" s="110"/>
      <c r="J31" s="110"/>
      <c r="K31" s="110"/>
      <c r="L31" s="104"/>
      <c r="S31" s="32"/>
      <c r="T31" s="32"/>
      <c r="U31" s="32"/>
      <c r="V31" s="32"/>
      <c r="W31" s="32"/>
      <c r="X31" s="32"/>
      <c r="Y31" s="32"/>
      <c r="Z31" s="32"/>
      <c r="AA31" s="32"/>
      <c r="AB31" s="32"/>
      <c r="AC31" s="32"/>
      <c r="AD31" s="32"/>
      <c r="AE31" s="32"/>
    </row>
    <row r="32" spans="1:31" s="2" customFormat="1" ht="14.45" customHeight="1">
      <c r="A32" s="32"/>
      <c r="B32" s="37"/>
      <c r="C32" s="32"/>
      <c r="D32" s="32"/>
      <c r="E32" s="32"/>
      <c r="F32" s="113" t="s">
        <v>37</v>
      </c>
      <c r="G32" s="32"/>
      <c r="H32" s="32"/>
      <c r="I32" s="113" t="s">
        <v>36</v>
      </c>
      <c r="J32" s="113" t="s">
        <v>38</v>
      </c>
      <c r="K32" s="32"/>
      <c r="L32" s="104"/>
      <c r="S32" s="32"/>
      <c r="T32" s="32"/>
      <c r="U32" s="32"/>
      <c r="V32" s="32"/>
      <c r="W32" s="32"/>
      <c r="X32" s="32"/>
      <c r="Y32" s="32"/>
      <c r="Z32" s="32"/>
      <c r="AA32" s="32"/>
      <c r="AB32" s="32"/>
      <c r="AC32" s="32"/>
      <c r="AD32" s="32"/>
      <c r="AE32" s="32"/>
    </row>
    <row r="33" spans="1:31" s="2" customFormat="1" ht="14.45" customHeight="1">
      <c r="A33" s="32"/>
      <c r="B33" s="37"/>
      <c r="C33" s="32"/>
      <c r="D33" s="114" t="s">
        <v>39</v>
      </c>
      <c r="E33" s="103" t="s">
        <v>40</v>
      </c>
      <c r="F33" s="115">
        <f>ROUND((SUM(BE91:BE144)),2)</f>
        <v>0</v>
      </c>
      <c r="G33" s="32"/>
      <c r="H33" s="32"/>
      <c r="I33" s="116">
        <v>0.21</v>
      </c>
      <c r="J33" s="115">
        <f>ROUND(((SUM(BE91:BE144))*I33),2)</f>
        <v>0</v>
      </c>
      <c r="K33" s="32"/>
      <c r="L33" s="104"/>
      <c r="S33" s="32"/>
      <c r="T33" s="32"/>
      <c r="U33" s="32"/>
      <c r="V33" s="32"/>
      <c r="W33" s="32"/>
      <c r="X33" s="32"/>
      <c r="Y33" s="32"/>
      <c r="Z33" s="32"/>
      <c r="AA33" s="32"/>
      <c r="AB33" s="32"/>
      <c r="AC33" s="32"/>
      <c r="AD33" s="32"/>
      <c r="AE33" s="32"/>
    </row>
    <row r="34" spans="1:31" s="2" customFormat="1" ht="14.45" customHeight="1">
      <c r="A34" s="32"/>
      <c r="B34" s="37"/>
      <c r="C34" s="32"/>
      <c r="D34" s="32"/>
      <c r="E34" s="103" t="s">
        <v>41</v>
      </c>
      <c r="F34" s="115">
        <f>ROUND((SUM(BF91:BF144)),2)</f>
        <v>0</v>
      </c>
      <c r="G34" s="32"/>
      <c r="H34" s="32"/>
      <c r="I34" s="116">
        <v>0.15</v>
      </c>
      <c r="J34" s="115">
        <f>ROUND(((SUM(BF91:BF144))*I34),2)</f>
        <v>0</v>
      </c>
      <c r="K34" s="32"/>
      <c r="L34" s="104"/>
      <c r="S34" s="32"/>
      <c r="T34" s="32"/>
      <c r="U34" s="32"/>
      <c r="V34" s="32"/>
      <c r="W34" s="32"/>
      <c r="X34" s="32"/>
      <c r="Y34" s="32"/>
      <c r="Z34" s="32"/>
      <c r="AA34" s="32"/>
      <c r="AB34" s="32"/>
      <c r="AC34" s="32"/>
      <c r="AD34" s="32"/>
      <c r="AE34" s="32"/>
    </row>
    <row r="35" spans="1:31" s="2" customFormat="1" ht="14.45" customHeight="1" hidden="1">
      <c r="A35" s="32"/>
      <c r="B35" s="37"/>
      <c r="C35" s="32"/>
      <c r="D35" s="32"/>
      <c r="E35" s="103" t="s">
        <v>42</v>
      </c>
      <c r="F35" s="115">
        <f>ROUND((SUM(BG91:BG144)),2)</f>
        <v>0</v>
      </c>
      <c r="G35" s="32"/>
      <c r="H35" s="32"/>
      <c r="I35" s="116">
        <v>0.21</v>
      </c>
      <c r="J35" s="115">
        <f>0</f>
        <v>0</v>
      </c>
      <c r="K35" s="32"/>
      <c r="L35" s="104"/>
      <c r="S35" s="32"/>
      <c r="T35" s="32"/>
      <c r="U35" s="32"/>
      <c r="V35" s="32"/>
      <c r="W35" s="32"/>
      <c r="X35" s="32"/>
      <c r="Y35" s="32"/>
      <c r="Z35" s="32"/>
      <c r="AA35" s="32"/>
      <c r="AB35" s="32"/>
      <c r="AC35" s="32"/>
      <c r="AD35" s="32"/>
      <c r="AE35" s="32"/>
    </row>
    <row r="36" spans="1:31" s="2" customFormat="1" ht="14.45" customHeight="1" hidden="1">
      <c r="A36" s="32"/>
      <c r="B36" s="37"/>
      <c r="C36" s="32"/>
      <c r="D36" s="32"/>
      <c r="E36" s="103" t="s">
        <v>43</v>
      </c>
      <c r="F36" s="115">
        <f>ROUND((SUM(BH91:BH144)),2)</f>
        <v>0</v>
      </c>
      <c r="G36" s="32"/>
      <c r="H36" s="32"/>
      <c r="I36" s="116">
        <v>0.15</v>
      </c>
      <c r="J36" s="115">
        <f>0</f>
        <v>0</v>
      </c>
      <c r="K36" s="32"/>
      <c r="L36" s="104"/>
      <c r="S36" s="32"/>
      <c r="T36" s="32"/>
      <c r="U36" s="32"/>
      <c r="V36" s="32"/>
      <c r="W36" s="32"/>
      <c r="X36" s="32"/>
      <c r="Y36" s="32"/>
      <c r="Z36" s="32"/>
      <c r="AA36" s="32"/>
      <c r="AB36" s="32"/>
      <c r="AC36" s="32"/>
      <c r="AD36" s="32"/>
      <c r="AE36" s="32"/>
    </row>
    <row r="37" spans="1:31" s="2" customFormat="1" ht="14.45" customHeight="1" hidden="1">
      <c r="A37" s="32"/>
      <c r="B37" s="37"/>
      <c r="C37" s="32"/>
      <c r="D37" s="32"/>
      <c r="E37" s="103" t="s">
        <v>44</v>
      </c>
      <c r="F37" s="115">
        <f>ROUND((SUM(BI91:BI144)),2)</f>
        <v>0</v>
      </c>
      <c r="G37" s="32"/>
      <c r="H37" s="32"/>
      <c r="I37" s="116">
        <v>0</v>
      </c>
      <c r="J37" s="115">
        <f>0</f>
        <v>0</v>
      </c>
      <c r="K37" s="32"/>
      <c r="L37" s="104"/>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104"/>
      <c r="S38" s="32"/>
      <c r="T38" s="32"/>
      <c r="U38" s="32"/>
      <c r="V38" s="32"/>
      <c r="W38" s="32"/>
      <c r="X38" s="32"/>
      <c r="Y38" s="32"/>
      <c r="Z38" s="32"/>
      <c r="AA38" s="32"/>
      <c r="AB38" s="32"/>
      <c r="AC38" s="32"/>
      <c r="AD38" s="32"/>
      <c r="AE38" s="32"/>
    </row>
    <row r="39" spans="1:31" s="2" customFormat="1" ht="25.35" customHeight="1">
      <c r="A39" s="32"/>
      <c r="B39" s="37"/>
      <c r="C39" s="117"/>
      <c r="D39" s="118" t="s">
        <v>45</v>
      </c>
      <c r="E39" s="119"/>
      <c r="F39" s="119"/>
      <c r="G39" s="120" t="s">
        <v>46</v>
      </c>
      <c r="H39" s="121" t="s">
        <v>47</v>
      </c>
      <c r="I39" s="119"/>
      <c r="J39" s="122">
        <f>SUM(J30:J37)</f>
        <v>0</v>
      </c>
      <c r="K39" s="123"/>
      <c r="L39" s="104"/>
      <c r="S39" s="32"/>
      <c r="T39" s="32"/>
      <c r="U39" s="32"/>
      <c r="V39" s="32"/>
      <c r="W39" s="32"/>
      <c r="X39" s="32"/>
      <c r="Y39" s="32"/>
      <c r="Z39" s="32"/>
      <c r="AA39" s="32"/>
      <c r="AB39" s="32"/>
      <c r="AC39" s="32"/>
      <c r="AD39" s="32"/>
      <c r="AE39" s="32"/>
    </row>
    <row r="40" spans="1:31" s="2" customFormat="1" ht="14.45" customHeight="1">
      <c r="A40" s="32"/>
      <c r="B40" s="124"/>
      <c r="C40" s="125"/>
      <c r="D40" s="125"/>
      <c r="E40" s="125"/>
      <c r="F40" s="125"/>
      <c r="G40" s="125"/>
      <c r="H40" s="125"/>
      <c r="I40" s="125"/>
      <c r="J40" s="125"/>
      <c r="K40" s="125"/>
      <c r="L40" s="104"/>
      <c r="S40" s="32"/>
      <c r="T40" s="32"/>
      <c r="U40" s="32"/>
      <c r="V40" s="32"/>
      <c r="W40" s="32"/>
      <c r="X40" s="32"/>
      <c r="Y40" s="32"/>
      <c r="Z40" s="32"/>
      <c r="AA40" s="32"/>
      <c r="AB40" s="32"/>
      <c r="AC40" s="32"/>
      <c r="AD40" s="32"/>
      <c r="AE40" s="32"/>
    </row>
    <row r="44" spans="1:31" s="2" customFormat="1" ht="6.95" customHeight="1">
      <c r="A44" s="32"/>
      <c r="B44" s="126"/>
      <c r="C44" s="127"/>
      <c r="D44" s="127"/>
      <c r="E44" s="127"/>
      <c r="F44" s="127"/>
      <c r="G44" s="127"/>
      <c r="H44" s="127"/>
      <c r="I44" s="127"/>
      <c r="J44" s="127"/>
      <c r="K44" s="127"/>
      <c r="L44" s="104"/>
      <c r="S44" s="32"/>
      <c r="T44" s="32"/>
      <c r="U44" s="32"/>
      <c r="V44" s="32"/>
      <c r="W44" s="32"/>
      <c r="X44" s="32"/>
      <c r="Y44" s="32"/>
      <c r="Z44" s="32"/>
      <c r="AA44" s="32"/>
      <c r="AB44" s="32"/>
      <c r="AC44" s="32"/>
      <c r="AD44" s="32"/>
      <c r="AE44" s="32"/>
    </row>
    <row r="45" spans="1:31" s="2" customFormat="1" ht="24.95" customHeight="1">
      <c r="A45" s="32"/>
      <c r="B45" s="33"/>
      <c r="C45" s="21" t="s">
        <v>95</v>
      </c>
      <c r="D45" s="34"/>
      <c r="E45" s="34"/>
      <c r="F45" s="34"/>
      <c r="G45" s="34"/>
      <c r="H45" s="34"/>
      <c r="I45" s="34"/>
      <c r="J45" s="34"/>
      <c r="K45" s="34"/>
      <c r="L45" s="104"/>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04"/>
      <c r="S46" s="32"/>
      <c r="T46" s="32"/>
      <c r="U46" s="32"/>
      <c r="V46" s="32"/>
      <c r="W46" s="32"/>
      <c r="X46" s="32"/>
      <c r="Y46" s="32"/>
      <c r="Z46" s="32"/>
      <c r="AA46" s="32"/>
      <c r="AB46" s="32"/>
      <c r="AC46" s="32"/>
      <c r="AD46" s="32"/>
      <c r="AE46" s="32"/>
    </row>
    <row r="47" spans="1:31" s="2" customFormat="1" ht="12" customHeight="1">
      <c r="A47" s="32"/>
      <c r="B47" s="33"/>
      <c r="C47" s="27" t="s">
        <v>16</v>
      </c>
      <c r="D47" s="34"/>
      <c r="E47" s="34"/>
      <c r="F47" s="34"/>
      <c r="G47" s="34"/>
      <c r="H47" s="34"/>
      <c r="I47" s="34"/>
      <c r="J47" s="34"/>
      <c r="K47" s="34"/>
      <c r="L47" s="104"/>
      <c r="S47" s="32"/>
      <c r="T47" s="32"/>
      <c r="U47" s="32"/>
      <c r="V47" s="32"/>
      <c r="W47" s="32"/>
      <c r="X47" s="32"/>
      <c r="Y47" s="32"/>
      <c r="Z47" s="32"/>
      <c r="AA47" s="32"/>
      <c r="AB47" s="32"/>
      <c r="AC47" s="32"/>
      <c r="AD47" s="32"/>
      <c r="AE47" s="32"/>
    </row>
    <row r="48" spans="1:31" s="2" customFormat="1" ht="16.5" customHeight="1">
      <c r="A48" s="32"/>
      <c r="B48" s="33"/>
      <c r="C48" s="34"/>
      <c r="D48" s="34"/>
      <c r="E48" s="387" t="str">
        <f>E7</f>
        <v>Rekonstrukce kuchyně ZŠ Chomutov, Zahradní 5265</v>
      </c>
      <c r="F48" s="388"/>
      <c r="G48" s="388"/>
      <c r="H48" s="388"/>
      <c r="I48" s="34"/>
      <c r="J48" s="34"/>
      <c r="K48" s="34"/>
      <c r="L48" s="104"/>
      <c r="S48" s="32"/>
      <c r="T48" s="32"/>
      <c r="U48" s="32"/>
      <c r="V48" s="32"/>
      <c r="W48" s="32"/>
      <c r="X48" s="32"/>
      <c r="Y48" s="32"/>
      <c r="Z48" s="32"/>
      <c r="AA48" s="32"/>
      <c r="AB48" s="32"/>
      <c r="AC48" s="32"/>
      <c r="AD48" s="32"/>
      <c r="AE48" s="32"/>
    </row>
    <row r="49" spans="1:31" s="2" customFormat="1" ht="12" customHeight="1">
      <c r="A49" s="32"/>
      <c r="B49" s="33"/>
      <c r="C49" s="27" t="s">
        <v>93</v>
      </c>
      <c r="D49" s="34"/>
      <c r="E49" s="34"/>
      <c r="F49" s="34"/>
      <c r="G49" s="34"/>
      <c r="H49" s="34"/>
      <c r="I49" s="34"/>
      <c r="J49" s="34"/>
      <c r="K49" s="34"/>
      <c r="L49" s="104"/>
      <c r="S49" s="32"/>
      <c r="T49" s="32"/>
      <c r="U49" s="32"/>
      <c r="V49" s="32"/>
      <c r="W49" s="32"/>
      <c r="X49" s="32"/>
      <c r="Y49" s="32"/>
      <c r="Z49" s="32"/>
      <c r="AA49" s="32"/>
      <c r="AB49" s="32"/>
      <c r="AC49" s="32"/>
      <c r="AD49" s="32"/>
      <c r="AE49" s="32"/>
    </row>
    <row r="50" spans="1:31" s="2" customFormat="1" ht="16.5" customHeight="1">
      <c r="A50" s="32"/>
      <c r="B50" s="33"/>
      <c r="C50" s="34"/>
      <c r="D50" s="34"/>
      <c r="E50" s="366" t="str">
        <f>E9</f>
        <v>SO 02 - Elektroinstalace</v>
      </c>
      <c r="F50" s="386"/>
      <c r="G50" s="386"/>
      <c r="H50" s="386"/>
      <c r="I50" s="34"/>
      <c r="J50" s="34"/>
      <c r="K50" s="34"/>
      <c r="L50" s="104"/>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04"/>
      <c r="S51" s="32"/>
      <c r="T51" s="32"/>
      <c r="U51" s="32"/>
      <c r="V51" s="32"/>
      <c r="W51" s="32"/>
      <c r="X51" s="32"/>
      <c r="Y51" s="32"/>
      <c r="Z51" s="32"/>
      <c r="AA51" s="32"/>
      <c r="AB51" s="32"/>
      <c r="AC51" s="32"/>
      <c r="AD51" s="32"/>
      <c r="AE51" s="32"/>
    </row>
    <row r="52" spans="1:31" s="2" customFormat="1" ht="12" customHeight="1">
      <c r="A52" s="32"/>
      <c r="B52" s="33"/>
      <c r="C52" s="27" t="s">
        <v>21</v>
      </c>
      <c r="D52" s="34"/>
      <c r="E52" s="34"/>
      <c r="F52" s="25" t="str">
        <f>F12</f>
        <v xml:space="preserve"> </v>
      </c>
      <c r="G52" s="34"/>
      <c r="H52" s="34"/>
      <c r="I52" s="27" t="s">
        <v>23</v>
      </c>
      <c r="J52" s="57" t="str">
        <f>IF(J12="","",J12)</f>
        <v>22. 4. 2022</v>
      </c>
      <c r="K52" s="34"/>
      <c r="L52" s="104"/>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04"/>
      <c r="S53" s="32"/>
      <c r="T53" s="32"/>
      <c r="U53" s="32"/>
      <c r="V53" s="32"/>
      <c r="W53" s="32"/>
      <c r="X53" s="32"/>
      <c r="Y53" s="32"/>
      <c r="Z53" s="32"/>
      <c r="AA53" s="32"/>
      <c r="AB53" s="32"/>
      <c r="AC53" s="32"/>
      <c r="AD53" s="32"/>
      <c r="AE53" s="32"/>
    </row>
    <row r="54" spans="1:31" s="2" customFormat="1" ht="15.2" customHeight="1">
      <c r="A54" s="32"/>
      <c r="B54" s="33"/>
      <c r="C54" s="27" t="s">
        <v>25</v>
      </c>
      <c r="D54" s="34"/>
      <c r="E54" s="34"/>
      <c r="F54" s="25" t="str">
        <f>E15</f>
        <v xml:space="preserve"> </v>
      </c>
      <c r="G54" s="34"/>
      <c r="H54" s="34"/>
      <c r="I54" s="27" t="s">
        <v>30</v>
      </c>
      <c r="J54" s="30" t="str">
        <f>E21</f>
        <v xml:space="preserve"> </v>
      </c>
      <c r="K54" s="34"/>
      <c r="L54" s="104"/>
      <c r="S54" s="32"/>
      <c r="T54" s="32"/>
      <c r="U54" s="32"/>
      <c r="V54" s="32"/>
      <c r="W54" s="32"/>
      <c r="X54" s="32"/>
      <c r="Y54" s="32"/>
      <c r="Z54" s="32"/>
      <c r="AA54" s="32"/>
      <c r="AB54" s="32"/>
      <c r="AC54" s="32"/>
      <c r="AD54" s="32"/>
      <c r="AE54" s="32"/>
    </row>
    <row r="55" spans="1:31" s="2" customFormat="1" ht="15.2" customHeight="1">
      <c r="A55" s="32"/>
      <c r="B55" s="33"/>
      <c r="C55" s="27" t="s">
        <v>28</v>
      </c>
      <c r="D55" s="34"/>
      <c r="E55" s="34"/>
      <c r="F55" s="25" t="str">
        <f>IF(E18="","",E18)</f>
        <v>Vyplň údaj</v>
      </c>
      <c r="G55" s="34"/>
      <c r="H55" s="34"/>
      <c r="I55" s="27" t="s">
        <v>32</v>
      </c>
      <c r="J55" s="30" t="str">
        <f>E24</f>
        <v xml:space="preserve"> </v>
      </c>
      <c r="K55" s="34"/>
      <c r="L55" s="104"/>
      <c r="S55" s="32"/>
      <c r="T55" s="32"/>
      <c r="U55" s="32"/>
      <c r="V55" s="32"/>
      <c r="W55" s="32"/>
      <c r="X55" s="32"/>
      <c r="Y55" s="32"/>
      <c r="Z55" s="32"/>
      <c r="AA55" s="32"/>
      <c r="AB55" s="32"/>
      <c r="AC55" s="32"/>
      <c r="AD55" s="32"/>
      <c r="AE55" s="32"/>
    </row>
    <row r="56" spans="1:31" s="2" customFormat="1" ht="10.35" customHeight="1">
      <c r="A56" s="32"/>
      <c r="B56" s="33"/>
      <c r="C56" s="34"/>
      <c r="D56" s="34"/>
      <c r="E56" s="34"/>
      <c r="F56" s="34"/>
      <c r="G56" s="34"/>
      <c r="H56" s="34"/>
      <c r="I56" s="34"/>
      <c r="J56" s="34"/>
      <c r="K56" s="34"/>
      <c r="L56" s="104"/>
      <c r="S56" s="32"/>
      <c r="T56" s="32"/>
      <c r="U56" s="32"/>
      <c r="V56" s="32"/>
      <c r="W56" s="32"/>
      <c r="X56" s="32"/>
      <c r="Y56" s="32"/>
      <c r="Z56" s="32"/>
      <c r="AA56" s="32"/>
      <c r="AB56" s="32"/>
      <c r="AC56" s="32"/>
      <c r="AD56" s="32"/>
      <c r="AE56" s="32"/>
    </row>
    <row r="57" spans="1:31" s="2" customFormat="1" ht="29.25" customHeight="1">
      <c r="A57" s="32"/>
      <c r="B57" s="33"/>
      <c r="C57" s="128" t="s">
        <v>96</v>
      </c>
      <c r="D57" s="129"/>
      <c r="E57" s="129"/>
      <c r="F57" s="129"/>
      <c r="G57" s="129"/>
      <c r="H57" s="129"/>
      <c r="I57" s="129"/>
      <c r="J57" s="130" t="s">
        <v>97</v>
      </c>
      <c r="K57" s="129"/>
      <c r="L57" s="104"/>
      <c r="S57" s="32"/>
      <c r="T57" s="32"/>
      <c r="U57" s="32"/>
      <c r="V57" s="32"/>
      <c r="W57" s="32"/>
      <c r="X57" s="32"/>
      <c r="Y57" s="32"/>
      <c r="Z57" s="32"/>
      <c r="AA57" s="32"/>
      <c r="AB57" s="32"/>
      <c r="AC57" s="32"/>
      <c r="AD57" s="32"/>
      <c r="AE57" s="32"/>
    </row>
    <row r="58" spans="1:31" s="2" customFormat="1" ht="10.35" customHeight="1">
      <c r="A58" s="32"/>
      <c r="B58" s="33"/>
      <c r="C58" s="34"/>
      <c r="D58" s="34"/>
      <c r="E58" s="34"/>
      <c r="F58" s="34"/>
      <c r="G58" s="34"/>
      <c r="H58" s="34"/>
      <c r="I58" s="34"/>
      <c r="J58" s="34"/>
      <c r="K58" s="34"/>
      <c r="L58" s="104"/>
      <c r="S58" s="32"/>
      <c r="T58" s="32"/>
      <c r="U58" s="32"/>
      <c r="V58" s="32"/>
      <c r="W58" s="32"/>
      <c r="X58" s="32"/>
      <c r="Y58" s="32"/>
      <c r="Z58" s="32"/>
      <c r="AA58" s="32"/>
      <c r="AB58" s="32"/>
      <c r="AC58" s="32"/>
      <c r="AD58" s="32"/>
      <c r="AE58" s="32"/>
    </row>
    <row r="59" spans="1:47" s="2" customFormat="1" ht="22.9" customHeight="1">
      <c r="A59" s="32"/>
      <c r="B59" s="33"/>
      <c r="C59" s="131" t="s">
        <v>67</v>
      </c>
      <c r="D59" s="34"/>
      <c r="E59" s="34"/>
      <c r="F59" s="34"/>
      <c r="G59" s="34"/>
      <c r="H59" s="34"/>
      <c r="I59" s="34"/>
      <c r="J59" s="75">
        <f>J91</f>
        <v>0</v>
      </c>
      <c r="K59" s="34"/>
      <c r="L59" s="104"/>
      <c r="S59" s="32"/>
      <c r="T59" s="32"/>
      <c r="U59" s="32"/>
      <c r="V59" s="32"/>
      <c r="W59" s="32"/>
      <c r="X59" s="32"/>
      <c r="Y59" s="32"/>
      <c r="Z59" s="32"/>
      <c r="AA59" s="32"/>
      <c r="AB59" s="32"/>
      <c r="AC59" s="32"/>
      <c r="AD59" s="32"/>
      <c r="AE59" s="32"/>
      <c r="AU59" s="15" t="s">
        <v>98</v>
      </c>
    </row>
    <row r="60" spans="2:12" s="9" customFormat="1" ht="24.95" customHeight="1">
      <c r="B60" s="132"/>
      <c r="C60" s="133"/>
      <c r="D60" s="134" t="s">
        <v>675</v>
      </c>
      <c r="E60" s="135"/>
      <c r="F60" s="135"/>
      <c r="G60" s="135"/>
      <c r="H60" s="135"/>
      <c r="I60" s="135"/>
      <c r="J60" s="136">
        <f>J92</f>
        <v>0</v>
      </c>
      <c r="K60" s="133"/>
      <c r="L60" s="137"/>
    </row>
    <row r="61" spans="2:12" s="9" customFormat="1" ht="24.95" customHeight="1">
      <c r="B61" s="132"/>
      <c r="C61" s="133"/>
      <c r="D61" s="134" t="s">
        <v>676</v>
      </c>
      <c r="E61" s="135"/>
      <c r="F61" s="135"/>
      <c r="G61" s="135"/>
      <c r="H61" s="135"/>
      <c r="I61" s="135"/>
      <c r="J61" s="136">
        <f>J94</f>
        <v>0</v>
      </c>
      <c r="K61" s="133"/>
      <c r="L61" s="137"/>
    </row>
    <row r="62" spans="2:12" s="9" customFormat="1" ht="24.95" customHeight="1">
      <c r="B62" s="132"/>
      <c r="C62" s="133"/>
      <c r="D62" s="134" t="s">
        <v>677</v>
      </c>
      <c r="E62" s="135"/>
      <c r="F62" s="135"/>
      <c r="G62" s="135"/>
      <c r="H62" s="135"/>
      <c r="I62" s="135"/>
      <c r="J62" s="136">
        <f>J110</f>
        <v>0</v>
      </c>
      <c r="K62" s="133"/>
      <c r="L62" s="137"/>
    </row>
    <row r="63" spans="2:12" s="9" customFormat="1" ht="24.95" customHeight="1">
      <c r="B63" s="132"/>
      <c r="C63" s="133"/>
      <c r="D63" s="134" t="s">
        <v>678</v>
      </c>
      <c r="E63" s="135"/>
      <c r="F63" s="135"/>
      <c r="G63" s="135"/>
      <c r="H63" s="135"/>
      <c r="I63" s="135"/>
      <c r="J63" s="136">
        <f>J121</f>
        <v>0</v>
      </c>
      <c r="K63" s="133"/>
      <c r="L63" s="137"/>
    </row>
    <row r="64" spans="2:12" s="9" customFormat="1" ht="24.95" customHeight="1">
      <c r="B64" s="132"/>
      <c r="C64" s="133"/>
      <c r="D64" s="134" t="s">
        <v>679</v>
      </c>
      <c r="E64" s="135"/>
      <c r="F64" s="135"/>
      <c r="G64" s="135"/>
      <c r="H64" s="135"/>
      <c r="I64" s="135"/>
      <c r="J64" s="136">
        <f>J127</f>
        <v>0</v>
      </c>
      <c r="K64" s="133"/>
      <c r="L64" s="137"/>
    </row>
    <row r="65" spans="2:12" s="9" customFormat="1" ht="24.95" customHeight="1">
      <c r="B65" s="132"/>
      <c r="C65" s="133"/>
      <c r="D65" s="134" t="s">
        <v>106</v>
      </c>
      <c r="E65" s="135"/>
      <c r="F65" s="135"/>
      <c r="G65" s="135"/>
      <c r="H65" s="135"/>
      <c r="I65" s="135"/>
      <c r="J65" s="136">
        <f>J129</f>
        <v>0</v>
      </c>
      <c r="K65" s="133"/>
      <c r="L65" s="137"/>
    </row>
    <row r="66" spans="2:12" s="10" customFormat="1" ht="19.9" customHeight="1">
      <c r="B66" s="138"/>
      <c r="C66" s="139"/>
      <c r="D66" s="140" t="s">
        <v>108</v>
      </c>
      <c r="E66" s="141"/>
      <c r="F66" s="141"/>
      <c r="G66" s="141"/>
      <c r="H66" s="141"/>
      <c r="I66" s="141"/>
      <c r="J66" s="142">
        <f>J130</f>
        <v>0</v>
      </c>
      <c r="K66" s="139"/>
      <c r="L66" s="143"/>
    </row>
    <row r="67" spans="2:12" s="9" customFormat="1" ht="24.95" customHeight="1">
      <c r="B67" s="132"/>
      <c r="C67" s="133"/>
      <c r="D67" s="134" t="s">
        <v>120</v>
      </c>
      <c r="E67" s="135"/>
      <c r="F67" s="135"/>
      <c r="G67" s="135"/>
      <c r="H67" s="135"/>
      <c r="I67" s="135"/>
      <c r="J67" s="136">
        <f>J134</f>
        <v>0</v>
      </c>
      <c r="K67" s="133"/>
      <c r="L67" s="137"/>
    </row>
    <row r="68" spans="2:12" s="10" customFormat="1" ht="19.9" customHeight="1">
      <c r="B68" s="138"/>
      <c r="C68" s="139"/>
      <c r="D68" s="140" t="s">
        <v>680</v>
      </c>
      <c r="E68" s="141"/>
      <c r="F68" s="141"/>
      <c r="G68" s="141"/>
      <c r="H68" s="141"/>
      <c r="I68" s="141"/>
      <c r="J68" s="142">
        <f>J135</f>
        <v>0</v>
      </c>
      <c r="K68" s="139"/>
      <c r="L68" s="143"/>
    </row>
    <row r="69" spans="2:12" s="10" customFormat="1" ht="19.9" customHeight="1">
      <c r="B69" s="138"/>
      <c r="C69" s="139"/>
      <c r="D69" s="140" t="s">
        <v>122</v>
      </c>
      <c r="E69" s="141"/>
      <c r="F69" s="141"/>
      <c r="G69" s="141"/>
      <c r="H69" s="141"/>
      <c r="I69" s="141"/>
      <c r="J69" s="142">
        <f>J138</f>
        <v>0</v>
      </c>
      <c r="K69" s="139"/>
      <c r="L69" s="143"/>
    </row>
    <row r="70" spans="2:12" s="10" customFormat="1" ht="19.9" customHeight="1">
      <c r="B70" s="138"/>
      <c r="C70" s="139"/>
      <c r="D70" s="140" t="s">
        <v>123</v>
      </c>
      <c r="E70" s="141"/>
      <c r="F70" s="141"/>
      <c r="G70" s="141"/>
      <c r="H70" s="141"/>
      <c r="I70" s="141"/>
      <c r="J70" s="142">
        <f>J140</f>
        <v>0</v>
      </c>
      <c r="K70" s="139"/>
      <c r="L70" s="143"/>
    </row>
    <row r="71" spans="2:12" s="10" customFormat="1" ht="19.9" customHeight="1">
      <c r="B71" s="138"/>
      <c r="C71" s="139"/>
      <c r="D71" s="140" t="s">
        <v>124</v>
      </c>
      <c r="E71" s="141"/>
      <c r="F71" s="141"/>
      <c r="G71" s="141"/>
      <c r="H71" s="141"/>
      <c r="I71" s="141"/>
      <c r="J71" s="142">
        <f>J142</f>
        <v>0</v>
      </c>
      <c r="K71" s="139"/>
      <c r="L71" s="143"/>
    </row>
    <row r="72" spans="1:31" s="2" customFormat="1" ht="21.75" customHeight="1">
      <c r="A72" s="32"/>
      <c r="B72" s="33"/>
      <c r="C72" s="34"/>
      <c r="D72" s="34"/>
      <c r="E72" s="34"/>
      <c r="F72" s="34"/>
      <c r="G72" s="34"/>
      <c r="H72" s="34"/>
      <c r="I72" s="34"/>
      <c r="J72" s="34"/>
      <c r="K72" s="34"/>
      <c r="L72" s="104"/>
      <c r="S72" s="32"/>
      <c r="T72" s="32"/>
      <c r="U72" s="32"/>
      <c r="V72" s="32"/>
      <c r="W72" s="32"/>
      <c r="X72" s="32"/>
      <c r="Y72" s="32"/>
      <c r="Z72" s="32"/>
      <c r="AA72" s="32"/>
      <c r="AB72" s="32"/>
      <c r="AC72" s="32"/>
      <c r="AD72" s="32"/>
      <c r="AE72" s="32"/>
    </row>
    <row r="73" spans="1:31" s="2" customFormat="1" ht="6.95" customHeight="1">
      <c r="A73" s="32"/>
      <c r="B73" s="45"/>
      <c r="C73" s="46"/>
      <c r="D73" s="46"/>
      <c r="E73" s="46"/>
      <c r="F73" s="46"/>
      <c r="G73" s="46"/>
      <c r="H73" s="46"/>
      <c r="I73" s="46"/>
      <c r="J73" s="46"/>
      <c r="K73" s="46"/>
      <c r="L73" s="104"/>
      <c r="S73" s="32"/>
      <c r="T73" s="32"/>
      <c r="U73" s="32"/>
      <c r="V73" s="32"/>
      <c r="W73" s="32"/>
      <c r="X73" s="32"/>
      <c r="Y73" s="32"/>
      <c r="Z73" s="32"/>
      <c r="AA73" s="32"/>
      <c r="AB73" s="32"/>
      <c r="AC73" s="32"/>
      <c r="AD73" s="32"/>
      <c r="AE73" s="32"/>
    </row>
    <row r="77" spans="1:31" s="2" customFormat="1" ht="6.95" customHeight="1">
      <c r="A77" s="32"/>
      <c r="B77" s="47"/>
      <c r="C77" s="48"/>
      <c r="D77" s="48"/>
      <c r="E77" s="48"/>
      <c r="F77" s="48"/>
      <c r="G77" s="48"/>
      <c r="H77" s="48"/>
      <c r="I77" s="48"/>
      <c r="J77" s="48"/>
      <c r="K77" s="48"/>
      <c r="L77" s="104"/>
      <c r="S77" s="32"/>
      <c r="T77" s="32"/>
      <c r="U77" s="32"/>
      <c r="V77" s="32"/>
      <c r="W77" s="32"/>
      <c r="X77" s="32"/>
      <c r="Y77" s="32"/>
      <c r="Z77" s="32"/>
      <c r="AA77" s="32"/>
      <c r="AB77" s="32"/>
      <c r="AC77" s="32"/>
      <c r="AD77" s="32"/>
      <c r="AE77" s="32"/>
    </row>
    <row r="78" spans="1:31" s="2" customFormat="1" ht="24.95" customHeight="1">
      <c r="A78" s="32"/>
      <c r="B78" s="33"/>
      <c r="C78" s="21" t="s">
        <v>126</v>
      </c>
      <c r="D78" s="34"/>
      <c r="E78" s="34"/>
      <c r="F78" s="34"/>
      <c r="G78" s="34"/>
      <c r="H78" s="34"/>
      <c r="I78" s="34"/>
      <c r="J78" s="34"/>
      <c r="K78" s="34"/>
      <c r="L78" s="104"/>
      <c r="S78" s="32"/>
      <c r="T78" s="32"/>
      <c r="U78" s="32"/>
      <c r="V78" s="32"/>
      <c r="W78" s="32"/>
      <c r="X78" s="32"/>
      <c r="Y78" s="32"/>
      <c r="Z78" s="32"/>
      <c r="AA78" s="32"/>
      <c r="AB78" s="32"/>
      <c r="AC78" s="32"/>
      <c r="AD78" s="32"/>
      <c r="AE78" s="32"/>
    </row>
    <row r="79" spans="1:31" s="2" customFormat="1" ht="6.95" customHeight="1">
      <c r="A79" s="32"/>
      <c r="B79" s="33"/>
      <c r="C79" s="34"/>
      <c r="D79" s="34"/>
      <c r="E79" s="34"/>
      <c r="F79" s="34"/>
      <c r="G79" s="34"/>
      <c r="H79" s="34"/>
      <c r="I79" s="34"/>
      <c r="J79" s="34"/>
      <c r="K79" s="34"/>
      <c r="L79" s="104"/>
      <c r="S79" s="32"/>
      <c r="T79" s="32"/>
      <c r="U79" s="32"/>
      <c r="V79" s="32"/>
      <c r="W79" s="32"/>
      <c r="X79" s="32"/>
      <c r="Y79" s="32"/>
      <c r="Z79" s="32"/>
      <c r="AA79" s="32"/>
      <c r="AB79" s="32"/>
      <c r="AC79" s="32"/>
      <c r="AD79" s="32"/>
      <c r="AE79" s="32"/>
    </row>
    <row r="80" spans="1:31" s="2" customFormat="1" ht="12" customHeight="1">
      <c r="A80" s="32"/>
      <c r="B80" s="33"/>
      <c r="C80" s="27" t="s">
        <v>16</v>
      </c>
      <c r="D80" s="34"/>
      <c r="E80" s="34"/>
      <c r="F80" s="34"/>
      <c r="G80" s="34"/>
      <c r="H80" s="34"/>
      <c r="I80" s="34"/>
      <c r="J80" s="34"/>
      <c r="K80" s="34"/>
      <c r="L80" s="104"/>
      <c r="S80" s="32"/>
      <c r="T80" s="32"/>
      <c r="U80" s="32"/>
      <c r="V80" s="32"/>
      <c r="W80" s="32"/>
      <c r="X80" s="32"/>
      <c r="Y80" s="32"/>
      <c r="Z80" s="32"/>
      <c r="AA80" s="32"/>
      <c r="AB80" s="32"/>
      <c r="AC80" s="32"/>
      <c r="AD80" s="32"/>
      <c r="AE80" s="32"/>
    </row>
    <row r="81" spans="1:31" s="2" customFormat="1" ht="16.5" customHeight="1">
      <c r="A81" s="32"/>
      <c r="B81" s="33"/>
      <c r="C81" s="34"/>
      <c r="D81" s="34"/>
      <c r="E81" s="387" t="str">
        <f>E7</f>
        <v>Rekonstrukce kuchyně ZŠ Chomutov, Zahradní 5265</v>
      </c>
      <c r="F81" s="388"/>
      <c r="G81" s="388"/>
      <c r="H81" s="388"/>
      <c r="I81" s="34"/>
      <c r="J81" s="34"/>
      <c r="K81" s="34"/>
      <c r="L81" s="104"/>
      <c r="S81" s="32"/>
      <c r="T81" s="32"/>
      <c r="U81" s="32"/>
      <c r="V81" s="32"/>
      <c r="W81" s="32"/>
      <c r="X81" s="32"/>
      <c r="Y81" s="32"/>
      <c r="Z81" s="32"/>
      <c r="AA81" s="32"/>
      <c r="AB81" s="32"/>
      <c r="AC81" s="32"/>
      <c r="AD81" s="32"/>
      <c r="AE81" s="32"/>
    </row>
    <row r="82" spans="1:31" s="2" customFormat="1" ht="12" customHeight="1">
      <c r="A82" s="32"/>
      <c r="B82" s="33"/>
      <c r="C82" s="27" t="s">
        <v>93</v>
      </c>
      <c r="D82" s="34"/>
      <c r="E82" s="34"/>
      <c r="F82" s="34"/>
      <c r="G82" s="34"/>
      <c r="H82" s="34"/>
      <c r="I82" s="34"/>
      <c r="J82" s="34"/>
      <c r="K82" s="34"/>
      <c r="L82" s="104"/>
      <c r="S82" s="32"/>
      <c r="T82" s="32"/>
      <c r="U82" s="32"/>
      <c r="V82" s="32"/>
      <c r="W82" s="32"/>
      <c r="X82" s="32"/>
      <c r="Y82" s="32"/>
      <c r="Z82" s="32"/>
      <c r="AA82" s="32"/>
      <c r="AB82" s="32"/>
      <c r="AC82" s="32"/>
      <c r="AD82" s="32"/>
      <c r="AE82" s="32"/>
    </row>
    <row r="83" spans="1:31" s="2" customFormat="1" ht="16.5" customHeight="1">
      <c r="A83" s="32"/>
      <c r="B83" s="33"/>
      <c r="C83" s="34"/>
      <c r="D83" s="34"/>
      <c r="E83" s="366" t="str">
        <f>E9</f>
        <v>SO 02 - Elektroinstalace</v>
      </c>
      <c r="F83" s="386"/>
      <c r="G83" s="386"/>
      <c r="H83" s="386"/>
      <c r="I83" s="34"/>
      <c r="J83" s="34"/>
      <c r="K83" s="34"/>
      <c r="L83" s="104"/>
      <c r="S83" s="32"/>
      <c r="T83" s="32"/>
      <c r="U83" s="32"/>
      <c r="V83" s="32"/>
      <c r="W83" s="32"/>
      <c r="X83" s="32"/>
      <c r="Y83" s="32"/>
      <c r="Z83" s="32"/>
      <c r="AA83" s="32"/>
      <c r="AB83" s="32"/>
      <c r="AC83" s="32"/>
      <c r="AD83" s="32"/>
      <c r="AE83" s="32"/>
    </row>
    <row r="84" spans="1:31" s="2" customFormat="1" ht="6.95" customHeight="1">
      <c r="A84" s="32"/>
      <c r="B84" s="33"/>
      <c r="C84" s="34"/>
      <c r="D84" s="34"/>
      <c r="E84" s="34"/>
      <c r="F84" s="34"/>
      <c r="G84" s="34"/>
      <c r="H84" s="34"/>
      <c r="I84" s="34"/>
      <c r="J84" s="34"/>
      <c r="K84" s="34"/>
      <c r="L84" s="104"/>
      <c r="S84" s="32"/>
      <c r="T84" s="32"/>
      <c r="U84" s="32"/>
      <c r="V84" s="32"/>
      <c r="W84" s="32"/>
      <c r="X84" s="32"/>
      <c r="Y84" s="32"/>
      <c r="Z84" s="32"/>
      <c r="AA84" s="32"/>
      <c r="AB84" s="32"/>
      <c r="AC84" s="32"/>
      <c r="AD84" s="32"/>
      <c r="AE84" s="32"/>
    </row>
    <row r="85" spans="1:31" s="2" customFormat="1" ht="12" customHeight="1">
      <c r="A85" s="32"/>
      <c r="B85" s="33"/>
      <c r="C85" s="27" t="s">
        <v>21</v>
      </c>
      <c r="D85" s="34"/>
      <c r="E85" s="34"/>
      <c r="F85" s="25" t="str">
        <f>F12</f>
        <v xml:space="preserve"> </v>
      </c>
      <c r="G85" s="34"/>
      <c r="H85" s="34"/>
      <c r="I85" s="27" t="s">
        <v>23</v>
      </c>
      <c r="J85" s="57" t="str">
        <f>IF(J12="","",J12)</f>
        <v>22. 4. 2022</v>
      </c>
      <c r="K85" s="34"/>
      <c r="L85" s="104"/>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04"/>
      <c r="S86" s="32"/>
      <c r="T86" s="32"/>
      <c r="U86" s="32"/>
      <c r="V86" s="32"/>
      <c r="W86" s="32"/>
      <c r="X86" s="32"/>
      <c r="Y86" s="32"/>
      <c r="Z86" s="32"/>
      <c r="AA86" s="32"/>
      <c r="AB86" s="32"/>
      <c r="AC86" s="32"/>
      <c r="AD86" s="32"/>
      <c r="AE86" s="32"/>
    </row>
    <row r="87" spans="1:31" s="2" customFormat="1" ht="15.2" customHeight="1">
      <c r="A87" s="32"/>
      <c r="B87" s="33"/>
      <c r="C87" s="27" t="s">
        <v>25</v>
      </c>
      <c r="D87" s="34"/>
      <c r="E87" s="34"/>
      <c r="F87" s="25" t="str">
        <f>E15</f>
        <v xml:space="preserve"> </v>
      </c>
      <c r="G87" s="34"/>
      <c r="H87" s="34"/>
      <c r="I87" s="27" t="s">
        <v>30</v>
      </c>
      <c r="J87" s="30" t="str">
        <f>E21</f>
        <v xml:space="preserve"> </v>
      </c>
      <c r="K87" s="34"/>
      <c r="L87" s="104"/>
      <c r="S87" s="32"/>
      <c r="T87" s="32"/>
      <c r="U87" s="32"/>
      <c r="V87" s="32"/>
      <c r="W87" s="32"/>
      <c r="X87" s="32"/>
      <c r="Y87" s="32"/>
      <c r="Z87" s="32"/>
      <c r="AA87" s="32"/>
      <c r="AB87" s="32"/>
      <c r="AC87" s="32"/>
      <c r="AD87" s="32"/>
      <c r="AE87" s="32"/>
    </row>
    <row r="88" spans="1:31" s="2" customFormat="1" ht="15.2" customHeight="1">
      <c r="A88" s="32"/>
      <c r="B88" s="33"/>
      <c r="C88" s="27" t="s">
        <v>28</v>
      </c>
      <c r="D88" s="34"/>
      <c r="E88" s="34"/>
      <c r="F88" s="25" t="str">
        <f>IF(E18="","",E18)</f>
        <v>Vyplň údaj</v>
      </c>
      <c r="G88" s="34"/>
      <c r="H88" s="34"/>
      <c r="I88" s="27" t="s">
        <v>32</v>
      </c>
      <c r="J88" s="30" t="str">
        <f>E24</f>
        <v xml:space="preserve"> </v>
      </c>
      <c r="K88" s="34"/>
      <c r="L88" s="104"/>
      <c r="S88" s="32"/>
      <c r="T88" s="32"/>
      <c r="U88" s="32"/>
      <c r="V88" s="32"/>
      <c r="W88" s="32"/>
      <c r="X88" s="32"/>
      <c r="Y88" s="32"/>
      <c r="Z88" s="32"/>
      <c r="AA88" s="32"/>
      <c r="AB88" s="32"/>
      <c r="AC88" s="32"/>
      <c r="AD88" s="32"/>
      <c r="AE88" s="32"/>
    </row>
    <row r="89" spans="1:31" s="2" customFormat="1" ht="10.35" customHeight="1">
      <c r="A89" s="32"/>
      <c r="B89" s="33"/>
      <c r="C89" s="34"/>
      <c r="D89" s="34"/>
      <c r="E89" s="34"/>
      <c r="F89" s="34"/>
      <c r="G89" s="34"/>
      <c r="H89" s="34"/>
      <c r="I89" s="34"/>
      <c r="J89" s="34"/>
      <c r="K89" s="34"/>
      <c r="L89" s="104"/>
      <c r="S89" s="32"/>
      <c r="T89" s="32"/>
      <c r="U89" s="32"/>
      <c r="V89" s="32"/>
      <c r="W89" s="32"/>
      <c r="X89" s="32"/>
      <c r="Y89" s="32"/>
      <c r="Z89" s="32"/>
      <c r="AA89" s="32"/>
      <c r="AB89" s="32"/>
      <c r="AC89" s="32"/>
      <c r="AD89" s="32"/>
      <c r="AE89" s="32"/>
    </row>
    <row r="90" spans="1:31" s="11" customFormat="1" ht="29.25" customHeight="1">
      <c r="A90" s="144"/>
      <c r="B90" s="145"/>
      <c r="C90" s="146" t="s">
        <v>127</v>
      </c>
      <c r="D90" s="147" t="s">
        <v>54</v>
      </c>
      <c r="E90" s="147" t="s">
        <v>50</v>
      </c>
      <c r="F90" s="147" t="s">
        <v>51</v>
      </c>
      <c r="G90" s="147" t="s">
        <v>128</v>
      </c>
      <c r="H90" s="147" t="s">
        <v>129</v>
      </c>
      <c r="I90" s="147" t="s">
        <v>130</v>
      </c>
      <c r="J90" s="147" t="s">
        <v>97</v>
      </c>
      <c r="K90" s="148" t="s">
        <v>131</v>
      </c>
      <c r="L90" s="149"/>
      <c r="M90" s="66" t="s">
        <v>19</v>
      </c>
      <c r="N90" s="67" t="s">
        <v>39</v>
      </c>
      <c r="O90" s="67" t="s">
        <v>132</v>
      </c>
      <c r="P90" s="67" t="s">
        <v>133</v>
      </c>
      <c r="Q90" s="67" t="s">
        <v>134</v>
      </c>
      <c r="R90" s="67" t="s">
        <v>135</v>
      </c>
      <c r="S90" s="67" t="s">
        <v>136</v>
      </c>
      <c r="T90" s="68" t="s">
        <v>137</v>
      </c>
      <c r="U90" s="144"/>
      <c r="V90" s="144"/>
      <c r="W90" s="144"/>
      <c r="X90" s="144"/>
      <c r="Y90" s="144"/>
      <c r="Z90" s="144"/>
      <c r="AA90" s="144"/>
      <c r="AB90" s="144"/>
      <c r="AC90" s="144"/>
      <c r="AD90" s="144"/>
      <c r="AE90" s="144"/>
    </row>
    <row r="91" spans="1:63" s="2" customFormat="1" ht="22.9" customHeight="1">
      <c r="A91" s="32"/>
      <c r="B91" s="33"/>
      <c r="C91" s="73" t="s">
        <v>138</v>
      </c>
      <c r="D91" s="34"/>
      <c r="E91" s="34"/>
      <c r="F91" s="34"/>
      <c r="G91" s="34"/>
      <c r="H91" s="34"/>
      <c r="I91" s="34"/>
      <c r="J91" s="150">
        <f>BK91</f>
        <v>0</v>
      </c>
      <c r="K91" s="34"/>
      <c r="L91" s="37"/>
      <c r="M91" s="69"/>
      <c r="N91" s="151"/>
      <c r="O91" s="70"/>
      <c r="P91" s="152">
        <f>P92+P94+P110+P121+P127+P129+P134</f>
        <v>0</v>
      </c>
      <c r="Q91" s="70"/>
      <c r="R91" s="152">
        <f>R92+R94+R110+R121+R127+R129+R134</f>
        <v>0</v>
      </c>
      <c r="S91" s="70"/>
      <c r="T91" s="153">
        <f>T92+T94+T110+T121+T127+T129+T134</f>
        <v>0</v>
      </c>
      <c r="U91" s="32"/>
      <c r="V91" s="32"/>
      <c r="W91" s="32"/>
      <c r="X91" s="32"/>
      <c r="Y91" s="32"/>
      <c r="Z91" s="32"/>
      <c r="AA91" s="32"/>
      <c r="AB91" s="32"/>
      <c r="AC91" s="32"/>
      <c r="AD91" s="32"/>
      <c r="AE91" s="32"/>
      <c r="AT91" s="15" t="s">
        <v>68</v>
      </c>
      <c r="AU91" s="15" t="s">
        <v>98</v>
      </c>
      <c r="BK91" s="154">
        <f>BK92+BK94+BK110+BK121+BK127+BK129+BK134</f>
        <v>0</v>
      </c>
    </row>
    <row r="92" spans="2:63" s="12" customFormat="1" ht="25.9" customHeight="1">
      <c r="B92" s="155"/>
      <c r="C92" s="156"/>
      <c r="D92" s="157" t="s">
        <v>68</v>
      </c>
      <c r="E92" s="158" t="s">
        <v>444</v>
      </c>
      <c r="F92" s="158" t="s">
        <v>681</v>
      </c>
      <c r="G92" s="156"/>
      <c r="H92" s="156"/>
      <c r="I92" s="159"/>
      <c r="J92" s="160">
        <f>BK92</f>
        <v>0</v>
      </c>
      <c r="K92" s="156"/>
      <c r="L92" s="161"/>
      <c r="M92" s="162"/>
      <c r="N92" s="163"/>
      <c r="O92" s="163"/>
      <c r="P92" s="164">
        <f>P93</f>
        <v>0</v>
      </c>
      <c r="Q92" s="163"/>
      <c r="R92" s="164">
        <f>R93</f>
        <v>0</v>
      </c>
      <c r="S92" s="163"/>
      <c r="T92" s="165">
        <f>T93</f>
        <v>0</v>
      </c>
      <c r="AR92" s="166" t="s">
        <v>77</v>
      </c>
      <c r="AT92" s="167" t="s">
        <v>68</v>
      </c>
      <c r="AU92" s="167" t="s">
        <v>69</v>
      </c>
      <c r="AY92" s="166" t="s">
        <v>141</v>
      </c>
      <c r="BK92" s="168">
        <f>BK93</f>
        <v>0</v>
      </c>
    </row>
    <row r="93" spans="1:65" s="2" customFormat="1" ht="16.5" customHeight="1">
      <c r="A93" s="32"/>
      <c r="B93" s="33"/>
      <c r="C93" s="171" t="s">
        <v>77</v>
      </c>
      <c r="D93" s="171" t="s">
        <v>144</v>
      </c>
      <c r="E93" s="172" t="s">
        <v>682</v>
      </c>
      <c r="F93" s="173" t="s">
        <v>683</v>
      </c>
      <c r="G93" s="174" t="s">
        <v>684</v>
      </c>
      <c r="H93" s="175">
        <v>1</v>
      </c>
      <c r="I93" s="176"/>
      <c r="J93" s="177">
        <f>ROUND(I93*H93,2)</f>
        <v>0</v>
      </c>
      <c r="K93" s="173" t="s">
        <v>19</v>
      </c>
      <c r="L93" s="37"/>
      <c r="M93" s="178" t="s">
        <v>19</v>
      </c>
      <c r="N93" s="179" t="s">
        <v>40</v>
      </c>
      <c r="O93" s="62"/>
      <c r="P93" s="180">
        <f>O93*H93</f>
        <v>0</v>
      </c>
      <c r="Q93" s="180">
        <v>0</v>
      </c>
      <c r="R93" s="180">
        <f>Q93*H93</f>
        <v>0</v>
      </c>
      <c r="S93" s="180">
        <v>0</v>
      </c>
      <c r="T93" s="181">
        <f>S93*H93</f>
        <v>0</v>
      </c>
      <c r="U93" s="32"/>
      <c r="V93" s="32"/>
      <c r="W93" s="32"/>
      <c r="X93" s="32"/>
      <c r="Y93" s="32"/>
      <c r="Z93" s="32"/>
      <c r="AA93" s="32"/>
      <c r="AB93" s="32"/>
      <c r="AC93" s="32"/>
      <c r="AD93" s="32"/>
      <c r="AE93" s="32"/>
      <c r="AR93" s="182" t="s">
        <v>148</v>
      </c>
      <c r="AT93" s="182" t="s">
        <v>144</v>
      </c>
      <c r="AU93" s="182" t="s">
        <v>77</v>
      </c>
      <c r="AY93" s="15" t="s">
        <v>141</v>
      </c>
      <c r="BE93" s="183">
        <f>IF(N93="základní",J93,0)</f>
        <v>0</v>
      </c>
      <c r="BF93" s="183">
        <f>IF(N93="snížená",J93,0)</f>
        <v>0</v>
      </c>
      <c r="BG93" s="183">
        <f>IF(N93="zákl. přenesená",J93,0)</f>
        <v>0</v>
      </c>
      <c r="BH93" s="183">
        <f>IF(N93="sníž. přenesená",J93,0)</f>
        <v>0</v>
      </c>
      <c r="BI93" s="183">
        <f>IF(N93="nulová",J93,0)</f>
        <v>0</v>
      </c>
      <c r="BJ93" s="15" t="s">
        <v>77</v>
      </c>
      <c r="BK93" s="183">
        <f>ROUND(I93*H93,2)</f>
        <v>0</v>
      </c>
      <c r="BL93" s="15" t="s">
        <v>148</v>
      </c>
      <c r="BM93" s="182" t="s">
        <v>685</v>
      </c>
    </row>
    <row r="94" spans="2:63" s="12" customFormat="1" ht="25.9" customHeight="1">
      <c r="B94" s="155"/>
      <c r="C94" s="156"/>
      <c r="D94" s="157" t="s">
        <v>68</v>
      </c>
      <c r="E94" s="158" t="s">
        <v>686</v>
      </c>
      <c r="F94" s="158" t="s">
        <v>687</v>
      </c>
      <c r="G94" s="156"/>
      <c r="H94" s="156"/>
      <c r="I94" s="159"/>
      <c r="J94" s="160">
        <f>BK94</f>
        <v>0</v>
      </c>
      <c r="K94" s="156"/>
      <c r="L94" s="161"/>
      <c r="M94" s="162"/>
      <c r="N94" s="163"/>
      <c r="O94" s="163"/>
      <c r="P94" s="164">
        <f>SUM(P95:P109)</f>
        <v>0</v>
      </c>
      <c r="Q94" s="163"/>
      <c r="R94" s="164">
        <f>SUM(R95:R109)</f>
        <v>0</v>
      </c>
      <c r="S94" s="163"/>
      <c r="T94" s="165">
        <f>SUM(T95:T109)</f>
        <v>0</v>
      </c>
      <c r="AR94" s="166" t="s">
        <v>77</v>
      </c>
      <c r="AT94" s="167" t="s">
        <v>68</v>
      </c>
      <c r="AU94" s="167" t="s">
        <v>69</v>
      </c>
      <c r="AY94" s="166" t="s">
        <v>141</v>
      </c>
      <c r="BK94" s="168">
        <f>SUM(BK95:BK109)</f>
        <v>0</v>
      </c>
    </row>
    <row r="95" spans="1:65" s="2" customFormat="1" ht="16.5" customHeight="1">
      <c r="A95" s="32"/>
      <c r="B95" s="33"/>
      <c r="C95" s="171" t="s">
        <v>79</v>
      </c>
      <c r="D95" s="171" t="s">
        <v>144</v>
      </c>
      <c r="E95" s="172" t="s">
        <v>688</v>
      </c>
      <c r="F95" s="173" t="s">
        <v>689</v>
      </c>
      <c r="G95" s="174" t="s">
        <v>191</v>
      </c>
      <c r="H95" s="175">
        <v>41.4</v>
      </c>
      <c r="I95" s="176"/>
      <c r="J95" s="177">
        <f aca="true" t="shared" si="0" ref="J95:J109">ROUND(I95*H95,2)</f>
        <v>0</v>
      </c>
      <c r="K95" s="173" t="s">
        <v>19</v>
      </c>
      <c r="L95" s="37"/>
      <c r="M95" s="178" t="s">
        <v>19</v>
      </c>
      <c r="N95" s="179" t="s">
        <v>40</v>
      </c>
      <c r="O95" s="62"/>
      <c r="P95" s="180">
        <f aca="true" t="shared" si="1" ref="P95:P109">O95*H95</f>
        <v>0</v>
      </c>
      <c r="Q95" s="180">
        <v>0</v>
      </c>
      <c r="R95" s="180">
        <f aca="true" t="shared" si="2" ref="R95:R109">Q95*H95</f>
        <v>0</v>
      </c>
      <c r="S95" s="180">
        <v>0</v>
      </c>
      <c r="T95" s="181">
        <f aca="true" t="shared" si="3" ref="T95:T109">S95*H95</f>
        <v>0</v>
      </c>
      <c r="U95" s="32"/>
      <c r="V95" s="32"/>
      <c r="W95" s="32"/>
      <c r="X95" s="32"/>
      <c r="Y95" s="32"/>
      <c r="Z95" s="32"/>
      <c r="AA95" s="32"/>
      <c r="AB95" s="32"/>
      <c r="AC95" s="32"/>
      <c r="AD95" s="32"/>
      <c r="AE95" s="32"/>
      <c r="AR95" s="182" t="s">
        <v>148</v>
      </c>
      <c r="AT95" s="182" t="s">
        <v>144</v>
      </c>
      <c r="AU95" s="182" t="s">
        <v>77</v>
      </c>
      <c r="AY95" s="15" t="s">
        <v>141</v>
      </c>
      <c r="BE95" s="183">
        <f aca="true" t="shared" si="4" ref="BE95:BE109">IF(N95="základní",J95,0)</f>
        <v>0</v>
      </c>
      <c r="BF95" s="183">
        <f aca="true" t="shared" si="5" ref="BF95:BF109">IF(N95="snížená",J95,0)</f>
        <v>0</v>
      </c>
      <c r="BG95" s="183">
        <f aca="true" t="shared" si="6" ref="BG95:BG109">IF(N95="zákl. přenesená",J95,0)</f>
        <v>0</v>
      </c>
      <c r="BH95" s="183">
        <f aca="true" t="shared" si="7" ref="BH95:BH109">IF(N95="sníž. přenesená",J95,0)</f>
        <v>0</v>
      </c>
      <c r="BI95" s="183">
        <f aca="true" t="shared" si="8" ref="BI95:BI109">IF(N95="nulová",J95,0)</f>
        <v>0</v>
      </c>
      <c r="BJ95" s="15" t="s">
        <v>77</v>
      </c>
      <c r="BK95" s="183">
        <f aca="true" t="shared" si="9" ref="BK95:BK109">ROUND(I95*H95,2)</f>
        <v>0</v>
      </c>
      <c r="BL95" s="15" t="s">
        <v>148</v>
      </c>
      <c r="BM95" s="182" t="s">
        <v>690</v>
      </c>
    </row>
    <row r="96" spans="1:65" s="2" customFormat="1" ht="24.2" customHeight="1">
      <c r="A96" s="32"/>
      <c r="B96" s="33"/>
      <c r="C96" s="171" t="s">
        <v>142</v>
      </c>
      <c r="D96" s="171" t="s">
        <v>144</v>
      </c>
      <c r="E96" s="172" t="s">
        <v>691</v>
      </c>
      <c r="F96" s="173" t="s">
        <v>692</v>
      </c>
      <c r="G96" s="174" t="s">
        <v>191</v>
      </c>
      <c r="H96" s="175">
        <v>172.5</v>
      </c>
      <c r="I96" s="176"/>
      <c r="J96" s="177">
        <f t="shared" si="0"/>
        <v>0</v>
      </c>
      <c r="K96" s="173" t="s">
        <v>19</v>
      </c>
      <c r="L96" s="37"/>
      <c r="M96" s="178" t="s">
        <v>19</v>
      </c>
      <c r="N96" s="179" t="s">
        <v>40</v>
      </c>
      <c r="O96" s="62"/>
      <c r="P96" s="180">
        <f t="shared" si="1"/>
        <v>0</v>
      </c>
      <c r="Q96" s="180">
        <v>0</v>
      </c>
      <c r="R96" s="180">
        <f t="shared" si="2"/>
        <v>0</v>
      </c>
      <c r="S96" s="180">
        <v>0</v>
      </c>
      <c r="T96" s="181">
        <f t="shared" si="3"/>
        <v>0</v>
      </c>
      <c r="U96" s="32"/>
      <c r="V96" s="32"/>
      <c r="W96" s="32"/>
      <c r="X96" s="32"/>
      <c r="Y96" s="32"/>
      <c r="Z96" s="32"/>
      <c r="AA96" s="32"/>
      <c r="AB96" s="32"/>
      <c r="AC96" s="32"/>
      <c r="AD96" s="32"/>
      <c r="AE96" s="32"/>
      <c r="AR96" s="182" t="s">
        <v>148</v>
      </c>
      <c r="AT96" s="182" t="s">
        <v>144</v>
      </c>
      <c r="AU96" s="182" t="s">
        <v>77</v>
      </c>
      <c r="AY96" s="15" t="s">
        <v>141</v>
      </c>
      <c r="BE96" s="183">
        <f t="shared" si="4"/>
        <v>0</v>
      </c>
      <c r="BF96" s="183">
        <f t="shared" si="5"/>
        <v>0</v>
      </c>
      <c r="BG96" s="183">
        <f t="shared" si="6"/>
        <v>0</v>
      </c>
      <c r="BH96" s="183">
        <f t="shared" si="7"/>
        <v>0</v>
      </c>
      <c r="BI96" s="183">
        <f t="shared" si="8"/>
        <v>0</v>
      </c>
      <c r="BJ96" s="15" t="s">
        <v>77</v>
      </c>
      <c r="BK96" s="183">
        <f t="shared" si="9"/>
        <v>0</v>
      </c>
      <c r="BL96" s="15" t="s">
        <v>148</v>
      </c>
      <c r="BM96" s="182" t="s">
        <v>693</v>
      </c>
    </row>
    <row r="97" spans="1:65" s="2" customFormat="1" ht="16.5" customHeight="1">
      <c r="A97" s="32"/>
      <c r="B97" s="33"/>
      <c r="C97" s="171" t="s">
        <v>148</v>
      </c>
      <c r="D97" s="171" t="s">
        <v>144</v>
      </c>
      <c r="E97" s="172" t="s">
        <v>694</v>
      </c>
      <c r="F97" s="173" t="s">
        <v>695</v>
      </c>
      <c r="G97" s="174" t="s">
        <v>191</v>
      </c>
      <c r="H97" s="175">
        <v>230</v>
      </c>
      <c r="I97" s="176"/>
      <c r="J97" s="177">
        <f t="shared" si="0"/>
        <v>0</v>
      </c>
      <c r="K97" s="173" t="s">
        <v>19</v>
      </c>
      <c r="L97" s="37"/>
      <c r="M97" s="178" t="s">
        <v>19</v>
      </c>
      <c r="N97" s="179" t="s">
        <v>40</v>
      </c>
      <c r="O97" s="62"/>
      <c r="P97" s="180">
        <f t="shared" si="1"/>
        <v>0</v>
      </c>
      <c r="Q97" s="180">
        <v>0</v>
      </c>
      <c r="R97" s="180">
        <f t="shared" si="2"/>
        <v>0</v>
      </c>
      <c r="S97" s="180">
        <v>0</v>
      </c>
      <c r="T97" s="181">
        <f t="shared" si="3"/>
        <v>0</v>
      </c>
      <c r="U97" s="32"/>
      <c r="V97" s="32"/>
      <c r="W97" s="32"/>
      <c r="X97" s="32"/>
      <c r="Y97" s="32"/>
      <c r="Z97" s="32"/>
      <c r="AA97" s="32"/>
      <c r="AB97" s="32"/>
      <c r="AC97" s="32"/>
      <c r="AD97" s="32"/>
      <c r="AE97" s="32"/>
      <c r="AR97" s="182" t="s">
        <v>148</v>
      </c>
      <c r="AT97" s="182" t="s">
        <v>144</v>
      </c>
      <c r="AU97" s="182" t="s">
        <v>77</v>
      </c>
      <c r="AY97" s="15" t="s">
        <v>141</v>
      </c>
      <c r="BE97" s="183">
        <f t="shared" si="4"/>
        <v>0</v>
      </c>
      <c r="BF97" s="183">
        <f t="shared" si="5"/>
        <v>0</v>
      </c>
      <c r="BG97" s="183">
        <f t="shared" si="6"/>
        <v>0</v>
      </c>
      <c r="BH97" s="183">
        <f t="shared" si="7"/>
        <v>0</v>
      </c>
      <c r="BI97" s="183">
        <f t="shared" si="8"/>
        <v>0</v>
      </c>
      <c r="BJ97" s="15" t="s">
        <v>77</v>
      </c>
      <c r="BK97" s="183">
        <f t="shared" si="9"/>
        <v>0</v>
      </c>
      <c r="BL97" s="15" t="s">
        <v>148</v>
      </c>
      <c r="BM97" s="182" t="s">
        <v>696</v>
      </c>
    </row>
    <row r="98" spans="1:65" s="2" customFormat="1" ht="16.5" customHeight="1">
      <c r="A98" s="32"/>
      <c r="B98" s="33"/>
      <c r="C98" s="171" t="s">
        <v>161</v>
      </c>
      <c r="D98" s="171" t="s">
        <v>144</v>
      </c>
      <c r="E98" s="172" t="s">
        <v>697</v>
      </c>
      <c r="F98" s="173" t="s">
        <v>698</v>
      </c>
      <c r="G98" s="174" t="s">
        <v>191</v>
      </c>
      <c r="H98" s="175">
        <v>115</v>
      </c>
      <c r="I98" s="176"/>
      <c r="J98" s="177">
        <f t="shared" si="0"/>
        <v>0</v>
      </c>
      <c r="K98" s="173" t="s">
        <v>19</v>
      </c>
      <c r="L98" s="37"/>
      <c r="M98" s="178" t="s">
        <v>19</v>
      </c>
      <c r="N98" s="179" t="s">
        <v>40</v>
      </c>
      <c r="O98" s="62"/>
      <c r="P98" s="180">
        <f t="shared" si="1"/>
        <v>0</v>
      </c>
      <c r="Q98" s="180">
        <v>0</v>
      </c>
      <c r="R98" s="180">
        <f t="shared" si="2"/>
        <v>0</v>
      </c>
      <c r="S98" s="180">
        <v>0</v>
      </c>
      <c r="T98" s="181">
        <f t="shared" si="3"/>
        <v>0</v>
      </c>
      <c r="U98" s="32"/>
      <c r="V98" s="32"/>
      <c r="W98" s="32"/>
      <c r="X98" s="32"/>
      <c r="Y98" s="32"/>
      <c r="Z98" s="32"/>
      <c r="AA98" s="32"/>
      <c r="AB98" s="32"/>
      <c r="AC98" s="32"/>
      <c r="AD98" s="32"/>
      <c r="AE98" s="32"/>
      <c r="AR98" s="182" t="s">
        <v>148</v>
      </c>
      <c r="AT98" s="182" t="s">
        <v>144</v>
      </c>
      <c r="AU98" s="182" t="s">
        <v>77</v>
      </c>
      <c r="AY98" s="15" t="s">
        <v>141</v>
      </c>
      <c r="BE98" s="183">
        <f t="shared" si="4"/>
        <v>0</v>
      </c>
      <c r="BF98" s="183">
        <f t="shared" si="5"/>
        <v>0</v>
      </c>
      <c r="BG98" s="183">
        <f t="shared" si="6"/>
        <v>0</v>
      </c>
      <c r="BH98" s="183">
        <f t="shared" si="7"/>
        <v>0</v>
      </c>
      <c r="BI98" s="183">
        <f t="shared" si="8"/>
        <v>0</v>
      </c>
      <c r="BJ98" s="15" t="s">
        <v>77</v>
      </c>
      <c r="BK98" s="183">
        <f t="shared" si="9"/>
        <v>0</v>
      </c>
      <c r="BL98" s="15" t="s">
        <v>148</v>
      </c>
      <c r="BM98" s="182" t="s">
        <v>699</v>
      </c>
    </row>
    <row r="99" spans="1:65" s="2" customFormat="1" ht="16.5" customHeight="1">
      <c r="A99" s="32"/>
      <c r="B99" s="33"/>
      <c r="C99" s="171" t="s">
        <v>166</v>
      </c>
      <c r="D99" s="171" t="s">
        <v>144</v>
      </c>
      <c r="E99" s="172" t="s">
        <v>700</v>
      </c>
      <c r="F99" s="173" t="s">
        <v>701</v>
      </c>
      <c r="G99" s="174" t="s">
        <v>191</v>
      </c>
      <c r="H99" s="175">
        <v>138</v>
      </c>
      <c r="I99" s="176"/>
      <c r="J99" s="177">
        <f t="shared" si="0"/>
        <v>0</v>
      </c>
      <c r="K99" s="173" t="s">
        <v>19</v>
      </c>
      <c r="L99" s="37"/>
      <c r="M99" s="178" t="s">
        <v>19</v>
      </c>
      <c r="N99" s="179" t="s">
        <v>40</v>
      </c>
      <c r="O99" s="62"/>
      <c r="P99" s="180">
        <f t="shared" si="1"/>
        <v>0</v>
      </c>
      <c r="Q99" s="180">
        <v>0</v>
      </c>
      <c r="R99" s="180">
        <f t="shared" si="2"/>
        <v>0</v>
      </c>
      <c r="S99" s="180">
        <v>0</v>
      </c>
      <c r="T99" s="181">
        <f t="shared" si="3"/>
        <v>0</v>
      </c>
      <c r="U99" s="32"/>
      <c r="V99" s="32"/>
      <c r="W99" s="32"/>
      <c r="X99" s="32"/>
      <c r="Y99" s="32"/>
      <c r="Z99" s="32"/>
      <c r="AA99" s="32"/>
      <c r="AB99" s="32"/>
      <c r="AC99" s="32"/>
      <c r="AD99" s="32"/>
      <c r="AE99" s="32"/>
      <c r="AR99" s="182" t="s">
        <v>148</v>
      </c>
      <c r="AT99" s="182" t="s">
        <v>144</v>
      </c>
      <c r="AU99" s="182" t="s">
        <v>77</v>
      </c>
      <c r="AY99" s="15" t="s">
        <v>141</v>
      </c>
      <c r="BE99" s="183">
        <f t="shared" si="4"/>
        <v>0</v>
      </c>
      <c r="BF99" s="183">
        <f t="shared" si="5"/>
        <v>0</v>
      </c>
      <c r="BG99" s="183">
        <f t="shared" si="6"/>
        <v>0</v>
      </c>
      <c r="BH99" s="183">
        <f t="shared" si="7"/>
        <v>0</v>
      </c>
      <c r="BI99" s="183">
        <f t="shared" si="8"/>
        <v>0</v>
      </c>
      <c r="BJ99" s="15" t="s">
        <v>77</v>
      </c>
      <c r="BK99" s="183">
        <f t="shared" si="9"/>
        <v>0</v>
      </c>
      <c r="BL99" s="15" t="s">
        <v>148</v>
      </c>
      <c r="BM99" s="182" t="s">
        <v>702</v>
      </c>
    </row>
    <row r="100" spans="1:65" s="2" customFormat="1" ht="16.5" customHeight="1">
      <c r="A100" s="32"/>
      <c r="B100" s="33"/>
      <c r="C100" s="171" t="s">
        <v>170</v>
      </c>
      <c r="D100" s="171" t="s">
        <v>144</v>
      </c>
      <c r="E100" s="172" t="s">
        <v>703</v>
      </c>
      <c r="F100" s="173" t="s">
        <v>704</v>
      </c>
      <c r="G100" s="174" t="s">
        <v>191</v>
      </c>
      <c r="H100" s="175">
        <v>28.75</v>
      </c>
      <c r="I100" s="176"/>
      <c r="J100" s="177">
        <f t="shared" si="0"/>
        <v>0</v>
      </c>
      <c r="K100" s="173" t="s">
        <v>19</v>
      </c>
      <c r="L100" s="37"/>
      <c r="M100" s="178" t="s">
        <v>19</v>
      </c>
      <c r="N100" s="179" t="s">
        <v>40</v>
      </c>
      <c r="O100" s="62"/>
      <c r="P100" s="180">
        <f t="shared" si="1"/>
        <v>0</v>
      </c>
      <c r="Q100" s="180">
        <v>0</v>
      </c>
      <c r="R100" s="180">
        <f t="shared" si="2"/>
        <v>0</v>
      </c>
      <c r="S100" s="180">
        <v>0</v>
      </c>
      <c r="T100" s="181">
        <f t="shared" si="3"/>
        <v>0</v>
      </c>
      <c r="U100" s="32"/>
      <c r="V100" s="32"/>
      <c r="W100" s="32"/>
      <c r="X100" s="32"/>
      <c r="Y100" s="32"/>
      <c r="Z100" s="32"/>
      <c r="AA100" s="32"/>
      <c r="AB100" s="32"/>
      <c r="AC100" s="32"/>
      <c r="AD100" s="32"/>
      <c r="AE100" s="32"/>
      <c r="AR100" s="182" t="s">
        <v>148</v>
      </c>
      <c r="AT100" s="182" t="s">
        <v>144</v>
      </c>
      <c r="AU100" s="182" t="s">
        <v>77</v>
      </c>
      <c r="AY100" s="15" t="s">
        <v>141</v>
      </c>
      <c r="BE100" s="183">
        <f t="shared" si="4"/>
        <v>0</v>
      </c>
      <c r="BF100" s="183">
        <f t="shared" si="5"/>
        <v>0</v>
      </c>
      <c r="BG100" s="183">
        <f t="shared" si="6"/>
        <v>0</v>
      </c>
      <c r="BH100" s="183">
        <f t="shared" si="7"/>
        <v>0</v>
      </c>
      <c r="BI100" s="183">
        <f t="shared" si="8"/>
        <v>0</v>
      </c>
      <c r="BJ100" s="15" t="s">
        <v>77</v>
      </c>
      <c r="BK100" s="183">
        <f t="shared" si="9"/>
        <v>0</v>
      </c>
      <c r="BL100" s="15" t="s">
        <v>148</v>
      </c>
      <c r="BM100" s="182" t="s">
        <v>705</v>
      </c>
    </row>
    <row r="101" spans="1:65" s="2" customFormat="1" ht="16.5" customHeight="1">
      <c r="A101" s="32"/>
      <c r="B101" s="33"/>
      <c r="C101" s="171" t="s">
        <v>174</v>
      </c>
      <c r="D101" s="171" t="s">
        <v>144</v>
      </c>
      <c r="E101" s="172" t="s">
        <v>706</v>
      </c>
      <c r="F101" s="173" t="s">
        <v>707</v>
      </c>
      <c r="G101" s="174" t="s">
        <v>191</v>
      </c>
      <c r="H101" s="175">
        <v>126.5</v>
      </c>
      <c r="I101" s="176"/>
      <c r="J101" s="177">
        <f t="shared" si="0"/>
        <v>0</v>
      </c>
      <c r="K101" s="173" t="s">
        <v>19</v>
      </c>
      <c r="L101" s="37"/>
      <c r="M101" s="178" t="s">
        <v>19</v>
      </c>
      <c r="N101" s="179" t="s">
        <v>40</v>
      </c>
      <c r="O101" s="62"/>
      <c r="P101" s="180">
        <f t="shared" si="1"/>
        <v>0</v>
      </c>
      <c r="Q101" s="180">
        <v>0</v>
      </c>
      <c r="R101" s="180">
        <f t="shared" si="2"/>
        <v>0</v>
      </c>
      <c r="S101" s="180">
        <v>0</v>
      </c>
      <c r="T101" s="181">
        <f t="shared" si="3"/>
        <v>0</v>
      </c>
      <c r="U101" s="32"/>
      <c r="V101" s="32"/>
      <c r="W101" s="32"/>
      <c r="X101" s="32"/>
      <c r="Y101" s="32"/>
      <c r="Z101" s="32"/>
      <c r="AA101" s="32"/>
      <c r="AB101" s="32"/>
      <c r="AC101" s="32"/>
      <c r="AD101" s="32"/>
      <c r="AE101" s="32"/>
      <c r="AR101" s="182" t="s">
        <v>148</v>
      </c>
      <c r="AT101" s="182" t="s">
        <v>144</v>
      </c>
      <c r="AU101" s="182" t="s">
        <v>77</v>
      </c>
      <c r="AY101" s="15" t="s">
        <v>141</v>
      </c>
      <c r="BE101" s="183">
        <f t="shared" si="4"/>
        <v>0</v>
      </c>
      <c r="BF101" s="183">
        <f t="shared" si="5"/>
        <v>0</v>
      </c>
      <c r="BG101" s="183">
        <f t="shared" si="6"/>
        <v>0</v>
      </c>
      <c r="BH101" s="183">
        <f t="shared" si="7"/>
        <v>0</v>
      </c>
      <c r="BI101" s="183">
        <f t="shared" si="8"/>
        <v>0</v>
      </c>
      <c r="BJ101" s="15" t="s">
        <v>77</v>
      </c>
      <c r="BK101" s="183">
        <f t="shared" si="9"/>
        <v>0</v>
      </c>
      <c r="BL101" s="15" t="s">
        <v>148</v>
      </c>
      <c r="BM101" s="182" t="s">
        <v>708</v>
      </c>
    </row>
    <row r="102" spans="1:65" s="2" customFormat="1" ht="16.5" customHeight="1">
      <c r="A102" s="32"/>
      <c r="B102" s="33"/>
      <c r="C102" s="171" t="s">
        <v>178</v>
      </c>
      <c r="D102" s="171" t="s">
        <v>144</v>
      </c>
      <c r="E102" s="172" t="s">
        <v>709</v>
      </c>
      <c r="F102" s="173" t="s">
        <v>710</v>
      </c>
      <c r="G102" s="174" t="s">
        <v>191</v>
      </c>
      <c r="H102" s="175">
        <v>115</v>
      </c>
      <c r="I102" s="176"/>
      <c r="J102" s="177">
        <f t="shared" si="0"/>
        <v>0</v>
      </c>
      <c r="K102" s="173" t="s">
        <v>19</v>
      </c>
      <c r="L102" s="37"/>
      <c r="M102" s="178" t="s">
        <v>19</v>
      </c>
      <c r="N102" s="179" t="s">
        <v>40</v>
      </c>
      <c r="O102" s="62"/>
      <c r="P102" s="180">
        <f t="shared" si="1"/>
        <v>0</v>
      </c>
      <c r="Q102" s="180">
        <v>0</v>
      </c>
      <c r="R102" s="180">
        <f t="shared" si="2"/>
        <v>0</v>
      </c>
      <c r="S102" s="180">
        <v>0</v>
      </c>
      <c r="T102" s="181">
        <f t="shared" si="3"/>
        <v>0</v>
      </c>
      <c r="U102" s="32"/>
      <c r="V102" s="32"/>
      <c r="W102" s="32"/>
      <c r="X102" s="32"/>
      <c r="Y102" s="32"/>
      <c r="Z102" s="32"/>
      <c r="AA102" s="32"/>
      <c r="AB102" s="32"/>
      <c r="AC102" s="32"/>
      <c r="AD102" s="32"/>
      <c r="AE102" s="32"/>
      <c r="AR102" s="182" t="s">
        <v>148</v>
      </c>
      <c r="AT102" s="182" t="s">
        <v>144</v>
      </c>
      <c r="AU102" s="182" t="s">
        <v>77</v>
      </c>
      <c r="AY102" s="15" t="s">
        <v>141</v>
      </c>
      <c r="BE102" s="183">
        <f t="shared" si="4"/>
        <v>0</v>
      </c>
      <c r="BF102" s="183">
        <f t="shared" si="5"/>
        <v>0</v>
      </c>
      <c r="BG102" s="183">
        <f t="shared" si="6"/>
        <v>0</v>
      </c>
      <c r="BH102" s="183">
        <f t="shared" si="7"/>
        <v>0</v>
      </c>
      <c r="BI102" s="183">
        <f t="shared" si="8"/>
        <v>0</v>
      </c>
      <c r="BJ102" s="15" t="s">
        <v>77</v>
      </c>
      <c r="BK102" s="183">
        <f t="shared" si="9"/>
        <v>0</v>
      </c>
      <c r="BL102" s="15" t="s">
        <v>148</v>
      </c>
      <c r="BM102" s="182" t="s">
        <v>711</v>
      </c>
    </row>
    <row r="103" spans="1:65" s="2" customFormat="1" ht="16.5" customHeight="1">
      <c r="A103" s="32"/>
      <c r="B103" s="33"/>
      <c r="C103" s="171" t="s">
        <v>182</v>
      </c>
      <c r="D103" s="171" t="s">
        <v>144</v>
      </c>
      <c r="E103" s="172" t="s">
        <v>712</v>
      </c>
      <c r="F103" s="173" t="s">
        <v>713</v>
      </c>
      <c r="G103" s="174" t="s">
        <v>191</v>
      </c>
      <c r="H103" s="175">
        <v>92</v>
      </c>
      <c r="I103" s="176"/>
      <c r="J103" s="177">
        <f t="shared" si="0"/>
        <v>0</v>
      </c>
      <c r="K103" s="173" t="s">
        <v>19</v>
      </c>
      <c r="L103" s="37"/>
      <c r="M103" s="178" t="s">
        <v>19</v>
      </c>
      <c r="N103" s="179" t="s">
        <v>40</v>
      </c>
      <c r="O103" s="62"/>
      <c r="P103" s="180">
        <f t="shared" si="1"/>
        <v>0</v>
      </c>
      <c r="Q103" s="180">
        <v>0</v>
      </c>
      <c r="R103" s="180">
        <f t="shared" si="2"/>
        <v>0</v>
      </c>
      <c r="S103" s="180">
        <v>0</v>
      </c>
      <c r="T103" s="181">
        <f t="shared" si="3"/>
        <v>0</v>
      </c>
      <c r="U103" s="32"/>
      <c r="V103" s="32"/>
      <c r="W103" s="32"/>
      <c r="X103" s="32"/>
      <c r="Y103" s="32"/>
      <c r="Z103" s="32"/>
      <c r="AA103" s="32"/>
      <c r="AB103" s="32"/>
      <c r="AC103" s="32"/>
      <c r="AD103" s="32"/>
      <c r="AE103" s="32"/>
      <c r="AR103" s="182" t="s">
        <v>148</v>
      </c>
      <c r="AT103" s="182" t="s">
        <v>144</v>
      </c>
      <c r="AU103" s="182" t="s">
        <v>77</v>
      </c>
      <c r="AY103" s="15" t="s">
        <v>141</v>
      </c>
      <c r="BE103" s="183">
        <f t="shared" si="4"/>
        <v>0</v>
      </c>
      <c r="BF103" s="183">
        <f t="shared" si="5"/>
        <v>0</v>
      </c>
      <c r="BG103" s="183">
        <f t="shared" si="6"/>
        <v>0</v>
      </c>
      <c r="BH103" s="183">
        <f t="shared" si="7"/>
        <v>0</v>
      </c>
      <c r="BI103" s="183">
        <f t="shared" si="8"/>
        <v>0</v>
      </c>
      <c r="BJ103" s="15" t="s">
        <v>77</v>
      </c>
      <c r="BK103" s="183">
        <f t="shared" si="9"/>
        <v>0</v>
      </c>
      <c r="BL103" s="15" t="s">
        <v>148</v>
      </c>
      <c r="BM103" s="182" t="s">
        <v>714</v>
      </c>
    </row>
    <row r="104" spans="1:65" s="2" customFormat="1" ht="16.5" customHeight="1">
      <c r="A104" s="32"/>
      <c r="B104" s="33"/>
      <c r="C104" s="171" t="s">
        <v>188</v>
      </c>
      <c r="D104" s="171" t="s">
        <v>144</v>
      </c>
      <c r="E104" s="172" t="s">
        <v>715</v>
      </c>
      <c r="F104" s="173" t="s">
        <v>716</v>
      </c>
      <c r="G104" s="174" t="s">
        <v>191</v>
      </c>
      <c r="H104" s="175">
        <v>575</v>
      </c>
      <c r="I104" s="176"/>
      <c r="J104" s="177">
        <f t="shared" si="0"/>
        <v>0</v>
      </c>
      <c r="K104" s="173" t="s">
        <v>19</v>
      </c>
      <c r="L104" s="37"/>
      <c r="M104" s="178" t="s">
        <v>19</v>
      </c>
      <c r="N104" s="179" t="s">
        <v>40</v>
      </c>
      <c r="O104" s="62"/>
      <c r="P104" s="180">
        <f t="shared" si="1"/>
        <v>0</v>
      </c>
      <c r="Q104" s="180">
        <v>0</v>
      </c>
      <c r="R104" s="180">
        <f t="shared" si="2"/>
        <v>0</v>
      </c>
      <c r="S104" s="180">
        <v>0</v>
      </c>
      <c r="T104" s="181">
        <f t="shared" si="3"/>
        <v>0</v>
      </c>
      <c r="U104" s="32"/>
      <c r="V104" s="32"/>
      <c r="W104" s="32"/>
      <c r="X104" s="32"/>
      <c r="Y104" s="32"/>
      <c r="Z104" s="32"/>
      <c r="AA104" s="32"/>
      <c r="AB104" s="32"/>
      <c r="AC104" s="32"/>
      <c r="AD104" s="32"/>
      <c r="AE104" s="32"/>
      <c r="AR104" s="182" t="s">
        <v>148</v>
      </c>
      <c r="AT104" s="182" t="s">
        <v>144</v>
      </c>
      <c r="AU104" s="182" t="s">
        <v>77</v>
      </c>
      <c r="AY104" s="15" t="s">
        <v>141</v>
      </c>
      <c r="BE104" s="183">
        <f t="shared" si="4"/>
        <v>0</v>
      </c>
      <c r="BF104" s="183">
        <f t="shared" si="5"/>
        <v>0</v>
      </c>
      <c r="BG104" s="183">
        <f t="shared" si="6"/>
        <v>0</v>
      </c>
      <c r="BH104" s="183">
        <f t="shared" si="7"/>
        <v>0</v>
      </c>
      <c r="BI104" s="183">
        <f t="shared" si="8"/>
        <v>0</v>
      </c>
      <c r="BJ104" s="15" t="s">
        <v>77</v>
      </c>
      <c r="BK104" s="183">
        <f t="shared" si="9"/>
        <v>0</v>
      </c>
      <c r="BL104" s="15" t="s">
        <v>148</v>
      </c>
      <c r="BM104" s="182" t="s">
        <v>717</v>
      </c>
    </row>
    <row r="105" spans="1:65" s="2" customFormat="1" ht="16.5" customHeight="1">
      <c r="A105" s="32"/>
      <c r="B105" s="33"/>
      <c r="C105" s="171" t="s">
        <v>193</v>
      </c>
      <c r="D105" s="171" t="s">
        <v>144</v>
      </c>
      <c r="E105" s="172" t="s">
        <v>718</v>
      </c>
      <c r="F105" s="173" t="s">
        <v>719</v>
      </c>
      <c r="G105" s="174" t="s">
        <v>191</v>
      </c>
      <c r="H105" s="175">
        <v>460</v>
      </c>
      <c r="I105" s="176"/>
      <c r="J105" s="177">
        <f t="shared" si="0"/>
        <v>0</v>
      </c>
      <c r="K105" s="173" t="s">
        <v>19</v>
      </c>
      <c r="L105" s="37"/>
      <c r="M105" s="178" t="s">
        <v>19</v>
      </c>
      <c r="N105" s="179" t="s">
        <v>40</v>
      </c>
      <c r="O105" s="62"/>
      <c r="P105" s="180">
        <f t="shared" si="1"/>
        <v>0</v>
      </c>
      <c r="Q105" s="180">
        <v>0</v>
      </c>
      <c r="R105" s="180">
        <f t="shared" si="2"/>
        <v>0</v>
      </c>
      <c r="S105" s="180">
        <v>0</v>
      </c>
      <c r="T105" s="181">
        <f t="shared" si="3"/>
        <v>0</v>
      </c>
      <c r="U105" s="32"/>
      <c r="V105" s="32"/>
      <c r="W105" s="32"/>
      <c r="X105" s="32"/>
      <c r="Y105" s="32"/>
      <c r="Z105" s="32"/>
      <c r="AA105" s="32"/>
      <c r="AB105" s="32"/>
      <c r="AC105" s="32"/>
      <c r="AD105" s="32"/>
      <c r="AE105" s="32"/>
      <c r="AR105" s="182" t="s">
        <v>148</v>
      </c>
      <c r="AT105" s="182" t="s">
        <v>144</v>
      </c>
      <c r="AU105" s="182" t="s">
        <v>77</v>
      </c>
      <c r="AY105" s="15" t="s">
        <v>141</v>
      </c>
      <c r="BE105" s="183">
        <f t="shared" si="4"/>
        <v>0</v>
      </c>
      <c r="BF105" s="183">
        <f t="shared" si="5"/>
        <v>0</v>
      </c>
      <c r="BG105" s="183">
        <f t="shared" si="6"/>
        <v>0</v>
      </c>
      <c r="BH105" s="183">
        <f t="shared" si="7"/>
        <v>0</v>
      </c>
      <c r="BI105" s="183">
        <f t="shared" si="8"/>
        <v>0</v>
      </c>
      <c r="BJ105" s="15" t="s">
        <v>77</v>
      </c>
      <c r="BK105" s="183">
        <f t="shared" si="9"/>
        <v>0</v>
      </c>
      <c r="BL105" s="15" t="s">
        <v>148</v>
      </c>
      <c r="BM105" s="182" t="s">
        <v>720</v>
      </c>
    </row>
    <row r="106" spans="1:65" s="2" customFormat="1" ht="16.5" customHeight="1">
      <c r="A106" s="32"/>
      <c r="B106" s="33"/>
      <c r="C106" s="171" t="s">
        <v>197</v>
      </c>
      <c r="D106" s="171" t="s">
        <v>144</v>
      </c>
      <c r="E106" s="172" t="s">
        <v>721</v>
      </c>
      <c r="F106" s="173" t="s">
        <v>722</v>
      </c>
      <c r="G106" s="174" t="s">
        <v>191</v>
      </c>
      <c r="H106" s="175">
        <v>103.5</v>
      </c>
      <c r="I106" s="176"/>
      <c r="J106" s="177">
        <f t="shared" si="0"/>
        <v>0</v>
      </c>
      <c r="K106" s="173" t="s">
        <v>19</v>
      </c>
      <c r="L106" s="37"/>
      <c r="M106" s="178" t="s">
        <v>19</v>
      </c>
      <c r="N106" s="179" t="s">
        <v>40</v>
      </c>
      <c r="O106" s="62"/>
      <c r="P106" s="180">
        <f t="shared" si="1"/>
        <v>0</v>
      </c>
      <c r="Q106" s="180">
        <v>0</v>
      </c>
      <c r="R106" s="180">
        <f t="shared" si="2"/>
        <v>0</v>
      </c>
      <c r="S106" s="180">
        <v>0</v>
      </c>
      <c r="T106" s="181">
        <f t="shared" si="3"/>
        <v>0</v>
      </c>
      <c r="U106" s="32"/>
      <c r="V106" s="32"/>
      <c r="W106" s="32"/>
      <c r="X106" s="32"/>
      <c r="Y106" s="32"/>
      <c r="Z106" s="32"/>
      <c r="AA106" s="32"/>
      <c r="AB106" s="32"/>
      <c r="AC106" s="32"/>
      <c r="AD106" s="32"/>
      <c r="AE106" s="32"/>
      <c r="AR106" s="182" t="s">
        <v>148</v>
      </c>
      <c r="AT106" s="182" t="s">
        <v>144</v>
      </c>
      <c r="AU106" s="182" t="s">
        <v>77</v>
      </c>
      <c r="AY106" s="15" t="s">
        <v>141</v>
      </c>
      <c r="BE106" s="183">
        <f t="shared" si="4"/>
        <v>0</v>
      </c>
      <c r="BF106" s="183">
        <f t="shared" si="5"/>
        <v>0</v>
      </c>
      <c r="BG106" s="183">
        <f t="shared" si="6"/>
        <v>0</v>
      </c>
      <c r="BH106" s="183">
        <f t="shared" si="7"/>
        <v>0</v>
      </c>
      <c r="BI106" s="183">
        <f t="shared" si="8"/>
        <v>0</v>
      </c>
      <c r="BJ106" s="15" t="s">
        <v>77</v>
      </c>
      <c r="BK106" s="183">
        <f t="shared" si="9"/>
        <v>0</v>
      </c>
      <c r="BL106" s="15" t="s">
        <v>148</v>
      </c>
      <c r="BM106" s="182" t="s">
        <v>723</v>
      </c>
    </row>
    <row r="107" spans="1:65" s="2" customFormat="1" ht="16.5" customHeight="1">
      <c r="A107" s="32"/>
      <c r="B107" s="33"/>
      <c r="C107" s="171" t="s">
        <v>201</v>
      </c>
      <c r="D107" s="171" t="s">
        <v>144</v>
      </c>
      <c r="E107" s="172" t="s">
        <v>724</v>
      </c>
      <c r="F107" s="173" t="s">
        <v>725</v>
      </c>
      <c r="G107" s="174" t="s">
        <v>191</v>
      </c>
      <c r="H107" s="175">
        <v>2.875</v>
      </c>
      <c r="I107" s="176"/>
      <c r="J107" s="177">
        <f t="shared" si="0"/>
        <v>0</v>
      </c>
      <c r="K107" s="173" t="s">
        <v>19</v>
      </c>
      <c r="L107" s="37"/>
      <c r="M107" s="178" t="s">
        <v>19</v>
      </c>
      <c r="N107" s="179" t="s">
        <v>40</v>
      </c>
      <c r="O107" s="62"/>
      <c r="P107" s="180">
        <f t="shared" si="1"/>
        <v>0</v>
      </c>
      <c r="Q107" s="180">
        <v>0</v>
      </c>
      <c r="R107" s="180">
        <f t="shared" si="2"/>
        <v>0</v>
      </c>
      <c r="S107" s="180">
        <v>0</v>
      </c>
      <c r="T107" s="181">
        <f t="shared" si="3"/>
        <v>0</v>
      </c>
      <c r="U107" s="32"/>
      <c r="V107" s="32"/>
      <c r="W107" s="32"/>
      <c r="X107" s="32"/>
      <c r="Y107" s="32"/>
      <c r="Z107" s="32"/>
      <c r="AA107" s="32"/>
      <c r="AB107" s="32"/>
      <c r="AC107" s="32"/>
      <c r="AD107" s="32"/>
      <c r="AE107" s="32"/>
      <c r="AR107" s="182" t="s">
        <v>148</v>
      </c>
      <c r="AT107" s="182" t="s">
        <v>144</v>
      </c>
      <c r="AU107" s="182" t="s">
        <v>77</v>
      </c>
      <c r="AY107" s="15" t="s">
        <v>141</v>
      </c>
      <c r="BE107" s="183">
        <f t="shared" si="4"/>
        <v>0</v>
      </c>
      <c r="BF107" s="183">
        <f t="shared" si="5"/>
        <v>0</v>
      </c>
      <c r="BG107" s="183">
        <f t="shared" si="6"/>
        <v>0</v>
      </c>
      <c r="BH107" s="183">
        <f t="shared" si="7"/>
        <v>0</v>
      </c>
      <c r="BI107" s="183">
        <f t="shared" si="8"/>
        <v>0</v>
      </c>
      <c r="BJ107" s="15" t="s">
        <v>77</v>
      </c>
      <c r="BK107" s="183">
        <f t="shared" si="9"/>
        <v>0</v>
      </c>
      <c r="BL107" s="15" t="s">
        <v>148</v>
      </c>
      <c r="BM107" s="182" t="s">
        <v>726</v>
      </c>
    </row>
    <row r="108" spans="1:65" s="2" customFormat="1" ht="16.5" customHeight="1">
      <c r="A108" s="32"/>
      <c r="B108" s="33"/>
      <c r="C108" s="171" t="s">
        <v>8</v>
      </c>
      <c r="D108" s="171" t="s">
        <v>144</v>
      </c>
      <c r="E108" s="172" t="s">
        <v>727</v>
      </c>
      <c r="F108" s="173" t="s">
        <v>728</v>
      </c>
      <c r="G108" s="174" t="s">
        <v>191</v>
      </c>
      <c r="H108" s="175">
        <v>14.375</v>
      </c>
      <c r="I108" s="176"/>
      <c r="J108" s="177">
        <f t="shared" si="0"/>
        <v>0</v>
      </c>
      <c r="K108" s="173" t="s">
        <v>19</v>
      </c>
      <c r="L108" s="37"/>
      <c r="M108" s="178" t="s">
        <v>19</v>
      </c>
      <c r="N108" s="179" t="s">
        <v>40</v>
      </c>
      <c r="O108" s="62"/>
      <c r="P108" s="180">
        <f t="shared" si="1"/>
        <v>0</v>
      </c>
      <c r="Q108" s="180">
        <v>0</v>
      </c>
      <c r="R108" s="180">
        <f t="shared" si="2"/>
        <v>0</v>
      </c>
      <c r="S108" s="180">
        <v>0</v>
      </c>
      <c r="T108" s="181">
        <f t="shared" si="3"/>
        <v>0</v>
      </c>
      <c r="U108" s="32"/>
      <c r="V108" s="32"/>
      <c r="W108" s="32"/>
      <c r="X108" s="32"/>
      <c r="Y108" s="32"/>
      <c r="Z108" s="32"/>
      <c r="AA108" s="32"/>
      <c r="AB108" s="32"/>
      <c r="AC108" s="32"/>
      <c r="AD108" s="32"/>
      <c r="AE108" s="32"/>
      <c r="AR108" s="182" t="s">
        <v>148</v>
      </c>
      <c r="AT108" s="182" t="s">
        <v>144</v>
      </c>
      <c r="AU108" s="182" t="s">
        <v>77</v>
      </c>
      <c r="AY108" s="15" t="s">
        <v>141</v>
      </c>
      <c r="BE108" s="183">
        <f t="shared" si="4"/>
        <v>0</v>
      </c>
      <c r="BF108" s="183">
        <f t="shared" si="5"/>
        <v>0</v>
      </c>
      <c r="BG108" s="183">
        <f t="shared" si="6"/>
        <v>0</v>
      </c>
      <c r="BH108" s="183">
        <f t="shared" si="7"/>
        <v>0</v>
      </c>
      <c r="BI108" s="183">
        <f t="shared" si="8"/>
        <v>0</v>
      </c>
      <c r="BJ108" s="15" t="s">
        <v>77</v>
      </c>
      <c r="BK108" s="183">
        <f t="shared" si="9"/>
        <v>0</v>
      </c>
      <c r="BL108" s="15" t="s">
        <v>148</v>
      </c>
      <c r="BM108" s="182" t="s">
        <v>729</v>
      </c>
    </row>
    <row r="109" spans="1:65" s="2" customFormat="1" ht="16.5" customHeight="1">
      <c r="A109" s="32"/>
      <c r="B109" s="33"/>
      <c r="C109" s="171" t="s">
        <v>208</v>
      </c>
      <c r="D109" s="171" t="s">
        <v>144</v>
      </c>
      <c r="E109" s="172" t="s">
        <v>730</v>
      </c>
      <c r="F109" s="173" t="s">
        <v>731</v>
      </c>
      <c r="G109" s="174" t="s">
        <v>191</v>
      </c>
      <c r="H109" s="175">
        <v>2.875</v>
      </c>
      <c r="I109" s="176"/>
      <c r="J109" s="177">
        <f t="shared" si="0"/>
        <v>0</v>
      </c>
      <c r="K109" s="173" t="s">
        <v>19</v>
      </c>
      <c r="L109" s="37"/>
      <c r="M109" s="178" t="s">
        <v>19</v>
      </c>
      <c r="N109" s="179" t="s">
        <v>40</v>
      </c>
      <c r="O109" s="62"/>
      <c r="P109" s="180">
        <f t="shared" si="1"/>
        <v>0</v>
      </c>
      <c r="Q109" s="180">
        <v>0</v>
      </c>
      <c r="R109" s="180">
        <f t="shared" si="2"/>
        <v>0</v>
      </c>
      <c r="S109" s="180">
        <v>0</v>
      </c>
      <c r="T109" s="181">
        <f t="shared" si="3"/>
        <v>0</v>
      </c>
      <c r="U109" s="32"/>
      <c r="V109" s="32"/>
      <c r="W109" s="32"/>
      <c r="X109" s="32"/>
      <c r="Y109" s="32"/>
      <c r="Z109" s="32"/>
      <c r="AA109" s="32"/>
      <c r="AB109" s="32"/>
      <c r="AC109" s="32"/>
      <c r="AD109" s="32"/>
      <c r="AE109" s="32"/>
      <c r="AR109" s="182" t="s">
        <v>148</v>
      </c>
      <c r="AT109" s="182" t="s">
        <v>144</v>
      </c>
      <c r="AU109" s="182" t="s">
        <v>77</v>
      </c>
      <c r="AY109" s="15" t="s">
        <v>141</v>
      </c>
      <c r="BE109" s="183">
        <f t="shared" si="4"/>
        <v>0</v>
      </c>
      <c r="BF109" s="183">
        <f t="shared" si="5"/>
        <v>0</v>
      </c>
      <c r="BG109" s="183">
        <f t="shared" si="6"/>
        <v>0</v>
      </c>
      <c r="BH109" s="183">
        <f t="shared" si="7"/>
        <v>0</v>
      </c>
      <c r="BI109" s="183">
        <f t="shared" si="8"/>
        <v>0</v>
      </c>
      <c r="BJ109" s="15" t="s">
        <v>77</v>
      </c>
      <c r="BK109" s="183">
        <f t="shared" si="9"/>
        <v>0</v>
      </c>
      <c r="BL109" s="15" t="s">
        <v>148</v>
      </c>
      <c r="BM109" s="182" t="s">
        <v>732</v>
      </c>
    </row>
    <row r="110" spans="2:63" s="12" customFormat="1" ht="25.9" customHeight="1">
      <c r="B110" s="155"/>
      <c r="C110" s="156"/>
      <c r="D110" s="157" t="s">
        <v>68</v>
      </c>
      <c r="E110" s="158" t="s">
        <v>733</v>
      </c>
      <c r="F110" s="158" t="s">
        <v>734</v>
      </c>
      <c r="G110" s="156"/>
      <c r="H110" s="156"/>
      <c r="I110" s="159"/>
      <c r="J110" s="160">
        <f>BK110</f>
        <v>0</v>
      </c>
      <c r="K110" s="156"/>
      <c r="L110" s="161"/>
      <c r="M110" s="162"/>
      <c r="N110" s="163"/>
      <c r="O110" s="163"/>
      <c r="P110" s="164">
        <f>SUM(P111:P120)</f>
        <v>0</v>
      </c>
      <c r="Q110" s="163"/>
      <c r="R110" s="164">
        <f>SUM(R111:R120)</f>
        <v>0</v>
      </c>
      <c r="S110" s="163"/>
      <c r="T110" s="165">
        <f>SUM(T111:T120)</f>
        <v>0</v>
      </c>
      <c r="AR110" s="166" t="s">
        <v>77</v>
      </c>
      <c r="AT110" s="167" t="s">
        <v>68</v>
      </c>
      <c r="AU110" s="167" t="s">
        <v>69</v>
      </c>
      <c r="AY110" s="166" t="s">
        <v>141</v>
      </c>
      <c r="BK110" s="168">
        <f>SUM(BK111:BK120)</f>
        <v>0</v>
      </c>
    </row>
    <row r="111" spans="1:65" s="2" customFormat="1" ht="16.5" customHeight="1">
      <c r="A111" s="32"/>
      <c r="B111" s="33"/>
      <c r="C111" s="171" t="s">
        <v>212</v>
      </c>
      <c r="D111" s="171" t="s">
        <v>144</v>
      </c>
      <c r="E111" s="172" t="s">
        <v>735</v>
      </c>
      <c r="F111" s="173" t="s">
        <v>736</v>
      </c>
      <c r="G111" s="174" t="s">
        <v>303</v>
      </c>
      <c r="H111" s="175">
        <v>1</v>
      </c>
      <c r="I111" s="176"/>
      <c r="J111" s="177">
        <f aca="true" t="shared" si="10" ref="J111:J120">ROUND(I111*H111,2)</f>
        <v>0</v>
      </c>
      <c r="K111" s="173" t="s">
        <v>19</v>
      </c>
      <c r="L111" s="37"/>
      <c r="M111" s="178" t="s">
        <v>19</v>
      </c>
      <c r="N111" s="179" t="s">
        <v>40</v>
      </c>
      <c r="O111" s="62"/>
      <c r="P111" s="180">
        <f aca="true" t="shared" si="11" ref="P111:P120">O111*H111</f>
        <v>0</v>
      </c>
      <c r="Q111" s="180">
        <v>0</v>
      </c>
      <c r="R111" s="180">
        <f aca="true" t="shared" si="12" ref="R111:R120">Q111*H111</f>
        <v>0</v>
      </c>
      <c r="S111" s="180">
        <v>0</v>
      </c>
      <c r="T111" s="181">
        <f aca="true" t="shared" si="13" ref="T111:T120">S111*H111</f>
        <v>0</v>
      </c>
      <c r="U111" s="32"/>
      <c r="V111" s="32"/>
      <c r="W111" s="32"/>
      <c r="X111" s="32"/>
      <c r="Y111" s="32"/>
      <c r="Z111" s="32"/>
      <c r="AA111" s="32"/>
      <c r="AB111" s="32"/>
      <c r="AC111" s="32"/>
      <c r="AD111" s="32"/>
      <c r="AE111" s="32"/>
      <c r="AR111" s="182" t="s">
        <v>148</v>
      </c>
      <c r="AT111" s="182" t="s">
        <v>144</v>
      </c>
      <c r="AU111" s="182" t="s">
        <v>77</v>
      </c>
      <c r="AY111" s="15" t="s">
        <v>141</v>
      </c>
      <c r="BE111" s="183">
        <f aca="true" t="shared" si="14" ref="BE111:BE120">IF(N111="základní",J111,0)</f>
        <v>0</v>
      </c>
      <c r="BF111" s="183">
        <f aca="true" t="shared" si="15" ref="BF111:BF120">IF(N111="snížená",J111,0)</f>
        <v>0</v>
      </c>
      <c r="BG111" s="183">
        <f aca="true" t="shared" si="16" ref="BG111:BG120">IF(N111="zákl. přenesená",J111,0)</f>
        <v>0</v>
      </c>
      <c r="BH111" s="183">
        <f aca="true" t="shared" si="17" ref="BH111:BH120">IF(N111="sníž. přenesená",J111,0)</f>
        <v>0</v>
      </c>
      <c r="BI111" s="183">
        <f aca="true" t="shared" si="18" ref="BI111:BI120">IF(N111="nulová",J111,0)</f>
        <v>0</v>
      </c>
      <c r="BJ111" s="15" t="s">
        <v>77</v>
      </c>
      <c r="BK111" s="183">
        <f aca="true" t="shared" si="19" ref="BK111:BK120">ROUND(I111*H111,2)</f>
        <v>0</v>
      </c>
      <c r="BL111" s="15" t="s">
        <v>148</v>
      </c>
      <c r="BM111" s="182" t="s">
        <v>737</v>
      </c>
    </row>
    <row r="112" spans="1:65" s="2" customFormat="1" ht="16.5" customHeight="1">
      <c r="A112" s="32"/>
      <c r="B112" s="33"/>
      <c r="C112" s="171" t="s">
        <v>216</v>
      </c>
      <c r="D112" s="171" t="s">
        <v>144</v>
      </c>
      <c r="E112" s="172" t="s">
        <v>738</v>
      </c>
      <c r="F112" s="173" t="s">
        <v>739</v>
      </c>
      <c r="G112" s="174" t="s">
        <v>684</v>
      </c>
      <c r="H112" s="175">
        <v>56</v>
      </c>
      <c r="I112" s="176"/>
      <c r="J112" s="177">
        <f t="shared" si="10"/>
        <v>0</v>
      </c>
      <c r="K112" s="173" t="s">
        <v>19</v>
      </c>
      <c r="L112" s="37"/>
      <c r="M112" s="178" t="s">
        <v>19</v>
      </c>
      <c r="N112" s="179" t="s">
        <v>40</v>
      </c>
      <c r="O112" s="62"/>
      <c r="P112" s="180">
        <f t="shared" si="11"/>
        <v>0</v>
      </c>
      <c r="Q112" s="180">
        <v>0</v>
      </c>
      <c r="R112" s="180">
        <f t="shared" si="12"/>
        <v>0</v>
      </c>
      <c r="S112" s="180">
        <v>0</v>
      </c>
      <c r="T112" s="181">
        <f t="shared" si="13"/>
        <v>0</v>
      </c>
      <c r="U112" s="32"/>
      <c r="V112" s="32"/>
      <c r="W112" s="32"/>
      <c r="X112" s="32"/>
      <c r="Y112" s="32"/>
      <c r="Z112" s="32"/>
      <c r="AA112" s="32"/>
      <c r="AB112" s="32"/>
      <c r="AC112" s="32"/>
      <c r="AD112" s="32"/>
      <c r="AE112" s="32"/>
      <c r="AR112" s="182" t="s">
        <v>148</v>
      </c>
      <c r="AT112" s="182" t="s">
        <v>144</v>
      </c>
      <c r="AU112" s="182" t="s">
        <v>77</v>
      </c>
      <c r="AY112" s="15" t="s">
        <v>141</v>
      </c>
      <c r="BE112" s="183">
        <f t="shared" si="14"/>
        <v>0</v>
      </c>
      <c r="BF112" s="183">
        <f t="shared" si="15"/>
        <v>0</v>
      </c>
      <c r="BG112" s="183">
        <f t="shared" si="16"/>
        <v>0</v>
      </c>
      <c r="BH112" s="183">
        <f t="shared" si="17"/>
        <v>0</v>
      </c>
      <c r="BI112" s="183">
        <f t="shared" si="18"/>
        <v>0</v>
      </c>
      <c r="BJ112" s="15" t="s">
        <v>77</v>
      </c>
      <c r="BK112" s="183">
        <f t="shared" si="19"/>
        <v>0</v>
      </c>
      <c r="BL112" s="15" t="s">
        <v>148</v>
      </c>
      <c r="BM112" s="182" t="s">
        <v>740</v>
      </c>
    </row>
    <row r="113" spans="1:65" s="2" customFormat="1" ht="16.5" customHeight="1">
      <c r="A113" s="32"/>
      <c r="B113" s="33"/>
      <c r="C113" s="171" t="s">
        <v>220</v>
      </c>
      <c r="D113" s="171" t="s">
        <v>144</v>
      </c>
      <c r="E113" s="172" t="s">
        <v>741</v>
      </c>
      <c r="F113" s="173" t="s">
        <v>742</v>
      </c>
      <c r="G113" s="174" t="s">
        <v>684</v>
      </c>
      <c r="H113" s="175">
        <v>40</v>
      </c>
      <c r="I113" s="176"/>
      <c r="J113" s="177">
        <f t="shared" si="10"/>
        <v>0</v>
      </c>
      <c r="K113" s="173" t="s">
        <v>19</v>
      </c>
      <c r="L113" s="37"/>
      <c r="M113" s="178" t="s">
        <v>19</v>
      </c>
      <c r="N113" s="179" t="s">
        <v>40</v>
      </c>
      <c r="O113" s="62"/>
      <c r="P113" s="180">
        <f t="shared" si="11"/>
        <v>0</v>
      </c>
      <c r="Q113" s="180">
        <v>0</v>
      </c>
      <c r="R113" s="180">
        <f t="shared" si="12"/>
        <v>0</v>
      </c>
      <c r="S113" s="180">
        <v>0</v>
      </c>
      <c r="T113" s="181">
        <f t="shared" si="13"/>
        <v>0</v>
      </c>
      <c r="U113" s="32"/>
      <c r="V113" s="32"/>
      <c r="W113" s="32"/>
      <c r="X113" s="32"/>
      <c r="Y113" s="32"/>
      <c r="Z113" s="32"/>
      <c r="AA113" s="32"/>
      <c r="AB113" s="32"/>
      <c r="AC113" s="32"/>
      <c r="AD113" s="32"/>
      <c r="AE113" s="32"/>
      <c r="AR113" s="182" t="s">
        <v>148</v>
      </c>
      <c r="AT113" s="182" t="s">
        <v>144</v>
      </c>
      <c r="AU113" s="182" t="s">
        <v>77</v>
      </c>
      <c r="AY113" s="15" t="s">
        <v>141</v>
      </c>
      <c r="BE113" s="183">
        <f t="shared" si="14"/>
        <v>0</v>
      </c>
      <c r="BF113" s="183">
        <f t="shared" si="15"/>
        <v>0</v>
      </c>
      <c r="BG113" s="183">
        <f t="shared" si="16"/>
        <v>0</v>
      </c>
      <c r="BH113" s="183">
        <f t="shared" si="17"/>
        <v>0</v>
      </c>
      <c r="BI113" s="183">
        <f t="shared" si="18"/>
        <v>0</v>
      </c>
      <c r="BJ113" s="15" t="s">
        <v>77</v>
      </c>
      <c r="BK113" s="183">
        <f t="shared" si="19"/>
        <v>0</v>
      </c>
      <c r="BL113" s="15" t="s">
        <v>148</v>
      </c>
      <c r="BM113" s="182" t="s">
        <v>743</v>
      </c>
    </row>
    <row r="114" spans="1:65" s="2" customFormat="1" ht="16.5" customHeight="1">
      <c r="A114" s="32"/>
      <c r="B114" s="33"/>
      <c r="C114" s="171" t="s">
        <v>224</v>
      </c>
      <c r="D114" s="171" t="s">
        <v>144</v>
      </c>
      <c r="E114" s="172" t="s">
        <v>744</v>
      </c>
      <c r="F114" s="173" t="s">
        <v>745</v>
      </c>
      <c r="G114" s="174" t="s">
        <v>684</v>
      </c>
      <c r="H114" s="175">
        <v>500</v>
      </c>
      <c r="I114" s="176"/>
      <c r="J114" s="177">
        <f t="shared" si="10"/>
        <v>0</v>
      </c>
      <c r="K114" s="173" t="s">
        <v>19</v>
      </c>
      <c r="L114" s="37"/>
      <c r="M114" s="178" t="s">
        <v>19</v>
      </c>
      <c r="N114" s="179" t="s">
        <v>40</v>
      </c>
      <c r="O114" s="62"/>
      <c r="P114" s="180">
        <f t="shared" si="11"/>
        <v>0</v>
      </c>
      <c r="Q114" s="180">
        <v>0</v>
      </c>
      <c r="R114" s="180">
        <f t="shared" si="12"/>
        <v>0</v>
      </c>
      <c r="S114" s="180">
        <v>0</v>
      </c>
      <c r="T114" s="181">
        <f t="shared" si="13"/>
        <v>0</v>
      </c>
      <c r="U114" s="32"/>
      <c r="V114" s="32"/>
      <c r="W114" s="32"/>
      <c r="X114" s="32"/>
      <c r="Y114" s="32"/>
      <c r="Z114" s="32"/>
      <c r="AA114" s="32"/>
      <c r="AB114" s="32"/>
      <c r="AC114" s="32"/>
      <c r="AD114" s="32"/>
      <c r="AE114" s="32"/>
      <c r="AR114" s="182" t="s">
        <v>148</v>
      </c>
      <c r="AT114" s="182" t="s">
        <v>144</v>
      </c>
      <c r="AU114" s="182" t="s">
        <v>77</v>
      </c>
      <c r="AY114" s="15" t="s">
        <v>141</v>
      </c>
      <c r="BE114" s="183">
        <f t="shared" si="14"/>
        <v>0</v>
      </c>
      <c r="BF114" s="183">
        <f t="shared" si="15"/>
        <v>0</v>
      </c>
      <c r="BG114" s="183">
        <f t="shared" si="16"/>
        <v>0</v>
      </c>
      <c r="BH114" s="183">
        <f t="shared" si="17"/>
        <v>0</v>
      </c>
      <c r="BI114" s="183">
        <f t="shared" si="18"/>
        <v>0</v>
      </c>
      <c r="BJ114" s="15" t="s">
        <v>77</v>
      </c>
      <c r="BK114" s="183">
        <f t="shared" si="19"/>
        <v>0</v>
      </c>
      <c r="BL114" s="15" t="s">
        <v>148</v>
      </c>
      <c r="BM114" s="182" t="s">
        <v>746</v>
      </c>
    </row>
    <row r="115" spans="1:65" s="2" customFormat="1" ht="16.5" customHeight="1">
      <c r="A115" s="32"/>
      <c r="B115" s="33"/>
      <c r="C115" s="171" t="s">
        <v>7</v>
      </c>
      <c r="D115" s="171" t="s">
        <v>144</v>
      </c>
      <c r="E115" s="172" t="s">
        <v>747</v>
      </c>
      <c r="F115" s="173" t="s">
        <v>748</v>
      </c>
      <c r="G115" s="174" t="s">
        <v>684</v>
      </c>
      <c r="H115" s="175">
        <v>40</v>
      </c>
      <c r="I115" s="176"/>
      <c r="J115" s="177">
        <f t="shared" si="10"/>
        <v>0</v>
      </c>
      <c r="K115" s="173" t="s">
        <v>19</v>
      </c>
      <c r="L115" s="37"/>
      <c r="M115" s="178" t="s">
        <v>19</v>
      </c>
      <c r="N115" s="179" t="s">
        <v>40</v>
      </c>
      <c r="O115" s="62"/>
      <c r="P115" s="180">
        <f t="shared" si="11"/>
        <v>0</v>
      </c>
      <c r="Q115" s="180">
        <v>0</v>
      </c>
      <c r="R115" s="180">
        <f t="shared" si="12"/>
        <v>0</v>
      </c>
      <c r="S115" s="180">
        <v>0</v>
      </c>
      <c r="T115" s="181">
        <f t="shared" si="13"/>
        <v>0</v>
      </c>
      <c r="U115" s="32"/>
      <c r="V115" s="32"/>
      <c r="W115" s="32"/>
      <c r="X115" s="32"/>
      <c r="Y115" s="32"/>
      <c r="Z115" s="32"/>
      <c r="AA115" s="32"/>
      <c r="AB115" s="32"/>
      <c r="AC115" s="32"/>
      <c r="AD115" s="32"/>
      <c r="AE115" s="32"/>
      <c r="AR115" s="182" t="s">
        <v>148</v>
      </c>
      <c r="AT115" s="182" t="s">
        <v>144</v>
      </c>
      <c r="AU115" s="182" t="s">
        <v>77</v>
      </c>
      <c r="AY115" s="15" t="s">
        <v>141</v>
      </c>
      <c r="BE115" s="183">
        <f t="shared" si="14"/>
        <v>0</v>
      </c>
      <c r="BF115" s="183">
        <f t="shared" si="15"/>
        <v>0</v>
      </c>
      <c r="BG115" s="183">
        <f t="shared" si="16"/>
        <v>0</v>
      </c>
      <c r="BH115" s="183">
        <f t="shared" si="17"/>
        <v>0</v>
      </c>
      <c r="BI115" s="183">
        <f t="shared" si="18"/>
        <v>0</v>
      </c>
      <c r="BJ115" s="15" t="s">
        <v>77</v>
      </c>
      <c r="BK115" s="183">
        <f t="shared" si="19"/>
        <v>0</v>
      </c>
      <c r="BL115" s="15" t="s">
        <v>148</v>
      </c>
      <c r="BM115" s="182" t="s">
        <v>749</v>
      </c>
    </row>
    <row r="116" spans="1:65" s="2" customFormat="1" ht="16.5" customHeight="1">
      <c r="A116" s="32"/>
      <c r="B116" s="33"/>
      <c r="C116" s="171" t="s">
        <v>231</v>
      </c>
      <c r="D116" s="171" t="s">
        <v>144</v>
      </c>
      <c r="E116" s="172" t="s">
        <v>750</v>
      </c>
      <c r="F116" s="173" t="s">
        <v>751</v>
      </c>
      <c r="G116" s="174" t="s">
        <v>684</v>
      </c>
      <c r="H116" s="175">
        <v>3</v>
      </c>
      <c r="I116" s="176"/>
      <c r="J116" s="177">
        <f t="shared" si="10"/>
        <v>0</v>
      </c>
      <c r="K116" s="173" t="s">
        <v>19</v>
      </c>
      <c r="L116" s="37"/>
      <c r="M116" s="178" t="s">
        <v>19</v>
      </c>
      <c r="N116" s="179" t="s">
        <v>40</v>
      </c>
      <c r="O116" s="62"/>
      <c r="P116" s="180">
        <f t="shared" si="11"/>
        <v>0</v>
      </c>
      <c r="Q116" s="180">
        <v>0</v>
      </c>
      <c r="R116" s="180">
        <f t="shared" si="12"/>
        <v>0</v>
      </c>
      <c r="S116" s="180">
        <v>0</v>
      </c>
      <c r="T116" s="181">
        <f t="shared" si="13"/>
        <v>0</v>
      </c>
      <c r="U116" s="32"/>
      <c r="V116" s="32"/>
      <c r="W116" s="32"/>
      <c r="X116" s="32"/>
      <c r="Y116" s="32"/>
      <c r="Z116" s="32"/>
      <c r="AA116" s="32"/>
      <c r="AB116" s="32"/>
      <c r="AC116" s="32"/>
      <c r="AD116" s="32"/>
      <c r="AE116" s="32"/>
      <c r="AR116" s="182" t="s">
        <v>148</v>
      </c>
      <c r="AT116" s="182" t="s">
        <v>144</v>
      </c>
      <c r="AU116" s="182" t="s">
        <v>77</v>
      </c>
      <c r="AY116" s="15" t="s">
        <v>141</v>
      </c>
      <c r="BE116" s="183">
        <f t="shared" si="14"/>
        <v>0</v>
      </c>
      <c r="BF116" s="183">
        <f t="shared" si="15"/>
        <v>0</v>
      </c>
      <c r="BG116" s="183">
        <f t="shared" si="16"/>
        <v>0</v>
      </c>
      <c r="BH116" s="183">
        <f t="shared" si="17"/>
        <v>0</v>
      </c>
      <c r="BI116" s="183">
        <f t="shared" si="18"/>
        <v>0</v>
      </c>
      <c r="BJ116" s="15" t="s">
        <v>77</v>
      </c>
      <c r="BK116" s="183">
        <f t="shared" si="19"/>
        <v>0</v>
      </c>
      <c r="BL116" s="15" t="s">
        <v>148</v>
      </c>
      <c r="BM116" s="182" t="s">
        <v>752</v>
      </c>
    </row>
    <row r="117" spans="1:65" s="2" customFormat="1" ht="16.5" customHeight="1">
      <c r="A117" s="32"/>
      <c r="B117" s="33"/>
      <c r="C117" s="171" t="s">
        <v>235</v>
      </c>
      <c r="D117" s="171" t="s">
        <v>144</v>
      </c>
      <c r="E117" s="172" t="s">
        <v>753</v>
      </c>
      <c r="F117" s="173" t="s">
        <v>754</v>
      </c>
      <c r="G117" s="174" t="s">
        <v>684</v>
      </c>
      <c r="H117" s="175">
        <v>3</v>
      </c>
      <c r="I117" s="176"/>
      <c r="J117" s="177">
        <f t="shared" si="10"/>
        <v>0</v>
      </c>
      <c r="K117" s="173" t="s">
        <v>19</v>
      </c>
      <c r="L117" s="37"/>
      <c r="M117" s="178" t="s">
        <v>19</v>
      </c>
      <c r="N117" s="179" t="s">
        <v>40</v>
      </c>
      <c r="O117" s="62"/>
      <c r="P117" s="180">
        <f t="shared" si="11"/>
        <v>0</v>
      </c>
      <c r="Q117" s="180">
        <v>0</v>
      </c>
      <c r="R117" s="180">
        <f t="shared" si="12"/>
        <v>0</v>
      </c>
      <c r="S117" s="180">
        <v>0</v>
      </c>
      <c r="T117" s="181">
        <f t="shared" si="13"/>
        <v>0</v>
      </c>
      <c r="U117" s="32"/>
      <c r="V117" s="32"/>
      <c r="W117" s="32"/>
      <c r="X117" s="32"/>
      <c r="Y117" s="32"/>
      <c r="Z117" s="32"/>
      <c r="AA117" s="32"/>
      <c r="AB117" s="32"/>
      <c r="AC117" s="32"/>
      <c r="AD117" s="32"/>
      <c r="AE117" s="32"/>
      <c r="AR117" s="182" t="s">
        <v>148</v>
      </c>
      <c r="AT117" s="182" t="s">
        <v>144</v>
      </c>
      <c r="AU117" s="182" t="s">
        <v>77</v>
      </c>
      <c r="AY117" s="15" t="s">
        <v>141</v>
      </c>
      <c r="BE117" s="183">
        <f t="shared" si="14"/>
        <v>0</v>
      </c>
      <c r="BF117" s="183">
        <f t="shared" si="15"/>
        <v>0</v>
      </c>
      <c r="BG117" s="183">
        <f t="shared" si="16"/>
        <v>0</v>
      </c>
      <c r="BH117" s="183">
        <f t="shared" si="17"/>
        <v>0</v>
      </c>
      <c r="BI117" s="183">
        <f t="shared" si="18"/>
        <v>0</v>
      </c>
      <c r="BJ117" s="15" t="s">
        <v>77</v>
      </c>
      <c r="BK117" s="183">
        <f t="shared" si="19"/>
        <v>0</v>
      </c>
      <c r="BL117" s="15" t="s">
        <v>148</v>
      </c>
      <c r="BM117" s="182" t="s">
        <v>755</v>
      </c>
    </row>
    <row r="118" spans="1:65" s="2" customFormat="1" ht="16.5" customHeight="1">
      <c r="A118" s="32"/>
      <c r="B118" s="33"/>
      <c r="C118" s="171" t="s">
        <v>239</v>
      </c>
      <c r="D118" s="171" t="s">
        <v>144</v>
      </c>
      <c r="E118" s="172" t="s">
        <v>756</v>
      </c>
      <c r="F118" s="173" t="s">
        <v>757</v>
      </c>
      <c r="G118" s="174" t="s">
        <v>684</v>
      </c>
      <c r="H118" s="175">
        <v>9</v>
      </c>
      <c r="I118" s="176"/>
      <c r="J118" s="177">
        <f t="shared" si="10"/>
        <v>0</v>
      </c>
      <c r="K118" s="173" t="s">
        <v>19</v>
      </c>
      <c r="L118" s="37"/>
      <c r="M118" s="178" t="s">
        <v>19</v>
      </c>
      <c r="N118" s="179" t="s">
        <v>40</v>
      </c>
      <c r="O118" s="62"/>
      <c r="P118" s="180">
        <f t="shared" si="11"/>
        <v>0</v>
      </c>
      <c r="Q118" s="180">
        <v>0</v>
      </c>
      <c r="R118" s="180">
        <f t="shared" si="12"/>
        <v>0</v>
      </c>
      <c r="S118" s="180">
        <v>0</v>
      </c>
      <c r="T118" s="181">
        <f t="shared" si="13"/>
        <v>0</v>
      </c>
      <c r="U118" s="32"/>
      <c r="V118" s="32"/>
      <c r="W118" s="32"/>
      <c r="X118" s="32"/>
      <c r="Y118" s="32"/>
      <c r="Z118" s="32"/>
      <c r="AA118" s="32"/>
      <c r="AB118" s="32"/>
      <c r="AC118" s="32"/>
      <c r="AD118" s="32"/>
      <c r="AE118" s="32"/>
      <c r="AR118" s="182" t="s">
        <v>148</v>
      </c>
      <c r="AT118" s="182" t="s">
        <v>144</v>
      </c>
      <c r="AU118" s="182" t="s">
        <v>77</v>
      </c>
      <c r="AY118" s="15" t="s">
        <v>141</v>
      </c>
      <c r="BE118" s="183">
        <f t="shared" si="14"/>
        <v>0</v>
      </c>
      <c r="BF118" s="183">
        <f t="shared" si="15"/>
        <v>0</v>
      </c>
      <c r="BG118" s="183">
        <f t="shared" si="16"/>
        <v>0</v>
      </c>
      <c r="BH118" s="183">
        <f t="shared" si="17"/>
        <v>0</v>
      </c>
      <c r="BI118" s="183">
        <f t="shared" si="18"/>
        <v>0</v>
      </c>
      <c r="BJ118" s="15" t="s">
        <v>77</v>
      </c>
      <c r="BK118" s="183">
        <f t="shared" si="19"/>
        <v>0</v>
      </c>
      <c r="BL118" s="15" t="s">
        <v>148</v>
      </c>
      <c r="BM118" s="182" t="s">
        <v>758</v>
      </c>
    </row>
    <row r="119" spans="1:65" s="2" customFormat="1" ht="16.5" customHeight="1">
      <c r="A119" s="32"/>
      <c r="B119" s="33"/>
      <c r="C119" s="171" t="s">
        <v>243</v>
      </c>
      <c r="D119" s="171" t="s">
        <v>144</v>
      </c>
      <c r="E119" s="172" t="s">
        <v>759</v>
      </c>
      <c r="F119" s="173" t="s">
        <v>760</v>
      </c>
      <c r="G119" s="174" t="s">
        <v>684</v>
      </c>
      <c r="H119" s="175">
        <v>1</v>
      </c>
      <c r="I119" s="176"/>
      <c r="J119" s="177">
        <f t="shared" si="10"/>
        <v>0</v>
      </c>
      <c r="K119" s="173" t="s">
        <v>19</v>
      </c>
      <c r="L119" s="37"/>
      <c r="M119" s="178" t="s">
        <v>19</v>
      </c>
      <c r="N119" s="179" t="s">
        <v>40</v>
      </c>
      <c r="O119" s="62"/>
      <c r="P119" s="180">
        <f t="shared" si="11"/>
        <v>0</v>
      </c>
      <c r="Q119" s="180">
        <v>0</v>
      </c>
      <c r="R119" s="180">
        <f t="shared" si="12"/>
        <v>0</v>
      </c>
      <c r="S119" s="180">
        <v>0</v>
      </c>
      <c r="T119" s="181">
        <f t="shared" si="13"/>
        <v>0</v>
      </c>
      <c r="U119" s="32"/>
      <c r="V119" s="32"/>
      <c r="W119" s="32"/>
      <c r="X119" s="32"/>
      <c r="Y119" s="32"/>
      <c r="Z119" s="32"/>
      <c r="AA119" s="32"/>
      <c r="AB119" s="32"/>
      <c r="AC119" s="32"/>
      <c r="AD119" s="32"/>
      <c r="AE119" s="32"/>
      <c r="AR119" s="182" t="s">
        <v>148</v>
      </c>
      <c r="AT119" s="182" t="s">
        <v>144</v>
      </c>
      <c r="AU119" s="182" t="s">
        <v>77</v>
      </c>
      <c r="AY119" s="15" t="s">
        <v>141</v>
      </c>
      <c r="BE119" s="183">
        <f t="shared" si="14"/>
        <v>0</v>
      </c>
      <c r="BF119" s="183">
        <f t="shared" si="15"/>
        <v>0</v>
      </c>
      <c r="BG119" s="183">
        <f t="shared" si="16"/>
        <v>0</v>
      </c>
      <c r="BH119" s="183">
        <f t="shared" si="17"/>
        <v>0</v>
      </c>
      <c r="BI119" s="183">
        <f t="shared" si="18"/>
        <v>0</v>
      </c>
      <c r="BJ119" s="15" t="s">
        <v>77</v>
      </c>
      <c r="BK119" s="183">
        <f t="shared" si="19"/>
        <v>0</v>
      </c>
      <c r="BL119" s="15" t="s">
        <v>148</v>
      </c>
      <c r="BM119" s="182" t="s">
        <v>761</v>
      </c>
    </row>
    <row r="120" spans="1:65" s="2" customFormat="1" ht="16.5" customHeight="1">
      <c r="A120" s="32"/>
      <c r="B120" s="33"/>
      <c r="C120" s="171" t="s">
        <v>247</v>
      </c>
      <c r="D120" s="171" t="s">
        <v>144</v>
      </c>
      <c r="E120" s="172" t="s">
        <v>762</v>
      </c>
      <c r="F120" s="173" t="s">
        <v>763</v>
      </c>
      <c r="G120" s="174" t="s">
        <v>684</v>
      </c>
      <c r="H120" s="175">
        <v>15</v>
      </c>
      <c r="I120" s="176"/>
      <c r="J120" s="177">
        <f t="shared" si="10"/>
        <v>0</v>
      </c>
      <c r="K120" s="173" t="s">
        <v>19</v>
      </c>
      <c r="L120" s="37"/>
      <c r="M120" s="178" t="s">
        <v>19</v>
      </c>
      <c r="N120" s="179" t="s">
        <v>40</v>
      </c>
      <c r="O120" s="62"/>
      <c r="P120" s="180">
        <f t="shared" si="11"/>
        <v>0</v>
      </c>
      <c r="Q120" s="180">
        <v>0</v>
      </c>
      <c r="R120" s="180">
        <f t="shared" si="12"/>
        <v>0</v>
      </c>
      <c r="S120" s="180">
        <v>0</v>
      </c>
      <c r="T120" s="181">
        <f t="shared" si="13"/>
        <v>0</v>
      </c>
      <c r="U120" s="32"/>
      <c r="V120" s="32"/>
      <c r="W120" s="32"/>
      <c r="X120" s="32"/>
      <c r="Y120" s="32"/>
      <c r="Z120" s="32"/>
      <c r="AA120" s="32"/>
      <c r="AB120" s="32"/>
      <c r="AC120" s="32"/>
      <c r="AD120" s="32"/>
      <c r="AE120" s="32"/>
      <c r="AR120" s="182" t="s">
        <v>148</v>
      </c>
      <c r="AT120" s="182" t="s">
        <v>144</v>
      </c>
      <c r="AU120" s="182" t="s">
        <v>77</v>
      </c>
      <c r="AY120" s="15" t="s">
        <v>141</v>
      </c>
      <c r="BE120" s="183">
        <f t="shared" si="14"/>
        <v>0</v>
      </c>
      <c r="BF120" s="183">
        <f t="shared" si="15"/>
        <v>0</v>
      </c>
      <c r="BG120" s="183">
        <f t="shared" si="16"/>
        <v>0</v>
      </c>
      <c r="BH120" s="183">
        <f t="shared" si="17"/>
        <v>0</v>
      </c>
      <c r="BI120" s="183">
        <f t="shared" si="18"/>
        <v>0</v>
      </c>
      <c r="BJ120" s="15" t="s">
        <v>77</v>
      </c>
      <c r="BK120" s="183">
        <f t="shared" si="19"/>
        <v>0</v>
      </c>
      <c r="BL120" s="15" t="s">
        <v>148</v>
      </c>
      <c r="BM120" s="182" t="s">
        <v>764</v>
      </c>
    </row>
    <row r="121" spans="2:63" s="12" customFormat="1" ht="25.9" customHeight="1">
      <c r="B121" s="155"/>
      <c r="C121" s="156"/>
      <c r="D121" s="157" t="s">
        <v>68</v>
      </c>
      <c r="E121" s="158" t="s">
        <v>765</v>
      </c>
      <c r="F121" s="158" t="s">
        <v>766</v>
      </c>
      <c r="G121" s="156"/>
      <c r="H121" s="156"/>
      <c r="I121" s="159"/>
      <c r="J121" s="160">
        <f>BK121</f>
        <v>0</v>
      </c>
      <c r="K121" s="156"/>
      <c r="L121" s="161"/>
      <c r="M121" s="162"/>
      <c r="N121" s="163"/>
      <c r="O121" s="163"/>
      <c r="P121" s="164">
        <f>SUM(P122:P126)</f>
        <v>0</v>
      </c>
      <c r="Q121" s="163"/>
      <c r="R121" s="164">
        <f>SUM(R122:R126)</f>
        <v>0</v>
      </c>
      <c r="S121" s="163"/>
      <c r="T121" s="165">
        <f>SUM(T122:T126)</f>
        <v>0</v>
      </c>
      <c r="AR121" s="166" t="s">
        <v>77</v>
      </c>
      <c r="AT121" s="167" t="s">
        <v>68</v>
      </c>
      <c r="AU121" s="167" t="s">
        <v>69</v>
      </c>
      <c r="AY121" s="166" t="s">
        <v>141</v>
      </c>
      <c r="BK121" s="168">
        <f>SUM(BK122:BK126)</f>
        <v>0</v>
      </c>
    </row>
    <row r="122" spans="1:65" s="2" customFormat="1" ht="24.2" customHeight="1">
      <c r="A122" s="32"/>
      <c r="B122" s="33"/>
      <c r="C122" s="171" t="s">
        <v>251</v>
      </c>
      <c r="D122" s="171" t="s">
        <v>144</v>
      </c>
      <c r="E122" s="172" t="s">
        <v>767</v>
      </c>
      <c r="F122" s="173" t="s">
        <v>768</v>
      </c>
      <c r="G122" s="174" t="s">
        <v>769</v>
      </c>
      <c r="H122" s="175">
        <v>1</v>
      </c>
      <c r="I122" s="176"/>
      <c r="J122" s="177">
        <f>ROUND(I122*H122,2)</f>
        <v>0</v>
      </c>
      <c r="K122" s="173" t="s">
        <v>19</v>
      </c>
      <c r="L122" s="37"/>
      <c r="M122" s="178" t="s">
        <v>19</v>
      </c>
      <c r="N122" s="179" t="s">
        <v>40</v>
      </c>
      <c r="O122" s="62"/>
      <c r="P122" s="180">
        <f>O122*H122</f>
        <v>0</v>
      </c>
      <c r="Q122" s="180">
        <v>0</v>
      </c>
      <c r="R122" s="180">
        <f>Q122*H122</f>
        <v>0</v>
      </c>
      <c r="S122" s="180">
        <v>0</v>
      </c>
      <c r="T122" s="181">
        <f>S122*H122</f>
        <v>0</v>
      </c>
      <c r="U122" s="32"/>
      <c r="V122" s="32"/>
      <c r="W122" s="32"/>
      <c r="X122" s="32"/>
      <c r="Y122" s="32"/>
      <c r="Z122" s="32"/>
      <c r="AA122" s="32"/>
      <c r="AB122" s="32"/>
      <c r="AC122" s="32"/>
      <c r="AD122" s="32"/>
      <c r="AE122" s="32"/>
      <c r="AR122" s="182" t="s">
        <v>148</v>
      </c>
      <c r="AT122" s="182" t="s">
        <v>144</v>
      </c>
      <c r="AU122" s="182" t="s">
        <v>77</v>
      </c>
      <c r="AY122" s="15" t="s">
        <v>141</v>
      </c>
      <c r="BE122" s="183">
        <f>IF(N122="základní",J122,0)</f>
        <v>0</v>
      </c>
      <c r="BF122" s="183">
        <f>IF(N122="snížená",J122,0)</f>
        <v>0</v>
      </c>
      <c r="BG122" s="183">
        <f>IF(N122="zákl. přenesená",J122,0)</f>
        <v>0</v>
      </c>
      <c r="BH122" s="183">
        <f>IF(N122="sníž. přenesená",J122,0)</f>
        <v>0</v>
      </c>
      <c r="BI122" s="183">
        <f>IF(N122="nulová",J122,0)</f>
        <v>0</v>
      </c>
      <c r="BJ122" s="15" t="s">
        <v>77</v>
      </c>
      <c r="BK122" s="183">
        <f>ROUND(I122*H122,2)</f>
        <v>0</v>
      </c>
      <c r="BL122" s="15" t="s">
        <v>148</v>
      </c>
      <c r="BM122" s="182" t="s">
        <v>770</v>
      </c>
    </row>
    <row r="123" spans="1:65" s="2" customFormat="1" ht="24.2" customHeight="1">
      <c r="A123" s="32"/>
      <c r="B123" s="33"/>
      <c r="C123" s="171" t="s">
        <v>256</v>
      </c>
      <c r="D123" s="171" t="s">
        <v>144</v>
      </c>
      <c r="E123" s="172" t="s">
        <v>771</v>
      </c>
      <c r="F123" s="173" t="s">
        <v>772</v>
      </c>
      <c r="G123" s="174" t="s">
        <v>769</v>
      </c>
      <c r="H123" s="175">
        <v>1</v>
      </c>
      <c r="I123" s="176"/>
      <c r="J123" s="177">
        <f>ROUND(I123*H123,2)</f>
        <v>0</v>
      </c>
      <c r="K123" s="173" t="s">
        <v>19</v>
      </c>
      <c r="L123" s="37"/>
      <c r="M123" s="178" t="s">
        <v>19</v>
      </c>
      <c r="N123" s="179" t="s">
        <v>40</v>
      </c>
      <c r="O123" s="62"/>
      <c r="P123" s="180">
        <f>O123*H123</f>
        <v>0</v>
      </c>
      <c r="Q123" s="180">
        <v>0</v>
      </c>
      <c r="R123" s="180">
        <f>Q123*H123</f>
        <v>0</v>
      </c>
      <c r="S123" s="180">
        <v>0</v>
      </c>
      <c r="T123" s="181">
        <f>S123*H123</f>
        <v>0</v>
      </c>
      <c r="U123" s="32"/>
      <c r="V123" s="32"/>
      <c r="W123" s="32"/>
      <c r="X123" s="32"/>
      <c r="Y123" s="32"/>
      <c r="Z123" s="32"/>
      <c r="AA123" s="32"/>
      <c r="AB123" s="32"/>
      <c r="AC123" s="32"/>
      <c r="AD123" s="32"/>
      <c r="AE123" s="32"/>
      <c r="AR123" s="182" t="s">
        <v>148</v>
      </c>
      <c r="AT123" s="182" t="s">
        <v>144</v>
      </c>
      <c r="AU123" s="182" t="s">
        <v>77</v>
      </c>
      <c r="AY123" s="15" t="s">
        <v>141</v>
      </c>
      <c r="BE123" s="183">
        <f>IF(N123="základní",J123,0)</f>
        <v>0</v>
      </c>
      <c r="BF123" s="183">
        <f>IF(N123="snížená",J123,0)</f>
        <v>0</v>
      </c>
      <c r="BG123" s="183">
        <f>IF(N123="zákl. přenesená",J123,0)</f>
        <v>0</v>
      </c>
      <c r="BH123" s="183">
        <f>IF(N123="sníž. přenesená",J123,0)</f>
        <v>0</v>
      </c>
      <c r="BI123" s="183">
        <f>IF(N123="nulová",J123,0)</f>
        <v>0</v>
      </c>
      <c r="BJ123" s="15" t="s">
        <v>77</v>
      </c>
      <c r="BK123" s="183">
        <f>ROUND(I123*H123,2)</f>
        <v>0</v>
      </c>
      <c r="BL123" s="15" t="s">
        <v>148</v>
      </c>
      <c r="BM123" s="182" t="s">
        <v>773</v>
      </c>
    </row>
    <row r="124" spans="1:65" s="2" customFormat="1" ht="24.2" customHeight="1">
      <c r="A124" s="32"/>
      <c r="B124" s="33"/>
      <c r="C124" s="171" t="s">
        <v>260</v>
      </c>
      <c r="D124" s="171" t="s">
        <v>144</v>
      </c>
      <c r="E124" s="172" t="s">
        <v>774</v>
      </c>
      <c r="F124" s="173" t="s">
        <v>775</v>
      </c>
      <c r="G124" s="174" t="s">
        <v>769</v>
      </c>
      <c r="H124" s="175">
        <v>1</v>
      </c>
      <c r="I124" s="176"/>
      <c r="J124" s="177">
        <f>ROUND(I124*H124,2)</f>
        <v>0</v>
      </c>
      <c r="K124" s="173" t="s">
        <v>19</v>
      </c>
      <c r="L124" s="37"/>
      <c r="M124" s="178" t="s">
        <v>19</v>
      </c>
      <c r="N124" s="179" t="s">
        <v>40</v>
      </c>
      <c r="O124" s="62"/>
      <c r="P124" s="180">
        <f>O124*H124</f>
        <v>0</v>
      </c>
      <c r="Q124" s="180">
        <v>0</v>
      </c>
      <c r="R124" s="180">
        <f>Q124*H124</f>
        <v>0</v>
      </c>
      <c r="S124" s="180">
        <v>0</v>
      </c>
      <c r="T124" s="181">
        <f>S124*H124</f>
        <v>0</v>
      </c>
      <c r="U124" s="32"/>
      <c r="V124" s="32"/>
      <c r="W124" s="32"/>
      <c r="X124" s="32"/>
      <c r="Y124" s="32"/>
      <c r="Z124" s="32"/>
      <c r="AA124" s="32"/>
      <c r="AB124" s="32"/>
      <c r="AC124" s="32"/>
      <c r="AD124" s="32"/>
      <c r="AE124" s="32"/>
      <c r="AR124" s="182" t="s">
        <v>148</v>
      </c>
      <c r="AT124" s="182" t="s">
        <v>144</v>
      </c>
      <c r="AU124" s="182" t="s">
        <v>77</v>
      </c>
      <c r="AY124" s="15" t="s">
        <v>141</v>
      </c>
      <c r="BE124" s="183">
        <f>IF(N124="základní",J124,0)</f>
        <v>0</v>
      </c>
      <c r="BF124" s="183">
        <f>IF(N124="snížená",J124,0)</f>
        <v>0</v>
      </c>
      <c r="BG124" s="183">
        <f>IF(N124="zákl. přenesená",J124,0)</f>
        <v>0</v>
      </c>
      <c r="BH124" s="183">
        <f>IF(N124="sníž. přenesená",J124,0)</f>
        <v>0</v>
      </c>
      <c r="BI124" s="183">
        <f>IF(N124="nulová",J124,0)</f>
        <v>0</v>
      </c>
      <c r="BJ124" s="15" t="s">
        <v>77</v>
      </c>
      <c r="BK124" s="183">
        <f>ROUND(I124*H124,2)</f>
        <v>0</v>
      </c>
      <c r="BL124" s="15" t="s">
        <v>148</v>
      </c>
      <c r="BM124" s="182" t="s">
        <v>776</v>
      </c>
    </row>
    <row r="125" spans="1:65" s="2" customFormat="1" ht="16.5" customHeight="1">
      <c r="A125" s="32"/>
      <c r="B125" s="33"/>
      <c r="C125" s="171" t="s">
        <v>264</v>
      </c>
      <c r="D125" s="171" t="s">
        <v>144</v>
      </c>
      <c r="E125" s="172" t="s">
        <v>777</v>
      </c>
      <c r="F125" s="173" t="s">
        <v>778</v>
      </c>
      <c r="G125" s="174" t="s">
        <v>303</v>
      </c>
      <c r="H125" s="175">
        <v>1</v>
      </c>
      <c r="I125" s="176"/>
      <c r="J125" s="177">
        <f>ROUND(I125*H125,2)</f>
        <v>0</v>
      </c>
      <c r="K125" s="173" t="s">
        <v>19</v>
      </c>
      <c r="L125" s="37"/>
      <c r="M125" s="178" t="s">
        <v>19</v>
      </c>
      <c r="N125" s="179" t="s">
        <v>40</v>
      </c>
      <c r="O125" s="62"/>
      <c r="P125" s="180">
        <f>O125*H125</f>
        <v>0</v>
      </c>
      <c r="Q125" s="180">
        <v>0</v>
      </c>
      <c r="R125" s="180">
        <f>Q125*H125</f>
        <v>0</v>
      </c>
      <c r="S125" s="180">
        <v>0</v>
      </c>
      <c r="T125" s="181">
        <f>S125*H125</f>
        <v>0</v>
      </c>
      <c r="U125" s="32"/>
      <c r="V125" s="32"/>
      <c r="W125" s="32"/>
      <c r="X125" s="32"/>
      <c r="Y125" s="32"/>
      <c r="Z125" s="32"/>
      <c r="AA125" s="32"/>
      <c r="AB125" s="32"/>
      <c r="AC125" s="32"/>
      <c r="AD125" s="32"/>
      <c r="AE125" s="32"/>
      <c r="AR125" s="182" t="s">
        <v>148</v>
      </c>
      <c r="AT125" s="182" t="s">
        <v>144</v>
      </c>
      <c r="AU125" s="182" t="s">
        <v>77</v>
      </c>
      <c r="AY125" s="15" t="s">
        <v>141</v>
      </c>
      <c r="BE125" s="183">
        <f>IF(N125="základní",J125,0)</f>
        <v>0</v>
      </c>
      <c r="BF125" s="183">
        <f>IF(N125="snížená",J125,0)</f>
        <v>0</v>
      </c>
      <c r="BG125" s="183">
        <f>IF(N125="zákl. přenesená",J125,0)</f>
        <v>0</v>
      </c>
      <c r="BH125" s="183">
        <f>IF(N125="sníž. přenesená",J125,0)</f>
        <v>0</v>
      </c>
      <c r="BI125" s="183">
        <f>IF(N125="nulová",J125,0)</f>
        <v>0</v>
      </c>
      <c r="BJ125" s="15" t="s">
        <v>77</v>
      </c>
      <c r="BK125" s="183">
        <f>ROUND(I125*H125,2)</f>
        <v>0</v>
      </c>
      <c r="BL125" s="15" t="s">
        <v>148</v>
      </c>
      <c r="BM125" s="182" t="s">
        <v>779</v>
      </c>
    </row>
    <row r="126" spans="1:65" s="2" customFormat="1" ht="16.5" customHeight="1">
      <c r="A126" s="32"/>
      <c r="B126" s="33"/>
      <c r="C126" s="171" t="s">
        <v>268</v>
      </c>
      <c r="D126" s="171" t="s">
        <v>144</v>
      </c>
      <c r="E126" s="172" t="s">
        <v>780</v>
      </c>
      <c r="F126" s="173" t="s">
        <v>781</v>
      </c>
      <c r="G126" s="174" t="s">
        <v>303</v>
      </c>
      <c r="H126" s="175">
        <v>1</v>
      </c>
      <c r="I126" s="176"/>
      <c r="J126" s="177">
        <f>ROUND(I126*H126,2)</f>
        <v>0</v>
      </c>
      <c r="K126" s="173" t="s">
        <v>19</v>
      </c>
      <c r="L126" s="37"/>
      <c r="M126" s="178" t="s">
        <v>19</v>
      </c>
      <c r="N126" s="179" t="s">
        <v>40</v>
      </c>
      <c r="O126" s="62"/>
      <c r="P126" s="180">
        <f>O126*H126</f>
        <v>0</v>
      </c>
      <c r="Q126" s="180">
        <v>0</v>
      </c>
      <c r="R126" s="180">
        <f>Q126*H126</f>
        <v>0</v>
      </c>
      <c r="S126" s="180">
        <v>0</v>
      </c>
      <c r="T126" s="181">
        <f>S126*H126</f>
        <v>0</v>
      </c>
      <c r="U126" s="32"/>
      <c r="V126" s="32"/>
      <c r="W126" s="32"/>
      <c r="X126" s="32"/>
      <c r="Y126" s="32"/>
      <c r="Z126" s="32"/>
      <c r="AA126" s="32"/>
      <c r="AB126" s="32"/>
      <c r="AC126" s="32"/>
      <c r="AD126" s="32"/>
      <c r="AE126" s="32"/>
      <c r="AR126" s="182" t="s">
        <v>148</v>
      </c>
      <c r="AT126" s="182" t="s">
        <v>144</v>
      </c>
      <c r="AU126" s="182" t="s">
        <v>77</v>
      </c>
      <c r="AY126" s="15" t="s">
        <v>141</v>
      </c>
      <c r="BE126" s="183">
        <f>IF(N126="základní",J126,0)</f>
        <v>0</v>
      </c>
      <c r="BF126" s="183">
        <f>IF(N126="snížená",J126,0)</f>
        <v>0</v>
      </c>
      <c r="BG126" s="183">
        <f>IF(N126="zákl. přenesená",J126,0)</f>
        <v>0</v>
      </c>
      <c r="BH126" s="183">
        <f>IF(N126="sníž. přenesená",J126,0)</f>
        <v>0</v>
      </c>
      <c r="BI126" s="183">
        <f>IF(N126="nulová",J126,0)</f>
        <v>0</v>
      </c>
      <c r="BJ126" s="15" t="s">
        <v>77</v>
      </c>
      <c r="BK126" s="183">
        <f>ROUND(I126*H126,2)</f>
        <v>0</v>
      </c>
      <c r="BL126" s="15" t="s">
        <v>148</v>
      </c>
      <c r="BM126" s="182" t="s">
        <v>782</v>
      </c>
    </row>
    <row r="127" spans="2:63" s="12" customFormat="1" ht="25.9" customHeight="1">
      <c r="B127" s="155"/>
      <c r="C127" s="156"/>
      <c r="D127" s="157" t="s">
        <v>68</v>
      </c>
      <c r="E127" s="158" t="s">
        <v>783</v>
      </c>
      <c r="F127" s="158" t="s">
        <v>665</v>
      </c>
      <c r="G127" s="156"/>
      <c r="H127" s="156"/>
      <c r="I127" s="159"/>
      <c r="J127" s="160">
        <f>BK127</f>
        <v>0</v>
      </c>
      <c r="K127" s="156"/>
      <c r="L127" s="161"/>
      <c r="M127" s="162"/>
      <c r="N127" s="163"/>
      <c r="O127" s="163"/>
      <c r="P127" s="164">
        <f>P128</f>
        <v>0</v>
      </c>
      <c r="Q127" s="163"/>
      <c r="R127" s="164">
        <f>R128</f>
        <v>0</v>
      </c>
      <c r="S127" s="163"/>
      <c r="T127" s="165">
        <f>T128</f>
        <v>0</v>
      </c>
      <c r="AR127" s="166" t="s">
        <v>77</v>
      </c>
      <c r="AT127" s="167" t="s">
        <v>68</v>
      </c>
      <c r="AU127" s="167" t="s">
        <v>69</v>
      </c>
      <c r="AY127" s="166" t="s">
        <v>141</v>
      </c>
      <c r="BK127" s="168">
        <f>BK128</f>
        <v>0</v>
      </c>
    </row>
    <row r="128" spans="1:65" s="2" customFormat="1" ht="33" customHeight="1">
      <c r="A128" s="32"/>
      <c r="B128" s="33"/>
      <c r="C128" s="171" t="s">
        <v>272</v>
      </c>
      <c r="D128" s="171" t="s">
        <v>144</v>
      </c>
      <c r="E128" s="172" t="s">
        <v>784</v>
      </c>
      <c r="F128" s="173" t="s">
        <v>785</v>
      </c>
      <c r="G128" s="174" t="s">
        <v>684</v>
      </c>
      <c r="H128" s="175">
        <v>1</v>
      </c>
      <c r="I128" s="176"/>
      <c r="J128" s="177">
        <f>ROUND(I128*H128,2)</f>
        <v>0</v>
      </c>
      <c r="K128" s="173" t="s">
        <v>19</v>
      </c>
      <c r="L128" s="37"/>
      <c r="M128" s="178" t="s">
        <v>19</v>
      </c>
      <c r="N128" s="179" t="s">
        <v>40</v>
      </c>
      <c r="O128" s="62"/>
      <c r="P128" s="180">
        <f>O128*H128</f>
        <v>0</v>
      </c>
      <c r="Q128" s="180">
        <v>0</v>
      </c>
      <c r="R128" s="180">
        <f>Q128*H128</f>
        <v>0</v>
      </c>
      <c r="S128" s="180">
        <v>0</v>
      </c>
      <c r="T128" s="181">
        <f>S128*H128</f>
        <v>0</v>
      </c>
      <c r="U128" s="32"/>
      <c r="V128" s="32"/>
      <c r="W128" s="32"/>
      <c r="X128" s="32"/>
      <c r="Y128" s="32"/>
      <c r="Z128" s="32"/>
      <c r="AA128" s="32"/>
      <c r="AB128" s="32"/>
      <c r="AC128" s="32"/>
      <c r="AD128" s="32"/>
      <c r="AE128" s="32"/>
      <c r="AR128" s="182" t="s">
        <v>148</v>
      </c>
      <c r="AT128" s="182" t="s">
        <v>144</v>
      </c>
      <c r="AU128" s="182" t="s">
        <v>77</v>
      </c>
      <c r="AY128" s="15" t="s">
        <v>141</v>
      </c>
      <c r="BE128" s="183">
        <f>IF(N128="základní",J128,0)</f>
        <v>0</v>
      </c>
      <c r="BF128" s="183">
        <f>IF(N128="snížená",J128,0)</f>
        <v>0</v>
      </c>
      <c r="BG128" s="183">
        <f>IF(N128="zákl. přenesená",J128,0)</f>
        <v>0</v>
      </c>
      <c r="BH128" s="183">
        <f>IF(N128="sníž. přenesená",J128,0)</f>
        <v>0</v>
      </c>
      <c r="BI128" s="183">
        <f>IF(N128="nulová",J128,0)</f>
        <v>0</v>
      </c>
      <c r="BJ128" s="15" t="s">
        <v>77</v>
      </c>
      <c r="BK128" s="183">
        <f>ROUND(I128*H128,2)</f>
        <v>0</v>
      </c>
      <c r="BL128" s="15" t="s">
        <v>148</v>
      </c>
      <c r="BM128" s="182" t="s">
        <v>786</v>
      </c>
    </row>
    <row r="129" spans="2:63" s="12" customFormat="1" ht="25.9" customHeight="1">
      <c r="B129" s="155"/>
      <c r="C129" s="156"/>
      <c r="D129" s="157" t="s">
        <v>68</v>
      </c>
      <c r="E129" s="158" t="s">
        <v>353</v>
      </c>
      <c r="F129" s="158" t="s">
        <v>354</v>
      </c>
      <c r="G129" s="156"/>
      <c r="H129" s="156"/>
      <c r="I129" s="159"/>
      <c r="J129" s="160">
        <f>BK129</f>
        <v>0</v>
      </c>
      <c r="K129" s="156"/>
      <c r="L129" s="161"/>
      <c r="M129" s="162"/>
      <c r="N129" s="163"/>
      <c r="O129" s="163"/>
      <c r="P129" s="164">
        <f>P130</f>
        <v>0</v>
      </c>
      <c r="Q129" s="163"/>
      <c r="R129" s="164">
        <f>R130</f>
        <v>0</v>
      </c>
      <c r="S129" s="163"/>
      <c r="T129" s="165">
        <f>T130</f>
        <v>0</v>
      </c>
      <c r="AR129" s="166" t="s">
        <v>79</v>
      </c>
      <c r="AT129" s="167" t="s">
        <v>68</v>
      </c>
      <c r="AU129" s="167" t="s">
        <v>69</v>
      </c>
      <c r="AY129" s="166" t="s">
        <v>141</v>
      </c>
      <c r="BK129" s="168">
        <f>BK130</f>
        <v>0</v>
      </c>
    </row>
    <row r="130" spans="2:63" s="12" customFormat="1" ht="22.9" customHeight="1">
      <c r="B130" s="155"/>
      <c r="C130" s="156"/>
      <c r="D130" s="157" t="s">
        <v>68</v>
      </c>
      <c r="E130" s="169" t="s">
        <v>393</v>
      </c>
      <c r="F130" s="169" t="s">
        <v>394</v>
      </c>
      <c r="G130" s="156"/>
      <c r="H130" s="156"/>
      <c r="I130" s="159"/>
      <c r="J130" s="170">
        <f>BK130</f>
        <v>0</v>
      </c>
      <c r="K130" s="156"/>
      <c r="L130" s="161"/>
      <c r="M130" s="162"/>
      <c r="N130" s="163"/>
      <c r="O130" s="163"/>
      <c r="P130" s="164">
        <f>SUM(P131:P133)</f>
        <v>0</v>
      </c>
      <c r="Q130" s="163"/>
      <c r="R130" s="164">
        <f>SUM(R131:R133)</f>
        <v>0</v>
      </c>
      <c r="S130" s="163"/>
      <c r="T130" s="165">
        <f>SUM(T131:T133)</f>
        <v>0</v>
      </c>
      <c r="AR130" s="166" t="s">
        <v>79</v>
      </c>
      <c r="AT130" s="167" t="s">
        <v>68</v>
      </c>
      <c r="AU130" s="167" t="s">
        <v>77</v>
      </c>
      <c r="AY130" s="166" t="s">
        <v>141</v>
      </c>
      <c r="BK130" s="168">
        <f>SUM(BK131:BK133)</f>
        <v>0</v>
      </c>
    </row>
    <row r="131" spans="1:65" s="2" customFormat="1" ht="16.5" customHeight="1">
      <c r="A131" s="32"/>
      <c r="B131" s="33"/>
      <c r="C131" s="171" t="s">
        <v>276</v>
      </c>
      <c r="D131" s="171" t="s">
        <v>144</v>
      </c>
      <c r="E131" s="172" t="s">
        <v>787</v>
      </c>
      <c r="F131" s="173" t="s">
        <v>788</v>
      </c>
      <c r="G131" s="174" t="s">
        <v>152</v>
      </c>
      <c r="H131" s="175">
        <v>1</v>
      </c>
      <c r="I131" s="176"/>
      <c r="J131" s="177">
        <f>ROUND(I131*H131,2)</f>
        <v>0</v>
      </c>
      <c r="K131" s="173" t="s">
        <v>19</v>
      </c>
      <c r="L131" s="37"/>
      <c r="M131" s="178" t="s">
        <v>19</v>
      </c>
      <c r="N131" s="179" t="s">
        <v>40</v>
      </c>
      <c r="O131" s="62"/>
      <c r="P131" s="180">
        <f>O131*H131</f>
        <v>0</v>
      </c>
      <c r="Q131" s="180">
        <v>0</v>
      </c>
      <c r="R131" s="180">
        <f>Q131*H131</f>
        <v>0</v>
      </c>
      <c r="S131" s="180">
        <v>0</v>
      </c>
      <c r="T131" s="181">
        <f>S131*H131</f>
        <v>0</v>
      </c>
      <c r="U131" s="32"/>
      <c r="V131" s="32"/>
      <c r="W131" s="32"/>
      <c r="X131" s="32"/>
      <c r="Y131" s="32"/>
      <c r="Z131" s="32"/>
      <c r="AA131" s="32"/>
      <c r="AB131" s="32"/>
      <c r="AC131" s="32"/>
      <c r="AD131" s="32"/>
      <c r="AE131" s="32"/>
      <c r="AR131" s="182" t="s">
        <v>208</v>
      </c>
      <c r="AT131" s="182" t="s">
        <v>144</v>
      </c>
      <c r="AU131" s="182" t="s">
        <v>79</v>
      </c>
      <c r="AY131" s="15" t="s">
        <v>141</v>
      </c>
      <c r="BE131" s="183">
        <f>IF(N131="základní",J131,0)</f>
        <v>0</v>
      </c>
      <c r="BF131" s="183">
        <f>IF(N131="snížená",J131,0)</f>
        <v>0</v>
      </c>
      <c r="BG131" s="183">
        <f>IF(N131="zákl. přenesená",J131,0)</f>
        <v>0</v>
      </c>
      <c r="BH131" s="183">
        <f>IF(N131="sníž. přenesená",J131,0)</f>
        <v>0</v>
      </c>
      <c r="BI131" s="183">
        <f>IF(N131="nulová",J131,0)</f>
        <v>0</v>
      </c>
      <c r="BJ131" s="15" t="s">
        <v>77</v>
      </c>
      <c r="BK131" s="183">
        <f>ROUND(I131*H131,2)</f>
        <v>0</v>
      </c>
      <c r="BL131" s="15" t="s">
        <v>208</v>
      </c>
      <c r="BM131" s="182" t="s">
        <v>789</v>
      </c>
    </row>
    <row r="132" spans="1:65" s="2" customFormat="1" ht="16.5" customHeight="1">
      <c r="A132" s="32"/>
      <c r="B132" s="33"/>
      <c r="C132" s="171" t="s">
        <v>280</v>
      </c>
      <c r="D132" s="171" t="s">
        <v>144</v>
      </c>
      <c r="E132" s="172" t="s">
        <v>790</v>
      </c>
      <c r="F132" s="173" t="s">
        <v>791</v>
      </c>
      <c r="G132" s="174" t="s">
        <v>152</v>
      </c>
      <c r="H132" s="175">
        <v>1</v>
      </c>
      <c r="I132" s="176"/>
      <c r="J132" s="177">
        <f>ROUND(I132*H132,2)</f>
        <v>0</v>
      </c>
      <c r="K132" s="173" t="s">
        <v>19</v>
      </c>
      <c r="L132" s="37"/>
      <c r="M132" s="178" t="s">
        <v>19</v>
      </c>
      <c r="N132" s="179" t="s">
        <v>40</v>
      </c>
      <c r="O132" s="62"/>
      <c r="P132" s="180">
        <f>O132*H132</f>
        <v>0</v>
      </c>
      <c r="Q132" s="180">
        <v>0</v>
      </c>
      <c r="R132" s="180">
        <f>Q132*H132</f>
        <v>0</v>
      </c>
      <c r="S132" s="180">
        <v>0</v>
      </c>
      <c r="T132" s="181">
        <f>S132*H132</f>
        <v>0</v>
      </c>
      <c r="U132" s="32"/>
      <c r="V132" s="32"/>
      <c r="W132" s="32"/>
      <c r="X132" s="32"/>
      <c r="Y132" s="32"/>
      <c r="Z132" s="32"/>
      <c r="AA132" s="32"/>
      <c r="AB132" s="32"/>
      <c r="AC132" s="32"/>
      <c r="AD132" s="32"/>
      <c r="AE132" s="32"/>
      <c r="AR132" s="182" t="s">
        <v>208</v>
      </c>
      <c r="AT132" s="182" t="s">
        <v>144</v>
      </c>
      <c r="AU132" s="182" t="s">
        <v>79</v>
      </c>
      <c r="AY132" s="15" t="s">
        <v>141</v>
      </c>
      <c r="BE132" s="183">
        <f>IF(N132="základní",J132,0)</f>
        <v>0</v>
      </c>
      <c r="BF132" s="183">
        <f>IF(N132="snížená",J132,0)</f>
        <v>0</v>
      </c>
      <c r="BG132" s="183">
        <f>IF(N132="zákl. přenesená",J132,0)</f>
        <v>0</v>
      </c>
      <c r="BH132" s="183">
        <f>IF(N132="sníž. přenesená",J132,0)</f>
        <v>0</v>
      </c>
      <c r="BI132" s="183">
        <f>IF(N132="nulová",J132,0)</f>
        <v>0</v>
      </c>
      <c r="BJ132" s="15" t="s">
        <v>77</v>
      </c>
      <c r="BK132" s="183">
        <f>ROUND(I132*H132,2)</f>
        <v>0</v>
      </c>
      <c r="BL132" s="15" t="s">
        <v>208</v>
      </c>
      <c r="BM132" s="182" t="s">
        <v>792</v>
      </c>
    </row>
    <row r="133" spans="1:65" s="2" customFormat="1" ht="16.5" customHeight="1">
      <c r="A133" s="32"/>
      <c r="B133" s="33"/>
      <c r="C133" s="171" t="s">
        <v>284</v>
      </c>
      <c r="D133" s="171" t="s">
        <v>144</v>
      </c>
      <c r="E133" s="172" t="s">
        <v>793</v>
      </c>
      <c r="F133" s="173" t="s">
        <v>794</v>
      </c>
      <c r="G133" s="174" t="s">
        <v>152</v>
      </c>
      <c r="H133" s="175">
        <v>1</v>
      </c>
      <c r="I133" s="176"/>
      <c r="J133" s="177">
        <f>ROUND(I133*H133,2)</f>
        <v>0</v>
      </c>
      <c r="K133" s="173" t="s">
        <v>19</v>
      </c>
      <c r="L133" s="37"/>
      <c r="M133" s="178" t="s">
        <v>19</v>
      </c>
      <c r="N133" s="179" t="s">
        <v>40</v>
      </c>
      <c r="O133" s="62"/>
      <c r="P133" s="180">
        <f>O133*H133</f>
        <v>0</v>
      </c>
      <c r="Q133" s="180">
        <v>0</v>
      </c>
      <c r="R133" s="180">
        <f>Q133*H133</f>
        <v>0</v>
      </c>
      <c r="S133" s="180">
        <v>0</v>
      </c>
      <c r="T133" s="181">
        <f>S133*H133</f>
        <v>0</v>
      </c>
      <c r="U133" s="32"/>
      <c r="V133" s="32"/>
      <c r="W133" s="32"/>
      <c r="X133" s="32"/>
      <c r="Y133" s="32"/>
      <c r="Z133" s="32"/>
      <c r="AA133" s="32"/>
      <c r="AB133" s="32"/>
      <c r="AC133" s="32"/>
      <c r="AD133" s="32"/>
      <c r="AE133" s="32"/>
      <c r="AR133" s="182" t="s">
        <v>208</v>
      </c>
      <c r="AT133" s="182" t="s">
        <v>144</v>
      </c>
      <c r="AU133" s="182" t="s">
        <v>79</v>
      </c>
      <c r="AY133" s="15" t="s">
        <v>141</v>
      </c>
      <c r="BE133" s="183">
        <f>IF(N133="základní",J133,0)</f>
        <v>0</v>
      </c>
      <c r="BF133" s="183">
        <f>IF(N133="snížená",J133,0)</f>
        <v>0</v>
      </c>
      <c r="BG133" s="183">
        <f>IF(N133="zákl. přenesená",J133,0)</f>
        <v>0</v>
      </c>
      <c r="BH133" s="183">
        <f>IF(N133="sníž. přenesená",J133,0)</f>
        <v>0</v>
      </c>
      <c r="BI133" s="183">
        <f>IF(N133="nulová",J133,0)</f>
        <v>0</v>
      </c>
      <c r="BJ133" s="15" t="s">
        <v>77</v>
      </c>
      <c r="BK133" s="183">
        <f>ROUND(I133*H133,2)</f>
        <v>0</v>
      </c>
      <c r="BL133" s="15" t="s">
        <v>208</v>
      </c>
      <c r="BM133" s="182" t="s">
        <v>795</v>
      </c>
    </row>
    <row r="134" spans="2:63" s="12" customFormat="1" ht="25.9" customHeight="1">
      <c r="B134" s="155"/>
      <c r="C134" s="156"/>
      <c r="D134" s="157" t="s">
        <v>68</v>
      </c>
      <c r="E134" s="158" t="s">
        <v>621</v>
      </c>
      <c r="F134" s="158" t="s">
        <v>622</v>
      </c>
      <c r="G134" s="156"/>
      <c r="H134" s="156"/>
      <c r="I134" s="159"/>
      <c r="J134" s="160">
        <f>BK134</f>
        <v>0</v>
      </c>
      <c r="K134" s="156"/>
      <c r="L134" s="161"/>
      <c r="M134" s="162"/>
      <c r="N134" s="163"/>
      <c r="O134" s="163"/>
      <c r="P134" s="164">
        <f>P135+P138+P140+P142</f>
        <v>0</v>
      </c>
      <c r="Q134" s="163"/>
      <c r="R134" s="164">
        <f>R135+R138+R140+R142</f>
        <v>0</v>
      </c>
      <c r="S134" s="163"/>
      <c r="T134" s="165">
        <f>T135+T138+T140+T142</f>
        <v>0</v>
      </c>
      <c r="AR134" s="166" t="s">
        <v>161</v>
      </c>
      <c r="AT134" s="167" t="s">
        <v>68</v>
      </c>
      <c r="AU134" s="167" t="s">
        <v>69</v>
      </c>
      <c r="AY134" s="166" t="s">
        <v>141</v>
      </c>
      <c r="BK134" s="168">
        <f>BK135+BK138+BK140+BK142</f>
        <v>0</v>
      </c>
    </row>
    <row r="135" spans="2:63" s="12" customFormat="1" ht="22.9" customHeight="1">
      <c r="B135" s="155"/>
      <c r="C135" s="156"/>
      <c r="D135" s="157" t="s">
        <v>68</v>
      </c>
      <c r="E135" s="169" t="s">
        <v>796</v>
      </c>
      <c r="F135" s="169" t="s">
        <v>797</v>
      </c>
      <c r="G135" s="156"/>
      <c r="H135" s="156"/>
      <c r="I135" s="159"/>
      <c r="J135" s="170">
        <f>BK135</f>
        <v>0</v>
      </c>
      <c r="K135" s="156"/>
      <c r="L135" s="161"/>
      <c r="M135" s="162"/>
      <c r="N135" s="163"/>
      <c r="O135" s="163"/>
      <c r="P135" s="164">
        <f>SUM(P136:P137)</f>
        <v>0</v>
      </c>
      <c r="Q135" s="163"/>
      <c r="R135" s="164">
        <f>SUM(R136:R137)</f>
        <v>0</v>
      </c>
      <c r="S135" s="163"/>
      <c r="T135" s="165">
        <f>SUM(T136:T137)</f>
        <v>0</v>
      </c>
      <c r="AR135" s="166" t="s">
        <v>161</v>
      </c>
      <c r="AT135" s="167" t="s">
        <v>68</v>
      </c>
      <c r="AU135" s="167" t="s">
        <v>77</v>
      </c>
      <c r="AY135" s="166" t="s">
        <v>141</v>
      </c>
      <c r="BK135" s="168">
        <f>SUM(BK136:BK137)</f>
        <v>0</v>
      </c>
    </row>
    <row r="136" spans="1:65" s="2" customFormat="1" ht="16.5" customHeight="1">
      <c r="A136" s="32"/>
      <c r="B136" s="33"/>
      <c r="C136" s="171" t="s">
        <v>288</v>
      </c>
      <c r="D136" s="171" t="s">
        <v>144</v>
      </c>
      <c r="E136" s="172" t="s">
        <v>798</v>
      </c>
      <c r="F136" s="173" t="s">
        <v>799</v>
      </c>
      <c r="G136" s="174" t="s">
        <v>303</v>
      </c>
      <c r="H136" s="175">
        <v>1</v>
      </c>
      <c r="I136" s="176"/>
      <c r="J136" s="177">
        <f>ROUND(I136*H136,2)</f>
        <v>0</v>
      </c>
      <c r="K136" s="173" t="s">
        <v>19</v>
      </c>
      <c r="L136" s="37"/>
      <c r="M136" s="178" t="s">
        <v>19</v>
      </c>
      <c r="N136" s="179" t="s">
        <v>40</v>
      </c>
      <c r="O136" s="62"/>
      <c r="P136" s="180">
        <f>O136*H136</f>
        <v>0</v>
      </c>
      <c r="Q136" s="180">
        <v>0</v>
      </c>
      <c r="R136" s="180">
        <f>Q136*H136</f>
        <v>0</v>
      </c>
      <c r="S136" s="180">
        <v>0</v>
      </c>
      <c r="T136" s="181">
        <f>S136*H136</f>
        <v>0</v>
      </c>
      <c r="U136" s="32"/>
      <c r="V136" s="32"/>
      <c r="W136" s="32"/>
      <c r="X136" s="32"/>
      <c r="Y136" s="32"/>
      <c r="Z136" s="32"/>
      <c r="AA136" s="32"/>
      <c r="AB136" s="32"/>
      <c r="AC136" s="32"/>
      <c r="AD136" s="32"/>
      <c r="AE136" s="32"/>
      <c r="AR136" s="182" t="s">
        <v>642</v>
      </c>
      <c r="AT136" s="182" t="s">
        <v>144</v>
      </c>
      <c r="AU136" s="182" t="s">
        <v>79</v>
      </c>
      <c r="AY136" s="15" t="s">
        <v>141</v>
      </c>
      <c r="BE136" s="183">
        <f>IF(N136="základní",J136,0)</f>
        <v>0</v>
      </c>
      <c r="BF136" s="183">
        <f>IF(N136="snížená",J136,0)</f>
        <v>0</v>
      </c>
      <c r="BG136" s="183">
        <f>IF(N136="zákl. přenesená",J136,0)</f>
        <v>0</v>
      </c>
      <c r="BH136" s="183">
        <f>IF(N136="sníž. přenesená",J136,0)</f>
        <v>0</v>
      </c>
      <c r="BI136" s="183">
        <f>IF(N136="nulová",J136,0)</f>
        <v>0</v>
      </c>
      <c r="BJ136" s="15" t="s">
        <v>77</v>
      </c>
      <c r="BK136" s="183">
        <f>ROUND(I136*H136,2)</f>
        <v>0</v>
      </c>
      <c r="BL136" s="15" t="s">
        <v>642</v>
      </c>
      <c r="BM136" s="182" t="s">
        <v>800</v>
      </c>
    </row>
    <row r="137" spans="1:65" s="2" customFormat="1" ht="16.5" customHeight="1">
      <c r="A137" s="32"/>
      <c r="B137" s="33"/>
      <c r="C137" s="171" t="s">
        <v>292</v>
      </c>
      <c r="D137" s="171" t="s">
        <v>144</v>
      </c>
      <c r="E137" s="172" t="s">
        <v>801</v>
      </c>
      <c r="F137" s="173" t="s">
        <v>802</v>
      </c>
      <c r="G137" s="174" t="s">
        <v>303</v>
      </c>
      <c r="H137" s="175">
        <v>1</v>
      </c>
      <c r="I137" s="176"/>
      <c r="J137" s="177">
        <f>ROUND(I137*H137,2)</f>
        <v>0</v>
      </c>
      <c r="K137" s="173" t="s">
        <v>19</v>
      </c>
      <c r="L137" s="37"/>
      <c r="M137" s="178" t="s">
        <v>19</v>
      </c>
      <c r="N137" s="179" t="s">
        <v>40</v>
      </c>
      <c r="O137" s="62"/>
      <c r="P137" s="180">
        <f>O137*H137</f>
        <v>0</v>
      </c>
      <c r="Q137" s="180">
        <v>0</v>
      </c>
      <c r="R137" s="180">
        <f>Q137*H137</f>
        <v>0</v>
      </c>
      <c r="S137" s="180">
        <v>0</v>
      </c>
      <c r="T137" s="181">
        <f>S137*H137</f>
        <v>0</v>
      </c>
      <c r="U137" s="32"/>
      <c r="V137" s="32"/>
      <c r="W137" s="32"/>
      <c r="X137" s="32"/>
      <c r="Y137" s="32"/>
      <c r="Z137" s="32"/>
      <c r="AA137" s="32"/>
      <c r="AB137" s="32"/>
      <c r="AC137" s="32"/>
      <c r="AD137" s="32"/>
      <c r="AE137" s="32"/>
      <c r="AR137" s="182" t="s">
        <v>642</v>
      </c>
      <c r="AT137" s="182" t="s">
        <v>144</v>
      </c>
      <c r="AU137" s="182" t="s">
        <v>79</v>
      </c>
      <c r="AY137" s="15" t="s">
        <v>141</v>
      </c>
      <c r="BE137" s="183">
        <f>IF(N137="základní",J137,0)</f>
        <v>0</v>
      </c>
      <c r="BF137" s="183">
        <f>IF(N137="snížená",J137,0)</f>
        <v>0</v>
      </c>
      <c r="BG137" s="183">
        <f>IF(N137="zákl. přenesená",J137,0)</f>
        <v>0</v>
      </c>
      <c r="BH137" s="183">
        <f>IF(N137="sníž. přenesená",J137,0)</f>
        <v>0</v>
      </c>
      <c r="BI137" s="183">
        <f>IF(N137="nulová",J137,0)</f>
        <v>0</v>
      </c>
      <c r="BJ137" s="15" t="s">
        <v>77</v>
      </c>
      <c r="BK137" s="183">
        <f>ROUND(I137*H137,2)</f>
        <v>0</v>
      </c>
      <c r="BL137" s="15" t="s">
        <v>642</v>
      </c>
      <c r="BM137" s="182" t="s">
        <v>803</v>
      </c>
    </row>
    <row r="138" spans="2:63" s="12" customFormat="1" ht="22.9" customHeight="1">
      <c r="B138" s="155"/>
      <c r="C138" s="156"/>
      <c r="D138" s="157" t="s">
        <v>68</v>
      </c>
      <c r="E138" s="169" t="s">
        <v>629</v>
      </c>
      <c r="F138" s="169" t="s">
        <v>630</v>
      </c>
      <c r="G138" s="156"/>
      <c r="H138" s="156"/>
      <c r="I138" s="159"/>
      <c r="J138" s="170">
        <f>BK138</f>
        <v>0</v>
      </c>
      <c r="K138" s="156"/>
      <c r="L138" s="161"/>
      <c r="M138" s="162"/>
      <c r="N138" s="163"/>
      <c r="O138" s="163"/>
      <c r="P138" s="164">
        <f>P139</f>
        <v>0</v>
      </c>
      <c r="Q138" s="163"/>
      <c r="R138" s="164">
        <f>R139</f>
        <v>0</v>
      </c>
      <c r="S138" s="163"/>
      <c r="T138" s="165">
        <f>T139</f>
        <v>0</v>
      </c>
      <c r="AR138" s="166" t="s">
        <v>161</v>
      </c>
      <c r="AT138" s="167" t="s">
        <v>68</v>
      </c>
      <c r="AU138" s="167" t="s">
        <v>77</v>
      </c>
      <c r="AY138" s="166" t="s">
        <v>141</v>
      </c>
      <c r="BK138" s="168">
        <f>BK139</f>
        <v>0</v>
      </c>
    </row>
    <row r="139" spans="1:65" s="2" customFormat="1" ht="16.5" customHeight="1">
      <c r="A139" s="32"/>
      <c r="B139" s="33"/>
      <c r="C139" s="171" t="s">
        <v>296</v>
      </c>
      <c r="D139" s="171" t="s">
        <v>144</v>
      </c>
      <c r="E139" s="172" t="s">
        <v>640</v>
      </c>
      <c r="F139" s="173" t="s">
        <v>641</v>
      </c>
      <c r="G139" s="174" t="s">
        <v>303</v>
      </c>
      <c r="H139" s="175">
        <v>1</v>
      </c>
      <c r="I139" s="176"/>
      <c r="J139" s="177">
        <f>ROUND(I139*H139,2)</f>
        <v>0</v>
      </c>
      <c r="K139" s="173" t="s">
        <v>19</v>
      </c>
      <c r="L139" s="37"/>
      <c r="M139" s="178" t="s">
        <v>19</v>
      </c>
      <c r="N139" s="179" t="s">
        <v>40</v>
      </c>
      <c r="O139" s="62"/>
      <c r="P139" s="180">
        <f>O139*H139</f>
        <v>0</v>
      </c>
      <c r="Q139" s="180">
        <v>0</v>
      </c>
      <c r="R139" s="180">
        <f>Q139*H139</f>
        <v>0</v>
      </c>
      <c r="S139" s="180">
        <v>0</v>
      </c>
      <c r="T139" s="181">
        <f>S139*H139</f>
        <v>0</v>
      </c>
      <c r="U139" s="32"/>
      <c r="V139" s="32"/>
      <c r="W139" s="32"/>
      <c r="X139" s="32"/>
      <c r="Y139" s="32"/>
      <c r="Z139" s="32"/>
      <c r="AA139" s="32"/>
      <c r="AB139" s="32"/>
      <c r="AC139" s="32"/>
      <c r="AD139" s="32"/>
      <c r="AE139" s="32"/>
      <c r="AR139" s="182" t="s">
        <v>642</v>
      </c>
      <c r="AT139" s="182" t="s">
        <v>144</v>
      </c>
      <c r="AU139" s="182" t="s">
        <v>79</v>
      </c>
      <c r="AY139" s="15" t="s">
        <v>141</v>
      </c>
      <c r="BE139" s="183">
        <f>IF(N139="základní",J139,0)</f>
        <v>0</v>
      </c>
      <c r="BF139" s="183">
        <f>IF(N139="snížená",J139,0)</f>
        <v>0</v>
      </c>
      <c r="BG139" s="183">
        <f>IF(N139="zákl. přenesená",J139,0)</f>
        <v>0</v>
      </c>
      <c r="BH139" s="183">
        <f>IF(N139="sníž. přenesená",J139,0)</f>
        <v>0</v>
      </c>
      <c r="BI139" s="183">
        <f>IF(N139="nulová",J139,0)</f>
        <v>0</v>
      </c>
      <c r="BJ139" s="15" t="s">
        <v>77</v>
      </c>
      <c r="BK139" s="183">
        <f>ROUND(I139*H139,2)</f>
        <v>0</v>
      </c>
      <c r="BL139" s="15" t="s">
        <v>642</v>
      </c>
      <c r="BM139" s="182" t="s">
        <v>804</v>
      </c>
    </row>
    <row r="140" spans="2:63" s="12" customFormat="1" ht="22.9" customHeight="1">
      <c r="B140" s="155"/>
      <c r="C140" s="156"/>
      <c r="D140" s="157" t="s">
        <v>68</v>
      </c>
      <c r="E140" s="169" t="s">
        <v>648</v>
      </c>
      <c r="F140" s="169" t="s">
        <v>649</v>
      </c>
      <c r="G140" s="156"/>
      <c r="H140" s="156"/>
      <c r="I140" s="159"/>
      <c r="J140" s="170">
        <f>BK140</f>
        <v>0</v>
      </c>
      <c r="K140" s="156"/>
      <c r="L140" s="161"/>
      <c r="M140" s="162"/>
      <c r="N140" s="163"/>
      <c r="O140" s="163"/>
      <c r="P140" s="164">
        <f>P141</f>
        <v>0</v>
      </c>
      <c r="Q140" s="163"/>
      <c r="R140" s="164">
        <f>R141</f>
        <v>0</v>
      </c>
      <c r="S140" s="163"/>
      <c r="T140" s="165">
        <f>T141</f>
        <v>0</v>
      </c>
      <c r="AR140" s="166" t="s">
        <v>161</v>
      </c>
      <c r="AT140" s="167" t="s">
        <v>68</v>
      </c>
      <c r="AU140" s="167" t="s">
        <v>77</v>
      </c>
      <c r="AY140" s="166" t="s">
        <v>141</v>
      </c>
      <c r="BK140" s="168">
        <f>BK141</f>
        <v>0</v>
      </c>
    </row>
    <row r="141" spans="1:65" s="2" customFormat="1" ht="16.5" customHeight="1">
      <c r="A141" s="32"/>
      <c r="B141" s="33"/>
      <c r="C141" s="171" t="s">
        <v>300</v>
      </c>
      <c r="D141" s="171" t="s">
        <v>144</v>
      </c>
      <c r="E141" s="172" t="s">
        <v>651</v>
      </c>
      <c r="F141" s="173" t="s">
        <v>652</v>
      </c>
      <c r="G141" s="174" t="s">
        <v>303</v>
      </c>
      <c r="H141" s="175">
        <v>1</v>
      </c>
      <c r="I141" s="176"/>
      <c r="J141" s="177">
        <f>ROUND(I141*H141,2)</f>
        <v>0</v>
      </c>
      <c r="K141" s="173" t="s">
        <v>19</v>
      </c>
      <c r="L141" s="37"/>
      <c r="M141" s="178" t="s">
        <v>19</v>
      </c>
      <c r="N141" s="179" t="s">
        <v>40</v>
      </c>
      <c r="O141" s="62"/>
      <c r="P141" s="180">
        <f>O141*H141</f>
        <v>0</v>
      </c>
      <c r="Q141" s="180">
        <v>0</v>
      </c>
      <c r="R141" s="180">
        <f>Q141*H141</f>
        <v>0</v>
      </c>
      <c r="S141" s="180">
        <v>0</v>
      </c>
      <c r="T141" s="181">
        <f>S141*H141</f>
        <v>0</v>
      </c>
      <c r="U141" s="32"/>
      <c r="V141" s="32"/>
      <c r="W141" s="32"/>
      <c r="X141" s="32"/>
      <c r="Y141" s="32"/>
      <c r="Z141" s="32"/>
      <c r="AA141" s="32"/>
      <c r="AB141" s="32"/>
      <c r="AC141" s="32"/>
      <c r="AD141" s="32"/>
      <c r="AE141" s="32"/>
      <c r="AR141" s="182" t="s">
        <v>642</v>
      </c>
      <c r="AT141" s="182" t="s">
        <v>144</v>
      </c>
      <c r="AU141" s="182" t="s">
        <v>79</v>
      </c>
      <c r="AY141" s="15" t="s">
        <v>141</v>
      </c>
      <c r="BE141" s="183">
        <f>IF(N141="základní",J141,0)</f>
        <v>0</v>
      </c>
      <c r="BF141" s="183">
        <f>IF(N141="snížená",J141,0)</f>
        <v>0</v>
      </c>
      <c r="BG141" s="183">
        <f>IF(N141="zákl. přenesená",J141,0)</f>
        <v>0</v>
      </c>
      <c r="BH141" s="183">
        <f>IF(N141="sníž. přenesená",J141,0)</f>
        <v>0</v>
      </c>
      <c r="BI141" s="183">
        <f>IF(N141="nulová",J141,0)</f>
        <v>0</v>
      </c>
      <c r="BJ141" s="15" t="s">
        <v>77</v>
      </c>
      <c r="BK141" s="183">
        <f>ROUND(I141*H141,2)</f>
        <v>0</v>
      </c>
      <c r="BL141" s="15" t="s">
        <v>642</v>
      </c>
      <c r="BM141" s="182" t="s">
        <v>805</v>
      </c>
    </row>
    <row r="142" spans="2:63" s="12" customFormat="1" ht="22.9" customHeight="1">
      <c r="B142" s="155"/>
      <c r="C142" s="156"/>
      <c r="D142" s="157" t="s">
        <v>68</v>
      </c>
      <c r="E142" s="169" t="s">
        <v>654</v>
      </c>
      <c r="F142" s="169" t="s">
        <v>655</v>
      </c>
      <c r="G142" s="156"/>
      <c r="H142" s="156"/>
      <c r="I142" s="159"/>
      <c r="J142" s="170">
        <f>BK142</f>
        <v>0</v>
      </c>
      <c r="K142" s="156"/>
      <c r="L142" s="161"/>
      <c r="M142" s="162"/>
      <c r="N142" s="163"/>
      <c r="O142" s="163"/>
      <c r="P142" s="164">
        <f>SUM(P143:P144)</f>
        <v>0</v>
      </c>
      <c r="Q142" s="163"/>
      <c r="R142" s="164">
        <f>SUM(R143:R144)</f>
        <v>0</v>
      </c>
      <c r="S142" s="163"/>
      <c r="T142" s="165">
        <f>SUM(T143:T144)</f>
        <v>0</v>
      </c>
      <c r="AR142" s="166" t="s">
        <v>161</v>
      </c>
      <c r="AT142" s="167" t="s">
        <v>68</v>
      </c>
      <c r="AU142" s="167" t="s">
        <v>77</v>
      </c>
      <c r="AY142" s="166" t="s">
        <v>141</v>
      </c>
      <c r="BK142" s="168">
        <f>SUM(BK143:BK144)</f>
        <v>0</v>
      </c>
    </row>
    <row r="143" spans="1:65" s="2" customFormat="1" ht="16.5" customHeight="1">
      <c r="A143" s="32"/>
      <c r="B143" s="33"/>
      <c r="C143" s="171" t="s">
        <v>305</v>
      </c>
      <c r="D143" s="171" t="s">
        <v>144</v>
      </c>
      <c r="E143" s="172" t="s">
        <v>657</v>
      </c>
      <c r="F143" s="173" t="s">
        <v>658</v>
      </c>
      <c r="G143" s="174" t="s">
        <v>303</v>
      </c>
      <c r="H143" s="175">
        <v>1</v>
      </c>
      <c r="I143" s="176"/>
      <c r="J143" s="177">
        <f>ROUND(I143*H143,2)</f>
        <v>0</v>
      </c>
      <c r="K143" s="173" t="s">
        <v>19</v>
      </c>
      <c r="L143" s="37"/>
      <c r="M143" s="178" t="s">
        <v>19</v>
      </c>
      <c r="N143" s="179" t="s">
        <v>40</v>
      </c>
      <c r="O143" s="62"/>
      <c r="P143" s="180">
        <f>O143*H143</f>
        <v>0</v>
      </c>
      <c r="Q143" s="180">
        <v>0</v>
      </c>
      <c r="R143" s="180">
        <f>Q143*H143</f>
        <v>0</v>
      </c>
      <c r="S143" s="180">
        <v>0</v>
      </c>
      <c r="T143" s="181">
        <f>S143*H143</f>
        <v>0</v>
      </c>
      <c r="U143" s="32"/>
      <c r="V143" s="32"/>
      <c r="W143" s="32"/>
      <c r="X143" s="32"/>
      <c r="Y143" s="32"/>
      <c r="Z143" s="32"/>
      <c r="AA143" s="32"/>
      <c r="AB143" s="32"/>
      <c r="AC143" s="32"/>
      <c r="AD143" s="32"/>
      <c r="AE143" s="32"/>
      <c r="AR143" s="182" t="s">
        <v>642</v>
      </c>
      <c r="AT143" s="182" t="s">
        <v>144</v>
      </c>
      <c r="AU143" s="182" t="s">
        <v>79</v>
      </c>
      <c r="AY143" s="15" t="s">
        <v>141</v>
      </c>
      <c r="BE143" s="183">
        <f>IF(N143="základní",J143,0)</f>
        <v>0</v>
      </c>
      <c r="BF143" s="183">
        <f>IF(N143="snížená",J143,0)</f>
        <v>0</v>
      </c>
      <c r="BG143" s="183">
        <f>IF(N143="zákl. přenesená",J143,0)</f>
        <v>0</v>
      </c>
      <c r="BH143" s="183">
        <f>IF(N143="sníž. přenesená",J143,0)</f>
        <v>0</v>
      </c>
      <c r="BI143" s="183">
        <f>IF(N143="nulová",J143,0)</f>
        <v>0</v>
      </c>
      <c r="BJ143" s="15" t="s">
        <v>77</v>
      </c>
      <c r="BK143" s="183">
        <f>ROUND(I143*H143,2)</f>
        <v>0</v>
      </c>
      <c r="BL143" s="15" t="s">
        <v>642</v>
      </c>
      <c r="BM143" s="182" t="s">
        <v>806</v>
      </c>
    </row>
    <row r="144" spans="1:65" s="2" customFormat="1" ht="16.5" customHeight="1">
      <c r="A144" s="32"/>
      <c r="B144" s="33"/>
      <c r="C144" s="171" t="s">
        <v>309</v>
      </c>
      <c r="D144" s="171" t="s">
        <v>144</v>
      </c>
      <c r="E144" s="172" t="s">
        <v>661</v>
      </c>
      <c r="F144" s="173" t="s">
        <v>662</v>
      </c>
      <c r="G144" s="174" t="s">
        <v>303</v>
      </c>
      <c r="H144" s="175">
        <v>1</v>
      </c>
      <c r="I144" s="176"/>
      <c r="J144" s="177">
        <f>ROUND(I144*H144,2)</f>
        <v>0</v>
      </c>
      <c r="K144" s="173" t="s">
        <v>19</v>
      </c>
      <c r="L144" s="37"/>
      <c r="M144" s="199" t="s">
        <v>19</v>
      </c>
      <c r="N144" s="200" t="s">
        <v>40</v>
      </c>
      <c r="O144" s="201"/>
      <c r="P144" s="202">
        <f>O144*H144</f>
        <v>0</v>
      </c>
      <c r="Q144" s="202">
        <v>0</v>
      </c>
      <c r="R144" s="202">
        <f>Q144*H144</f>
        <v>0</v>
      </c>
      <c r="S144" s="202">
        <v>0</v>
      </c>
      <c r="T144" s="203">
        <f>S144*H144</f>
        <v>0</v>
      </c>
      <c r="U144" s="32"/>
      <c r="V144" s="32"/>
      <c r="W144" s="32"/>
      <c r="X144" s="32"/>
      <c r="Y144" s="32"/>
      <c r="Z144" s="32"/>
      <c r="AA144" s="32"/>
      <c r="AB144" s="32"/>
      <c r="AC144" s="32"/>
      <c r="AD144" s="32"/>
      <c r="AE144" s="32"/>
      <c r="AR144" s="182" t="s">
        <v>642</v>
      </c>
      <c r="AT144" s="182" t="s">
        <v>144</v>
      </c>
      <c r="AU144" s="182" t="s">
        <v>79</v>
      </c>
      <c r="AY144" s="15" t="s">
        <v>141</v>
      </c>
      <c r="BE144" s="183">
        <f>IF(N144="základní",J144,0)</f>
        <v>0</v>
      </c>
      <c r="BF144" s="183">
        <f>IF(N144="snížená",J144,0)</f>
        <v>0</v>
      </c>
      <c r="BG144" s="183">
        <f>IF(N144="zákl. přenesená",J144,0)</f>
        <v>0</v>
      </c>
      <c r="BH144" s="183">
        <f>IF(N144="sníž. přenesená",J144,0)</f>
        <v>0</v>
      </c>
      <c r="BI144" s="183">
        <f>IF(N144="nulová",J144,0)</f>
        <v>0</v>
      </c>
      <c r="BJ144" s="15" t="s">
        <v>77</v>
      </c>
      <c r="BK144" s="183">
        <f>ROUND(I144*H144,2)</f>
        <v>0</v>
      </c>
      <c r="BL144" s="15" t="s">
        <v>642</v>
      </c>
      <c r="BM144" s="182" t="s">
        <v>807</v>
      </c>
    </row>
    <row r="145" spans="1:31" s="2" customFormat="1" ht="6.95" customHeight="1">
      <c r="A145" s="32"/>
      <c r="B145" s="45"/>
      <c r="C145" s="46"/>
      <c r="D145" s="46"/>
      <c r="E145" s="46"/>
      <c r="F145" s="46"/>
      <c r="G145" s="46"/>
      <c r="H145" s="46"/>
      <c r="I145" s="46"/>
      <c r="J145" s="46"/>
      <c r="K145" s="46"/>
      <c r="L145" s="37"/>
      <c r="M145" s="32"/>
      <c r="O145" s="32"/>
      <c r="P145" s="32"/>
      <c r="Q145" s="32"/>
      <c r="R145" s="32"/>
      <c r="S145" s="32"/>
      <c r="T145" s="32"/>
      <c r="U145" s="32"/>
      <c r="V145" s="32"/>
      <c r="W145" s="32"/>
      <c r="X145" s="32"/>
      <c r="Y145" s="32"/>
      <c r="Z145" s="32"/>
      <c r="AA145" s="32"/>
      <c r="AB145" s="32"/>
      <c r="AC145" s="32"/>
      <c r="AD145" s="32"/>
      <c r="AE145" s="32"/>
    </row>
  </sheetData>
  <sheetProtection algorithmName="SHA-512" hashValue="p/JiZwC2AiR1hnpS6I5ZbbU6eB5P8KFCZmunWRg6eBnz4Oy92YSaY5kIn8CJWp9hY1DnVMYLAgXMfu+He7Y/eQ==" saltValue="cnmdp3btwyq3oXduFQGnBpDT9Uxt0xJr5Gv+9sKIhDkSVM2VsVT26dt7+T9e5n5JYg7vzvAPlGKvLsIkTAUVrg==" spinCount="100000" sheet="1" objects="1" scenarios="1" formatColumns="0" formatRows="0" autoFilter="0"/>
  <autoFilter ref="C90:K144"/>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2"/>
      <c r="M2" s="372"/>
      <c r="N2" s="372"/>
      <c r="O2" s="372"/>
      <c r="P2" s="372"/>
      <c r="Q2" s="372"/>
      <c r="R2" s="372"/>
      <c r="S2" s="372"/>
      <c r="T2" s="372"/>
      <c r="U2" s="372"/>
      <c r="V2" s="372"/>
      <c r="AT2" s="15" t="s">
        <v>85</v>
      </c>
    </row>
    <row r="3" spans="2:46" s="1" customFormat="1" ht="6.95" customHeight="1">
      <c r="B3" s="99"/>
      <c r="C3" s="100"/>
      <c r="D3" s="100"/>
      <c r="E3" s="100"/>
      <c r="F3" s="100"/>
      <c r="G3" s="100"/>
      <c r="H3" s="100"/>
      <c r="I3" s="100"/>
      <c r="J3" s="100"/>
      <c r="K3" s="100"/>
      <c r="L3" s="18"/>
      <c r="AT3" s="15" t="s">
        <v>79</v>
      </c>
    </row>
    <row r="4" spans="2:46" s="1" customFormat="1" ht="24.95" customHeight="1">
      <c r="B4" s="18"/>
      <c r="D4" s="101" t="s">
        <v>92</v>
      </c>
      <c r="L4" s="18"/>
      <c r="M4" s="102" t="s">
        <v>10</v>
      </c>
      <c r="AT4" s="15" t="s">
        <v>4</v>
      </c>
    </row>
    <row r="5" spans="2:12" s="1" customFormat="1" ht="6.95" customHeight="1">
      <c r="B5" s="18"/>
      <c r="L5" s="18"/>
    </row>
    <row r="6" spans="2:12" s="1" customFormat="1" ht="12" customHeight="1">
      <c r="B6" s="18"/>
      <c r="D6" s="103" t="s">
        <v>16</v>
      </c>
      <c r="L6" s="18"/>
    </row>
    <row r="7" spans="2:12" s="1" customFormat="1" ht="16.5" customHeight="1">
      <c r="B7" s="18"/>
      <c r="E7" s="389" t="str">
        <f>'Rekapitulace stavby'!K6</f>
        <v>Rekonstrukce kuchyně ZŠ Chomutov, Zahradní 5265</v>
      </c>
      <c r="F7" s="390"/>
      <c r="G7" s="390"/>
      <c r="H7" s="390"/>
      <c r="L7" s="18"/>
    </row>
    <row r="8" spans="1:31" s="2" customFormat="1" ht="12" customHeight="1">
      <c r="A8" s="32"/>
      <c r="B8" s="37"/>
      <c r="C8" s="32"/>
      <c r="D8" s="103" t="s">
        <v>93</v>
      </c>
      <c r="E8" s="32"/>
      <c r="F8" s="32"/>
      <c r="G8" s="32"/>
      <c r="H8" s="32"/>
      <c r="I8" s="32"/>
      <c r="J8" s="32"/>
      <c r="K8" s="32"/>
      <c r="L8" s="104"/>
      <c r="S8" s="32"/>
      <c r="T8" s="32"/>
      <c r="U8" s="32"/>
      <c r="V8" s="32"/>
      <c r="W8" s="32"/>
      <c r="X8" s="32"/>
      <c r="Y8" s="32"/>
      <c r="Z8" s="32"/>
      <c r="AA8" s="32"/>
      <c r="AB8" s="32"/>
      <c r="AC8" s="32"/>
      <c r="AD8" s="32"/>
      <c r="AE8" s="32"/>
    </row>
    <row r="9" spans="1:31" s="2" customFormat="1" ht="16.5" customHeight="1">
      <c r="A9" s="32"/>
      <c r="B9" s="37"/>
      <c r="C9" s="32"/>
      <c r="D9" s="32"/>
      <c r="E9" s="391" t="s">
        <v>808</v>
      </c>
      <c r="F9" s="392"/>
      <c r="G9" s="392"/>
      <c r="H9" s="392"/>
      <c r="I9" s="32"/>
      <c r="J9" s="32"/>
      <c r="K9" s="32"/>
      <c r="L9" s="104"/>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104"/>
      <c r="S10" s="32"/>
      <c r="T10" s="32"/>
      <c r="U10" s="32"/>
      <c r="V10" s="32"/>
      <c r="W10" s="32"/>
      <c r="X10" s="32"/>
      <c r="Y10" s="32"/>
      <c r="Z10" s="32"/>
      <c r="AA10" s="32"/>
      <c r="AB10" s="32"/>
      <c r="AC10" s="32"/>
      <c r="AD10" s="32"/>
      <c r="AE10" s="32"/>
    </row>
    <row r="11" spans="1:31" s="2" customFormat="1" ht="12" customHeight="1">
      <c r="A11" s="32"/>
      <c r="B11" s="37"/>
      <c r="C11" s="32"/>
      <c r="D11" s="103" t="s">
        <v>18</v>
      </c>
      <c r="E11" s="32"/>
      <c r="F11" s="105" t="s">
        <v>19</v>
      </c>
      <c r="G11" s="32"/>
      <c r="H11" s="32"/>
      <c r="I11" s="103" t="s">
        <v>20</v>
      </c>
      <c r="J11" s="105" t="s">
        <v>19</v>
      </c>
      <c r="K11" s="32"/>
      <c r="L11" s="104"/>
      <c r="S11" s="32"/>
      <c r="T11" s="32"/>
      <c r="U11" s="32"/>
      <c r="V11" s="32"/>
      <c r="W11" s="32"/>
      <c r="X11" s="32"/>
      <c r="Y11" s="32"/>
      <c r="Z11" s="32"/>
      <c r="AA11" s="32"/>
      <c r="AB11" s="32"/>
      <c r="AC11" s="32"/>
      <c r="AD11" s="32"/>
      <c r="AE11" s="32"/>
    </row>
    <row r="12" spans="1:31" s="2" customFormat="1" ht="12" customHeight="1">
      <c r="A12" s="32"/>
      <c r="B12" s="37"/>
      <c r="C12" s="32"/>
      <c r="D12" s="103" t="s">
        <v>21</v>
      </c>
      <c r="E12" s="32"/>
      <c r="F12" s="105" t="s">
        <v>22</v>
      </c>
      <c r="G12" s="32"/>
      <c r="H12" s="32"/>
      <c r="I12" s="103" t="s">
        <v>23</v>
      </c>
      <c r="J12" s="106" t="str">
        <f>'Rekapitulace stavby'!AN8</f>
        <v>22. 4. 2022</v>
      </c>
      <c r="K12" s="32"/>
      <c r="L12" s="104"/>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104"/>
      <c r="S13" s="32"/>
      <c r="T13" s="32"/>
      <c r="U13" s="32"/>
      <c r="V13" s="32"/>
      <c r="W13" s="32"/>
      <c r="X13" s="32"/>
      <c r="Y13" s="32"/>
      <c r="Z13" s="32"/>
      <c r="AA13" s="32"/>
      <c r="AB13" s="32"/>
      <c r="AC13" s="32"/>
      <c r="AD13" s="32"/>
      <c r="AE13" s="32"/>
    </row>
    <row r="14" spans="1:31" s="2" customFormat="1" ht="12" customHeight="1">
      <c r="A14" s="32"/>
      <c r="B14" s="37"/>
      <c r="C14" s="32"/>
      <c r="D14" s="103" t="s">
        <v>25</v>
      </c>
      <c r="E14" s="32"/>
      <c r="F14" s="32"/>
      <c r="G14" s="32"/>
      <c r="H14" s="32"/>
      <c r="I14" s="103" t="s">
        <v>26</v>
      </c>
      <c r="J14" s="105" t="s">
        <v>19</v>
      </c>
      <c r="K14" s="32"/>
      <c r="L14" s="104"/>
      <c r="S14" s="32"/>
      <c r="T14" s="32"/>
      <c r="U14" s="32"/>
      <c r="V14" s="32"/>
      <c r="W14" s="32"/>
      <c r="X14" s="32"/>
      <c r="Y14" s="32"/>
      <c r="Z14" s="32"/>
      <c r="AA14" s="32"/>
      <c r="AB14" s="32"/>
      <c r="AC14" s="32"/>
      <c r="AD14" s="32"/>
      <c r="AE14" s="32"/>
    </row>
    <row r="15" spans="1:31" s="2" customFormat="1" ht="18" customHeight="1">
      <c r="A15" s="32"/>
      <c r="B15" s="37"/>
      <c r="C15" s="32"/>
      <c r="D15" s="32"/>
      <c r="E15" s="105" t="s">
        <v>22</v>
      </c>
      <c r="F15" s="32"/>
      <c r="G15" s="32"/>
      <c r="H15" s="32"/>
      <c r="I15" s="103" t="s">
        <v>27</v>
      </c>
      <c r="J15" s="105" t="s">
        <v>19</v>
      </c>
      <c r="K15" s="32"/>
      <c r="L15" s="104"/>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104"/>
      <c r="S16" s="32"/>
      <c r="T16" s="32"/>
      <c r="U16" s="32"/>
      <c r="V16" s="32"/>
      <c r="W16" s="32"/>
      <c r="X16" s="32"/>
      <c r="Y16" s="32"/>
      <c r="Z16" s="32"/>
      <c r="AA16" s="32"/>
      <c r="AB16" s="32"/>
      <c r="AC16" s="32"/>
      <c r="AD16" s="32"/>
      <c r="AE16" s="32"/>
    </row>
    <row r="17" spans="1:31" s="2" customFormat="1" ht="12" customHeight="1">
      <c r="A17" s="32"/>
      <c r="B17" s="37"/>
      <c r="C17" s="32"/>
      <c r="D17" s="103" t="s">
        <v>28</v>
      </c>
      <c r="E17" s="32"/>
      <c r="F17" s="32"/>
      <c r="G17" s="32"/>
      <c r="H17" s="32"/>
      <c r="I17" s="103" t="s">
        <v>26</v>
      </c>
      <c r="J17" s="28" t="str">
        <f>'Rekapitulace stavby'!AN13</f>
        <v>Vyplň údaj</v>
      </c>
      <c r="K17" s="32"/>
      <c r="L17" s="104"/>
      <c r="S17" s="32"/>
      <c r="T17" s="32"/>
      <c r="U17" s="32"/>
      <c r="V17" s="32"/>
      <c r="W17" s="32"/>
      <c r="X17" s="32"/>
      <c r="Y17" s="32"/>
      <c r="Z17" s="32"/>
      <c r="AA17" s="32"/>
      <c r="AB17" s="32"/>
      <c r="AC17" s="32"/>
      <c r="AD17" s="32"/>
      <c r="AE17" s="32"/>
    </row>
    <row r="18" spans="1:31" s="2" customFormat="1" ht="18" customHeight="1">
      <c r="A18" s="32"/>
      <c r="B18" s="37"/>
      <c r="C18" s="32"/>
      <c r="D18" s="32"/>
      <c r="E18" s="393" t="str">
        <f>'Rekapitulace stavby'!E14</f>
        <v>Vyplň údaj</v>
      </c>
      <c r="F18" s="394"/>
      <c r="G18" s="394"/>
      <c r="H18" s="394"/>
      <c r="I18" s="103" t="s">
        <v>27</v>
      </c>
      <c r="J18" s="28" t="str">
        <f>'Rekapitulace stavby'!AN14</f>
        <v>Vyplň údaj</v>
      </c>
      <c r="K18" s="32"/>
      <c r="L18" s="104"/>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104"/>
      <c r="S19" s="32"/>
      <c r="T19" s="32"/>
      <c r="U19" s="32"/>
      <c r="V19" s="32"/>
      <c r="W19" s="32"/>
      <c r="X19" s="32"/>
      <c r="Y19" s="32"/>
      <c r="Z19" s="32"/>
      <c r="AA19" s="32"/>
      <c r="AB19" s="32"/>
      <c r="AC19" s="32"/>
      <c r="AD19" s="32"/>
      <c r="AE19" s="32"/>
    </row>
    <row r="20" spans="1:31" s="2" customFormat="1" ht="12" customHeight="1">
      <c r="A20" s="32"/>
      <c r="B20" s="37"/>
      <c r="C20" s="32"/>
      <c r="D20" s="103" t="s">
        <v>30</v>
      </c>
      <c r="E20" s="32"/>
      <c r="F20" s="32"/>
      <c r="G20" s="32"/>
      <c r="H20" s="32"/>
      <c r="I20" s="103" t="s">
        <v>26</v>
      </c>
      <c r="J20" s="105" t="s">
        <v>19</v>
      </c>
      <c r="K20" s="32"/>
      <c r="L20" s="104"/>
      <c r="S20" s="32"/>
      <c r="T20" s="32"/>
      <c r="U20" s="32"/>
      <c r="V20" s="32"/>
      <c r="W20" s="32"/>
      <c r="X20" s="32"/>
      <c r="Y20" s="32"/>
      <c r="Z20" s="32"/>
      <c r="AA20" s="32"/>
      <c r="AB20" s="32"/>
      <c r="AC20" s="32"/>
      <c r="AD20" s="32"/>
      <c r="AE20" s="32"/>
    </row>
    <row r="21" spans="1:31" s="2" customFormat="1" ht="18" customHeight="1">
      <c r="A21" s="32"/>
      <c r="B21" s="37"/>
      <c r="C21" s="32"/>
      <c r="D21" s="32"/>
      <c r="E21" s="105" t="s">
        <v>22</v>
      </c>
      <c r="F21" s="32"/>
      <c r="G21" s="32"/>
      <c r="H21" s="32"/>
      <c r="I21" s="103" t="s">
        <v>27</v>
      </c>
      <c r="J21" s="105" t="s">
        <v>19</v>
      </c>
      <c r="K21" s="32"/>
      <c r="L21" s="104"/>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104"/>
      <c r="S22" s="32"/>
      <c r="T22" s="32"/>
      <c r="U22" s="32"/>
      <c r="V22" s="32"/>
      <c r="W22" s="32"/>
      <c r="X22" s="32"/>
      <c r="Y22" s="32"/>
      <c r="Z22" s="32"/>
      <c r="AA22" s="32"/>
      <c r="AB22" s="32"/>
      <c r="AC22" s="32"/>
      <c r="AD22" s="32"/>
      <c r="AE22" s="32"/>
    </row>
    <row r="23" spans="1:31" s="2" customFormat="1" ht="12" customHeight="1">
      <c r="A23" s="32"/>
      <c r="B23" s="37"/>
      <c r="C23" s="32"/>
      <c r="D23" s="103" t="s">
        <v>32</v>
      </c>
      <c r="E23" s="32"/>
      <c r="F23" s="32"/>
      <c r="G23" s="32"/>
      <c r="H23" s="32"/>
      <c r="I23" s="103" t="s">
        <v>26</v>
      </c>
      <c r="J23" s="105" t="s">
        <v>19</v>
      </c>
      <c r="K23" s="32"/>
      <c r="L23" s="104"/>
      <c r="S23" s="32"/>
      <c r="T23" s="32"/>
      <c r="U23" s="32"/>
      <c r="V23" s="32"/>
      <c r="W23" s="32"/>
      <c r="X23" s="32"/>
      <c r="Y23" s="32"/>
      <c r="Z23" s="32"/>
      <c r="AA23" s="32"/>
      <c r="AB23" s="32"/>
      <c r="AC23" s="32"/>
      <c r="AD23" s="32"/>
      <c r="AE23" s="32"/>
    </row>
    <row r="24" spans="1:31" s="2" customFormat="1" ht="18" customHeight="1">
      <c r="A24" s="32"/>
      <c r="B24" s="37"/>
      <c r="C24" s="32"/>
      <c r="D24" s="32"/>
      <c r="E24" s="105" t="s">
        <v>22</v>
      </c>
      <c r="F24" s="32"/>
      <c r="G24" s="32"/>
      <c r="H24" s="32"/>
      <c r="I24" s="103" t="s">
        <v>27</v>
      </c>
      <c r="J24" s="105" t="s">
        <v>19</v>
      </c>
      <c r="K24" s="32"/>
      <c r="L24" s="104"/>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104"/>
      <c r="S25" s="32"/>
      <c r="T25" s="32"/>
      <c r="U25" s="32"/>
      <c r="V25" s="32"/>
      <c r="W25" s="32"/>
      <c r="X25" s="32"/>
      <c r="Y25" s="32"/>
      <c r="Z25" s="32"/>
      <c r="AA25" s="32"/>
      <c r="AB25" s="32"/>
      <c r="AC25" s="32"/>
      <c r="AD25" s="32"/>
      <c r="AE25" s="32"/>
    </row>
    <row r="26" spans="1:31" s="2" customFormat="1" ht="12" customHeight="1">
      <c r="A26" s="32"/>
      <c r="B26" s="37"/>
      <c r="C26" s="32"/>
      <c r="D26" s="103" t="s">
        <v>33</v>
      </c>
      <c r="E26" s="32"/>
      <c r="F26" s="32"/>
      <c r="G26" s="32"/>
      <c r="H26" s="32"/>
      <c r="I26" s="32"/>
      <c r="J26" s="32"/>
      <c r="K26" s="32"/>
      <c r="L26" s="104"/>
      <c r="S26" s="32"/>
      <c r="T26" s="32"/>
      <c r="U26" s="32"/>
      <c r="V26" s="32"/>
      <c r="W26" s="32"/>
      <c r="X26" s="32"/>
      <c r="Y26" s="32"/>
      <c r="Z26" s="32"/>
      <c r="AA26" s="32"/>
      <c r="AB26" s="32"/>
      <c r="AC26" s="32"/>
      <c r="AD26" s="32"/>
      <c r="AE26" s="32"/>
    </row>
    <row r="27" spans="1:31" s="8" customFormat="1" ht="16.5" customHeight="1">
      <c r="A27" s="107"/>
      <c r="B27" s="108"/>
      <c r="C27" s="107"/>
      <c r="D27" s="107"/>
      <c r="E27" s="395" t="s">
        <v>19</v>
      </c>
      <c r="F27" s="395"/>
      <c r="G27" s="395"/>
      <c r="H27" s="395"/>
      <c r="I27" s="107"/>
      <c r="J27" s="107"/>
      <c r="K27" s="107"/>
      <c r="L27" s="109"/>
      <c r="S27" s="107"/>
      <c r="T27" s="107"/>
      <c r="U27" s="107"/>
      <c r="V27" s="107"/>
      <c r="W27" s="107"/>
      <c r="X27" s="107"/>
      <c r="Y27" s="107"/>
      <c r="Z27" s="107"/>
      <c r="AA27" s="107"/>
      <c r="AB27" s="107"/>
      <c r="AC27" s="107"/>
      <c r="AD27" s="107"/>
      <c r="AE27" s="107"/>
    </row>
    <row r="28" spans="1:31" s="2" customFormat="1" ht="6.95" customHeight="1">
      <c r="A28" s="32"/>
      <c r="B28" s="37"/>
      <c r="C28" s="32"/>
      <c r="D28" s="32"/>
      <c r="E28" s="32"/>
      <c r="F28" s="32"/>
      <c r="G28" s="32"/>
      <c r="H28" s="32"/>
      <c r="I28" s="32"/>
      <c r="J28" s="32"/>
      <c r="K28" s="32"/>
      <c r="L28" s="104"/>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0"/>
      <c r="J29" s="110"/>
      <c r="K29" s="110"/>
      <c r="L29" s="104"/>
      <c r="S29" s="32"/>
      <c r="T29" s="32"/>
      <c r="U29" s="32"/>
      <c r="V29" s="32"/>
      <c r="W29" s="32"/>
      <c r="X29" s="32"/>
      <c r="Y29" s="32"/>
      <c r="Z29" s="32"/>
      <c r="AA29" s="32"/>
      <c r="AB29" s="32"/>
      <c r="AC29" s="32"/>
      <c r="AD29" s="32"/>
      <c r="AE29" s="32"/>
    </row>
    <row r="30" spans="1:31" s="2" customFormat="1" ht="25.35" customHeight="1">
      <c r="A30" s="32"/>
      <c r="B30" s="37"/>
      <c r="C30" s="32"/>
      <c r="D30" s="111" t="s">
        <v>35</v>
      </c>
      <c r="E30" s="32"/>
      <c r="F30" s="32"/>
      <c r="G30" s="32"/>
      <c r="H30" s="32"/>
      <c r="I30" s="32"/>
      <c r="J30" s="112">
        <f>ROUND(J83,2)</f>
        <v>0</v>
      </c>
      <c r="K30" s="32"/>
      <c r="L30" s="104"/>
      <c r="S30" s="32"/>
      <c r="T30" s="32"/>
      <c r="U30" s="32"/>
      <c r="V30" s="32"/>
      <c r="W30" s="32"/>
      <c r="X30" s="32"/>
      <c r="Y30" s="32"/>
      <c r="Z30" s="32"/>
      <c r="AA30" s="32"/>
      <c r="AB30" s="32"/>
      <c r="AC30" s="32"/>
      <c r="AD30" s="32"/>
      <c r="AE30" s="32"/>
    </row>
    <row r="31" spans="1:31" s="2" customFormat="1" ht="6.95" customHeight="1">
      <c r="A31" s="32"/>
      <c r="B31" s="37"/>
      <c r="C31" s="32"/>
      <c r="D31" s="110"/>
      <c r="E31" s="110"/>
      <c r="F31" s="110"/>
      <c r="G31" s="110"/>
      <c r="H31" s="110"/>
      <c r="I31" s="110"/>
      <c r="J31" s="110"/>
      <c r="K31" s="110"/>
      <c r="L31" s="104"/>
      <c r="S31" s="32"/>
      <c r="T31" s="32"/>
      <c r="U31" s="32"/>
      <c r="V31" s="32"/>
      <c r="W31" s="32"/>
      <c r="X31" s="32"/>
      <c r="Y31" s="32"/>
      <c r="Z31" s="32"/>
      <c r="AA31" s="32"/>
      <c r="AB31" s="32"/>
      <c r="AC31" s="32"/>
      <c r="AD31" s="32"/>
      <c r="AE31" s="32"/>
    </row>
    <row r="32" spans="1:31" s="2" customFormat="1" ht="14.45" customHeight="1">
      <c r="A32" s="32"/>
      <c r="B32" s="37"/>
      <c r="C32" s="32"/>
      <c r="D32" s="32"/>
      <c r="E32" s="32"/>
      <c r="F32" s="113" t="s">
        <v>37</v>
      </c>
      <c r="G32" s="32"/>
      <c r="H32" s="32"/>
      <c r="I32" s="113" t="s">
        <v>36</v>
      </c>
      <c r="J32" s="113" t="s">
        <v>38</v>
      </c>
      <c r="K32" s="32"/>
      <c r="L32" s="104"/>
      <c r="S32" s="32"/>
      <c r="T32" s="32"/>
      <c r="U32" s="32"/>
      <c r="V32" s="32"/>
      <c r="W32" s="32"/>
      <c r="X32" s="32"/>
      <c r="Y32" s="32"/>
      <c r="Z32" s="32"/>
      <c r="AA32" s="32"/>
      <c r="AB32" s="32"/>
      <c r="AC32" s="32"/>
      <c r="AD32" s="32"/>
      <c r="AE32" s="32"/>
    </row>
    <row r="33" spans="1:31" s="2" customFormat="1" ht="14.45" customHeight="1">
      <c r="A33" s="32"/>
      <c r="B33" s="37"/>
      <c r="C33" s="32"/>
      <c r="D33" s="114" t="s">
        <v>39</v>
      </c>
      <c r="E33" s="103" t="s">
        <v>40</v>
      </c>
      <c r="F33" s="115">
        <f>ROUND((SUM(BE83:BE92)),2)</f>
        <v>0</v>
      </c>
      <c r="G33" s="32"/>
      <c r="H33" s="32"/>
      <c r="I33" s="116">
        <v>0.21</v>
      </c>
      <c r="J33" s="115">
        <f>ROUND(((SUM(BE83:BE92))*I33),2)</f>
        <v>0</v>
      </c>
      <c r="K33" s="32"/>
      <c r="L33" s="104"/>
      <c r="S33" s="32"/>
      <c r="T33" s="32"/>
      <c r="U33" s="32"/>
      <c r="V33" s="32"/>
      <c r="W33" s="32"/>
      <c r="X33" s="32"/>
      <c r="Y33" s="32"/>
      <c r="Z33" s="32"/>
      <c r="AA33" s="32"/>
      <c r="AB33" s="32"/>
      <c r="AC33" s="32"/>
      <c r="AD33" s="32"/>
      <c r="AE33" s="32"/>
    </row>
    <row r="34" spans="1:31" s="2" customFormat="1" ht="14.45" customHeight="1">
      <c r="A34" s="32"/>
      <c r="B34" s="37"/>
      <c r="C34" s="32"/>
      <c r="D34" s="32"/>
      <c r="E34" s="103" t="s">
        <v>41</v>
      </c>
      <c r="F34" s="115">
        <f>ROUND((SUM(BF83:BF92)),2)</f>
        <v>0</v>
      </c>
      <c r="G34" s="32"/>
      <c r="H34" s="32"/>
      <c r="I34" s="116">
        <v>0.15</v>
      </c>
      <c r="J34" s="115">
        <f>ROUND(((SUM(BF83:BF92))*I34),2)</f>
        <v>0</v>
      </c>
      <c r="K34" s="32"/>
      <c r="L34" s="104"/>
      <c r="S34" s="32"/>
      <c r="T34" s="32"/>
      <c r="U34" s="32"/>
      <c r="V34" s="32"/>
      <c r="W34" s="32"/>
      <c r="X34" s="32"/>
      <c r="Y34" s="32"/>
      <c r="Z34" s="32"/>
      <c r="AA34" s="32"/>
      <c r="AB34" s="32"/>
      <c r="AC34" s="32"/>
      <c r="AD34" s="32"/>
      <c r="AE34" s="32"/>
    </row>
    <row r="35" spans="1:31" s="2" customFormat="1" ht="14.45" customHeight="1" hidden="1">
      <c r="A35" s="32"/>
      <c r="B35" s="37"/>
      <c r="C35" s="32"/>
      <c r="D35" s="32"/>
      <c r="E35" s="103" t="s">
        <v>42</v>
      </c>
      <c r="F35" s="115">
        <f>ROUND((SUM(BG83:BG92)),2)</f>
        <v>0</v>
      </c>
      <c r="G35" s="32"/>
      <c r="H35" s="32"/>
      <c r="I35" s="116">
        <v>0.21</v>
      </c>
      <c r="J35" s="115">
        <f>0</f>
        <v>0</v>
      </c>
      <c r="K35" s="32"/>
      <c r="L35" s="104"/>
      <c r="S35" s="32"/>
      <c r="T35" s="32"/>
      <c r="U35" s="32"/>
      <c r="V35" s="32"/>
      <c r="W35" s="32"/>
      <c r="X35" s="32"/>
      <c r="Y35" s="32"/>
      <c r="Z35" s="32"/>
      <c r="AA35" s="32"/>
      <c r="AB35" s="32"/>
      <c r="AC35" s="32"/>
      <c r="AD35" s="32"/>
      <c r="AE35" s="32"/>
    </row>
    <row r="36" spans="1:31" s="2" customFormat="1" ht="14.45" customHeight="1" hidden="1">
      <c r="A36" s="32"/>
      <c r="B36" s="37"/>
      <c r="C36" s="32"/>
      <c r="D36" s="32"/>
      <c r="E36" s="103" t="s">
        <v>43</v>
      </c>
      <c r="F36" s="115">
        <f>ROUND((SUM(BH83:BH92)),2)</f>
        <v>0</v>
      </c>
      <c r="G36" s="32"/>
      <c r="H36" s="32"/>
      <c r="I36" s="116">
        <v>0.15</v>
      </c>
      <c r="J36" s="115">
        <f>0</f>
        <v>0</v>
      </c>
      <c r="K36" s="32"/>
      <c r="L36" s="104"/>
      <c r="S36" s="32"/>
      <c r="T36" s="32"/>
      <c r="U36" s="32"/>
      <c r="V36" s="32"/>
      <c r="W36" s="32"/>
      <c r="X36" s="32"/>
      <c r="Y36" s="32"/>
      <c r="Z36" s="32"/>
      <c r="AA36" s="32"/>
      <c r="AB36" s="32"/>
      <c r="AC36" s="32"/>
      <c r="AD36" s="32"/>
      <c r="AE36" s="32"/>
    </row>
    <row r="37" spans="1:31" s="2" customFormat="1" ht="14.45" customHeight="1" hidden="1">
      <c r="A37" s="32"/>
      <c r="B37" s="37"/>
      <c r="C37" s="32"/>
      <c r="D37" s="32"/>
      <c r="E37" s="103" t="s">
        <v>44</v>
      </c>
      <c r="F37" s="115">
        <f>ROUND((SUM(BI83:BI92)),2)</f>
        <v>0</v>
      </c>
      <c r="G37" s="32"/>
      <c r="H37" s="32"/>
      <c r="I37" s="116">
        <v>0</v>
      </c>
      <c r="J37" s="115">
        <f>0</f>
        <v>0</v>
      </c>
      <c r="K37" s="32"/>
      <c r="L37" s="104"/>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104"/>
      <c r="S38" s="32"/>
      <c r="T38" s="32"/>
      <c r="U38" s="32"/>
      <c r="V38" s="32"/>
      <c r="W38" s="32"/>
      <c r="X38" s="32"/>
      <c r="Y38" s="32"/>
      <c r="Z38" s="32"/>
      <c r="AA38" s="32"/>
      <c r="AB38" s="32"/>
      <c r="AC38" s="32"/>
      <c r="AD38" s="32"/>
      <c r="AE38" s="32"/>
    </row>
    <row r="39" spans="1:31" s="2" customFormat="1" ht="25.35" customHeight="1">
      <c r="A39" s="32"/>
      <c r="B39" s="37"/>
      <c r="C39" s="117"/>
      <c r="D39" s="118" t="s">
        <v>45</v>
      </c>
      <c r="E39" s="119"/>
      <c r="F39" s="119"/>
      <c r="G39" s="120" t="s">
        <v>46</v>
      </c>
      <c r="H39" s="121" t="s">
        <v>47</v>
      </c>
      <c r="I39" s="119"/>
      <c r="J39" s="122">
        <f>SUM(J30:J37)</f>
        <v>0</v>
      </c>
      <c r="K39" s="123"/>
      <c r="L39" s="104"/>
      <c r="S39" s="32"/>
      <c r="T39" s="32"/>
      <c r="U39" s="32"/>
      <c r="V39" s="32"/>
      <c r="W39" s="32"/>
      <c r="X39" s="32"/>
      <c r="Y39" s="32"/>
      <c r="Z39" s="32"/>
      <c r="AA39" s="32"/>
      <c r="AB39" s="32"/>
      <c r="AC39" s="32"/>
      <c r="AD39" s="32"/>
      <c r="AE39" s="32"/>
    </row>
    <row r="40" spans="1:31" s="2" customFormat="1" ht="14.45" customHeight="1">
      <c r="A40" s="32"/>
      <c r="B40" s="124"/>
      <c r="C40" s="125"/>
      <c r="D40" s="125"/>
      <c r="E40" s="125"/>
      <c r="F40" s="125"/>
      <c r="G40" s="125"/>
      <c r="H40" s="125"/>
      <c r="I40" s="125"/>
      <c r="J40" s="125"/>
      <c r="K40" s="125"/>
      <c r="L40" s="104"/>
      <c r="S40" s="32"/>
      <c r="T40" s="32"/>
      <c r="U40" s="32"/>
      <c r="V40" s="32"/>
      <c r="W40" s="32"/>
      <c r="X40" s="32"/>
      <c r="Y40" s="32"/>
      <c r="Z40" s="32"/>
      <c r="AA40" s="32"/>
      <c r="AB40" s="32"/>
      <c r="AC40" s="32"/>
      <c r="AD40" s="32"/>
      <c r="AE40" s="32"/>
    </row>
    <row r="44" spans="1:31" s="2" customFormat="1" ht="6.95" customHeight="1">
      <c r="A44" s="32"/>
      <c r="B44" s="126"/>
      <c r="C44" s="127"/>
      <c r="D44" s="127"/>
      <c r="E44" s="127"/>
      <c r="F44" s="127"/>
      <c r="G44" s="127"/>
      <c r="H44" s="127"/>
      <c r="I44" s="127"/>
      <c r="J44" s="127"/>
      <c r="K44" s="127"/>
      <c r="L44" s="104"/>
      <c r="S44" s="32"/>
      <c r="T44" s="32"/>
      <c r="U44" s="32"/>
      <c r="V44" s="32"/>
      <c r="W44" s="32"/>
      <c r="X44" s="32"/>
      <c r="Y44" s="32"/>
      <c r="Z44" s="32"/>
      <c r="AA44" s="32"/>
      <c r="AB44" s="32"/>
      <c r="AC44" s="32"/>
      <c r="AD44" s="32"/>
      <c r="AE44" s="32"/>
    </row>
    <row r="45" spans="1:31" s="2" customFormat="1" ht="24.95" customHeight="1">
      <c r="A45" s="32"/>
      <c r="B45" s="33"/>
      <c r="C45" s="21" t="s">
        <v>95</v>
      </c>
      <c r="D45" s="34"/>
      <c r="E45" s="34"/>
      <c r="F45" s="34"/>
      <c r="G45" s="34"/>
      <c r="H45" s="34"/>
      <c r="I45" s="34"/>
      <c r="J45" s="34"/>
      <c r="K45" s="34"/>
      <c r="L45" s="104"/>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04"/>
      <c r="S46" s="32"/>
      <c r="T46" s="32"/>
      <c r="U46" s="32"/>
      <c r="V46" s="32"/>
      <c r="W46" s="32"/>
      <c r="X46" s="32"/>
      <c r="Y46" s="32"/>
      <c r="Z46" s="32"/>
      <c r="AA46" s="32"/>
      <c r="AB46" s="32"/>
      <c r="AC46" s="32"/>
      <c r="AD46" s="32"/>
      <c r="AE46" s="32"/>
    </row>
    <row r="47" spans="1:31" s="2" customFormat="1" ht="12" customHeight="1">
      <c r="A47" s="32"/>
      <c r="B47" s="33"/>
      <c r="C47" s="27" t="s">
        <v>16</v>
      </c>
      <c r="D47" s="34"/>
      <c r="E47" s="34"/>
      <c r="F47" s="34"/>
      <c r="G47" s="34"/>
      <c r="H47" s="34"/>
      <c r="I47" s="34"/>
      <c r="J47" s="34"/>
      <c r="K47" s="34"/>
      <c r="L47" s="104"/>
      <c r="S47" s="32"/>
      <c r="T47" s="32"/>
      <c r="U47" s="32"/>
      <c r="V47" s="32"/>
      <c r="W47" s="32"/>
      <c r="X47" s="32"/>
      <c r="Y47" s="32"/>
      <c r="Z47" s="32"/>
      <c r="AA47" s="32"/>
      <c r="AB47" s="32"/>
      <c r="AC47" s="32"/>
      <c r="AD47" s="32"/>
      <c r="AE47" s="32"/>
    </row>
    <row r="48" spans="1:31" s="2" customFormat="1" ht="16.5" customHeight="1">
      <c r="A48" s="32"/>
      <c r="B48" s="33"/>
      <c r="C48" s="34"/>
      <c r="D48" s="34"/>
      <c r="E48" s="387" t="str">
        <f>E7</f>
        <v>Rekonstrukce kuchyně ZŠ Chomutov, Zahradní 5265</v>
      </c>
      <c r="F48" s="388"/>
      <c r="G48" s="388"/>
      <c r="H48" s="388"/>
      <c r="I48" s="34"/>
      <c r="J48" s="34"/>
      <c r="K48" s="34"/>
      <c r="L48" s="104"/>
      <c r="S48" s="32"/>
      <c r="T48" s="32"/>
      <c r="U48" s="32"/>
      <c r="V48" s="32"/>
      <c r="W48" s="32"/>
      <c r="X48" s="32"/>
      <c r="Y48" s="32"/>
      <c r="Z48" s="32"/>
      <c r="AA48" s="32"/>
      <c r="AB48" s="32"/>
      <c r="AC48" s="32"/>
      <c r="AD48" s="32"/>
      <c r="AE48" s="32"/>
    </row>
    <row r="49" spans="1:31" s="2" customFormat="1" ht="12" customHeight="1">
      <c r="A49" s="32"/>
      <c r="B49" s="33"/>
      <c r="C49" s="27" t="s">
        <v>93</v>
      </c>
      <c r="D49" s="34"/>
      <c r="E49" s="34"/>
      <c r="F49" s="34"/>
      <c r="G49" s="34"/>
      <c r="H49" s="34"/>
      <c r="I49" s="34"/>
      <c r="J49" s="34"/>
      <c r="K49" s="34"/>
      <c r="L49" s="104"/>
      <c r="S49" s="32"/>
      <c r="T49" s="32"/>
      <c r="U49" s="32"/>
      <c r="V49" s="32"/>
      <c r="W49" s="32"/>
      <c r="X49" s="32"/>
      <c r="Y49" s="32"/>
      <c r="Z49" s="32"/>
      <c r="AA49" s="32"/>
      <c r="AB49" s="32"/>
      <c r="AC49" s="32"/>
      <c r="AD49" s="32"/>
      <c r="AE49" s="32"/>
    </row>
    <row r="50" spans="1:31" s="2" customFormat="1" ht="16.5" customHeight="1">
      <c r="A50" s="32"/>
      <c r="B50" s="33"/>
      <c r="C50" s="34"/>
      <c r="D50" s="34"/>
      <c r="E50" s="366" t="str">
        <f>E9</f>
        <v>SO 03 - VZT</v>
      </c>
      <c r="F50" s="386"/>
      <c r="G50" s="386"/>
      <c r="H50" s="386"/>
      <c r="I50" s="34"/>
      <c r="J50" s="34"/>
      <c r="K50" s="34"/>
      <c r="L50" s="104"/>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04"/>
      <c r="S51" s="32"/>
      <c r="T51" s="32"/>
      <c r="U51" s="32"/>
      <c r="V51" s="32"/>
      <c r="W51" s="32"/>
      <c r="X51" s="32"/>
      <c r="Y51" s="32"/>
      <c r="Z51" s="32"/>
      <c r="AA51" s="32"/>
      <c r="AB51" s="32"/>
      <c r="AC51" s="32"/>
      <c r="AD51" s="32"/>
      <c r="AE51" s="32"/>
    </row>
    <row r="52" spans="1:31" s="2" customFormat="1" ht="12" customHeight="1">
      <c r="A52" s="32"/>
      <c r="B52" s="33"/>
      <c r="C52" s="27" t="s">
        <v>21</v>
      </c>
      <c r="D52" s="34"/>
      <c r="E52" s="34"/>
      <c r="F52" s="25" t="str">
        <f>F12</f>
        <v xml:space="preserve"> </v>
      </c>
      <c r="G52" s="34"/>
      <c r="H52" s="34"/>
      <c r="I52" s="27" t="s">
        <v>23</v>
      </c>
      <c r="J52" s="57" t="str">
        <f>IF(J12="","",J12)</f>
        <v>22. 4. 2022</v>
      </c>
      <c r="K52" s="34"/>
      <c r="L52" s="104"/>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04"/>
      <c r="S53" s="32"/>
      <c r="T53" s="32"/>
      <c r="U53" s="32"/>
      <c r="V53" s="32"/>
      <c r="W53" s="32"/>
      <c r="X53" s="32"/>
      <c r="Y53" s="32"/>
      <c r="Z53" s="32"/>
      <c r="AA53" s="32"/>
      <c r="AB53" s="32"/>
      <c r="AC53" s="32"/>
      <c r="AD53" s="32"/>
      <c r="AE53" s="32"/>
    </row>
    <row r="54" spans="1:31" s="2" customFormat="1" ht="15.2" customHeight="1">
      <c r="A54" s="32"/>
      <c r="B54" s="33"/>
      <c r="C54" s="27" t="s">
        <v>25</v>
      </c>
      <c r="D54" s="34"/>
      <c r="E54" s="34"/>
      <c r="F54" s="25" t="str">
        <f>E15</f>
        <v xml:space="preserve"> </v>
      </c>
      <c r="G54" s="34"/>
      <c r="H54" s="34"/>
      <c r="I54" s="27" t="s">
        <v>30</v>
      </c>
      <c r="J54" s="30" t="str">
        <f>E21</f>
        <v xml:space="preserve"> </v>
      </c>
      <c r="K54" s="34"/>
      <c r="L54" s="104"/>
      <c r="S54" s="32"/>
      <c r="T54" s="32"/>
      <c r="U54" s="32"/>
      <c r="V54" s="32"/>
      <c r="W54" s="32"/>
      <c r="X54" s="32"/>
      <c r="Y54" s="32"/>
      <c r="Z54" s="32"/>
      <c r="AA54" s="32"/>
      <c r="AB54" s="32"/>
      <c r="AC54" s="32"/>
      <c r="AD54" s="32"/>
      <c r="AE54" s="32"/>
    </row>
    <row r="55" spans="1:31" s="2" customFormat="1" ht="15.2" customHeight="1">
      <c r="A55" s="32"/>
      <c r="B55" s="33"/>
      <c r="C55" s="27" t="s">
        <v>28</v>
      </c>
      <c r="D55" s="34"/>
      <c r="E55" s="34"/>
      <c r="F55" s="25" t="str">
        <f>IF(E18="","",E18)</f>
        <v>Vyplň údaj</v>
      </c>
      <c r="G55" s="34"/>
      <c r="H55" s="34"/>
      <c r="I55" s="27" t="s">
        <v>32</v>
      </c>
      <c r="J55" s="30" t="str">
        <f>E24</f>
        <v xml:space="preserve"> </v>
      </c>
      <c r="K55" s="34"/>
      <c r="L55" s="104"/>
      <c r="S55" s="32"/>
      <c r="T55" s="32"/>
      <c r="U55" s="32"/>
      <c r="V55" s="32"/>
      <c r="W55" s="32"/>
      <c r="X55" s="32"/>
      <c r="Y55" s="32"/>
      <c r="Z55" s="32"/>
      <c r="AA55" s="32"/>
      <c r="AB55" s="32"/>
      <c r="AC55" s="32"/>
      <c r="AD55" s="32"/>
      <c r="AE55" s="32"/>
    </row>
    <row r="56" spans="1:31" s="2" customFormat="1" ht="10.35" customHeight="1">
      <c r="A56" s="32"/>
      <c r="B56" s="33"/>
      <c r="C56" s="34"/>
      <c r="D56" s="34"/>
      <c r="E56" s="34"/>
      <c r="F56" s="34"/>
      <c r="G56" s="34"/>
      <c r="H56" s="34"/>
      <c r="I56" s="34"/>
      <c r="J56" s="34"/>
      <c r="K56" s="34"/>
      <c r="L56" s="104"/>
      <c r="S56" s="32"/>
      <c r="T56" s="32"/>
      <c r="U56" s="32"/>
      <c r="V56" s="32"/>
      <c r="W56" s="32"/>
      <c r="X56" s="32"/>
      <c r="Y56" s="32"/>
      <c r="Z56" s="32"/>
      <c r="AA56" s="32"/>
      <c r="AB56" s="32"/>
      <c r="AC56" s="32"/>
      <c r="AD56" s="32"/>
      <c r="AE56" s="32"/>
    </row>
    <row r="57" spans="1:31" s="2" customFormat="1" ht="29.25" customHeight="1">
      <c r="A57" s="32"/>
      <c r="B57" s="33"/>
      <c r="C57" s="128" t="s">
        <v>96</v>
      </c>
      <c r="D57" s="129"/>
      <c r="E57" s="129"/>
      <c r="F57" s="129"/>
      <c r="G57" s="129"/>
      <c r="H57" s="129"/>
      <c r="I57" s="129"/>
      <c r="J57" s="130" t="s">
        <v>97</v>
      </c>
      <c r="K57" s="129"/>
      <c r="L57" s="104"/>
      <c r="S57" s="32"/>
      <c r="T57" s="32"/>
      <c r="U57" s="32"/>
      <c r="V57" s="32"/>
      <c r="W57" s="32"/>
      <c r="X57" s="32"/>
      <c r="Y57" s="32"/>
      <c r="Z57" s="32"/>
      <c r="AA57" s="32"/>
      <c r="AB57" s="32"/>
      <c r="AC57" s="32"/>
      <c r="AD57" s="32"/>
      <c r="AE57" s="32"/>
    </row>
    <row r="58" spans="1:31" s="2" customFormat="1" ht="10.35" customHeight="1">
      <c r="A58" s="32"/>
      <c r="B58" s="33"/>
      <c r="C58" s="34"/>
      <c r="D58" s="34"/>
      <c r="E58" s="34"/>
      <c r="F58" s="34"/>
      <c r="G58" s="34"/>
      <c r="H58" s="34"/>
      <c r="I58" s="34"/>
      <c r="J58" s="34"/>
      <c r="K58" s="34"/>
      <c r="L58" s="104"/>
      <c r="S58" s="32"/>
      <c r="T58" s="32"/>
      <c r="U58" s="32"/>
      <c r="V58" s="32"/>
      <c r="W58" s="32"/>
      <c r="X58" s="32"/>
      <c r="Y58" s="32"/>
      <c r="Z58" s="32"/>
      <c r="AA58" s="32"/>
      <c r="AB58" s="32"/>
      <c r="AC58" s="32"/>
      <c r="AD58" s="32"/>
      <c r="AE58" s="32"/>
    </row>
    <row r="59" spans="1:47" s="2" customFormat="1" ht="22.9" customHeight="1">
      <c r="A59" s="32"/>
      <c r="B59" s="33"/>
      <c r="C59" s="131" t="s">
        <v>67</v>
      </c>
      <c r="D59" s="34"/>
      <c r="E59" s="34"/>
      <c r="F59" s="34"/>
      <c r="G59" s="34"/>
      <c r="H59" s="34"/>
      <c r="I59" s="34"/>
      <c r="J59" s="75">
        <f>J83</f>
        <v>0</v>
      </c>
      <c r="K59" s="34"/>
      <c r="L59" s="104"/>
      <c r="S59" s="32"/>
      <c r="T59" s="32"/>
      <c r="U59" s="32"/>
      <c r="V59" s="32"/>
      <c r="W59" s="32"/>
      <c r="X59" s="32"/>
      <c r="Y59" s="32"/>
      <c r="Z59" s="32"/>
      <c r="AA59" s="32"/>
      <c r="AB59" s="32"/>
      <c r="AC59" s="32"/>
      <c r="AD59" s="32"/>
      <c r="AE59" s="32"/>
      <c r="AU59" s="15" t="s">
        <v>98</v>
      </c>
    </row>
    <row r="60" spans="2:12" s="9" customFormat="1" ht="24.95" customHeight="1">
      <c r="B60" s="132"/>
      <c r="C60" s="133"/>
      <c r="D60" s="134" t="s">
        <v>106</v>
      </c>
      <c r="E60" s="135"/>
      <c r="F60" s="135"/>
      <c r="G60" s="135"/>
      <c r="H60" s="135"/>
      <c r="I60" s="135"/>
      <c r="J60" s="136">
        <f>J84</f>
        <v>0</v>
      </c>
      <c r="K60" s="133"/>
      <c r="L60" s="137"/>
    </row>
    <row r="61" spans="2:12" s="10" customFormat="1" ht="19.9" customHeight="1">
      <c r="B61" s="138"/>
      <c r="C61" s="139"/>
      <c r="D61" s="140" t="s">
        <v>809</v>
      </c>
      <c r="E61" s="141"/>
      <c r="F61" s="141"/>
      <c r="G61" s="141"/>
      <c r="H61" s="141"/>
      <c r="I61" s="141"/>
      <c r="J61" s="142">
        <f>J85</f>
        <v>0</v>
      </c>
      <c r="K61" s="139"/>
      <c r="L61" s="143"/>
    </row>
    <row r="62" spans="2:12" s="9" customFormat="1" ht="24.95" customHeight="1">
      <c r="B62" s="132"/>
      <c r="C62" s="133"/>
      <c r="D62" s="134" t="s">
        <v>120</v>
      </c>
      <c r="E62" s="135"/>
      <c r="F62" s="135"/>
      <c r="G62" s="135"/>
      <c r="H62" s="135"/>
      <c r="I62" s="135"/>
      <c r="J62" s="136">
        <f>J89</f>
        <v>0</v>
      </c>
      <c r="K62" s="133"/>
      <c r="L62" s="137"/>
    </row>
    <row r="63" spans="2:12" s="10" customFormat="1" ht="19.9" customHeight="1">
      <c r="B63" s="138"/>
      <c r="C63" s="139"/>
      <c r="D63" s="140" t="s">
        <v>124</v>
      </c>
      <c r="E63" s="141"/>
      <c r="F63" s="141"/>
      <c r="G63" s="141"/>
      <c r="H63" s="141"/>
      <c r="I63" s="141"/>
      <c r="J63" s="142">
        <f>J90</f>
        <v>0</v>
      </c>
      <c r="K63" s="139"/>
      <c r="L63" s="143"/>
    </row>
    <row r="64" spans="1:31" s="2" customFormat="1" ht="21.75" customHeight="1">
      <c r="A64" s="32"/>
      <c r="B64" s="33"/>
      <c r="C64" s="34"/>
      <c r="D64" s="34"/>
      <c r="E64" s="34"/>
      <c r="F64" s="34"/>
      <c r="G64" s="34"/>
      <c r="H64" s="34"/>
      <c r="I64" s="34"/>
      <c r="J64" s="34"/>
      <c r="K64" s="34"/>
      <c r="L64" s="104"/>
      <c r="S64" s="32"/>
      <c r="T64" s="32"/>
      <c r="U64" s="32"/>
      <c r="V64" s="32"/>
      <c r="W64" s="32"/>
      <c r="X64" s="32"/>
      <c r="Y64" s="32"/>
      <c r="Z64" s="32"/>
      <c r="AA64" s="32"/>
      <c r="AB64" s="32"/>
      <c r="AC64" s="32"/>
      <c r="AD64" s="32"/>
      <c r="AE64" s="32"/>
    </row>
    <row r="65" spans="1:31" s="2" customFormat="1" ht="6.95" customHeight="1">
      <c r="A65" s="32"/>
      <c r="B65" s="45"/>
      <c r="C65" s="46"/>
      <c r="D65" s="46"/>
      <c r="E65" s="46"/>
      <c r="F65" s="46"/>
      <c r="G65" s="46"/>
      <c r="H65" s="46"/>
      <c r="I65" s="46"/>
      <c r="J65" s="46"/>
      <c r="K65" s="46"/>
      <c r="L65" s="104"/>
      <c r="S65" s="32"/>
      <c r="T65" s="32"/>
      <c r="U65" s="32"/>
      <c r="V65" s="32"/>
      <c r="W65" s="32"/>
      <c r="X65" s="32"/>
      <c r="Y65" s="32"/>
      <c r="Z65" s="32"/>
      <c r="AA65" s="32"/>
      <c r="AB65" s="32"/>
      <c r="AC65" s="32"/>
      <c r="AD65" s="32"/>
      <c r="AE65" s="32"/>
    </row>
    <row r="69" spans="1:31" s="2" customFormat="1" ht="6.95" customHeight="1">
      <c r="A69" s="32"/>
      <c r="B69" s="47"/>
      <c r="C69" s="48"/>
      <c r="D69" s="48"/>
      <c r="E69" s="48"/>
      <c r="F69" s="48"/>
      <c r="G69" s="48"/>
      <c r="H69" s="48"/>
      <c r="I69" s="48"/>
      <c r="J69" s="48"/>
      <c r="K69" s="48"/>
      <c r="L69" s="104"/>
      <c r="S69" s="32"/>
      <c r="T69" s="32"/>
      <c r="U69" s="32"/>
      <c r="V69" s="32"/>
      <c r="W69" s="32"/>
      <c r="X69" s="32"/>
      <c r="Y69" s="32"/>
      <c r="Z69" s="32"/>
      <c r="AA69" s="32"/>
      <c r="AB69" s="32"/>
      <c r="AC69" s="32"/>
      <c r="AD69" s="32"/>
      <c r="AE69" s="32"/>
    </row>
    <row r="70" spans="1:31" s="2" customFormat="1" ht="24.95" customHeight="1">
      <c r="A70" s="32"/>
      <c r="B70" s="33"/>
      <c r="C70" s="21" t="s">
        <v>126</v>
      </c>
      <c r="D70" s="34"/>
      <c r="E70" s="34"/>
      <c r="F70" s="34"/>
      <c r="G70" s="34"/>
      <c r="H70" s="34"/>
      <c r="I70" s="34"/>
      <c r="J70" s="34"/>
      <c r="K70" s="34"/>
      <c r="L70" s="104"/>
      <c r="S70" s="32"/>
      <c r="T70" s="32"/>
      <c r="U70" s="32"/>
      <c r="V70" s="32"/>
      <c r="W70" s="32"/>
      <c r="X70" s="32"/>
      <c r="Y70" s="32"/>
      <c r="Z70" s="32"/>
      <c r="AA70" s="32"/>
      <c r="AB70" s="32"/>
      <c r="AC70" s="32"/>
      <c r="AD70" s="32"/>
      <c r="AE70" s="32"/>
    </row>
    <row r="71" spans="1:31" s="2" customFormat="1" ht="6.95" customHeight="1">
      <c r="A71" s="32"/>
      <c r="B71" s="33"/>
      <c r="C71" s="34"/>
      <c r="D71" s="34"/>
      <c r="E71" s="34"/>
      <c r="F71" s="34"/>
      <c r="G71" s="34"/>
      <c r="H71" s="34"/>
      <c r="I71" s="34"/>
      <c r="J71" s="34"/>
      <c r="K71" s="34"/>
      <c r="L71" s="104"/>
      <c r="S71" s="32"/>
      <c r="T71" s="32"/>
      <c r="U71" s="32"/>
      <c r="V71" s="32"/>
      <c r="W71" s="32"/>
      <c r="X71" s="32"/>
      <c r="Y71" s="32"/>
      <c r="Z71" s="32"/>
      <c r="AA71" s="32"/>
      <c r="AB71" s="32"/>
      <c r="AC71" s="32"/>
      <c r="AD71" s="32"/>
      <c r="AE71" s="32"/>
    </row>
    <row r="72" spans="1:31" s="2" customFormat="1" ht="12" customHeight="1">
      <c r="A72" s="32"/>
      <c r="B72" s="33"/>
      <c r="C72" s="27" t="s">
        <v>16</v>
      </c>
      <c r="D72" s="34"/>
      <c r="E72" s="34"/>
      <c r="F72" s="34"/>
      <c r="G72" s="34"/>
      <c r="H72" s="34"/>
      <c r="I72" s="34"/>
      <c r="J72" s="34"/>
      <c r="K72" s="34"/>
      <c r="L72" s="104"/>
      <c r="S72" s="32"/>
      <c r="T72" s="32"/>
      <c r="U72" s="32"/>
      <c r="V72" s="32"/>
      <c r="W72" s="32"/>
      <c r="X72" s="32"/>
      <c r="Y72" s="32"/>
      <c r="Z72" s="32"/>
      <c r="AA72" s="32"/>
      <c r="AB72" s="32"/>
      <c r="AC72" s="32"/>
      <c r="AD72" s="32"/>
      <c r="AE72" s="32"/>
    </row>
    <row r="73" spans="1:31" s="2" customFormat="1" ht="16.5" customHeight="1">
      <c r="A73" s="32"/>
      <c r="B73" s="33"/>
      <c r="C73" s="34"/>
      <c r="D73" s="34"/>
      <c r="E73" s="387" t="str">
        <f>E7</f>
        <v>Rekonstrukce kuchyně ZŠ Chomutov, Zahradní 5265</v>
      </c>
      <c r="F73" s="388"/>
      <c r="G73" s="388"/>
      <c r="H73" s="388"/>
      <c r="I73" s="34"/>
      <c r="J73" s="34"/>
      <c r="K73" s="34"/>
      <c r="L73" s="104"/>
      <c r="S73" s="32"/>
      <c r="T73" s="32"/>
      <c r="U73" s="32"/>
      <c r="V73" s="32"/>
      <c r="W73" s="32"/>
      <c r="X73" s="32"/>
      <c r="Y73" s="32"/>
      <c r="Z73" s="32"/>
      <c r="AA73" s="32"/>
      <c r="AB73" s="32"/>
      <c r="AC73" s="32"/>
      <c r="AD73" s="32"/>
      <c r="AE73" s="32"/>
    </row>
    <row r="74" spans="1:31" s="2" customFormat="1" ht="12" customHeight="1">
      <c r="A74" s="32"/>
      <c r="B74" s="33"/>
      <c r="C74" s="27" t="s">
        <v>93</v>
      </c>
      <c r="D74" s="34"/>
      <c r="E74" s="34"/>
      <c r="F74" s="34"/>
      <c r="G74" s="34"/>
      <c r="H74" s="34"/>
      <c r="I74" s="34"/>
      <c r="J74" s="34"/>
      <c r="K74" s="34"/>
      <c r="L74" s="104"/>
      <c r="S74" s="32"/>
      <c r="T74" s="32"/>
      <c r="U74" s="32"/>
      <c r="V74" s="32"/>
      <c r="W74" s="32"/>
      <c r="X74" s="32"/>
      <c r="Y74" s="32"/>
      <c r="Z74" s="32"/>
      <c r="AA74" s="32"/>
      <c r="AB74" s="32"/>
      <c r="AC74" s="32"/>
      <c r="AD74" s="32"/>
      <c r="AE74" s="32"/>
    </row>
    <row r="75" spans="1:31" s="2" customFormat="1" ht="16.5" customHeight="1">
      <c r="A75" s="32"/>
      <c r="B75" s="33"/>
      <c r="C75" s="34"/>
      <c r="D75" s="34"/>
      <c r="E75" s="366" t="str">
        <f>E9</f>
        <v>SO 03 - VZT</v>
      </c>
      <c r="F75" s="386"/>
      <c r="G75" s="386"/>
      <c r="H75" s="386"/>
      <c r="I75" s="34"/>
      <c r="J75" s="34"/>
      <c r="K75" s="34"/>
      <c r="L75" s="104"/>
      <c r="S75" s="32"/>
      <c r="T75" s="32"/>
      <c r="U75" s="32"/>
      <c r="V75" s="32"/>
      <c r="W75" s="32"/>
      <c r="X75" s="32"/>
      <c r="Y75" s="32"/>
      <c r="Z75" s="32"/>
      <c r="AA75" s="32"/>
      <c r="AB75" s="32"/>
      <c r="AC75" s="32"/>
      <c r="AD75" s="32"/>
      <c r="AE75" s="32"/>
    </row>
    <row r="76" spans="1:31" s="2" customFormat="1" ht="6.95" customHeight="1">
      <c r="A76" s="32"/>
      <c r="B76" s="33"/>
      <c r="C76" s="34"/>
      <c r="D76" s="34"/>
      <c r="E76" s="34"/>
      <c r="F76" s="34"/>
      <c r="G76" s="34"/>
      <c r="H76" s="34"/>
      <c r="I76" s="34"/>
      <c r="J76" s="34"/>
      <c r="K76" s="34"/>
      <c r="L76" s="104"/>
      <c r="S76" s="32"/>
      <c r="T76" s="32"/>
      <c r="U76" s="32"/>
      <c r="V76" s="32"/>
      <c r="W76" s="32"/>
      <c r="X76" s="32"/>
      <c r="Y76" s="32"/>
      <c r="Z76" s="32"/>
      <c r="AA76" s="32"/>
      <c r="AB76" s="32"/>
      <c r="AC76" s="32"/>
      <c r="AD76" s="32"/>
      <c r="AE76" s="32"/>
    </row>
    <row r="77" spans="1:31" s="2" customFormat="1" ht="12" customHeight="1">
      <c r="A77" s="32"/>
      <c r="B77" s="33"/>
      <c r="C77" s="27" t="s">
        <v>21</v>
      </c>
      <c r="D77" s="34"/>
      <c r="E77" s="34"/>
      <c r="F77" s="25" t="str">
        <f>F12</f>
        <v xml:space="preserve"> </v>
      </c>
      <c r="G77" s="34"/>
      <c r="H77" s="34"/>
      <c r="I77" s="27" t="s">
        <v>23</v>
      </c>
      <c r="J77" s="57" t="str">
        <f>IF(J12="","",J12)</f>
        <v>22. 4. 2022</v>
      </c>
      <c r="K77" s="34"/>
      <c r="L77" s="104"/>
      <c r="S77" s="32"/>
      <c r="T77" s="32"/>
      <c r="U77" s="32"/>
      <c r="V77" s="32"/>
      <c r="W77" s="32"/>
      <c r="X77" s="32"/>
      <c r="Y77" s="32"/>
      <c r="Z77" s="32"/>
      <c r="AA77" s="32"/>
      <c r="AB77" s="32"/>
      <c r="AC77" s="32"/>
      <c r="AD77" s="32"/>
      <c r="AE77" s="32"/>
    </row>
    <row r="78" spans="1:31" s="2" customFormat="1" ht="6.95" customHeight="1">
      <c r="A78" s="32"/>
      <c r="B78" s="33"/>
      <c r="C78" s="34"/>
      <c r="D78" s="34"/>
      <c r="E78" s="34"/>
      <c r="F78" s="34"/>
      <c r="G78" s="34"/>
      <c r="H78" s="34"/>
      <c r="I78" s="34"/>
      <c r="J78" s="34"/>
      <c r="K78" s="34"/>
      <c r="L78" s="104"/>
      <c r="S78" s="32"/>
      <c r="T78" s="32"/>
      <c r="U78" s="32"/>
      <c r="V78" s="32"/>
      <c r="W78" s="32"/>
      <c r="X78" s="32"/>
      <c r="Y78" s="32"/>
      <c r="Z78" s="32"/>
      <c r="AA78" s="32"/>
      <c r="AB78" s="32"/>
      <c r="AC78" s="32"/>
      <c r="AD78" s="32"/>
      <c r="AE78" s="32"/>
    </row>
    <row r="79" spans="1:31" s="2" customFormat="1" ht="15.2" customHeight="1">
      <c r="A79" s="32"/>
      <c r="B79" s="33"/>
      <c r="C79" s="27" t="s">
        <v>25</v>
      </c>
      <c r="D79" s="34"/>
      <c r="E79" s="34"/>
      <c r="F79" s="25" t="str">
        <f>E15</f>
        <v xml:space="preserve"> </v>
      </c>
      <c r="G79" s="34"/>
      <c r="H79" s="34"/>
      <c r="I79" s="27" t="s">
        <v>30</v>
      </c>
      <c r="J79" s="30" t="str">
        <f>E21</f>
        <v xml:space="preserve"> </v>
      </c>
      <c r="K79" s="34"/>
      <c r="L79" s="104"/>
      <c r="S79" s="32"/>
      <c r="T79" s="32"/>
      <c r="U79" s="32"/>
      <c r="V79" s="32"/>
      <c r="W79" s="32"/>
      <c r="X79" s="32"/>
      <c r="Y79" s="32"/>
      <c r="Z79" s="32"/>
      <c r="AA79" s="32"/>
      <c r="AB79" s="32"/>
      <c r="AC79" s="32"/>
      <c r="AD79" s="32"/>
      <c r="AE79" s="32"/>
    </row>
    <row r="80" spans="1:31" s="2" customFormat="1" ht="15.2" customHeight="1">
      <c r="A80" s="32"/>
      <c r="B80" s="33"/>
      <c r="C80" s="27" t="s">
        <v>28</v>
      </c>
      <c r="D80" s="34"/>
      <c r="E80" s="34"/>
      <c r="F80" s="25" t="str">
        <f>IF(E18="","",E18)</f>
        <v>Vyplň údaj</v>
      </c>
      <c r="G80" s="34"/>
      <c r="H80" s="34"/>
      <c r="I80" s="27" t="s">
        <v>32</v>
      </c>
      <c r="J80" s="30" t="str">
        <f>E24</f>
        <v xml:space="preserve"> </v>
      </c>
      <c r="K80" s="34"/>
      <c r="L80" s="104"/>
      <c r="S80" s="32"/>
      <c r="T80" s="32"/>
      <c r="U80" s="32"/>
      <c r="V80" s="32"/>
      <c r="W80" s="32"/>
      <c r="X80" s="32"/>
      <c r="Y80" s="32"/>
      <c r="Z80" s="32"/>
      <c r="AA80" s="32"/>
      <c r="AB80" s="32"/>
      <c r="AC80" s="32"/>
      <c r="AD80" s="32"/>
      <c r="AE80" s="32"/>
    </row>
    <row r="81" spans="1:31" s="2" customFormat="1" ht="10.35" customHeight="1">
      <c r="A81" s="32"/>
      <c r="B81" s="33"/>
      <c r="C81" s="34"/>
      <c r="D81" s="34"/>
      <c r="E81" s="34"/>
      <c r="F81" s="34"/>
      <c r="G81" s="34"/>
      <c r="H81" s="34"/>
      <c r="I81" s="34"/>
      <c r="J81" s="34"/>
      <c r="K81" s="34"/>
      <c r="L81" s="104"/>
      <c r="S81" s="32"/>
      <c r="T81" s="32"/>
      <c r="U81" s="32"/>
      <c r="V81" s="32"/>
      <c r="W81" s="32"/>
      <c r="X81" s="32"/>
      <c r="Y81" s="32"/>
      <c r="Z81" s="32"/>
      <c r="AA81" s="32"/>
      <c r="AB81" s="32"/>
      <c r="AC81" s="32"/>
      <c r="AD81" s="32"/>
      <c r="AE81" s="32"/>
    </row>
    <row r="82" spans="1:31" s="11" customFormat="1" ht="29.25" customHeight="1">
      <c r="A82" s="144"/>
      <c r="B82" s="145"/>
      <c r="C82" s="146" t="s">
        <v>127</v>
      </c>
      <c r="D82" s="147" t="s">
        <v>54</v>
      </c>
      <c r="E82" s="147" t="s">
        <v>50</v>
      </c>
      <c r="F82" s="147" t="s">
        <v>51</v>
      </c>
      <c r="G82" s="147" t="s">
        <v>128</v>
      </c>
      <c r="H82" s="147" t="s">
        <v>129</v>
      </c>
      <c r="I82" s="147" t="s">
        <v>130</v>
      </c>
      <c r="J82" s="147" t="s">
        <v>97</v>
      </c>
      <c r="K82" s="148" t="s">
        <v>131</v>
      </c>
      <c r="L82" s="149"/>
      <c r="M82" s="66" t="s">
        <v>19</v>
      </c>
      <c r="N82" s="67" t="s">
        <v>39</v>
      </c>
      <c r="O82" s="67" t="s">
        <v>132</v>
      </c>
      <c r="P82" s="67" t="s">
        <v>133</v>
      </c>
      <c r="Q82" s="67" t="s">
        <v>134</v>
      </c>
      <c r="R82" s="67" t="s">
        <v>135</v>
      </c>
      <c r="S82" s="67" t="s">
        <v>136</v>
      </c>
      <c r="T82" s="68" t="s">
        <v>137</v>
      </c>
      <c r="U82" s="144"/>
      <c r="V82" s="144"/>
      <c r="W82" s="144"/>
      <c r="X82" s="144"/>
      <c r="Y82" s="144"/>
      <c r="Z82" s="144"/>
      <c r="AA82" s="144"/>
      <c r="AB82" s="144"/>
      <c r="AC82" s="144"/>
      <c r="AD82" s="144"/>
      <c r="AE82" s="144"/>
    </row>
    <row r="83" spans="1:63" s="2" customFormat="1" ht="22.9" customHeight="1">
      <c r="A83" s="32"/>
      <c r="B83" s="33"/>
      <c r="C83" s="73" t="s">
        <v>138</v>
      </c>
      <c r="D83" s="34"/>
      <c r="E83" s="34"/>
      <c r="F83" s="34"/>
      <c r="G83" s="34"/>
      <c r="H83" s="34"/>
      <c r="I83" s="34"/>
      <c r="J83" s="150">
        <f>BK83</f>
        <v>0</v>
      </c>
      <c r="K83" s="34"/>
      <c r="L83" s="37"/>
      <c r="M83" s="69"/>
      <c r="N83" s="151"/>
      <c r="O83" s="70"/>
      <c r="P83" s="152">
        <f>P84+P89</f>
        <v>0</v>
      </c>
      <c r="Q83" s="70"/>
      <c r="R83" s="152">
        <f>R84+R89</f>
        <v>0</v>
      </c>
      <c r="S83" s="70"/>
      <c r="T83" s="153">
        <f>T84+T89</f>
        <v>0</v>
      </c>
      <c r="U83" s="32"/>
      <c r="V83" s="32"/>
      <c r="W83" s="32"/>
      <c r="X83" s="32"/>
      <c r="Y83" s="32"/>
      <c r="Z83" s="32"/>
      <c r="AA83" s="32"/>
      <c r="AB83" s="32"/>
      <c r="AC83" s="32"/>
      <c r="AD83" s="32"/>
      <c r="AE83" s="32"/>
      <c r="AT83" s="15" t="s">
        <v>68</v>
      </c>
      <c r="AU83" s="15" t="s">
        <v>98</v>
      </c>
      <c r="BK83" s="154">
        <f>BK84+BK89</f>
        <v>0</v>
      </c>
    </row>
    <row r="84" spans="2:63" s="12" customFormat="1" ht="25.9" customHeight="1">
      <c r="B84" s="155"/>
      <c r="C84" s="156"/>
      <c r="D84" s="157" t="s">
        <v>68</v>
      </c>
      <c r="E84" s="158" t="s">
        <v>353</v>
      </c>
      <c r="F84" s="158" t="s">
        <v>354</v>
      </c>
      <c r="G84" s="156"/>
      <c r="H84" s="156"/>
      <c r="I84" s="159"/>
      <c r="J84" s="160">
        <f>BK84</f>
        <v>0</v>
      </c>
      <c r="K84" s="156"/>
      <c r="L84" s="161"/>
      <c r="M84" s="162"/>
      <c r="N84" s="163"/>
      <c r="O84" s="163"/>
      <c r="P84" s="164">
        <f>P85</f>
        <v>0</v>
      </c>
      <c r="Q84" s="163"/>
      <c r="R84" s="164">
        <f>R85</f>
        <v>0</v>
      </c>
      <c r="S84" s="163"/>
      <c r="T84" s="165">
        <f>T85</f>
        <v>0</v>
      </c>
      <c r="AR84" s="166" t="s">
        <v>79</v>
      </c>
      <c r="AT84" s="167" t="s">
        <v>68</v>
      </c>
      <c r="AU84" s="167" t="s">
        <v>69</v>
      </c>
      <c r="AY84" s="166" t="s">
        <v>141</v>
      </c>
      <c r="BK84" s="168">
        <f>BK85</f>
        <v>0</v>
      </c>
    </row>
    <row r="85" spans="2:63" s="12" customFormat="1" ht="22.9" customHeight="1">
      <c r="B85" s="155"/>
      <c r="C85" s="156"/>
      <c r="D85" s="157" t="s">
        <v>68</v>
      </c>
      <c r="E85" s="169" t="s">
        <v>810</v>
      </c>
      <c r="F85" s="169" t="s">
        <v>811</v>
      </c>
      <c r="G85" s="156"/>
      <c r="H85" s="156"/>
      <c r="I85" s="159"/>
      <c r="J85" s="170">
        <f>BK85</f>
        <v>0</v>
      </c>
      <c r="K85" s="156"/>
      <c r="L85" s="161"/>
      <c r="M85" s="162"/>
      <c r="N85" s="163"/>
      <c r="O85" s="163"/>
      <c r="P85" s="164">
        <f>SUM(P86:P88)</f>
        <v>0</v>
      </c>
      <c r="Q85" s="163"/>
      <c r="R85" s="164">
        <f>SUM(R86:R88)</f>
        <v>0</v>
      </c>
      <c r="S85" s="163"/>
      <c r="T85" s="165">
        <f>SUM(T86:T88)</f>
        <v>0</v>
      </c>
      <c r="AR85" s="166" t="s">
        <v>79</v>
      </c>
      <c r="AT85" s="167" t="s">
        <v>68</v>
      </c>
      <c r="AU85" s="167" t="s">
        <v>77</v>
      </c>
      <c r="AY85" s="166" t="s">
        <v>141</v>
      </c>
      <c r="BK85" s="168">
        <f>SUM(BK86:BK88)</f>
        <v>0</v>
      </c>
    </row>
    <row r="86" spans="1:65" s="2" customFormat="1" ht="16.5" customHeight="1">
      <c r="A86" s="32"/>
      <c r="B86" s="33"/>
      <c r="C86" s="171" t="s">
        <v>77</v>
      </c>
      <c r="D86" s="171" t="s">
        <v>144</v>
      </c>
      <c r="E86" s="172" t="s">
        <v>812</v>
      </c>
      <c r="F86" s="173" t="s">
        <v>813</v>
      </c>
      <c r="G86" s="174" t="s">
        <v>303</v>
      </c>
      <c r="H86" s="175">
        <v>1</v>
      </c>
      <c r="I86" s="176"/>
      <c r="J86" s="177">
        <f>ROUND(I86*H86,2)</f>
        <v>0</v>
      </c>
      <c r="K86" s="173" t="s">
        <v>19</v>
      </c>
      <c r="L86" s="37"/>
      <c r="M86" s="178" t="s">
        <v>19</v>
      </c>
      <c r="N86" s="179" t="s">
        <v>40</v>
      </c>
      <c r="O86" s="62"/>
      <c r="P86" s="180">
        <f>O86*H86</f>
        <v>0</v>
      </c>
      <c r="Q86" s="180">
        <v>0</v>
      </c>
      <c r="R86" s="180">
        <f>Q86*H86</f>
        <v>0</v>
      </c>
      <c r="S86" s="180">
        <v>0</v>
      </c>
      <c r="T86" s="181">
        <f>S86*H86</f>
        <v>0</v>
      </c>
      <c r="U86" s="32"/>
      <c r="V86" s="32"/>
      <c r="W86" s="32"/>
      <c r="X86" s="32"/>
      <c r="Y86" s="32"/>
      <c r="Z86" s="32"/>
      <c r="AA86" s="32"/>
      <c r="AB86" s="32"/>
      <c r="AC86" s="32"/>
      <c r="AD86" s="32"/>
      <c r="AE86" s="32"/>
      <c r="AR86" s="182" t="s">
        <v>208</v>
      </c>
      <c r="AT86" s="182" t="s">
        <v>144</v>
      </c>
      <c r="AU86" s="182" t="s">
        <v>79</v>
      </c>
      <c r="AY86" s="15" t="s">
        <v>141</v>
      </c>
      <c r="BE86" s="183">
        <f>IF(N86="základní",J86,0)</f>
        <v>0</v>
      </c>
      <c r="BF86" s="183">
        <f>IF(N86="snížená",J86,0)</f>
        <v>0</v>
      </c>
      <c r="BG86" s="183">
        <f>IF(N86="zákl. přenesená",J86,0)</f>
        <v>0</v>
      </c>
      <c r="BH86" s="183">
        <f>IF(N86="sníž. přenesená",J86,0)</f>
        <v>0</v>
      </c>
      <c r="BI86" s="183">
        <f>IF(N86="nulová",J86,0)</f>
        <v>0</v>
      </c>
      <c r="BJ86" s="15" t="s">
        <v>77</v>
      </c>
      <c r="BK86" s="183">
        <f>ROUND(I86*H86,2)</f>
        <v>0</v>
      </c>
      <c r="BL86" s="15" t="s">
        <v>208</v>
      </c>
      <c r="BM86" s="182" t="s">
        <v>814</v>
      </c>
    </row>
    <row r="87" spans="1:65" s="2" customFormat="1" ht="16.5" customHeight="1">
      <c r="A87" s="32"/>
      <c r="B87" s="33"/>
      <c r="C87" s="171" t="s">
        <v>79</v>
      </c>
      <c r="D87" s="171" t="s">
        <v>144</v>
      </c>
      <c r="E87" s="172" t="s">
        <v>815</v>
      </c>
      <c r="F87" s="173" t="s">
        <v>816</v>
      </c>
      <c r="G87" s="174" t="s">
        <v>303</v>
      </c>
      <c r="H87" s="175">
        <v>1</v>
      </c>
      <c r="I87" s="176"/>
      <c r="J87" s="177">
        <f>ROUND(I87*H87,2)</f>
        <v>0</v>
      </c>
      <c r="K87" s="173" t="s">
        <v>19</v>
      </c>
      <c r="L87" s="37"/>
      <c r="M87" s="178" t="s">
        <v>19</v>
      </c>
      <c r="N87" s="179" t="s">
        <v>40</v>
      </c>
      <c r="O87" s="62"/>
      <c r="P87" s="180">
        <f>O87*H87</f>
        <v>0</v>
      </c>
      <c r="Q87" s="180">
        <v>0</v>
      </c>
      <c r="R87" s="180">
        <f>Q87*H87</f>
        <v>0</v>
      </c>
      <c r="S87" s="180">
        <v>0</v>
      </c>
      <c r="T87" s="181">
        <f>S87*H87</f>
        <v>0</v>
      </c>
      <c r="U87" s="32"/>
      <c r="V87" s="32"/>
      <c r="W87" s="32"/>
      <c r="X87" s="32"/>
      <c r="Y87" s="32"/>
      <c r="Z87" s="32"/>
      <c r="AA87" s="32"/>
      <c r="AB87" s="32"/>
      <c r="AC87" s="32"/>
      <c r="AD87" s="32"/>
      <c r="AE87" s="32"/>
      <c r="AR87" s="182" t="s">
        <v>208</v>
      </c>
      <c r="AT87" s="182" t="s">
        <v>144</v>
      </c>
      <c r="AU87" s="182" t="s">
        <v>79</v>
      </c>
      <c r="AY87" s="15" t="s">
        <v>141</v>
      </c>
      <c r="BE87" s="183">
        <f>IF(N87="základní",J87,0)</f>
        <v>0</v>
      </c>
      <c r="BF87" s="183">
        <f>IF(N87="snížená",J87,0)</f>
        <v>0</v>
      </c>
      <c r="BG87" s="183">
        <f>IF(N87="zákl. přenesená",J87,0)</f>
        <v>0</v>
      </c>
      <c r="BH87" s="183">
        <f>IF(N87="sníž. přenesená",J87,0)</f>
        <v>0</v>
      </c>
      <c r="BI87" s="183">
        <f>IF(N87="nulová",J87,0)</f>
        <v>0</v>
      </c>
      <c r="BJ87" s="15" t="s">
        <v>77</v>
      </c>
      <c r="BK87" s="183">
        <f>ROUND(I87*H87,2)</f>
        <v>0</v>
      </c>
      <c r="BL87" s="15" t="s">
        <v>208</v>
      </c>
      <c r="BM87" s="182" t="s">
        <v>817</v>
      </c>
    </row>
    <row r="88" spans="1:65" s="2" customFormat="1" ht="16.5" customHeight="1">
      <c r="A88" s="32"/>
      <c r="B88" s="33"/>
      <c r="C88" s="171" t="s">
        <v>142</v>
      </c>
      <c r="D88" s="171" t="s">
        <v>144</v>
      </c>
      <c r="E88" s="172" t="s">
        <v>818</v>
      </c>
      <c r="F88" s="173" t="s">
        <v>819</v>
      </c>
      <c r="G88" s="174" t="s">
        <v>152</v>
      </c>
      <c r="H88" s="175">
        <v>2</v>
      </c>
      <c r="I88" s="176"/>
      <c r="J88" s="177">
        <f>ROUND(I88*H88,2)</f>
        <v>0</v>
      </c>
      <c r="K88" s="173" t="s">
        <v>19</v>
      </c>
      <c r="L88" s="37"/>
      <c r="M88" s="178" t="s">
        <v>19</v>
      </c>
      <c r="N88" s="179" t="s">
        <v>40</v>
      </c>
      <c r="O88" s="62"/>
      <c r="P88" s="180">
        <f>O88*H88</f>
        <v>0</v>
      </c>
      <c r="Q88" s="180">
        <v>0</v>
      </c>
      <c r="R88" s="180">
        <f>Q88*H88</f>
        <v>0</v>
      </c>
      <c r="S88" s="180">
        <v>0</v>
      </c>
      <c r="T88" s="181">
        <f>S88*H88</f>
        <v>0</v>
      </c>
      <c r="U88" s="32"/>
      <c r="V88" s="32"/>
      <c r="W88" s="32"/>
      <c r="X88" s="32"/>
      <c r="Y88" s="32"/>
      <c r="Z88" s="32"/>
      <c r="AA88" s="32"/>
      <c r="AB88" s="32"/>
      <c r="AC88" s="32"/>
      <c r="AD88" s="32"/>
      <c r="AE88" s="32"/>
      <c r="AR88" s="182" t="s">
        <v>208</v>
      </c>
      <c r="AT88" s="182" t="s">
        <v>144</v>
      </c>
      <c r="AU88" s="182" t="s">
        <v>79</v>
      </c>
      <c r="AY88" s="15" t="s">
        <v>141</v>
      </c>
      <c r="BE88" s="183">
        <f>IF(N88="základní",J88,0)</f>
        <v>0</v>
      </c>
      <c r="BF88" s="183">
        <f>IF(N88="snížená",J88,0)</f>
        <v>0</v>
      </c>
      <c r="BG88" s="183">
        <f>IF(N88="zákl. přenesená",J88,0)</f>
        <v>0</v>
      </c>
      <c r="BH88" s="183">
        <f>IF(N88="sníž. přenesená",J88,0)</f>
        <v>0</v>
      </c>
      <c r="BI88" s="183">
        <f>IF(N88="nulová",J88,0)</f>
        <v>0</v>
      </c>
      <c r="BJ88" s="15" t="s">
        <v>77</v>
      </c>
      <c r="BK88" s="183">
        <f>ROUND(I88*H88,2)</f>
        <v>0</v>
      </c>
      <c r="BL88" s="15" t="s">
        <v>208</v>
      </c>
      <c r="BM88" s="182" t="s">
        <v>820</v>
      </c>
    </row>
    <row r="89" spans="2:63" s="12" customFormat="1" ht="25.9" customHeight="1">
      <c r="B89" s="155"/>
      <c r="C89" s="156"/>
      <c r="D89" s="157" t="s">
        <v>68</v>
      </c>
      <c r="E89" s="158" t="s">
        <v>621</v>
      </c>
      <c r="F89" s="158" t="s">
        <v>622</v>
      </c>
      <c r="G89" s="156"/>
      <c r="H89" s="156"/>
      <c r="I89" s="159"/>
      <c r="J89" s="160">
        <f>BK89</f>
        <v>0</v>
      </c>
      <c r="K89" s="156"/>
      <c r="L89" s="161"/>
      <c r="M89" s="162"/>
      <c r="N89" s="163"/>
      <c r="O89" s="163"/>
      <c r="P89" s="164">
        <f>P90</f>
        <v>0</v>
      </c>
      <c r="Q89" s="163"/>
      <c r="R89" s="164">
        <f>R90</f>
        <v>0</v>
      </c>
      <c r="S89" s="163"/>
      <c r="T89" s="165">
        <f>T90</f>
        <v>0</v>
      </c>
      <c r="AR89" s="166" t="s">
        <v>161</v>
      </c>
      <c r="AT89" s="167" t="s">
        <v>68</v>
      </c>
      <c r="AU89" s="167" t="s">
        <v>69</v>
      </c>
      <c r="AY89" s="166" t="s">
        <v>141</v>
      </c>
      <c r="BK89" s="168">
        <f>BK90</f>
        <v>0</v>
      </c>
    </row>
    <row r="90" spans="2:63" s="12" customFormat="1" ht="22.9" customHeight="1">
      <c r="B90" s="155"/>
      <c r="C90" s="156"/>
      <c r="D90" s="157" t="s">
        <v>68</v>
      </c>
      <c r="E90" s="169" t="s">
        <v>654</v>
      </c>
      <c r="F90" s="169" t="s">
        <v>655</v>
      </c>
      <c r="G90" s="156"/>
      <c r="H90" s="156"/>
      <c r="I90" s="159"/>
      <c r="J90" s="170">
        <f>BK90</f>
        <v>0</v>
      </c>
      <c r="K90" s="156"/>
      <c r="L90" s="161"/>
      <c r="M90" s="162"/>
      <c r="N90" s="163"/>
      <c r="O90" s="163"/>
      <c r="P90" s="164">
        <f>SUM(P91:P92)</f>
        <v>0</v>
      </c>
      <c r="Q90" s="163"/>
      <c r="R90" s="164">
        <f>SUM(R91:R92)</f>
        <v>0</v>
      </c>
      <c r="S90" s="163"/>
      <c r="T90" s="165">
        <f>SUM(T91:T92)</f>
        <v>0</v>
      </c>
      <c r="AR90" s="166" t="s">
        <v>161</v>
      </c>
      <c r="AT90" s="167" t="s">
        <v>68</v>
      </c>
      <c r="AU90" s="167" t="s">
        <v>77</v>
      </c>
      <c r="AY90" s="166" t="s">
        <v>141</v>
      </c>
      <c r="BK90" s="168">
        <f>SUM(BK91:BK92)</f>
        <v>0</v>
      </c>
    </row>
    <row r="91" spans="1:65" s="2" customFormat="1" ht="16.5" customHeight="1">
      <c r="A91" s="32"/>
      <c r="B91" s="33"/>
      <c r="C91" s="171" t="s">
        <v>148</v>
      </c>
      <c r="D91" s="171" t="s">
        <v>144</v>
      </c>
      <c r="E91" s="172" t="s">
        <v>657</v>
      </c>
      <c r="F91" s="173" t="s">
        <v>658</v>
      </c>
      <c r="G91" s="174" t="s">
        <v>303</v>
      </c>
      <c r="H91" s="175">
        <v>1</v>
      </c>
      <c r="I91" s="176"/>
      <c r="J91" s="177">
        <f>ROUND(I91*H91,2)</f>
        <v>0</v>
      </c>
      <c r="K91" s="173" t="s">
        <v>19</v>
      </c>
      <c r="L91" s="37"/>
      <c r="M91" s="178" t="s">
        <v>19</v>
      </c>
      <c r="N91" s="179" t="s">
        <v>40</v>
      </c>
      <c r="O91" s="62"/>
      <c r="P91" s="180">
        <f>O91*H91</f>
        <v>0</v>
      </c>
      <c r="Q91" s="180">
        <v>0</v>
      </c>
      <c r="R91" s="180">
        <f>Q91*H91</f>
        <v>0</v>
      </c>
      <c r="S91" s="180">
        <v>0</v>
      </c>
      <c r="T91" s="181">
        <f>S91*H91</f>
        <v>0</v>
      </c>
      <c r="U91" s="32"/>
      <c r="V91" s="32"/>
      <c r="W91" s="32"/>
      <c r="X91" s="32"/>
      <c r="Y91" s="32"/>
      <c r="Z91" s="32"/>
      <c r="AA91" s="32"/>
      <c r="AB91" s="32"/>
      <c r="AC91" s="32"/>
      <c r="AD91" s="32"/>
      <c r="AE91" s="32"/>
      <c r="AR91" s="182" t="s">
        <v>642</v>
      </c>
      <c r="AT91" s="182" t="s">
        <v>144</v>
      </c>
      <c r="AU91" s="182" t="s">
        <v>79</v>
      </c>
      <c r="AY91" s="15" t="s">
        <v>141</v>
      </c>
      <c r="BE91" s="183">
        <f>IF(N91="základní",J91,0)</f>
        <v>0</v>
      </c>
      <c r="BF91" s="183">
        <f>IF(N91="snížená",J91,0)</f>
        <v>0</v>
      </c>
      <c r="BG91" s="183">
        <f>IF(N91="zákl. přenesená",J91,0)</f>
        <v>0</v>
      </c>
      <c r="BH91" s="183">
        <f>IF(N91="sníž. přenesená",J91,0)</f>
        <v>0</v>
      </c>
      <c r="BI91" s="183">
        <f>IF(N91="nulová",J91,0)</f>
        <v>0</v>
      </c>
      <c r="BJ91" s="15" t="s">
        <v>77</v>
      </c>
      <c r="BK91" s="183">
        <f>ROUND(I91*H91,2)</f>
        <v>0</v>
      </c>
      <c r="BL91" s="15" t="s">
        <v>642</v>
      </c>
      <c r="BM91" s="182" t="s">
        <v>821</v>
      </c>
    </row>
    <row r="92" spans="1:65" s="2" customFormat="1" ht="16.5" customHeight="1">
      <c r="A92" s="32"/>
      <c r="B92" s="33"/>
      <c r="C92" s="171" t="s">
        <v>161</v>
      </c>
      <c r="D92" s="171" t="s">
        <v>144</v>
      </c>
      <c r="E92" s="172" t="s">
        <v>661</v>
      </c>
      <c r="F92" s="173" t="s">
        <v>662</v>
      </c>
      <c r="G92" s="174" t="s">
        <v>303</v>
      </c>
      <c r="H92" s="175">
        <v>1</v>
      </c>
      <c r="I92" s="176"/>
      <c r="J92" s="177">
        <f>ROUND(I92*H92,2)</f>
        <v>0</v>
      </c>
      <c r="K92" s="173" t="s">
        <v>19</v>
      </c>
      <c r="L92" s="37"/>
      <c r="M92" s="199" t="s">
        <v>19</v>
      </c>
      <c r="N92" s="200" t="s">
        <v>40</v>
      </c>
      <c r="O92" s="201"/>
      <c r="P92" s="202">
        <f>O92*H92</f>
        <v>0</v>
      </c>
      <c r="Q92" s="202">
        <v>0</v>
      </c>
      <c r="R92" s="202">
        <f>Q92*H92</f>
        <v>0</v>
      </c>
      <c r="S92" s="202">
        <v>0</v>
      </c>
      <c r="T92" s="203">
        <f>S92*H92</f>
        <v>0</v>
      </c>
      <c r="U92" s="32"/>
      <c r="V92" s="32"/>
      <c r="W92" s="32"/>
      <c r="X92" s="32"/>
      <c r="Y92" s="32"/>
      <c r="Z92" s="32"/>
      <c r="AA92" s="32"/>
      <c r="AB92" s="32"/>
      <c r="AC92" s="32"/>
      <c r="AD92" s="32"/>
      <c r="AE92" s="32"/>
      <c r="AR92" s="182" t="s">
        <v>642</v>
      </c>
      <c r="AT92" s="182" t="s">
        <v>144</v>
      </c>
      <c r="AU92" s="182" t="s">
        <v>79</v>
      </c>
      <c r="AY92" s="15" t="s">
        <v>141</v>
      </c>
      <c r="BE92" s="183">
        <f>IF(N92="základní",J92,0)</f>
        <v>0</v>
      </c>
      <c r="BF92" s="183">
        <f>IF(N92="snížená",J92,0)</f>
        <v>0</v>
      </c>
      <c r="BG92" s="183">
        <f>IF(N92="zákl. přenesená",J92,0)</f>
        <v>0</v>
      </c>
      <c r="BH92" s="183">
        <f>IF(N92="sníž. přenesená",J92,0)</f>
        <v>0</v>
      </c>
      <c r="BI92" s="183">
        <f>IF(N92="nulová",J92,0)</f>
        <v>0</v>
      </c>
      <c r="BJ92" s="15" t="s">
        <v>77</v>
      </c>
      <c r="BK92" s="183">
        <f>ROUND(I92*H92,2)</f>
        <v>0</v>
      </c>
      <c r="BL92" s="15" t="s">
        <v>642</v>
      </c>
      <c r="BM92" s="182" t="s">
        <v>822</v>
      </c>
    </row>
    <row r="93" spans="1:31" s="2" customFormat="1" ht="6.95" customHeight="1">
      <c r="A93" s="32"/>
      <c r="B93" s="45"/>
      <c r="C93" s="46"/>
      <c r="D93" s="46"/>
      <c r="E93" s="46"/>
      <c r="F93" s="46"/>
      <c r="G93" s="46"/>
      <c r="H93" s="46"/>
      <c r="I93" s="46"/>
      <c r="J93" s="46"/>
      <c r="K93" s="46"/>
      <c r="L93" s="37"/>
      <c r="M93" s="32"/>
      <c r="O93" s="32"/>
      <c r="P93" s="32"/>
      <c r="Q93" s="32"/>
      <c r="R93" s="32"/>
      <c r="S93" s="32"/>
      <c r="T93" s="32"/>
      <c r="U93" s="32"/>
      <c r="V93" s="32"/>
      <c r="W93" s="32"/>
      <c r="X93" s="32"/>
      <c r="Y93" s="32"/>
      <c r="Z93" s="32"/>
      <c r="AA93" s="32"/>
      <c r="AB93" s="32"/>
      <c r="AC93" s="32"/>
      <c r="AD93" s="32"/>
      <c r="AE93" s="32"/>
    </row>
  </sheetData>
  <sheetProtection algorithmName="SHA-512" hashValue="tnog3Or+7o0eKqR0QjSWqMqiNobL4ynC1U7Fu51K194Gy7keWYDMNv5PwC0BGsUTPeJQBasI0eq/gbgrGC493w==" saltValue="UaBbZyQptY74d4cYghAqZ04dJN6WCATv+6krowxP0lrrF+PC86UTKP2cERxRQSWpqllvmjq7oTubBbGoUejqow==" spinCount="100000" sheet="1" objects="1" scenarios="1" formatColumns="0" formatRows="0" autoFilter="0"/>
  <autoFilter ref="C82:K9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2"/>
      <c r="M2" s="372"/>
      <c r="N2" s="372"/>
      <c r="O2" s="372"/>
      <c r="P2" s="372"/>
      <c r="Q2" s="372"/>
      <c r="R2" s="372"/>
      <c r="S2" s="372"/>
      <c r="T2" s="372"/>
      <c r="U2" s="372"/>
      <c r="V2" s="372"/>
      <c r="AT2" s="15" t="s">
        <v>88</v>
      </c>
    </row>
    <row r="3" spans="2:46" s="1" customFormat="1" ht="6.95" customHeight="1">
      <c r="B3" s="99"/>
      <c r="C3" s="100"/>
      <c r="D3" s="100"/>
      <c r="E3" s="100"/>
      <c r="F3" s="100"/>
      <c r="G3" s="100"/>
      <c r="H3" s="100"/>
      <c r="I3" s="100"/>
      <c r="J3" s="100"/>
      <c r="K3" s="100"/>
      <c r="L3" s="18"/>
      <c r="AT3" s="15" t="s">
        <v>79</v>
      </c>
    </row>
    <row r="4" spans="2:46" s="1" customFormat="1" ht="24.95" customHeight="1">
      <c r="B4" s="18"/>
      <c r="D4" s="101" t="s">
        <v>92</v>
      </c>
      <c r="L4" s="18"/>
      <c r="M4" s="102" t="s">
        <v>10</v>
      </c>
      <c r="AT4" s="15" t="s">
        <v>4</v>
      </c>
    </row>
    <row r="5" spans="2:12" s="1" customFormat="1" ht="6.95" customHeight="1">
      <c r="B5" s="18"/>
      <c r="L5" s="18"/>
    </row>
    <row r="6" spans="2:12" s="1" customFormat="1" ht="12" customHeight="1">
      <c r="B6" s="18"/>
      <c r="D6" s="103" t="s">
        <v>16</v>
      </c>
      <c r="L6" s="18"/>
    </row>
    <row r="7" spans="2:12" s="1" customFormat="1" ht="16.5" customHeight="1">
      <c r="B7" s="18"/>
      <c r="E7" s="389" t="str">
        <f>'Rekapitulace stavby'!K6</f>
        <v>Rekonstrukce kuchyně ZŠ Chomutov, Zahradní 5265</v>
      </c>
      <c r="F7" s="390"/>
      <c r="G7" s="390"/>
      <c r="H7" s="390"/>
      <c r="L7" s="18"/>
    </row>
    <row r="8" spans="1:31" s="2" customFormat="1" ht="12" customHeight="1">
      <c r="A8" s="32"/>
      <c r="B8" s="37"/>
      <c r="C8" s="32"/>
      <c r="D8" s="103" t="s">
        <v>93</v>
      </c>
      <c r="E8" s="32"/>
      <c r="F8" s="32"/>
      <c r="G8" s="32"/>
      <c r="H8" s="32"/>
      <c r="I8" s="32"/>
      <c r="J8" s="32"/>
      <c r="K8" s="32"/>
      <c r="L8" s="104"/>
      <c r="S8" s="32"/>
      <c r="T8" s="32"/>
      <c r="U8" s="32"/>
      <c r="V8" s="32"/>
      <c r="W8" s="32"/>
      <c r="X8" s="32"/>
      <c r="Y8" s="32"/>
      <c r="Z8" s="32"/>
      <c r="AA8" s="32"/>
      <c r="AB8" s="32"/>
      <c r="AC8" s="32"/>
      <c r="AD8" s="32"/>
      <c r="AE8" s="32"/>
    </row>
    <row r="9" spans="1:31" s="2" customFormat="1" ht="16.5" customHeight="1">
      <c r="A9" s="32"/>
      <c r="B9" s="37"/>
      <c r="C9" s="32"/>
      <c r="D9" s="32"/>
      <c r="E9" s="391" t="s">
        <v>823</v>
      </c>
      <c r="F9" s="392"/>
      <c r="G9" s="392"/>
      <c r="H9" s="392"/>
      <c r="I9" s="32"/>
      <c r="J9" s="32"/>
      <c r="K9" s="32"/>
      <c r="L9" s="104"/>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104"/>
      <c r="S10" s="32"/>
      <c r="T10" s="32"/>
      <c r="U10" s="32"/>
      <c r="V10" s="32"/>
      <c r="W10" s="32"/>
      <c r="X10" s="32"/>
      <c r="Y10" s="32"/>
      <c r="Z10" s="32"/>
      <c r="AA10" s="32"/>
      <c r="AB10" s="32"/>
      <c r="AC10" s="32"/>
      <c r="AD10" s="32"/>
      <c r="AE10" s="32"/>
    </row>
    <row r="11" spans="1:31" s="2" customFormat="1" ht="12" customHeight="1">
      <c r="A11" s="32"/>
      <c r="B11" s="37"/>
      <c r="C11" s="32"/>
      <c r="D11" s="103" t="s">
        <v>18</v>
      </c>
      <c r="E11" s="32"/>
      <c r="F11" s="105" t="s">
        <v>19</v>
      </c>
      <c r="G11" s="32"/>
      <c r="H11" s="32"/>
      <c r="I11" s="103" t="s">
        <v>20</v>
      </c>
      <c r="J11" s="105" t="s">
        <v>19</v>
      </c>
      <c r="K11" s="32"/>
      <c r="L11" s="104"/>
      <c r="S11" s="32"/>
      <c r="T11" s="32"/>
      <c r="U11" s="32"/>
      <c r="V11" s="32"/>
      <c r="W11" s="32"/>
      <c r="X11" s="32"/>
      <c r="Y11" s="32"/>
      <c r="Z11" s="32"/>
      <c r="AA11" s="32"/>
      <c r="AB11" s="32"/>
      <c r="AC11" s="32"/>
      <c r="AD11" s="32"/>
      <c r="AE11" s="32"/>
    </row>
    <row r="12" spans="1:31" s="2" customFormat="1" ht="12" customHeight="1">
      <c r="A12" s="32"/>
      <c r="B12" s="37"/>
      <c r="C12" s="32"/>
      <c r="D12" s="103" t="s">
        <v>21</v>
      </c>
      <c r="E12" s="32"/>
      <c r="F12" s="105" t="s">
        <v>22</v>
      </c>
      <c r="G12" s="32"/>
      <c r="H12" s="32"/>
      <c r="I12" s="103" t="s">
        <v>23</v>
      </c>
      <c r="J12" s="106" t="str">
        <f>'Rekapitulace stavby'!AN8</f>
        <v>22. 4. 2022</v>
      </c>
      <c r="K12" s="32"/>
      <c r="L12" s="104"/>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104"/>
      <c r="S13" s="32"/>
      <c r="T13" s="32"/>
      <c r="U13" s="32"/>
      <c r="V13" s="32"/>
      <c r="W13" s="32"/>
      <c r="X13" s="32"/>
      <c r="Y13" s="32"/>
      <c r="Z13" s="32"/>
      <c r="AA13" s="32"/>
      <c r="AB13" s="32"/>
      <c r="AC13" s="32"/>
      <c r="AD13" s="32"/>
      <c r="AE13" s="32"/>
    </row>
    <row r="14" spans="1:31" s="2" customFormat="1" ht="12" customHeight="1">
      <c r="A14" s="32"/>
      <c r="B14" s="37"/>
      <c r="C14" s="32"/>
      <c r="D14" s="103" t="s">
        <v>25</v>
      </c>
      <c r="E14" s="32"/>
      <c r="F14" s="32"/>
      <c r="G14" s="32"/>
      <c r="H14" s="32"/>
      <c r="I14" s="103" t="s">
        <v>26</v>
      </c>
      <c r="J14" s="105" t="s">
        <v>19</v>
      </c>
      <c r="K14" s="32"/>
      <c r="L14" s="104"/>
      <c r="S14" s="32"/>
      <c r="T14" s="32"/>
      <c r="U14" s="32"/>
      <c r="V14" s="32"/>
      <c r="W14" s="32"/>
      <c r="X14" s="32"/>
      <c r="Y14" s="32"/>
      <c r="Z14" s="32"/>
      <c r="AA14" s="32"/>
      <c r="AB14" s="32"/>
      <c r="AC14" s="32"/>
      <c r="AD14" s="32"/>
      <c r="AE14" s="32"/>
    </row>
    <row r="15" spans="1:31" s="2" customFormat="1" ht="18" customHeight="1">
      <c r="A15" s="32"/>
      <c r="B15" s="37"/>
      <c r="C15" s="32"/>
      <c r="D15" s="32"/>
      <c r="E15" s="105" t="s">
        <v>22</v>
      </c>
      <c r="F15" s="32"/>
      <c r="G15" s="32"/>
      <c r="H15" s="32"/>
      <c r="I15" s="103" t="s">
        <v>27</v>
      </c>
      <c r="J15" s="105" t="s">
        <v>19</v>
      </c>
      <c r="K15" s="32"/>
      <c r="L15" s="104"/>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104"/>
      <c r="S16" s="32"/>
      <c r="T16" s="32"/>
      <c r="U16" s="32"/>
      <c r="V16" s="32"/>
      <c r="W16" s="32"/>
      <c r="X16" s="32"/>
      <c r="Y16" s="32"/>
      <c r="Z16" s="32"/>
      <c r="AA16" s="32"/>
      <c r="AB16" s="32"/>
      <c r="AC16" s="32"/>
      <c r="AD16" s="32"/>
      <c r="AE16" s="32"/>
    </row>
    <row r="17" spans="1:31" s="2" customFormat="1" ht="12" customHeight="1">
      <c r="A17" s="32"/>
      <c r="B17" s="37"/>
      <c r="C17" s="32"/>
      <c r="D17" s="103" t="s">
        <v>28</v>
      </c>
      <c r="E17" s="32"/>
      <c r="F17" s="32"/>
      <c r="G17" s="32"/>
      <c r="H17" s="32"/>
      <c r="I17" s="103" t="s">
        <v>26</v>
      </c>
      <c r="J17" s="28" t="str">
        <f>'Rekapitulace stavby'!AN13</f>
        <v>Vyplň údaj</v>
      </c>
      <c r="K17" s="32"/>
      <c r="L17" s="104"/>
      <c r="S17" s="32"/>
      <c r="T17" s="32"/>
      <c r="U17" s="32"/>
      <c r="V17" s="32"/>
      <c r="W17" s="32"/>
      <c r="X17" s="32"/>
      <c r="Y17" s="32"/>
      <c r="Z17" s="32"/>
      <c r="AA17" s="32"/>
      <c r="AB17" s="32"/>
      <c r="AC17" s="32"/>
      <c r="AD17" s="32"/>
      <c r="AE17" s="32"/>
    </row>
    <row r="18" spans="1:31" s="2" customFormat="1" ht="18" customHeight="1">
      <c r="A18" s="32"/>
      <c r="B18" s="37"/>
      <c r="C18" s="32"/>
      <c r="D18" s="32"/>
      <c r="E18" s="393" t="str">
        <f>'Rekapitulace stavby'!E14</f>
        <v>Vyplň údaj</v>
      </c>
      <c r="F18" s="394"/>
      <c r="G18" s="394"/>
      <c r="H18" s="394"/>
      <c r="I18" s="103" t="s">
        <v>27</v>
      </c>
      <c r="J18" s="28" t="str">
        <f>'Rekapitulace stavby'!AN14</f>
        <v>Vyplň údaj</v>
      </c>
      <c r="K18" s="32"/>
      <c r="L18" s="104"/>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104"/>
      <c r="S19" s="32"/>
      <c r="T19" s="32"/>
      <c r="U19" s="32"/>
      <c r="V19" s="32"/>
      <c r="W19" s="32"/>
      <c r="X19" s="32"/>
      <c r="Y19" s="32"/>
      <c r="Z19" s="32"/>
      <c r="AA19" s="32"/>
      <c r="AB19" s="32"/>
      <c r="AC19" s="32"/>
      <c r="AD19" s="32"/>
      <c r="AE19" s="32"/>
    </row>
    <row r="20" spans="1:31" s="2" customFormat="1" ht="12" customHeight="1">
      <c r="A20" s="32"/>
      <c r="B20" s="37"/>
      <c r="C20" s="32"/>
      <c r="D20" s="103" t="s">
        <v>30</v>
      </c>
      <c r="E20" s="32"/>
      <c r="F20" s="32"/>
      <c r="G20" s="32"/>
      <c r="H20" s="32"/>
      <c r="I20" s="103" t="s">
        <v>26</v>
      </c>
      <c r="J20" s="105" t="s">
        <v>19</v>
      </c>
      <c r="K20" s="32"/>
      <c r="L20" s="104"/>
      <c r="S20" s="32"/>
      <c r="T20" s="32"/>
      <c r="U20" s="32"/>
      <c r="V20" s="32"/>
      <c r="W20" s="32"/>
      <c r="X20" s="32"/>
      <c r="Y20" s="32"/>
      <c r="Z20" s="32"/>
      <c r="AA20" s="32"/>
      <c r="AB20" s="32"/>
      <c r="AC20" s="32"/>
      <c r="AD20" s="32"/>
      <c r="AE20" s="32"/>
    </row>
    <row r="21" spans="1:31" s="2" customFormat="1" ht="18" customHeight="1">
      <c r="A21" s="32"/>
      <c r="B21" s="37"/>
      <c r="C21" s="32"/>
      <c r="D21" s="32"/>
      <c r="E21" s="105" t="s">
        <v>22</v>
      </c>
      <c r="F21" s="32"/>
      <c r="G21" s="32"/>
      <c r="H21" s="32"/>
      <c r="I21" s="103" t="s">
        <v>27</v>
      </c>
      <c r="J21" s="105" t="s">
        <v>19</v>
      </c>
      <c r="K21" s="32"/>
      <c r="L21" s="104"/>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104"/>
      <c r="S22" s="32"/>
      <c r="T22" s="32"/>
      <c r="U22" s="32"/>
      <c r="V22" s="32"/>
      <c r="W22" s="32"/>
      <c r="X22" s="32"/>
      <c r="Y22" s="32"/>
      <c r="Z22" s="32"/>
      <c r="AA22" s="32"/>
      <c r="AB22" s="32"/>
      <c r="AC22" s="32"/>
      <c r="AD22" s="32"/>
      <c r="AE22" s="32"/>
    </row>
    <row r="23" spans="1:31" s="2" customFormat="1" ht="12" customHeight="1">
      <c r="A23" s="32"/>
      <c r="B23" s="37"/>
      <c r="C23" s="32"/>
      <c r="D23" s="103" t="s">
        <v>32</v>
      </c>
      <c r="E23" s="32"/>
      <c r="F23" s="32"/>
      <c r="G23" s="32"/>
      <c r="H23" s="32"/>
      <c r="I23" s="103" t="s">
        <v>26</v>
      </c>
      <c r="J23" s="105" t="s">
        <v>19</v>
      </c>
      <c r="K23" s="32"/>
      <c r="L23" s="104"/>
      <c r="S23" s="32"/>
      <c r="T23" s="32"/>
      <c r="U23" s="32"/>
      <c r="V23" s="32"/>
      <c r="W23" s="32"/>
      <c r="X23" s="32"/>
      <c r="Y23" s="32"/>
      <c r="Z23" s="32"/>
      <c r="AA23" s="32"/>
      <c r="AB23" s="32"/>
      <c r="AC23" s="32"/>
      <c r="AD23" s="32"/>
      <c r="AE23" s="32"/>
    </row>
    <row r="24" spans="1:31" s="2" customFormat="1" ht="18" customHeight="1">
      <c r="A24" s="32"/>
      <c r="B24" s="37"/>
      <c r="C24" s="32"/>
      <c r="D24" s="32"/>
      <c r="E24" s="105" t="s">
        <v>22</v>
      </c>
      <c r="F24" s="32"/>
      <c r="G24" s="32"/>
      <c r="H24" s="32"/>
      <c r="I24" s="103" t="s">
        <v>27</v>
      </c>
      <c r="J24" s="105" t="s">
        <v>19</v>
      </c>
      <c r="K24" s="32"/>
      <c r="L24" s="104"/>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104"/>
      <c r="S25" s="32"/>
      <c r="T25" s="32"/>
      <c r="U25" s="32"/>
      <c r="V25" s="32"/>
      <c r="W25" s="32"/>
      <c r="X25" s="32"/>
      <c r="Y25" s="32"/>
      <c r="Z25" s="32"/>
      <c r="AA25" s="32"/>
      <c r="AB25" s="32"/>
      <c r="AC25" s="32"/>
      <c r="AD25" s="32"/>
      <c r="AE25" s="32"/>
    </row>
    <row r="26" spans="1:31" s="2" customFormat="1" ht="12" customHeight="1">
      <c r="A26" s="32"/>
      <c r="B26" s="37"/>
      <c r="C26" s="32"/>
      <c r="D26" s="103" t="s">
        <v>33</v>
      </c>
      <c r="E26" s="32"/>
      <c r="F26" s="32"/>
      <c r="G26" s="32"/>
      <c r="H26" s="32"/>
      <c r="I26" s="32"/>
      <c r="J26" s="32"/>
      <c r="K26" s="32"/>
      <c r="L26" s="104"/>
      <c r="S26" s="32"/>
      <c r="T26" s="32"/>
      <c r="U26" s="32"/>
      <c r="V26" s="32"/>
      <c r="W26" s="32"/>
      <c r="X26" s="32"/>
      <c r="Y26" s="32"/>
      <c r="Z26" s="32"/>
      <c r="AA26" s="32"/>
      <c r="AB26" s="32"/>
      <c r="AC26" s="32"/>
      <c r="AD26" s="32"/>
      <c r="AE26" s="32"/>
    </row>
    <row r="27" spans="1:31" s="8" customFormat="1" ht="16.5" customHeight="1">
      <c r="A27" s="107"/>
      <c r="B27" s="108"/>
      <c r="C27" s="107"/>
      <c r="D27" s="107"/>
      <c r="E27" s="395" t="s">
        <v>19</v>
      </c>
      <c r="F27" s="395"/>
      <c r="G27" s="395"/>
      <c r="H27" s="395"/>
      <c r="I27" s="107"/>
      <c r="J27" s="107"/>
      <c r="K27" s="107"/>
      <c r="L27" s="109"/>
      <c r="S27" s="107"/>
      <c r="T27" s="107"/>
      <c r="U27" s="107"/>
      <c r="V27" s="107"/>
      <c r="W27" s="107"/>
      <c r="X27" s="107"/>
      <c r="Y27" s="107"/>
      <c r="Z27" s="107"/>
      <c r="AA27" s="107"/>
      <c r="AB27" s="107"/>
      <c r="AC27" s="107"/>
      <c r="AD27" s="107"/>
      <c r="AE27" s="107"/>
    </row>
    <row r="28" spans="1:31" s="2" customFormat="1" ht="6.95" customHeight="1">
      <c r="A28" s="32"/>
      <c r="B28" s="37"/>
      <c r="C28" s="32"/>
      <c r="D28" s="32"/>
      <c r="E28" s="32"/>
      <c r="F28" s="32"/>
      <c r="G28" s="32"/>
      <c r="H28" s="32"/>
      <c r="I28" s="32"/>
      <c r="J28" s="32"/>
      <c r="K28" s="32"/>
      <c r="L28" s="104"/>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0"/>
      <c r="J29" s="110"/>
      <c r="K29" s="110"/>
      <c r="L29" s="104"/>
      <c r="S29" s="32"/>
      <c r="T29" s="32"/>
      <c r="U29" s="32"/>
      <c r="V29" s="32"/>
      <c r="W29" s="32"/>
      <c r="X29" s="32"/>
      <c r="Y29" s="32"/>
      <c r="Z29" s="32"/>
      <c r="AA29" s="32"/>
      <c r="AB29" s="32"/>
      <c r="AC29" s="32"/>
      <c r="AD29" s="32"/>
      <c r="AE29" s="32"/>
    </row>
    <row r="30" spans="1:31" s="2" customFormat="1" ht="25.35" customHeight="1">
      <c r="A30" s="32"/>
      <c r="B30" s="37"/>
      <c r="C30" s="32"/>
      <c r="D30" s="111" t="s">
        <v>35</v>
      </c>
      <c r="E30" s="32"/>
      <c r="F30" s="32"/>
      <c r="G30" s="32"/>
      <c r="H30" s="32"/>
      <c r="I30" s="32"/>
      <c r="J30" s="112">
        <f>ROUND(J94,2)</f>
        <v>0</v>
      </c>
      <c r="K30" s="32"/>
      <c r="L30" s="104"/>
      <c r="S30" s="32"/>
      <c r="T30" s="32"/>
      <c r="U30" s="32"/>
      <c r="V30" s="32"/>
      <c r="W30" s="32"/>
      <c r="X30" s="32"/>
      <c r="Y30" s="32"/>
      <c r="Z30" s="32"/>
      <c r="AA30" s="32"/>
      <c r="AB30" s="32"/>
      <c r="AC30" s="32"/>
      <c r="AD30" s="32"/>
      <c r="AE30" s="32"/>
    </row>
    <row r="31" spans="1:31" s="2" customFormat="1" ht="6.95" customHeight="1">
      <c r="A31" s="32"/>
      <c r="B31" s="37"/>
      <c r="C31" s="32"/>
      <c r="D31" s="110"/>
      <c r="E31" s="110"/>
      <c r="F31" s="110"/>
      <c r="G31" s="110"/>
      <c r="H31" s="110"/>
      <c r="I31" s="110"/>
      <c r="J31" s="110"/>
      <c r="K31" s="110"/>
      <c r="L31" s="104"/>
      <c r="S31" s="32"/>
      <c r="T31" s="32"/>
      <c r="U31" s="32"/>
      <c r="V31" s="32"/>
      <c r="W31" s="32"/>
      <c r="X31" s="32"/>
      <c r="Y31" s="32"/>
      <c r="Z31" s="32"/>
      <c r="AA31" s="32"/>
      <c r="AB31" s="32"/>
      <c r="AC31" s="32"/>
      <c r="AD31" s="32"/>
      <c r="AE31" s="32"/>
    </row>
    <row r="32" spans="1:31" s="2" customFormat="1" ht="14.45" customHeight="1">
      <c r="A32" s="32"/>
      <c r="B32" s="37"/>
      <c r="C32" s="32"/>
      <c r="D32" s="32"/>
      <c r="E32" s="32"/>
      <c r="F32" s="113" t="s">
        <v>37</v>
      </c>
      <c r="G32" s="32"/>
      <c r="H32" s="32"/>
      <c r="I32" s="113" t="s">
        <v>36</v>
      </c>
      <c r="J32" s="113" t="s">
        <v>38</v>
      </c>
      <c r="K32" s="32"/>
      <c r="L32" s="104"/>
      <c r="S32" s="32"/>
      <c r="T32" s="32"/>
      <c r="U32" s="32"/>
      <c r="V32" s="32"/>
      <c r="W32" s="32"/>
      <c r="X32" s="32"/>
      <c r="Y32" s="32"/>
      <c r="Z32" s="32"/>
      <c r="AA32" s="32"/>
      <c r="AB32" s="32"/>
      <c r="AC32" s="32"/>
      <c r="AD32" s="32"/>
      <c r="AE32" s="32"/>
    </row>
    <row r="33" spans="1:31" s="2" customFormat="1" ht="14.45" customHeight="1">
      <c r="A33" s="32"/>
      <c r="B33" s="37"/>
      <c r="C33" s="32"/>
      <c r="D33" s="114" t="s">
        <v>39</v>
      </c>
      <c r="E33" s="103" t="s">
        <v>40</v>
      </c>
      <c r="F33" s="115">
        <f>ROUND((SUM(BE94:BE152)),2)</f>
        <v>0</v>
      </c>
      <c r="G33" s="32"/>
      <c r="H33" s="32"/>
      <c r="I33" s="116">
        <v>0.21</v>
      </c>
      <c r="J33" s="115">
        <f>ROUND(((SUM(BE94:BE152))*I33),2)</f>
        <v>0</v>
      </c>
      <c r="K33" s="32"/>
      <c r="L33" s="104"/>
      <c r="S33" s="32"/>
      <c r="T33" s="32"/>
      <c r="U33" s="32"/>
      <c r="V33" s="32"/>
      <c r="W33" s="32"/>
      <c r="X33" s="32"/>
      <c r="Y33" s="32"/>
      <c r="Z33" s="32"/>
      <c r="AA33" s="32"/>
      <c r="AB33" s="32"/>
      <c r="AC33" s="32"/>
      <c r="AD33" s="32"/>
      <c r="AE33" s="32"/>
    </row>
    <row r="34" spans="1:31" s="2" customFormat="1" ht="14.45" customHeight="1">
      <c r="A34" s="32"/>
      <c r="B34" s="37"/>
      <c r="C34" s="32"/>
      <c r="D34" s="32"/>
      <c r="E34" s="103" t="s">
        <v>41</v>
      </c>
      <c r="F34" s="115">
        <f>ROUND((SUM(BF94:BF152)),2)</f>
        <v>0</v>
      </c>
      <c r="G34" s="32"/>
      <c r="H34" s="32"/>
      <c r="I34" s="116">
        <v>0.15</v>
      </c>
      <c r="J34" s="115">
        <f>ROUND(((SUM(BF94:BF152))*I34),2)</f>
        <v>0</v>
      </c>
      <c r="K34" s="32"/>
      <c r="L34" s="104"/>
      <c r="S34" s="32"/>
      <c r="T34" s="32"/>
      <c r="U34" s="32"/>
      <c r="V34" s="32"/>
      <c r="W34" s="32"/>
      <c r="X34" s="32"/>
      <c r="Y34" s="32"/>
      <c r="Z34" s="32"/>
      <c r="AA34" s="32"/>
      <c r="AB34" s="32"/>
      <c r="AC34" s="32"/>
      <c r="AD34" s="32"/>
      <c r="AE34" s="32"/>
    </row>
    <row r="35" spans="1:31" s="2" customFormat="1" ht="14.45" customHeight="1" hidden="1">
      <c r="A35" s="32"/>
      <c r="B35" s="37"/>
      <c r="C35" s="32"/>
      <c r="D35" s="32"/>
      <c r="E35" s="103" t="s">
        <v>42</v>
      </c>
      <c r="F35" s="115">
        <f>ROUND((SUM(BG94:BG152)),2)</f>
        <v>0</v>
      </c>
      <c r="G35" s="32"/>
      <c r="H35" s="32"/>
      <c r="I35" s="116">
        <v>0.21</v>
      </c>
      <c r="J35" s="115">
        <f>0</f>
        <v>0</v>
      </c>
      <c r="K35" s="32"/>
      <c r="L35" s="104"/>
      <c r="S35" s="32"/>
      <c r="T35" s="32"/>
      <c r="U35" s="32"/>
      <c r="V35" s="32"/>
      <c r="W35" s="32"/>
      <c r="X35" s="32"/>
      <c r="Y35" s="32"/>
      <c r="Z35" s="32"/>
      <c r="AA35" s="32"/>
      <c r="AB35" s="32"/>
      <c r="AC35" s="32"/>
      <c r="AD35" s="32"/>
      <c r="AE35" s="32"/>
    </row>
    <row r="36" spans="1:31" s="2" customFormat="1" ht="14.45" customHeight="1" hidden="1">
      <c r="A36" s="32"/>
      <c r="B36" s="37"/>
      <c r="C36" s="32"/>
      <c r="D36" s="32"/>
      <c r="E36" s="103" t="s">
        <v>43</v>
      </c>
      <c r="F36" s="115">
        <f>ROUND((SUM(BH94:BH152)),2)</f>
        <v>0</v>
      </c>
      <c r="G36" s="32"/>
      <c r="H36" s="32"/>
      <c r="I36" s="116">
        <v>0.15</v>
      </c>
      <c r="J36" s="115">
        <f>0</f>
        <v>0</v>
      </c>
      <c r="K36" s="32"/>
      <c r="L36" s="104"/>
      <c r="S36" s="32"/>
      <c r="T36" s="32"/>
      <c r="U36" s="32"/>
      <c r="V36" s="32"/>
      <c r="W36" s="32"/>
      <c r="X36" s="32"/>
      <c r="Y36" s="32"/>
      <c r="Z36" s="32"/>
      <c r="AA36" s="32"/>
      <c r="AB36" s="32"/>
      <c r="AC36" s="32"/>
      <c r="AD36" s="32"/>
      <c r="AE36" s="32"/>
    </row>
    <row r="37" spans="1:31" s="2" customFormat="1" ht="14.45" customHeight="1" hidden="1">
      <c r="A37" s="32"/>
      <c r="B37" s="37"/>
      <c r="C37" s="32"/>
      <c r="D37" s="32"/>
      <c r="E37" s="103" t="s">
        <v>44</v>
      </c>
      <c r="F37" s="115">
        <f>ROUND((SUM(BI94:BI152)),2)</f>
        <v>0</v>
      </c>
      <c r="G37" s="32"/>
      <c r="H37" s="32"/>
      <c r="I37" s="116">
        <v>0</v>
      </c>
      <c r="J37" s="115">
        <f>0</f>
        <v>0</v>
      </c>
      <c r="K37" s="32"/>
      <c r="L37" s="104"/>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104"/>
      <c r="S38" s="32"/>
      <c r="T38" s="32"/>
      <c r="U38" s="32"/>
      <c r="V38" s="32"/>
      <c r="W38" s="32"/>
      <c r="X38" s="32"/>
      <c r="Y38" s="32"/>
      <c r="Z38" s="32"/>
      <c r="AA38" s="32"/>
      <c r="AB38" s="32"/>
      <c r="AC38" s="32"/>
      <c r="AD38" s="32"/>
      <c r="AE38" s="32"/>
    </row>
    <row r="39" spans="1:31" s="2" customFormat="1" ht="25.35" customHeight="1">
      <c r="A39" s="32"/>
      <c r="B39" s="37"/>
      <c r="C39" s="117"/>
      <c r="D39" s="118" t="s">
        <v>45</v>
      </c>
      <c r="E39" s="119"/>
      <c r="F39" s="119"/>
      <c r="G39" s="120" t="s">
        <v>46</v>
      </c>
      <c r="H39" s="121" t="s">
        <v>47</v>
      </c>
      <c r="I39" s="119"/>
      <c r="J39" s="122">
        <f>SUM(J30:J37)</f>
        <v>0</v>
      </c>
      <c r="K39" s="123"/>
      <c r="L39" s="104"/>
      <c r="S39" s="32"/>
      <c r="T39" s="32"/>
      <c r="U39" s="32"/>
      <c r="V39" s="32"/>
      <c r="W39" s="32"/>
      <c r="X39" s="32"/>
      <c r="Y39" s="32"/>
      <c r="Z39" s="32"/>
      <c r="AA39" s="32"/>
      <c r="AB39" s="32"/>
      <c r="AC39" s="32"/>
      <c r="AD39" s="32"/>
      <c r="AE39" s="32"/>
    </row>
    <row r="40" spans="1:31" s="2" customFormat="1" ht="14.45" customHeight="1">
      <c r="A40" s="32"/>
      <c r="B40" s="124"/>
      <c r="C40" s="125"/>
      <c r="D40" s="125"/>
      <c r="E40" s="125"/>
      <c r="F40" s="125"/>
      <c r="G40" s="125"/>
      <c r="H40" s="125"/>
      <c r="I40" s="125"/>
      <c r="J40" s="125"/>
      <c r="K40" s="125"/>
      <c r="L40" s="104"/>
      <c r="S40" s="32"/>
      <c r="T40" s="32"/>
      <c r="U40" s="32"/>
      <c r="V40" s="32"/>
      <c r="W40" s="32"/>
      <c r="X40" s="32"/>
      <c r="Y40" s="32"/>
      <c r="Z40" s="32"/>
      <c r="AA40" s="32"/>
      <c r="AB40" s="32"/>
      <c r="AC40" s="32"/>
      <c r="AD40" s="32"/>
      <c r="AE40" s="32"/>
    </row>
    <row r="44" spans="1:31" s="2" customFormat="1" ht="6.95" customHeight="1">
      <c r="A44" s="32"/>
      <c r="B44" s="126"/>
      <c r="C44" s="127"/>
      <c r="D44" s="127"/>
      <c r="E44" s="127"/>
      <c r="F44" s="127"/>
      <c r="G44" s="127"/>
      <c r="H44" s="127"/>
      <c r="I44" s="127"/>
      <c r="J44" s="127"/>
      <c r="K44" s="127"/>
      <c r="L44" s="104"/>
      <c r="S44" s="32"/>
      <c r="T44" s="32"/>
      <c r="U44" s="32"/>
      <c r="V44" s="32"/>
      <c r="W44" s="32"/>
      <c r="X44" s="32"/>
      <c r="Y44" s="32"/>
      <c r="Z44" s="32"/>
      <c r="AA44" s="32"/>
      <c r="AB44" s="32"/>
      <c r="AC44" s="32"/>
      <c r="AD44" s="32"/>
      <c r="AE44" s="32"/>
    </row>
    <row r="45" spans="1:31" s="2" customFormat="1" ht="24.95" customHeight="1">
      <c r="A45" s="32"/>
      <c r="B45" s="33"/>
      <c r="C45" s="21" t="s">
        <v>95</v>
      </c>
      <c r="D45" s="34"/>
      <c r="E45" s="34"/>
      <c r="F45" s="34"/>
      <c r="G45" s="34"/>
      <c r="H45" s="34"/>
      <c r="I45" s="34"/>
      <c r="J45" s="34"/>
      <c r="K45" s="34"/>
      <c r="L45" s="104"/>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04"/>
      <c r="S46" s="32"/>
      <c r="T46" s="32"/>
      <c r="U46" s="32"/>
      <c r="V46" s="32"/>
      <c r="W46" s="32"/>
      <c r="X46" s="32"/>
      <c r="Y46" s="32"/>
      <c r="Z46" s="32"/>
      <c r="AA46" s="32"/>
      <c r="AB46" s="32"/>
      <c r="AC46" s="32"/>
      <c r="AD46" s="32"/>
      <c r="AE46" s="32"/>
    </row>
    <row r="47" spans="1:31" s="2" customFormat="1" ht="12" customHeight="1">
      <c r="A47" s="32"/>
      <c r="B47" s="33"/>
      <c r="C47" s="27" t="s">
        <v>16</v>
      </c>
      <c r="D47" s="34"/>
      <c r="E47" s="34"/>
      <c r="F47" s="34"/>
      <c r="G47" s="34"/>
      <c r="H47" s="34"/>
      <c r="I47" s="34"/>
      <c r="J47" s="34"/>
      <c r="K47" s="34"/>
      <c r="L47" s="104"/>
      <c r="S47" s="32"/>
      <c r="T47" s="32"/>
      <c r="U47" s="32"/>
      <c r="V47" s="32"/>
      <c r="W47" s="32"/>
      <c r="X47" s="32"/>
      <c r="Y47" s="32"/>
      <c r="Z47" s="32"/>
      <c r="AA47" s="32"/>
      <c r="AB47" s="32"/>
      <c r="AC47" s="32"/>
      <c r="AD47" s="32"/>
      <c r="AE47" s="32"/>
    </row>
    <row r="48" spans="1:31" s="2" customFormat="1" ht="16.5" customHeight="1">
      <c r="A48" s="32"/>
      <c r="B48" s="33"/>
      <c r="C48" s="34"/>
      <c r="D48" s="34"/>
      <c r="E48" s="387" t="str">
        <f>E7</f>
        <v>Rekonstrukce kuchyně ZŠ Chomutov, Zahradní 5265</v>
      </c>
      <c r="F48" s="388"/>
      <c r="G48" s="388"/>
      <c r="H48" s="388"/>
      <c r="I48" s="34"/>
      <c r="J48" s="34"/>
      <c r="K48" s="34"/>
      <c r="L48" s="104"/>
      <c r="S48" s="32"/>
      <c r="T48" s="32"/>
      <c r="U48" s="32"/>
      <c r="V48" s="32"/>
      <c r="W48" s="32"/>
      <c r="X48" s="32"/>
      <c r="Y48" s="32"/>
      <c r="Z48" s="32"/>
      <c r="AA48" s="32"/>
      <c r="AB48" s="32"/>
      <c r="AC48" s="32"/>
      <c r="AD48" s="32"/>
      <c r="AE48" s="32"/>
    </row>
    <row r="49" spans="1:31" s="2" customFormat="1" ht="12" customHeight="1">
      <c r="A49" s="32"/>
      <c r="B49" s="33"/>
      <c r="C49" s="27" t="s">
        <v>93</v>
      </c>
      <c r="D49" s="34"/>
      <c r="E49" s="34"/>
      <c r="F49" s="34"/>
      <c r="G49" s="34"/>
      <c r="H49" s="34"/>
      <c r="I49" s="34"/>
      <c r="J49" s="34"/>
      <c r="K49" s="34"/>
      <c r="L49" s="104"/>
      <c r="S49" s="32"/>
      <c r="T49" s="32"/>
      <c r="U49" s="32"/>
      <c r="V49" s="32"/>
      <c r="W49" s="32"/>
      <c r="X49" s="32"/>
      <c r="Y49" s="32"/>
      <c r="Z49" s="32"/>
      <c r="AA49" s="32"/>
      <c r="AB49" s="32"/>
      <c r="AC49" s="32"/>
      <c r="AD49" s="32"/>
      <c r="AE49" s="32"/>
    </row>
    <row r="50" spans="1:31" s="2" customFormat="1" ht="16.5" customHeight="1">
      <c r="A50" s="32"/>
      <c r="B50" s="33"/>
      <c r="C50" s="34"/>
      <c r="D50" s="34"/>
      <c r="E50" s="366" t="str">
        <f>E9</f>
        <v>SO 04 - ZTI</v>
      </c>
      <c r="F50" s="386"/>
      <c r="G50" s="386"/>
      <c r="H50" s="386"/>
      <c r="I50" s="34"/>
      <c r="J50" s="34"/>
      <c r="K50" s="34"/>
      <c r="L50" s="104"/>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04"/>
      <c r="S51" s="32"/>
      <c r="T51" s="32"/>
      <c r="U51" s="32"/>
      <c r="V51" s="32"/>
      <c r="W51" s="32"/>
      <c r="X51" s="32"/>
      <c r="Y51" s="32"/>
      <c r="Z51" s="32"/>
      <c r="AA51" s="32"/>
      <c r="AB51" s="32"/>
      <c r="AC51" s="32"/>
      <c r="AD51" s="32"/>
      <c r="AE51" s="32"/>
    </row>
    <row r="52" spans="1:31" s="2" customFormat="1" ht="12" customHeight="1">
      <c r="A52" s="32"/>
      <c r="B52" s="33"/>
      <c r="C52" s="27" t="s">
        <v>21</v>
      </c>
      <c r="D52" s="34"/>
      <c r="E52" s="34"/>
      <c r="F52" s="25" t="str">
        <f>F12</f>
        <v xml:space="preserve"> </v>
      </c>
      <c r="G52" s="34"/>
      <c r="H52" s="34"/>
      <c r="I52" s="27" t="s">
        <v>23</v>
      </c>
      <c r="J52" s="57" t="str">
        <f>IF(J12="","",J12)</f>
        <v>22. 4. 2022</v>
      </c>
      <c r="K52" s="34"/>
      <c r="L52" s="104"/>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04"/>
      <c r="S53" s="32"/>
      <c r="T53" s="32"/>
      <c r="U53" s="32"/>
      <c r="V53" s="32"/>
      <c r="W53" s="32"/>
      <c r="X53" s="32"/>
      <c r="Y53" s="32"/>
      <c r="Z53" s="32"/>
      <c r="AA53" s="32"/>
      <c r="AB53" s="32"/>
      <c r="AC53" s="32"/>
      <c r="AD53" s="32"/>
      <c r="AE53" s="32"/>
    </row>
    <row r="54" spans="1:31" s="2" customFormat="1" ht="15.2" customHeight="1">
      <c r="A54" s="32"/>
      <c r="B54" s="33"/>
      <c r="C54" s="27" t="s">
        <v>25</v>
      </c>
      <c r="D54" s="34"/>
      <c r="E54" s="34"/>
      <c r="F54" s="25" t="str">
        <f>E15</f>
        <v xml:space="preserve"> </v>
      </c>
      <c r="G54" s="34"/>
      <c r="H54" s="34"/>
      <c r="I54" s="27" t="s">
        <v>30</v>
      </c>
      <c r="J54" s="30" t="str">
        <f>E21</f>
        <v xml:space="preserve"> </v>
      </c>
      <c r="K54" s="34"/>
      <c r="L54" s="104"/>
      <c r="S54" s="32"/>
      <c r="T54" s="32"/>
      <c r="U54" s="32"/>
      <c r="V54" s="32"/>
      <c r="W54" s="32"/>
      <c r="X54" s="32"/>
      <c r="Y54" s="32"/>
      <c r="Z54" s="32"/>
      <c r="AA54" s="32"/>
      <c r="AB54" s="32"/>
      <c r="AC54" s="32"/>
      <c r="AD54" s="32"/>
      <c r="AE54" s="32"/>
    </row>
    <row r="55" spans="1:31" s="2" customFormat="1" ht="15.2" customHeight="1">
      <c r="A55" s="32"/>
      <c r="B55" s="33"/>
      <c r="C55" s="27" t="s">
        <v>28</v>
      </c>
      <c r="D55" s="34"/>
      <c r="E55" s="34"/>
      <c r="F55" s="25" t="str">
        <f>IF(E18="","",E18)</f>
        <v>Vyplň údaj</v>
      </c>
      <c r="G55" s="34"/>
      <c r="H55" s="34"/>
      <c r="I55" s="27" t="s">
        <v>32</v>
      </c>
      <c r="J55" s="30" t="str">
        <f>E24</f>
        <v xml:space="preserve"> </v>
      </c>
      <c r="K55" s="34"/>
      <c r="L55" s="104"/>
      <c r="S55" s="32"/>
      <c r="T55" s="32"/>
      <c r="U55" s="32"/>
      <c r="V55" s="32"/>
      <c r="W55" s="32"/>
      <c r="X55" s="32"/>
      <c r="Y55" s="32"/>
      <c r="Z55" s="32"/>
      <c r="AA55" s="32"/>
      <c r="AB55" s="32"/>
      <c r="AC55" s="32"/>
      <c r="AD55" s="32"/>
      <c r="AE55" s="32"/>
    </row>
    <row r="56" spans="1:31" s="2" customFormat="1" ht="10.35" customHeight="1">
      <c r="A56" s="32"/>
      <c r="B56" s="33"/>
      <c r="C56" s="34"/>
      <c r="D56" s="34"/>
      <c r="E56" s="34"/>
      <c r="F56" s="34"/>
      <c r="G56" s="34"/>
      <c r="H56" s="34"/>
      <c r="I56" s="34"/>
      <c r="J56" s="34"/>
      <c r="K56" s="34"/>
      <c r="L56" s="104"/>
      <c r="S56" s="32"/>
      <c r="T56" s="32"/>
      <c r="U56" s="32"/>
      <c r="V56" s="32"/>
      <c r="W56" s="32"/>
      <c r="X56" s="32"/>
      <c r="Y56" s="32"/>
      <c r="Z56" s="32"/>
      <c r="AA56" s="32"/>
      <c r="AB56" s="32"/>
      <c r="AC56" s="32"/>
      <c r="AD56" s="32"/>
      <c r="AE56" s="32"/>
    </row>
    <row r="57" spans="1:31" s="2" customFormat="1" ht="29.25" customHeight="1">
      <c r="A57" s="32"/>
      <c r="B57" s="33"/>
      <c r="C57" s="128" t="s">
        <v>96</v>
      </c>
      <c r="D57" s="129"/>
      <c r="E57" s="129"/>
      <c r="F57" s="129"/>
      <c r="G57" s="129"/>
      <c r="H57" s="129"/>
      <c r="I57" s="129"/>
      <c r="J57" s="130" t="s">
        <v>97</v>
      </c>
      <c r="K57" s="129"/>
      <c r="L57" s="104"/>
      <c r="S57" s="32"/>
      <c r="T57" s="32"/>
      <c r="U57" s="32"/>
      <c r="V57" s="32"/>
      <c r="W57" s="32"/>
      <c r="X57" s="32"/>
      <c r="Y57" s="32"/>
      <c r="Z57" s="32"/>
      <c r="AA57" s="32"/>
      <c r="AB57" s="32"/>
      <c r="AC57" s="32"/>
      <c r="AD57" s="32"/>
      <c r="AE57" s="32"/>
    </row>
    <row r="58" spans="1:31" s="2" customFormat="1" ht="10.35" customHeight="1">
      <c r="A58" s="32"/>
      <c r="B58" s="33"/>
      <c r="C58" s="34"/>
      <c r="D58" s="34"/>
      <c r="E58" s="34"/>
      <c r="F58" s="34"/>
      <c r="G58" s="34"/>
      <c r="H58" s="34"/>
      <c r="I58" s="34"/>
      <c r="J58" s="34"/>
      <c r="K58" s="34"/>
      <c r="L58" s="104"/>
      <c r="S58" s="32"/>
      <c r="T58" s="32"/>
      <c r="U58" s="32"/>
      <c r="V58" s="32"/>
      <c r="W58" s="32"/>
      <c r="X58" s="32"/>
      <c r="Y58" s="32"/>
      <c r="Z58" s="32"/>
      <c r="AA58" s="32"/>
      <c r="AB58" s="32"/>
      <c r="AC58" s="32"/>
      <c r="AD58" s="32"/>
      <c r="AE58" s="32"/>
    </row>
    <row r="59" spans="1:47" s="2" customFormat="1" ht="22.9" customHeight="1">
      <c r="A59" s="32"/>
      <c r="B59" s="33"/>
      <c r="C59" s="131" t="s">
        <v>67</v>
      </c>
      <c r="D59" s="34"/>
      <c r="E59" s="34"/>
      <c r="F59" s="34"/>
      <c r="G59" s="34"/>
      <c r="H59" s="34"/>
      <c r="I59" s="34"/>
      <c r="J59" s="75">
        <f>J94</f>
        <v>0</v>
      </c>
      <c r="K59" s="34"/>
      <c r="L59" s="104"/>
      <c r="S59" s="32"/>
      <c r="T59" s="32"/>
      <c r="U59" s="32"/>
      <c r="V59" s="32"/>
      <c r="W59" s="32"/>
      <c r="X59" s="32"/>
      <c r="Y59" s="32"/>
      <c r="Z59" s="32"/>
      <c r="AA59" s="32"/>
      <c r="AB59" s="32"/>
      <c r="AC59" s="32"/>
      <c r="AD59" s="32"/>
      <c r="AE59" s="32"/>
      <c r="AU59" s="15" t="s">
        <v>98</v>
      </c>
    </row>
    <row r="60" spans="2:12" s="9" customFormat="1" ht="24.95" customHeight="1">
      <c r="B60" s="132"/>
      <c r="C60" s="133"/>
      <c r="D60" s="134" t="s">
        <v>99</v>
      </c>
      <c r="E60" s="135"/>
      <c r="F60" s="135"/>
      <c r="G60" s="135"/>
      <c r="H60" s="135"/>
      <c r="I60" s="135"/>
      <c r="J60" s="136">
        <f>J95</f>
        <v>0</v>
      </c>
      <c r="K60" s="133"/>
      <c r="L60" s="137"/>
    </row>
    <row r="61" spans="2:12" s="10" customFormat="1" ht="19.9" customHeight="1">
      <c r="B61" s="138"/>
      <c r="C61" s="139"/>
      <c r="D61" s="140" t="s">
        <v>103</v>
      </c>
      <c r="E61" s="141"/>
      <c r="F61" s="141"/>
      <c r="G61" s="141"/>
      <c r="H61" s="141"/>
      <c r="I61" s="141"/>
      <c r="J61" s="142">
        <f>J96</f>
        <v>0</v>
      </c>
      <c r="K61" s="139"/>
      <c r="L61" s="143"/>
    </row>
    <row r="62" spans="2:12" s="10" customFormat="1" ht="19.9" customHeight="1">
      <c r="B62" s="138"/>
      <c r="C62" s="139"/>
      <c r="D62" s="140" t="s">
        <v>104</v>
      </c>
      <c r="E62" s="141"/>
      <c r="F62" s="141"/>
      <c r="G62" s="141"/>
      <c r="H62" s="141"/>
      <c r="I62" s="141"/>
      <c r="J62" s="142">
        <f>J100</f>
        <v>0</v>
      </c>
      <c r="K62" s="139"/>
      <c r="L62" s="143"/>
    </row>
    <row r="63" spans="2:12" s="10" customFormat="1" ht="19.9" customHeight="1">
      <c r="B63" s="138"/>
      <c r="C63" s="139"/>
      <c r="D63" s="140" t="s">
        <v>105</v>
      </c>
      <c r="E63" s="141"/>
      <c r="F63" s="141"/>
      <c r="G63" s="141"/>
      <c r="H63" s="141"/>
      <c r="I63" s="141"/>
      <c r="J63" s="142">
        <f>J106</f>
        <v>0</v>
      </c>
      <c r="K63" s="139"/>
      <c r="L63" s="143"/>
    </row>
    <row r="64" spans="2:12" s="9" customFormat="1" ht="24.95" customHeight="1">
      <c r="B64" s="132"/>
      <c r="C64" s="133"/>
      <c r="D64" s="134" t="s">
        <v>106</v>
      </c>
      <c r="E64" s="135"/>
      <c r="F64" s="135"/>
      <c r="G64" s="135"/>
      <c r="H64" s="135"/>
      <c r="I64" s="135"/>
      <c r="J64" s="136">
        <f>J108</f>
        <v>0</v>
      </c>
      <c r="K64" s="133"/>
      <c r="L64" s="137"/>
    </row>
    <row r="65" spans="2:12" s="10" customFormat="1" ht="19.9" customHeight="1">
      <c r="B65" s="138"/>
      <c r="C65" s="139"/>
      <c r="D65" s="140" t="s">
        <v>824</v>
      </c>
      <c r="E65" s="141"/>
      <c r="F65" s="141"/>
      <c r="G65" s="141"/>
      <c r="H65" s="141"/>
      <c r="I65" s="141"/>
      <c r="J65" s="142">
        <f>J109</f>
        <v>0</v>
      </c>
      <c r="K65" s="139"/>
      <c r="L65" s="143"/>
    </row>
    <row r="66" spans="2:12" s="10" customFormat="1" ht="19.9" customHeight="1">
      <c r="B66" s="138"/>
      <c r="C66" s="139"/>
      <c r="D66" s="140" t="s">
        <v>825</v>
      </c>
      <c r="E66" s="141"/>
      <c r="F66" s="141"/>
      <c r="G66" s="141"/>
      <c r="H66" s="141"/>
      <c r="I66" s="141"/>
      <c r="J66" s="142">
        <f>J121</f>
        <v>0</v>
      </c>
      <c r="K66" s="139"/>
      <c r="L66" s="143"/>
    </row>
    <row r="67" spans="2:12" s="9" customFormat="1" ht="24.95" customHeight="1">
      <c r="B67" s="132"/>
      <c r="C67" s="133"/>
      <c r="D67" s="134" t="s">
        <v>119</v>
      </c>
      <c r="E67" s="135"/>
      <c r="F67" s="135"/>
      <c r="G67" s="135"/>
      <c r="H67" s="135"/>
      <c r="I67" s="135"/>
      <c r="J67" s="136">
        <f>J132</f>
        <v>0</v>
      </c>
      <c r="K67" s="133"/>
      <c r="L67" s="137"/>
    </row>
    <row r="68" spans="2:12" s="9" customFormat="1" ht="24.95" customHeight="1">
      <c r="B68" s="132"/>
      <c r="C68" s="133"/>
      <c r="D68" s="134" t="s">
        <v>120</v>
      </c>
      <c r="E68" s="135"/>
      <c r="F68" s="135"/>
      <c r="G68" s="135"/>
      <c r="H68" s="135"/>
      <c r="I68" s="135"/>
      <c r="J68" s="136">
        <f>J136</f>
        <v>0</v>
      </c>
      <c r="K68" s="133"/>
      <c r="L68" s="137"/>
    </row>
    <row r="69" spans="2:12" s="10" customFormat="1" ht="19.9" customHeight="1">
      <c r="B69" s="138"/>
      <c r="C69" s="139"/>
      <c r="D69" s="140" t="s">
        <v>680</v>
      </c>
      <c r="E69" s="141"/>
      <c r="F69" s="141"/>
      <c r="G69" s="141"/>
      <c r="H69" s="141"/>
      <c r="I69" s="141"/>
      <c r="J69" s="142">
        <f>J137</f>
        <v>0</v>
      </c>
      <c r="K69" s="139"/>
      <c r="L69" s="143"/>
    </row>
    <row r="70" spans="2:12" s="10" customFormat="1" ht="19.9" customHeight="1">
      <c r="B70" s="138"/>
      <c r="C70" s="139"/>
      <c r="D70" s="140" t="s">
        <v>121</v>
      </c>
      <c r="E70" s="141"/>
      <c r="F70" s="141"/>
      <c r="G70" s="141"/>
      <c r="H70" s="141"/>
      <c r="I70" s="141"/>
      <c r="J70" s="142">
        <f>J141</f>
        <v>0</v>
      </c>
      <c r="K70" s="139"/>
      <c r="L70" s="143"/>
    </row>
    <row r="71" spans="2:12" s="10" customFormat="1" ht="19.9" customHeight="1">
      <c r="B71" s="138"/>
      <c r="C71" s="139"/>
      <c r="D71" s="140" t="s">
        <v>122</v>
      </c>
      <c r="E71" s="141"/>
      <c r="F71" s="141"/>
      <c r="G71" s="141"/>
      <c r="H71" s="141"/>
      <c r="I71" s="141"/>
      <c r="J71" s="142">
        <f>J143</f>
        <v>0</v>
      </c>
      <c r="K71" s="139"/>
      <c r="L71" s="143"/>
    </row>
    <row r="72" spans="2:12" s="10" customFormat="1" ht="19.9" customHeight="1">
      <c r="B72" s="138"/>
      <c r="C72" s="139"/>
      <c r="D72" s="140" t="s">
        <v>123</v>
      </c>
      <c r="E72" s="141"/>
      <c r="F72" s="141"/>
      <c r="G72" s="141"/>
      <c r="H72" s="141"/>
      <c r="I72" s="141"/>
      <c r="J72" s="142">
        <f>J146</f>
        <v>0</v>
      </c>
      <c r="K72" s="139"/>
      <c r="L72" s="143"/>
    </row>
    <row r="73" spans="2:12" s="10" customFormat="1" ht="19.9" customHeight="1">
      <c r="B73" s="138"/>
      <c r="C73" s="139"/>
      <c r="D73" s="140" t="s">
        <v>124</v>
      </c>
      <c r="E73" s="141"/>
      <c r="F73" s="141"/>
      <c r="G73" s="141"/>
      <c r="H73" s="141"/>
      <c r="I73" s="141"/>
      <c r="J73" s="142">
        <f>J148</f>
        <v>0</v>
      </c>
      <c r="K73" s="139"/>
      <c r="L73" s="143"/>
    </row>
    <row r="74" spans="2:12" s="10" customFormat="1" ht="19.9" customHeight="1">
      <c r="B74" s="138"/>
      <c r="C74" s="139"/>
      <c r="D74" s="140" t="s">
        <v>125</v>
      </c>
      <c r="E74" s="141"/>
      <c r="F74" s="141"/>
      <c r="G74" s="141"/>
      <c r="H74" s="141"/>
      <c r="I74" s="141"/>
      <c r="J74" s="142">
        <f>J151</f>
        <v>0</v>
      </c>
      <c r="K74" s="139"/>
      <c r="L74" s="143"/>
    </row>
    <row r="75" spans="1:31" s="2" customFormat="1" ht="21.75" customHeight="1">
      <c r="A75" s="32"/>
      <c r="B75" s="33"/>
      <c r="C75" s="34"/>
      <c r="D75" s="34"/>
      <c r="E75" s="34"/>
      <c r="F75" s="34"/>
      <c r="G75" s="34"/>
      <c r="H75" s="34"/>
      <c r="I75" s="34"/>
      <c r="J75" s="34"/>
      <c r="K75" s="34"/>
      <c r="L75" s="104"/>
      <c r="S75" s="32"/>
      <c r="T75" s="32"/>
      <c r="U75" s="32"/>
      <c r="V75" s="32"/>
      <c r="W75" s="32"/>
      <c r="X75" s="32"/>
      <c r="Y75" s="32"/>
      <c r="Z75" s="32"/>
      <c r="AA75" s="32"/>
      <c r="AB75" s="32"/>
      <c r="AC75" s="32"/>
      <c r="AD75" s="32"/>
      <c r="AE75" s="32"/>
    </row>
    <row r="76" spans="1:31" s="2" customFormat="1" ht="6.95" customHeight="1">
      <c r="A76" s="32"/>
      <c r="B76" s="45"/>
      <c r="C76" s="46"/>
      <c r="D76" s="46"/>
      <c r="E76" s="46"/>
      <c r="F76" s="46"/>
      <c r="G76" s="46"/>
      <c r="H76" s="46"/>
      <c r="I76" s="46"/>
      <c r="J76" s="46"/>
      <c r="K76" s="46"/>
      <c r="L76" s="104"/>
      <c r="S76" s="32"/>
      <c r="T76" s="32"/>
      <c r="U76" s="32"/>
      <c r="V76" s="32"/>
      <c r="W76" s="32"/>
      <c r="X76" s="32"/>
      <c r="Y76" s="32"/>
      <c r="Z76" s="32"/>
      <c r="AA76" s="32"/>
      <c r="AB76" s="32"/>
      <c r="AC76" s="32"/>
      <c r="AD76" s="32"/>
      <c r="AE76" s="32"/>
    </row>
    <row r="80" spans="1:31" s="2" customFormat="1" ht="6.95" customHeight="1">
      <c r="A80" s="32"/>
      <c r="B80" s="47"/>
      <c r="C80" s="48"/>
      <c r="D80" s="48"/>
      <c r="E80" s="48"/>
      <c r="F80" s="48"/>
      <c r="G80" s="48"/>
      <c r="H80" s="48"/>
      <c r="I80" s="48"/>
      <c r="J80" s="48"/>
      <c r="K80" s="48"/>
      <c r="L80" s="104"/>
      <c r="S80" s="32"/>
      <c r="T80" s="32"/>
      <c r="U80" s="32"/>
      <c r="V80" s="32"/>
      <c r="W80" s="32"/>
      <c r="X80" s="32"/>
      <c r="Y80" s="32"/>
      <c r="Z80" s="32"/>
      <c r="AA80" s="32"/>
      <c r="AB80" s="32"/>
      <c r="AC80" s="32"/>
      <c r="AD80" s="32"/>
      <c r="AE80" s="32"/>
    </row>
    <row r="81" spans="1:31" s="2" customFormat="1" ht="24.95" customHeight="1">
      <c r="A81" s="32"/>
      <c r="B81" s="33"/>
      <c r="C81" s="21" t="s">
        <v>126</v>
      </c>
      <c r="D81" s="34"/>
      <c r="E81" s="34"/>
      <c r="F81" s="34"/>
      <c r="G81" s="34"/>
      <c r="H81" s="34"/>
      <c r="I81" s="34"/>
      <c r="J81" s="34"/>
      <c r="K81" s="34"/>
      <c r="L81" s="104"/>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04"/>
      <c r="S82" s="32"/>
      <c r="T82" s="32"/>
      <c r="U82" s="32"/>
      <c r="V82" s="32"/>
      <c r="W82" s="32"/>
      <c r="X82" s="32"/>
      <c r="Y82" s="32"/>
      <c r="Z82" s="32"/>
      <c r="AA82" s="32"/>
      <c r="AB82" s="32"/>
      <c r="AC82" s="32"/>
      <c r="AD82" s="32"/>
      <c r="AE82" s="32"/>
    </row>
    <row r="83" spans="1:31" s="2" customFormat="1" ht="12" customHeight="1">
      <c r="A83" s="32"/>
      <c r="B83" s="33"/>
      <c r="C83" s="27" t="s">
        <v>16</v>
      </c>
      <c r="D83" s="34"/>
      <c r="E83" s="34"/>
      <c r="F83" s="34"/>
      <c r="G83" s="34"/>
      <c r="H83" s="34"/>
      <c r="I83" s="34"/>
      <c r="J83" s="34"/>
      <c r="K83" s="34"/>
      <c r="L83" s="104"/>
      <c r="S83" s="32"/>
      <c r="T83" s="32"/>
      <c r="U83" s="32"/>
      <c r="V83" s="32"/>
      <c r="W83" s="32"/>
      <c r="X83" s="32"/>
      <c r="Y83" s="32"/>
      <c r="Z83" s="32"/>
      <c r="AA83" s="32"/>
      <c r="AB83" s="32"/>
      <c r="AC83" s="32"/>
      <c r="AD83" s="32"/>
      <c r="AE83" s="32"/>
    </row>
    <row r="84" spans="1:31" s="2" customFormat="1" ht="16.5" customHeight="1">
      <c r="A84" s="32"/>
      <c r="B84" s="33"/>
      <c r="C84" s="34"/>
      <c r="D84" s="34"/>
      <c r="E84" s="387" t="str">
        <f>E7</f>
        <v>Rekonstrukce kuchyně ZŠ Chomutov, Zahradní 5265</v>
      </c>
      <c r="F84" s="388"/>
      <c r="G84" s="388"/>
      <c r="H84" s="388"/>
      <c r="I84" s="34"/>
      <c r="J84" s="34"/>
      <c r="K84" s="34"/>
      <c r="L84" s="104"/>
      <c r="S84" s="32"/>
      <c r="T84" s="32"/>
      <c r="U84" s="32"/>
      <c r="V84" s="32"/>
      <c r="W84" s="32"/>
      <c r="X84" s="32"/>
      <c r="Y84" s="32"/>
      <c r="Z84" s="32"/>
      <c r="AA84" s="32"/>
      <c r="AB84" s="32"/>
      <c r="AC84" s="32"/>
      <c r="AD84" s="32"/>
      <c r="AE84" s="32"/>
    </row>
    <row r="85" spans="1:31" s="2" customFormat="1" ht="12" customHeight="1">
      <c r="A85" s="32"/>
      <c r="B85" s="33"/>
      <c r="C85" s="27" t="s">
        <v>93</v>
      </c>
      <c r="D85" s="34"/>
      <c r="E85" s="34"/>
      <c r="F85" s="34"/>
      <c r="G85" s="34"/>
      <c r="H85" s="34"/>
      <c r="I85" s="34"/>
      <c r="J85" s="34"/>
      <c r="K85" s="34"/>
      <c r="L85" s="104"/>
      <c r="S85" s="32"/>
      <c r="T85" s="32"/>
      <c r="U85" s="32"/>
      <c r="V85" s="32"/>
      <c r="W85" s="32"/>
      <c r="X85" s="32"/>
      <c r="Y85" s="32"/>
      <c r="Z85" s="32"/>
      <c r="AA85" s="32"/>
      <c r="AB85" s="32"/>
      <c r="AC85" s="32"/>
      <c r="AD85" s="32"/>
      <c r="AE85" s="32"/>
    </row>
    <row r="86" spans="1:31" s="2" customFormat="1" ht="16.5" customHeight="1">
      <c r="A86" s="32"/>
      <c r="B86" s="33"/>
      <c r="C86" s="34"/>
      <c r="D86" s="34"/>
      <c r="E86" s="366" t="str">
        <f>E9</f>
        <v>SO 04 - ZTI</v>
      </c>
      <c r="F86" s="386"/>
      <c r="G86" s="386"/>
      <c r="H86" s="386"/>
      <c r="I86" s="34"/>
      <c r="J86" s="34"/>
      <c r="K86" s="34"/>
      <c r="L86" s="104"/>
      <c r="S86" s="32"/>
      <c r="T86" s="32"/>
      <c r="U86" s="32"/>
      <c r="V86" s="32"/>
      <c r="W86" s="32"/>
      <c r="X86" s="32"/>
      <c r="Y86" s="32"/>
      <c r="Z86" s="32"/>
      <c r="AA86" s="32"/>
      <c r="AB86" s="32"/>
      <c r="AC86" s="32"/>
      <c r="AD86" s="32"/>
      <c r="AE86" s="32"/>
    </row>
    <row r="87" spans="1:31" s="2" customFormat="1" ht="6.95" customHeight="1">
      <c r="A87" s="32"/>
      <c r="B87" s="33"/>
      <c r="C87" s="34"/>
      <c r="D87" s="34"/>
      <c r="E87" s="34"/>
      <c r="F87" s="34"/>
      <c r="G87" s="34"/>
      <c r="H87" s="34"/>
      <c r="I87" s="34"/>
      <c r="J87" s="34"/>
      <c r="K87" s="34"/>
      <c r="L87" s="104"/>
      <c r="S87" s="32"/>
      <c r="T87" s="32"/>
      <c r="U87" s="32"/>
      <c r="V87" s="32"/>
      <c r="W87" s="32"/>
      <c r="X87" s="32"/>
      <c r="Y87" s="32"/>
      <c r="Z87" s="32"/>
      <c r="AA87" s="32"/>
      <c r="AB87" s="32"/>
      <c r="AC87" s="32"/>
      <c r="AD87" s="32"/>
      <c r="AE87" s="32"/>
    </row>
    <row r="88" spans="1:31" s="2" customFormat="1" ht="12" customHeight="1">
      <c r="A88" s="32"/>
      <c r="B88" s="33"/>
      <c r="C88" s="27" t="s">
        <v>21</v>
      </c>
      <c r="D88" s="34"/>
      <c r="E88" s="34"/>
      <c r="F88" s="25" t="str">
        <f>F12</f>
        <v xml:space="preserve"> </v>
      </c>
      <c r="G88" s="34"/>
      <c r="H88" s="34"/>
      <c r="I88" s="27" t="s">
        <v>23</v>
      </c>
      <c r="J88" s="57" t="str">
        <f>IF(J12="","",J12)</f>
        <v>22. 4. 2022</v>
      </c>
      <c r="K88" s="34"/>
      <c r="L88" s="104"/>
      <c r="S88" s="32"/>
      <c r="T88" s="32"/>
      <c r="U88" s="32"/>
      <c r="V88" s="32"/>
      <c r="W88" s="32"/>
      <c r="X88" s="32"/>
      <c r="Y88" s="32"/>
      <c r="Z88" s="32"/>
      <c r="AA88" s="32"/>
      <c r="AB88" s="32"/>
      <c r="AC88" s="32"/>
      <c r="AD88" s="32"/>
      <c r="AE88" s="32"/>
    </row>
    <row r="89" spans="1:31" s="2" customFormat="1" ht="6.95" customHeight="1">
      <c r="A89" s="32"/>
      <c r="B89" s="33"/>
      <c r="C89" s="34"/>
      <c r="D89" s="34"/>
      <c r="E89" s="34"/>
      <c r="F89" s="34"/>
      <c r="G89" s="34"/>
      <c r="H89" s="34"/>
      <c r="I89" s="34"/>
      <c r="J89" s="34"/>
      <c r="K89" s="34"/>
      <c r="L89" s="104"/>
      <c r="S89" s="32"/>
      <c r="T89" s="32"/>
      <c r="U89" s="32"/>
      <c r="V89" s="32"/>
      <c r="W89" s="32"/>
      <c r="X89" s="32"/>
      <c r="Y89" s="32"/>
      <c r="Z89" s="32"/>
      <c r="AA89" s="32"/>
      <c r="AB89" s="32"/>
      <c r="AC89" s="32"/>
      <c r="AD89" s="32"/>
      <c r="AE89" s="32"/>
    </row>
    <row r="90" spans="1:31" s="2" customFormat="1" ht="15.2" customHeight="1">
      <c r="A90" s="32"/>
      <c r="B90" s="33"/>
      <c r="C90" s="27" t="s">
        <v>25</v>
      </c>
      <c r="D90" s="34"/>
      <c r="E90" s="34"/>
      <c r="F90" s="25" t="str">
        <f>E15</f>
        <v xml:space="preserve"> </v>
      </c>
      <c r="G90" s="34"/>
      <c r="H90" s="34"/>
      <c r="I90" s="27" t="s">
        <v>30</v>
      </c>
      <c r="J90" s="30" t="str">
        <f>E21</f>
        <v xml:space="preserve"> </v>
      </c>
      <c r="K90" s="34"/>
      <c r="L90" s="104"/>
      <c r="S90" s="32"/>
      <c r="T90" s="32"/>
      <c r="U90" s="32"/>
      <c r="V90" s="32"/>
      <c r="W90" s="32"/>
      <c r="X90" s="32"/>
      <c r="Y90" s="32"/>
      <c r="Z90" s="32"/>
      <c r="AA90" s="32"/>
      <c r="AB90" s="32"/>
      <c r="AC90" s="32"/>
      <c r="AD90" s="32"/>
      <c r="AE90" s="32"/>
    </row>
    <row r="91" spans="1:31" s="2" customFormat="1" ht="15.2" customHeight="1">
      <c r="A91" s="32"/>
      <c r="B91" s="33"/>
      <c r="C91" s="27" t="s">
        <v>28</v>
      </c>
      <c r="D91" s="34"/>
      <c r="E91" s="34"/>
      <c r="F91" s="25" t="str">
        <f>IF(E18="","",E18)</f>
        <v>Vyplň údaj</v>
      </c>
      <c r="G91" s="34"/>
      <c r="H91" s="34"/>
      <c r="I91" s="27" t="s">
        <v>32</v>
      </c>
      <c r="J91" s="30" t="str">
        <f>E24</f>
        <v xml:space="preserve"> </v>
      </c>
      <c r="K91" s="34"/>
      <c r="L91" s="104"/>
      <c r="S91" s="32"/>
      <c r="T91" s="32"/>
      <c r="U91" s="32"/>
      <c r="V91" s="32"/>
      <c r="W91" s="32"/>
      <c r="X91" s="32"/>
      <c r="Y91" s="32"/>
      <c r="Z91" s="32"/>
      <c r="AA91" s="32"/>
      <c r="AB91" s="32"/>
      <c r="AC91" s="32"/>
      <c r="AD91" s="32"/>
      <c r="AE91" s="32"/>
    </row>
    <row r="92" spans="1:31" s="2" customFormat="1" ht="10.35" customHeight="1">
      <c r="A92" s="32"/>
      <c r="B92" s="33"/>
      <c r="C92" s="34"/>
      <c r="D92" s="34"/>
      <c r="E92" s="34"/>
      <c r="F92" s="34"/>
      <c r="G92" s="34"/>
      <c r="H92" s="34"/>
      <c r="I92" s="34"/>
      <c r="J92" s="34"/>
      <c r="K92" s="34"/>
      <c r="L92" s="104"/>
      <c r="S92" s="32"/>
      <c r="T92" s="32"/>
      <c r="U92" s="32"/>
      <c r="V92" s="32"/>
      <c r="W92" s="32"/>
      <c r="X92" s="32"/>
      <c r="Y92" s="32"/>
      <c r="Z92" s="32"/>
      <c r="AA92" s="32"/>
      <c r="AB92" s="32"/>
      <c r="AC92" s="32"/>
      <c r="AD92" s="32"/>
      <c r="AE92" s="32"/>
    </row>
    <row r="93" spans="1:31" s="11" customFormat="1" ht="29.25" customHeight="1">
      <c r="A93" s="144"/>
      <c r="B93" s="145"/>
      <c r="C93" s="146" t="s">
        <v>127</v>
      </c>
      <c r="D93" s="147" t="s">
        <v>54</v>
      </c>
      <c r="E93" s="147" t="s">
        <v>50</v>
      </c>
      <c r="F93" s="147" t="s">
        <v>51</v>
      </c>
      <c r="G93" s="147" t="s">
        <v>128</v>
      </c>
      <c r="H93" s="147" t="s">
        <v>129</v>
      </c>
      <c r="I93" s="147" t="s">
        <v>130</v>
      </c>
      <c r="J93" s="147" t="s">
        <v>97</v>
      </c>
      <c r="K93" s="148" t="s">
        <v>131</v>
      </c>
      <c r="L93" s="149"/>
      <c r="M93" s="66" t="s">
        <v>19</v>
      </c>
      <c r="N93" s="67" t="s">
        <v>39</v>
      </c>
      <c r="O93" s="67" t="s">
        <v>132</v>
      </c>
      <c r="P93" s="67" t="s">
        <v>133</v>
      </c>
      <c r="Q93" s="67" t="s">
        <v>134</v>
      </c>
      <c r="R93" s="67" t="s">
        <v>135</v>
      </c>
      <c r="S93" s="67" t="s">
        <v>136</v>
      </c>
      <c r="T93" s="68" t="s">
        <v>137</v>
      </c>
      <c r="U93" s="144"/>
      <c r="V93" s="144"/>
      <c r="W93" s="144"/>
      <c r="X93" s="144"/>
      <c r="Y93" s="144"/>
      <c r="Z93" s="144"/>
      <c r="AA93" s="144"/>
      <c r="AB93" s="144"/>
      <c r="AC93" s="144"/>
      <c r="AD93" s="144"/>
      <c r="AE93" s="144"/>
    </row>
    <row r="94" spans="1:63" s="2" customFormat="1" ht="22.9" customHeight="1">
      <c r="A94" s="32"/>
      <c r="B94" s="33"/>
      <c r="C94" s="73" t="s">
        <v>138</v>
      </c>
      <c r="D94" s="34"/>
      <c r="E94" s="34"/>
      <c r="F94" s="34"/>
      <c r="G94" s="34"/>
      <c r="H94" s="34"/>
      <c r="I94" s="34"/>
      <c r="J94" s="150">
        <f>BK94</f>
        <v>0</v>
      </c>
      <c r="K94" s="34"/>
      <c r="L94" s="37"/>
      <c r="M94" s="69"/>
      <c r="N94" s="151"/>
      <c r="O94" s="70"/>
      <c r="P94" s="152">
        <f>P95+P108+P132+P136</f>
        <v>0</v>
      </c>
      <c r="Q94" s="70"/>
      <c r="R94" s="152">
        <f>R95+R108+R132+R136</f>
        <v>0.495532</v>
      </c>
      <c r="S94" s="70"/>
      <c r="T94" s="153">
        <f>T95+T108+T132+T136</f>
        <v>0.5142</v>
      </c>
      <c r="U94" s="32"/>
      <c r="V94" s="32"/>
      <c r="W94" s="32"/>
      <c r="X94" s="32"/>
      <c r="Y94" s="32"/>
      <c r="Z94" s="32"/>
      <c r="AA94" s="32"/>
      <c r="AB94" s="32"/>
      <c r="AC94" s="32"/>
      <c r="AD94" s="32"/>
      <c r="AE94" s="32"/>
      <c r="AT94" s="15" t="s">
        <v>68</v>
      </c>
      <c r="AU94" s="15" t="s">
        <v>98</v>
      </c>
      <c r="BK94" s="154">
        <f>BK95+BK108+BK132+BK136</f>
        <v>0</v>
      </c>
    </row>
    <row r="95" spans="2:63" s="12" customFormat="1" ht="25.9" customHeight="1">
      <c r="B95" s="155"/>
      <c r="C95" s="156"/>
      <c r="D95" s="157" t="s">
        <v>68</v>
      </c>
      <c r="E95" s="158" t="s">
        <v>139</v>
      </c>
      <c r="F95" s="158" t="s">
        <v>140</v>
      </c>
      <c r="G95" s="156"/>
      <c r="H95" s="156"/>
      <c r="I95" s="159"/>
      <c r="J95" s="160">
        <f>BK95</f>
        <v>0</v>
      </c>
      <c r="K95" s="156"/>
      <c r="L95" s="161"/>
      <c r="M95" s="162"/>
      <c r="N95" s="163"/>
      <c r="O95" s="163"/>
      <c r="P95" s="164">
        <f>P96+P100+P106</f>
        <v>0</v>
      </c>
      <c r="Q95" s="163"/>
      <c r="R95" s="164">
        <f>R96+R100+R106</f>
        <v>0.03</v>
      </c>
      <c r="S95" s="163"/>
      <c r="T95" s="165">
        <f>T96+T100+T106</f>
        <v>0</v>
      </c>
      <c r="AR95" s="166" t="s">
        <v>77</v>
      </c>
      <c r="AT95" s="167" t="s">
        <v>68</v>
      </c>
      <c r="AU95" s="167" t="s">
        <v>69</v>
      </c>
      <c r="AY95" s="166" t="s">
        <v>141</v>
      </c>
      <c r="BK95" s="168">
        <f>BK96+BK100+BK106</f>
        <v>0</v>
      </c>
    </row>
    <row r="96" spans="2:63" s="12" customFormat="1" ht="22.9" customHeight="1">
      <c r="B96" s="155"/>
      <c r="C96" s="156"/>
      <c r="D96" s="157" t="s">
        <v>68</v>
      </c>
      <c r="E96" s="169" t="s">
        <v>178</v>
      </c>
      <c r="F96" s="169" t="s">
        <v>255</v>
      </c>
      <c r="G96" s="156"/>
      <c r="H96" s="156"/>
      <c r="I96" s="159"/>
      <c r="J96" s="170">
        <f>BK96</f>
        <v>0</v>
      </c>
      <c r="K96" s="156"/>
      <c r="L96" s="161"/>
      <c r="M96" s="162"/>
      <c r="N96" s="163"/>
      <c r="O96" s="163"/>
      <c r="P96" s="164">
        <f>SUM(P97:P99)</f>
        <v>0</v>
      </c>
      <c r="Q96" s="163"/>
      <c r="R96" s="164">
        <f>SUM(R97:R99)</f>
        <v>0.03</v>
      </c>
      <c r="S96" s="163"/>
      <c r="T96" s="165">
        <f>SUM(T97:T99)</f>
        <v>0</v>
      </c>
      <c r="AR96" s="166" t="s">
        <v>77</v>
      </c>
      <c r="AT96" s="167" t="s">
        <v>68</v>
      </c>
      <c r="AU96" s="167" t="s">
        <v>77</v>
      </c>
      <c r="AY96" s="166" t="s">
        <v>141</v>
      </c>
      <c r="BK96" s="168">
        <f>SUM(BK97:BK99)</f>
        <v>0</v>
      </c>
    </row>
    <row r="97" spans="1:65" s="2" customFormat="1" ht="16.5" customHeight="1">
      <c r="A97" s="32"/>
      <c r="B97" s="33"/>
      <c r="C97" s="171" t="s">
        <v>77</v>
      </c>
      <c r="D97" s="171" t="s">
        <v>144</v>
      </c>
      <c r="E97" s="172" t="s">
        <v>826</v>
      </c>
      <c r="F97" s="173" t="s">
        <v>827</v>
      </c>
      <c r="G97" s="174" t="s">
        <v>303</v>
      </c>
      <c r="H97" s="175">
        <v>1</v>
      </c>
      <c r="I97" s="176"/>
      <c r="J97" s="177">
        <f>ROUND(I97*H97,2)</f>
        <v>0</v>
      </c>
      <c r="K97" s="173" t="s">
        <v>19</v>
      </c>
      <c r="L97" s="37"/>
      <c r="M97" s="178" t="s">
        <v>19</v>
      </c>
      <c r="N97" s="179" t="s">
        <v>40</v>
      </c>
      <c r="O97" s="62"/>
      <c r="P97" s="180">
        <f>O97*H97</f>
        <v>0</v>
      </c>
      <c r="Q97" s="180">
        <v>0</v>
      </c>
      <c r="R97" s="180">
        <f>Q97*H97</f>
        <v>0</v>
      </c>
      <c r="S97" s="180">
        <v>0</v>
      </c>
      <c r="T97" s="181">
        <f>S97*H97</f>
        <v>0</v>
      </c>
      <c r="U97" s="32"/>
      <c r="V97" s="32"/>
      <c r="W97" s="32"/>
      <c r="X97" s="32"/>
      <c r="Y97" s="32"/>
      <c r="Z97" s="32"/>
      <c r="AA97" s="32"/>
      <c r="AB97" s="32"/>
      <c r="AC97" s="32"/>
      <c r="AD97" s="32"/>
      <c r="AE97" s="32"/>
      <c r="AR97" s="182" t="s">
        <v>148</v>
      </c>
      <c r="AT97" s="182" t="s">
        <v>144</v>
      </c>
      <c r="AU97" s="182" t="s">
        <v>79</v>
      </c>
      <c r="AY97" s="15" t="s">
        <v>141</v>
      </c>
      <c r="BE97" s="183">
        <f>IF(N97="základní",J97,0)</f>
        <v>0</v>
      </c>
      <c r="BF97" s="183">
        <f>IF(N97="snížená",J97,0)</f>
        <v>0</v>
      </c>
      <c r="BG97" s="183">
        <f>IF(N97="zákl. přenesená",J97,0)</f>
        <v>0</v>
      </c>
      <c r="BH97" s="183">
        <f>IF(N97="sníž. přenesená",J97,0)</f>
        <v>0</v>
      </c>
      <c r="BI97" s="183">
        <f>IF(N97="nulová",J97,0)</f>
        <v>0</v>
      </c>
      <c r="BJ97" s="15" t="s">
        <v>77</v>
      </c>
      <c r="BK97" s="183">
        <f>ROUND(I97*H97,2)</f>
        <v>0</v>
      </c>
      <c r="BL97" s="15" t="s">
        <v>148</v>
      </c>
      <c r="BM97" s="182" t="s">
        <v>828</v>
      </c>
    </row>
    <row r="98" spans="1:65" s="2" customFormat="1" ht="24.2" customHeight="1">
      <c r="A98" s="32"/>
      <c r="B98" s="33"/>
      <c r="C98" s="171" t="s">
        <v>79</v>
      </c>
      <c r="D98" s="171" t="s">
        <v>144</v>
      </c>
      <c r="E98" s="172" t="s">
        <v>829</v>
      </c>
      <c r="F98" s="173" t="s">
        <v>830</v>
      </c>
      <c r="G98" s="174" t="s">
        <v>147</v>
      </c>
      <c r="H98" s="175">
        <v>120</v>
      </c>
      <c r="I98" s="176"/>
      <c r="J98" s="177">
        <f>ROUND(I98*H98,2)</f>
        <v>0</v>
      </c>
      <c r="K98" s="173" t="s">
        <v>19</v>
      </c>
      <c r="L98" s="37"/>
      <c r="M98" s="178" t="s">
        <v>19</v>
      </c>
      <c r="N98" s="179" t="s">
        <v>40</v>
      </c>
      <c r="O98" s="62"/>
      <c r="P98" s="180">
        <f>O98*H98</f>
        <v>0</v>
      </c>
      <c r="Q98" s="180">
        <v>0.00021</v>
      </c>
      <c r="R98" s="180">
        <f>Q98*H98</f>
        <v>0.0252</v>
      </c>
      <c r="S98" s="180">
        <v>0</v>
      </c>
      <c r="T98" s="181">
        <f>S98*H98</f>
        <v>0</v>
      </c>
      <c r="U98" s="32"/>
      <c r="V98" s="32"/>
      <c r="W98" s="32"/>
      <c r="X98" s="32"/>
      <c r="Y98" s="32"/>
      <c r="Z98" s="32"/>
      <c r="AA98" s="32"/>
      <c r="AB98" s="32"/>
      <c r="AC98" s="32"/>
      <c r="AD98" s="32"/>
      <c r="AE98" s="32"/>
      <c r="AR98" s="182" t="s">
        <v>148</v>
      </c>
      <c r="AT98" s="182" t="s">
        <v>144</v>
      </c>
      <c r="AU98" s="182" t="s">
        <v>79</v>
      </c>
      <c r="AY98" s="15" t="s">
        <v>141</v>
      </c>
      <c r="BE98" s="183">
        <f>IF(N98="základní",J98,0)</f>
        <v>0</v>
      </c>
      <c r="BF98" s="183">
        <f>IF(N98="snížená",J98,0)</f>
        <v>0</v>
      </c>
      <c r="BG98" s="183">
        <f>IF(N98="zákl. přenesená",J98,0)</f>
        <v>0</v>
      </c>
      <c r="BH98" s="183">
        <f>IF(N98="sníž. přenesená",J98,0)</f>
        <v>0</v>
      </c>
      <c r="BI98" s="183">
        <f>IF(N98="nulová",J98,0)</f>
        <v>0</v>
      </c>
      <c r="BJ98" s="15" t="s">
        <v>77</v>
      </c>
      <c r="BK98" s="183">
        <f>ROUND(I98*H98,2)</f>
        <v>0</v>
      </c>
      <c r="BL98" s="15" t="s">
        <v>148</v>
      </c>
      <c r="BM98" s="182" t="s">
        <v>831</v>
      </c>
    </row>
    <row r="99" spans="1:65" s="2" customFormat="1" ht="16.5" customHeight="1">
      <c r="A99" s="32"/>
      <c r="B99" s="33"/>
      <c r="C99" s="171" t="s">
        <v>142</v>
      </c>
      <c r="D99" s="171" t="s">
        <v>144</v>
      </c>
      <c r="E99" s="172" t="s">
        <v>261</v>
      </c>
      <c r="F99" s="173" t="s">
        <v>262</v>
      </c>
      <c r="G99" s="174" t="s">
        <v>147</v>
      </c>
      <c r="H99" s="175">
        <v>120</v>
      </c>
      <c r="I99" s="176"/>
      <c r="J99" s="177">
        <f>ROUND(I99*H99,2)</f>
        <v>0</v>
      </c>
      <c r="K99" s="173" t="s">
        <v>19</v>
      </c>
      <c r="L99" s="37"/>
      <c r="M99" s="178" t="s">
        <v>19</v>
      </c>
      <c r="N99" s="179" t="s">
        <v>40</v>
      </c>
      <c r="O99" s="62"/>
      <c r="P99" s="180">
        <f>O99*H99</f>
        <v>0</v>
      </c>
      <c r="Q99" s="180">
        <v>4E-05</v>
      </c>
      <c r="R99" s="180">
        <f>Q99*H99</f>
        <v>0.0048000000000000004</v>
      </c>
      <c r="S99" s="180">
        <v>0</v>
      </c>
      <c r="T99" s="181">
        <f>S99*H99</f>
        <v>0</v>
      </c>
      <c r="U99" s="32"/>
      <c r="V99" s="32"/>
      <c r="W99" s="32"/>
      <c r="X99" s="32"/>
      <c r="Y99" s="32"/>
      <c r="Z99" s="32"/>
      <c r="AA99" s="32"/>
      <c r="AB99" s="32"/>
      <c r="AC99" s="32"/>
      <c r="AD99" s="32"/>
      <c r="AE99" s="32"/>
      <c r="AR99" s="182" t="s">
        <v>148</v>
      </c>
      <c r="AT99" s="182" t="s">
        <v>144</v>
      </c>
      <c r="AU99" s="182" t="s">
        <v>79</v>
      </c>
      <c r="AY99" s="15" t="s">
        <v>141</v>
      </c>
      <c r="BE99" s="183">
        <f>IF(N99="základní",J99,0)</f>
        <v>0</v>
      </c>
      <c r="BF99" s="183">
        <f>IF(N99="snížená",J99,0)</f>
        <v>0</v>
      </c>
      <c r="BG99" s="183">
        <f>IF(N99="zákl. přenesená",J99,0)</f>
        <v>0</v>
      </c>
      <c r="BH99" s="183">
        <f>IF(N99="sníž. přenesená",J99,0)</f>
        <v>0</v>
      </c>
      <c r="BI99" s="183">
        <f>IF(N99="nulová",J99,0)</f>
        <v>0</v>
      </c>
      <c r="BJ99" s="15" t="s">
        <v>77</v>
      </c>
      <c r="BK99" s="183">
        <f>ROUND(I99*H99,2)</f>
        <v>0</v>
      </c>
      <c r="BL99" s="15" t="s">
        <v>148</v>
      </c>
      <c r="BM99" s="182" t="s">
        <v>832</v>
      </c>
    </row>
    <row r="100" spans="2:63" s="12" customFormat="1" ht="22.9" customHeight="1">
      <c r="B100" s="155"/>
      <c r="C100" s="156"/>
      <c r="D100" s="157" t="s">
        <v>68</v>
      </c>
      <c r="E100" s="169" t="s">
        <v>325</v>
      </c>
      <c r="F100" s="169" t="s">
        <v>326</v>
      </c>
      <c r="G100" s="156"/>
      <c r="H100" s="156"/>
      <c r="I100" s="159"/>
      <c r="J100" s="170">
        <f>BK100</f>
        <v>0</v>
      </c>
      <c r="K100" s="156"/>
      <c r="L100" s="161"/>
      <c r="M100" s="162"/>
      <c r="N100" s="163"/>
      <c r="O100" s="163"/>
      <c r="P100" s="164">
        <f>SUM(P101:P105)</f>
        <v>0</v>
      </c>
      <c r="Q100" s="163"/>
      <c r="R100" s="164">
        <f>SUM(R101:R105)</f>
        <v>0</v>
      </c>
      <c r="S100" s="163"/>
      <c r="T100" s="165">
        <f>SUM(T101:T105)</f>
        <v>0</v>
      </c>
      <c r="AR100" s="166" t="s">
        <v>77</v>
      </c>
      <c r="AT100" s="167" t="s">
        <v>68</v>
      </c>
      <c r="AU100" s="167" t="s">
        <v>77</v>
      </c>
      <c r="AY100" s="166" t="s">
        <v>141</v>
      </c>
      <c r="BK100" s="168">
        <f>SUM(BK101:BK105)</f>
        <v>0</v>
      </c>
    </row>
    <row r="101" spans="1:65" s="2" customFormat="1" ht="21.75" customHeight="1">
      <c r="A101" s="32"/>
      <c r="B101" s="33"/>
      <c r="C101" s="171" t="s">
        <v>148</v>
      </c>
      <c r="D101" s="171" t="s">
        <v>144</v>
      </c>
      <c r="E101" s="172" t="s">
        <v>328</v>
      </c>
      <c r="F101" s="173" t="s">
        <v>329</v>
      </c>
      <c r="G101" s="174" t="s">
        <v>185</v>
      </c>
      <c r="H101" s="175">
        <v>0.514</v>
      </c>
      <c r="I101" s="176"/>
      <c r="J101" s="177">
        <f>ROUND(I101*H101,2)</f>
        <v>0</v>
      </c>
      <c r="K101" s="173" t="s">
        <v>19</v>
      </c>
      <c r="L101" s="37"/>
      <c r="M101" s="178" t="s">
        <v>19</v>
      </c>
      <c r="N101" s="179" t="s">
        <v>40</v>
      </c>
      <c r="O101" s="62"/>
      <c r="P101" s="180">
        <f>O101*H101</f>
        <v>0</v>
      </c>
      <c r="Q101" s="180">
        <v>0</v>
      </c>
      <c r="R101" s="180">
        <f>Q101*H101</f>
        <v>0</v>
      </c>
      <c r="S101" s="180">
        <v>0</v>
      </c>
      <c r="T101" s="181">
        <f>S101*H101</f>
        <v>0</v>
      </c>
      <c r="U101" s="32"/>
      <c r="V101" s="32"/>
      <c r="W101" s="32"/>
      <c r="X101" s="32"/>
      <c r="Y101" s="32"/>
      <c r="Z101" s="32"/>
      <c r="AA101" s="32"/>
      <c r="AB101" s="32"/>
      <c r="AC101" s="32"/>
      <c r="AD101" s="32"/>
      <c r="AE101" s="32"/>
      <c r="AR101" s="182" t="s">
        <v>148</v>
      </c>
      <c r="AT101" s="182" t="s">
        <v>144</v>
      </c>
      <c r="AU101" s="182" t="s">
        <v>79</v>
      </c>
      <c r="AY101" s="15" t="s">
        <v>141</v>
      </c>
      <c r="BE101" s="183">
        <f>IF(N101="základní",J101,0)</f>
        <v>0</v>
      </c>
      <c r="BF101" s="183">
        <f>IF(N101="snížená",J101,0)</f>
        <v>0</v>
      </c>
      <c r="BG101" s="183">
        <f>IF(N101="zákl. přenesená",J101,0)</f>
        <v>0</v>
      </c>
      <c r="BH101" s="183">
        <f>IF(N101="sníž. přenesená",J101,0)</f>
        <v>0</v>
      </c>
      <c r="BI101" s="183">
        <f>IF(N101="nulová",J101,0)</f>
        <v>0</v>
      </c>
      <c r="BJ101" s="15" t="s">
        <v>77</v>
      </c>
      <c r="BK101" s="183">
        <f>ROUND(I101*H101,2)</f>
        <v>0</v>
      </c>
      <c r="BL101" s="15" t="s">
        <v>148</v>
      </c>
      <c r="BM101" s="182" t="s">
        <v>833</v>
      </c>
    </row>
    <row r="102" spans="1:65" s="2" customFormat="1" ht="21.75" customHeight="1">
      <c r="A102" s="32"/>
      <c r="B102" s="33"/>
      <c r="C102" s="171" t="s">
        <v>161</v>
      </c>
      <c r="D102" s="171" t="s">
        <v>144</v>
      </c>
      <c r="E102" s="172" t="s">
        <v>336</v>
      </c>
      <c r="F102" s="173" t="s">
        <v>337</v>
      </c>
      <c r="G102" s="174" t="s">
        <v>185</v>
      </c>
      <c r="H102" s="175">
        <v>0.514</v>
      </c>
      <c r="I102" s="176"/>
      <c r="J102" s="177">
        <f>ROUND(I102*H102,2)</f>
        <v>0</v>
      </c>
      <c r="K102" s="173" t="s">
        <v>19</v>
      </c>
      <c r="L102" s="37"/>
      <c r="M102" s="178" t="s">
        <v>19</v>
      </c>
      <c r="N102" s="179" t="s">
        <v>40</v>
      </c>
      <c r="O102" s="62"/>
      <c r="P102" s="180">
        <f>O102*H102</f>
        <v>0</v>
      </c>
      <c r="Q102" s="180">
        <v>0</v>
      </c>
      <c r="R102" s="180">
        <f>Q102*H102</f>
        <v>0</v>
      </c>
      <c r="S102" s="180">
        <v>0</v>
      </c>
      <c r="T102" s="181">
        <f>S102*H102</f>
        <v>0</v>
      </c>
      <c r="U102" s="32"/>
      <c r="V102" s="32"/>
      <c r="W102" s="32"/>
      <c r="X102" s="32"/>
      <c r="Y102" s="32"/>
      <c r="Z102" s="32"/>
      <c r="AA102" s="32"/>
      <c r="AB102" s="32"/>
      <c r="AC102" s="32"/>
      <c r="AD102" s="32"/>
      <c r="AE102" s="32"/>
      <c r="AR102" s="182" t="s">
        <v>148</v>
      </c>
      <c r="AT102" s="182" t="s">
        <v>144</v>
      </c>
      <c r="AU102" s="182" t="s">
        <v>79</v>
      </c>
      <c r="AY102" s="15" t="s">
        <v>141</v>
      </c>
      <c r="BE102" s="183">
        <f>IF(N102="základní",J102,0)</f>
        <v>0</v>
      </c>
      <c r="BF102" s="183">
        <f>IF(N102="snížená",J102,0)</f>
        <v>0</v>
      </c>
      <c r="BG102" s="183">
        <f>IF(N102="zákl. přenesená",J102,0)</f>
        <v>0</v>
      </c>
      <c r="BH102" s="183">
        <f>IF(N102="sníž. přenesená",J102,0)</f>
        <v>0</v>
      </c>
      <c r="BI102" s="183">
        <f>IF(N102="nulová",J102,0)</f>
        <v>0</v>
      </c>
      <c r="BJ102" s="15" t="s">
        <v>77</v>
      </c>
      <c r="BK102" s="183">
        <f>ROUND(I102*H102,2)</f>
        <v>0</v>
      </c>
      <c r="BL102" s="15" t="s">
        <v>148</v>
      </c>
      <c r="BM102" s="182" t="s">
        <v>834</v>
      </c>
    </row>
    <row r="103" spans="1:65" s="2" customFormat="1" ht="24.2" customHeight="1">
      <c r="A103" s="32"/>
      <c r="B103" s="33"/>
      <c r="C103" s="171" t="s">
        <v>166</v>
      </c>
      <c r="D103" s="171" t="s">
        <v>144</v>
      </c>
      <c r="E103" s="172" t="s">
        <v>340</v>
      </c>
      <c r="F103" s="173" t="s">
        <v>341</v>
      </c>
      <c r="G103" s="174" t="s">
        <v>185</v>
      </c>
      <c r="H103" s="175">
        <v>12.336</v>
      </c>
      <c r="I103" s="176"/>
      <c r="J103" s="177">
        <f>ROUND(I103*H103,2)</f>
        <v>0</v>
      </c>
      <c r="K103" s="173" t="s">
        <v>19</v>
      </c>
      <c r="L103" s="37"/>
      <c r="M103" s="178" t="s">
        <v>19</v>
      </c>
      <c r="N103" s="179" t="s">
        <v>40</v>
      </c>
      <c r="O103" s="62"/>
      <c r="P103" s="180">
        <f>O103*H103</f>
        <v>0</v>
      </c>
      <c r="Q103" s="180">
        <v>0</v>
      </c>
      <c r="R103" s="180">
        <f>Q103*H103</f>
        <v>0</v>
      </c>
      <c r="S103" s="180">
        <v>0</v>
      </c>
      <c r="T103" s="181">
        <f>S103*H103</f>
        <v>0</v>
      </c>
      <c r="U103" s="32"/>
      <c r="V103" s="32"/>
      <c r="W103" s="32"/>
      <c r="X103" s="32"/>
      <c r="Y103" s="32"/>
      <c r="Z103" s="32"/>
      <c r="AA103" s="32"/>
      <c r="AB103" s="32"/>
      <c r="AC103" s="32"/>
      <c r="AD103" s="32"/>
      <c r="AE103" s="32"/>
      <c r="AR103" s="182" t="s">
        <v>148</v>
      </c>
      <c r="AT103" s="182" t="s">
        <v>144</v>
      </c>
      <c r="AU103" s="182" t="s">
        <v>79</v>
      </c>
      <c r="AY103" s="15" t="s">
        <v>141</v>
      </c>
      <c r="BE103" s="183">
        <f>IF(N103="základní",J103,0)</f>
        <v>0</v>
      </c>
      <c r="BF103" s="183">
        <f>IF(N103="snížená",J103,0)</f>
        <v>0</v>
      </c>
      <c r="BG103" s="183">
        <f>IF(N103="zákl. přenesená",J103,0)</f>
        <v>0</v>
      </c>
      <c r="BH103" s="183">
        <f>IF(N103="sníž. přenesená",J103,0)</f>
        <v>0</v>
      </c>
      <c r="BI103" s="183">
        <f>IF(N103="nulová",J103,0)</f>
        <v>0</v>
      </c>
      <c r="BJ103" s="15" t="s">
        <v>77</v>
      </c>
      <c r="BK103" s="183">
        <f>ROUND(I103*H103,2)</f>
        <v>0</v>
      </c>
      <c r="BL103" s="15" t="s">
        <v>148</v>
      </c>
      <c r="BM103" s="182" t="s">
        <v>835</v>
      </c>
    </row>
    <row r="104" spans="1:65" s="2" customFormat="1" ht="24.2" customHeight="1">
      <c r="A104" s="32"/>
      <c r="B104" s="33"/>
      <c r="C104" s="171" t="s">
        <v>170</v>
      </c>
      <c r="D104" s="171" t="s">
        <v>144</v>
      </c>
      <c r="E104" s="172" t="s">
        <v>344</v>
      </c>
      <c r="F104" s="173" t="s">
        <v>345</v>
      </c>
      <c r="G104" s="174" t="s">
        <v>185</v>
      </c>
      <c r="H104" s="175">
        <v>0.514</v>
      </c>
      <c r="I104" s="176"/>
      <c r="J104" s="177">
        <f>ROUND(I104*H104,2)</f>
        <v>0</v>
      </c>
      <c r="K104" s="173" t="s">
        <v>19</v>
      </c>
      <c r="L104" s="37"/>
      <c r="M104" s="178" t="s">
        <v>19</v>
      </c>
      <c r="N104" s="179" t="s">
        <v>40</v>
      </c>
      <c r="O104" s="62"/>
      <c r="P104" s="180">
        <f>O104*H104</f>
        <v>0</v>
      </c>
      <c r="Q104" s="180">
        <v>0</v>
      </c>
      <c r="R104" s="180">
        <f>Q104*H104</f>
        <v>0</v>
      </c>
      <c r="S104" s="180">
        <v>0</v>
      </c>
      <c r="T104" s="181">
        <f>S104*H104</f>
        <v>0</v>
      </c>
      <c r="U104" s="32"/>
      <c r="V104" s="32"/>
      <c r="W104" s="32"/>
      <c r="X104" s="32"/>
      <c r="Y104" s="32"/>
      <c r="Z104" s="32"/>
      <c r="AA104" s="32"/>
      <c r="AB104" s="32"/>
      <c r="AC104" s="32"/>
      <c r="AD104" s="32"/>
      <c r="AE104" s="32"/>
      <c r="AR104" s="182" t="s">
        <v>148</v>
      </c>
      <c r="AT104" s="182" t="s">
        <v>144</v>
      </c>
      <c r="AU104" s="182" t="s">
        <v>79</v>
      </c>
      <c r="AY104" s="15" t="s">
        <v>141</v>
      </c>
      <c r="BE104" s="183">
        <f>IF(N104="základní",J104,0)</f>
        <v>0</v>
      </c>
      <c r="BF104" s="183">
        <f>IF(N104="snížená",J104,0)</f>
        <v>0</v>
      </c>
      <c r="BG104" s="183">
        <f>IF(N104="zákl. přenesená",J104,0)</f>
        <v>0</v>
      </c>
      <c r="BH104" s="183">
        <f>IF(N104="sníž. přenesená",J104,0)</f>
        <v>0</v>
      </c>
      <c r="BI104" s="183">
        <f>IF(N104="nulová",J104,0)</f>
        <v>0</v>
      </c>
      <c r="BJ104" s="15" t="s">
        <v>77</v>
      </c>
      <c r="BK104" s="183">
        <f>ROUND(I104*H104,2)</f>
        <v>0</v>
      </c>
      <c r="BL104" s="15" t="s">
        <v>148</v>
      </c>
      <c r="BM104" s="182" t="s">
        <v>836</v>
      </c>
    </row>
    <row r="105" spans="1:65" s="2" customFormat="1" ht="16.5" customHeight="1">
      <c r="A105" s="32"/>
      <c r="B105" s="33"/>
      <c r="C105" s="171" t="s">
        <v>174</v>
      </c>
      <c r="D105" s="171" t="s">
        <v>144</v>
      </c>
      <c r="E105" s="172" t="s">
        <v>332</v>
      </c>
      <c r="F105" s="173" t="s">
        <v>333</v>
      </c>
      <c r="G105" s="174" t="s">
        <v>185</v>
      </c>
      <c r="H105" s="175">
        <v>0.514</v>
      </c>
      <c r="I105" s="176"/>
      <c r="J105" s="177">
        <f>ROUND(I105*H105,2)</f>
        <v>0</v>
      </c>
      <c r="K105" s="173" t="s">
        <v>19</v>
      </c>
      <c r="L105" s="37"/>
      <c r="M105" s="178" t="s">
        <v>19</v>
      </c>
      <c r="N105" s="179" t="s">
        <v>40</v>
      </c>
      <c r="O105" s="62"/>
      <c r="P105" s="180">
        <f>O105*H105</f>
        <v>0</v>
      </c>
      <c r="Q105" s="180">
        <v>0</v>
      </c>
      <c r="R105" s="180">
        <f>Q105*H105</f>
        <v>0</v>
      </c>
      <c r="S105" s="180">
        <v>0</v>
      </c>
      <c r="T105" s="181">
        <f>S105*H105</f>
        <v>0</v>
      </c>
      <c r="U105" s="32"/>
      <c r="V105" s="32"/>
      <c r="W105" s="32"/>
      <c r="X105" s="32"/>
      <c r="Y105" s="32"/>
      <c r="Z105" s="32"/>
      <c r="AA105" s="32"/>
      <c r="AB105" s="32"/>
      <c r="AC105" s="32"/>
      <c r="AD105" s="32"/>
      <c r="AE105" s="32"/>
      <c r="AR105" s="182" t="s">
        <v>148</v>
      </c>
      <c r="AT105" s="182" t="s">
        <v>144</v>
      </c>
      <c r="AU105" s="182" t="s">
        <v>79</v>
      </c>
      <c r="AY105" s="15" t="s">
        <v>141</v>
      </c>
      <c r="BE105" s="183">
        <f>IF(N105="základní",J105,0)</f>
        <v>0</v>
      </c>
      <c r="BF105" s="183">
        <f>IF(N105="snížená",J105,0)</f>
        <v>0</v>
      </c>
      <c r="BG105" s="183">
        <f>IF(N105="zákl. přenesená",J105,0)</f>
        <v>0</v>
      </c>
      <c r="BH105" s="183">
        <f>IF(N105="sníž. přenesená",J105,0)</f>
        <v>0</v>
      </c>
      <c r="BI105" s="183">
        <f>IF(N105="nulová",J105,0)</f>
        <v>0</v>
      </c>
      <c r="BJ105" s="15" t="s">
        <v>77</v>
      </c>
      <c r="BK105" s="183">
        <f>ROUND(I105*H105,2)</f>
        <v>0</v>
      </c>
      <c r="BL105" s="15" t="s">
        <v>148</v>
      </c>
      <c r="BM105" s="182" t="s">
        <v>837</v>
      </c>
    </row>
    <row r="106" spans="2:63" s="12" customFormat="1" ht="22.9" customHeight="1">
      <c r="B106" s="155"/>
      <c r="C106" s="156"/>
      <c r="D106" s="157" t="s">
        <v>68</v>
      </c>
      <c r="E106" s="169" t="s">
        <v>347</v>
      </c>
      <c r="F106" s="169" t="s">
        <v>348</v>
      </c>
      <c r="G106" s="156"/>
      <c r="H106" s="156"/>
      <c r="I106" s="159"/>
      <c r="J106" s="170">
        <f>BK106</f>
        <v>0</v>
      </c>
      <c r="K106" s="156"/>
      <c r="L106" s="161"/>
      <c r="M106" s="162"/>
      <c r="N106" s="163"/>
      <c r="O106" s="163"/>
      <c r="P106" s="164">
        <f>P107</f>
        <v>0</v>
      </c>
      <c r="Q106" s="163"/>
      <c r="R106" s="164">
        <f>R107</f>
        <v>0</v>
      </c>
      <c r="S106" s="163"/>
      <c r="T106" s="165">
        <f>T107</f>
        <v>0</v>
      </c>
      <c r="AR106" s="166" t="s">
        <v>77</v>
      </c>
      <c r="AT106" s="167" t="s">
        <v>68</v>
      </c>
      <c r="AU106" s="167" t="s">
        <v>77</v>
      </c>
      <c r="AY106" s="166" t="s">
        <v>141</v>
      </c>
      <c r="BK106" s="168">
        <f>BK107</f>
        <v>0</v>
      </c>
    </row>
    <row r="107" spans="1:65" s="2" customFormat="1" ht="24.2" customHeight="1">
      <c r="A107" s="32"/>
      <c r="B107" s="33"/>
      <c r="C107" s="171" t="s">
        <v>178</v>
      </c>
      <c r="D107" s="171" t="s">
        <v>144</v>
      </c>
      <c r="E107" s="172" t="s">
        <v>838</v>
      </c>
      <c r="F107" s="173" t="s">
        <v>839</v>
      </c>
      <c r="G107" s="174" t="s">
        <v>185</v>
      </c>
      <c r="H107" s="175">
        <v>0.49</v>
      </c>
      <c r="I107" s="176"/>
      <c r="J107" s="177">
        <f>ROUND(I107*H107,2)</f>
        <v>0</v>
      </c>
      <c r="K107" s="173" t="s">
        <v>19</v>
      </c>
      <c r="L107" s="37"/>
      <c r="M107" s="178" t="s">
        <v>19</v>
      </c>
      <c r="N107" s="179" t="s">
        <v>40</v>
      </c>
      <c r="O107" s="62"/>
      <c r="P107" s="180">
        <f>O107*H107</f>
        <v>0</v>
      </c>
      <c r="Q107" s="180">
        <v>0</v>
      </c>
      <c r="R107" s="180">
        <f>Q107*H107</f>
        <v>0</v>
      </c>
      <c r="S107" s="180">
        <v>0</v>
      </c>
      <c r="T107" s="181">
        <f>S107*H107</f>
        <v>0</v>
      </c>
      <c r="U107" s="32"/>
      <c r="V107" s="32"/>
      <c r="W107" s="32"/>
      <c r="X107" s="32"/>
      <c r="Y107" s="32"/>
      <c r="Z107" s="32"/>
      <c r="AA107" s="32"/>
      <c r="AB107" s="32"/>
      <c r="AC107" s="32"/>
      <c r="AD107" s="32"/>
      <c r="AE107" s="32"/>
      <c r="AR107" s="182" t="s">
        <v>148</v>
      </c>
      <c r="AT107" s="182" t="s">
        <v>144</v>
      </c>
      <c r="AU107" s="182" t="s">
        <v>79</v>
      </c>
      <c r="AY107" s="15" t="s">
        <v>141</v>
      </c>
      <c r="BE107" s="183">
        <f>IF(N107="základní",J107,0)</f>
        <v>0</v>
      </c>
      <c r="BF107" s="183">
        <f>IF(N107="snížená",J107,0)</f>
        <v>0</v>
      </c>
      <c r="BG107" s="183">
        <f>IF(N107="zákl. přenesená",J107,0)</f>
        <v>0</v>
      </c>
      <c r="BH107" s="183">
        <f>IF(N107="sníž. přenesená",J107,0)</f>
        <v>0</v>
      </c>
      <c r="BI107" s="183">
        <f>IF(N107="nulová",J107,0)</f>
        <v>0</v>
      </c>
      <c r="BJ107" s="15" t="s">
        <v>77</v>
      </c>
      <c r="BK107" s="183">
        <f>ROUND(I107*H107,2)</f>
        <v>0</v>
      </c>
      <c r="BL107" s="15" t="s">
        <v>148</v>
      </c>
      <c r="BM107" s="182" t="s">
        <v>840</v>
      </c>
    </row>
    <row r="108" spans="2:63" s="12" customFormat="1" ht="25.9" customHeight="1">
      <c r="B108" s="155"/>
      <c r="C108" s="156"/>
      <c r="D108" s="157" t="s">
        <v>68</v>
      </c>
      <c r="E108" s="158" t="s">
        <v>353</v>
      </c>
      <c r="F108" s="158" t="s">
        <v>354</v>
      </c>
      <c r="G108" s="156"/>
      <c r="H108" s="156"/>
      <c r="I108" s="159"/>
      <c r="J108" s="160">
        <f>BK108</f>
        <v>0</v>
      </c>
      <c r="K108" s="156"/>
      <c r="L108" s="161"/>
      <c r="M108" s="162"/>
      <c r="N108" s="163"/>
      <c r="O108" s="163"/>
      <c r="P108" s="164">
        <f>P109+P121</f>
        <v>0</v>
      </c>
      <c r="Q108" s="163"/>
      <c r="R108" s="164">
        <f>R109+R121</f>
        <v>0.465532</v>
      </c>
      <c r="S108" s="163"/>
      <c r="T108" s="165">
        <f>T109+T121</f>
        <v>0.5142</v>
      </c>
      <c r="AR108" s="166" t="s">
        <v>79</v>
      </c>
      <c r="AT108" s="167" t="s">
        <v>68</v>
      </c>
      <c r="AU108" s="167" t="s">
        <v>69</v>
      </c>
      <c r="AY108" s="166" t="s">
        <v>141</v>
      </c>
      <c r="BK108" s="168">
        <f>BK109+BK121</f>
        <v>0</v>
      </c>
    </row>
    <row r="109" spans="2:63" s="12" customFormat="1" ht="22.9" customHeight="1">
      <c r="B109" s="155"/>
      <c r="C109" s="156"/>
      <c r="D109" s="157" t="s">
        <v>68</v>
      </c>
      <c r="E109" s="169" t="s">
        <v>841</v>
      </c>
      <c r="F109" s="169" t="s">
        <v>842</v>
      </c>
      <c r="G109" s="156"/>
      <c r="H109" s="156"/>
      <c r="I109" s="159"/>
      <c r="J109" s="170">
        <f>BK109</f>
        <v>0</v>
      </c>
      <c r="K109" s="156"/>
      <c r="L109" s="161"/>
      <c r="M109" s="162"/>
      <c r="N109" s="163"/>
      <c r="O109" s="163"/>
      <c r="P109" s="164">
        <f>SUM(P110:P120)</f>
        <v>0</v>
      </c>
      <c r="Q109" s="163"/>
      <c r="R109" s="164">
        <f>SUM(R110:R120)</f>
        <v>0.130307</v>
      </c>
      <c r="S109" s="163"/>
      <c r="T109" s="165">
        <f>SUM(T110:T120)</f>
        <v>0.5142</v>
      </c>
      <c r="AR109" s="166" t="s">
        <v>79</v>
      </c>
      <c r="AT109" s="167" t="s">
        <v>68</v>
      </c>
      <c r="AU109" s="167" t="s">
        <v>77</v>
      </c>
      <c r="AY109" s="166" t="s">
        <v>141</v>
      </c>
      <c r="BK109" s="168">
        <f>SUM(BK110:BK120)</f>
        <v>0</v>
      </c>
    </row>
    <row r="110" spans="1:65" s="2" customFormat="1" ht="16.5" customHeight="1">
      <c r="A110" s="32"/>
      <c r="B110" s="33"/>
      <c r="C110" s="171" t="s">
        <v>182</v>
      </c>
      <c r="D110" s="171" t="s">
        <v>144</v>
      </c>
      <c r="E110" s="172" t="s">
        <v>843</v>
      </c>
      <c r="F110" s="173" t="s">
        <v>844</v>
      </c>
      <c r="G110" s="174" t="s">
        <v>191</v>
      </c>
      <c r="H110" s="175">
        <v>62.1</v>
      </c>
      <c r="I110" s="176"/>
      <c r="J110" s="177">
        <f aca="true" t="shared" si="0" ref="J110:J120">ROUND(I110*H110,2)</f>
        <v>0</v>
      </c>
      <c r="K110" s="173" t="s">
        <v>19</v>
      </c>
      <c r="L110" s="37"/>
      <c r="M110" s="178" t="s">
        <v>19</v>
      </c>
      <c r="N110" s="179" t="s">
        <v>40</v>
      </c>
      <c r="O110" s="62"/>
      <c r="P110" s="180">
        <f aca="true" t="shared" si="1" ref="P110:P120">O110*H110</f>
        <v>0</v>
      </c>
      <c r="Q110" s="180">
        <v>0.00142</v>
      </c>
      <c r="R110" s="180">
        <f aca="true" t="shared" si="2" ref="R110:R120">Q110*H110</f>
        <v>0.08818200000000001</v>
      </c>
      <c r="S110" s="180">
        <v>0</v>
      </c>
      <c r="T110" s="181">
        <f aca="true" t="shared" si="3" ref="T110:T120">S110*H110</f>
        <v>0</v>
      </c>
      <c r="U110" s="32"/>
      <c r="V110" s="32"/>
      <c r="W110" s="32"/>
      <c r="X110" s="32"/>
      <c r="Y110" s="32"/>
      <c r="Z110" s="32"/>
      <c r="AA110" s="32"/>
      <c r="AB110" s="32"/>
      <c r="AC110" s="32"/>
      <c r="AD110" s="32"/>
      <c r="AE110" s="32"/>
      <c r="AR110" s="182" t="s">
        <v>208</v>
      </c>
      <c r="AT110" s="182" t="s">
        <v>144</v>
      </c>
      <c r="AU110" s="182" t="s">
        <v>79</v>
      </c>
      <c r="AY110" s="15" t="s">
        <v>141</v>
      </c>
      <c r="BE110" s="183">
        <f aca="true" t="shared" si="4" ref="BE110:BE120">IF(N110="základní",J110,0)</f>
        <v>0</v>
      </c>
      <c r="BF110" s="183">
        <f aca="true" t="shared" si="5" ref="BF110:BF120">IF(N110="snížená",J110,0)</f>
        <v>0</v>
      </c>
      <c r="BG110" s="183">
        <f aca="true" t="shared" si="6" ref="BG110:BG120">IF(N110="zákl. přenesená",J110,0)</f>
        <v>0</v>
      </c>
      <c r="BH110" s="183">
        <f aca="true" t="shared" si="7" ref="BH110:BH120">IF(N110="sníž. přenesená",J110,0)</f>
        <v>0</v>
      </c>
      <c r="BI110" s="183">
        <f aca="true" t="shared" si="8" ref="BI110:BI120">IF(N110="nulová",J110,0)</f>
        <v>0</v>
      </c>
      <c r="BJ110" s="15" t="s">
        <v>77</v>
      </c>
      <c r="BK110" s="183">
        <f aca="true" t="shared" si="9" ref="BK110:BK120">ROUND(I110*H110,2)</f>
        <v>0</v>
      </c>
      <c r="BL110" s="15" t="s">
        <v>208</v>
      </c>
      <c r="BM110" s="182" t="s">
        <v>845</v>
      </c>
    </row>
    <row r="111" spans="1:65" s="2" customFormat="1" ht="16.5" customHeight="1">
      <c r="A111" s="32"/>
      <c r="B111" s="33"/>
      <c r="C111" s="171" t="s">
        <v>188</v>
      </c>
      <c r="D111" s="171" t="s">
        <v>144</v>
      </c>
      <c r="E111" s="172" t="s">
        <v>846</v>
      </c>
      <c r="F111" s="173" t="s">
        <v>847</v>
      </c>
      <c r="G111" s="174" t="s">
        <v>191</v>
      </c>
      <c r="H111" s="175">
        <v>28.75</v>
      </c>
      <c r="I111" s="176"/>
      <c r="J111" s="177">
        <f t="shared" si="0"/>
        <v>0</v>
      </c>
      <c r="K111" s="173" t="s">
        <v>19</v>
      </c>
      <c r="L111" s="37"/>
      <c r="M111" s="178" t="s">
        <v>19</v>
      </c>
      <c r="N111" s="179" t="s">
        <v>40</v>
      </c>
      <c r="O111" s="62"/>
      <c r="P111" s="180">
        <f t="shared" si="1"/>
        <v>0</v>
      </c>
      <c r="Q111" s="180">
        <v>0.00047</v>
      </c>
      <c r="R111" s="180">
        <f t="shared" si="2"/>
        <v>0.0135125</v>
      </c>
      <c r="S111" s="180">
        <v>0</v>
      </c>
      <c r="T111" s="181">
        <f t="shared" si="3"/>
        <v>0</v>
      </c>
      <c r="U111" s="32"/>
      <c r="V111" s="32"/>
      <c r="W111" s="32"/>
      <c r="X111" s="32"/>
      <c r="Y111" s="32"/>
      <c r="Z111" s="32"/>
      <c r="AA111" s="32"/>
      <c r="AB111" s="32"/>
      <c r="AC111" s="32"/>
      <c r="AD111" s="32"/>
      <c r="AE111" s="32"/>
      <c r="AR111" s="182" t="s">
        <v>208</v>
      </c>
      <c r="AT111" s="182" t="s">
        <v>144</v>
      </c>
      <c r="AU111" s="182" t="s">
        <v>79</v>
      </c>
      <c r="AY111" s="15" t="s">
        <v>141</v>
      </c>
      <c r="BE111" s="183">
        <f t="shared" si="4"/>
        <v>0</v>
      </c>
      <c r="BF111" s="183">
        <f t="shared" si="5"/>
        <v>0</v>
      </c>
      <c r="BG111" s="183">
        <f t="shared" si="6"/>
        <v>0</v>
      </c>
      <c r="BH111" s="183">
        <f t="shared" si="7"/>
        <v>0</v>
      </c>
      <c r="BI111" s="183">
        <f t="shared" si="8"/>
        <v>0</v>
      </c>
      <c r="BJ111" s="15" t="s">
        <v>77</v>
      </c>
      <c r="BK111" s="183">
        <f t="shared" si="9"/>
        <v>0</v>
      </c>
      <c r="BL111" s="15" t="s">
        <v>208</v>
      </c>
      <c r="BM111" s="182" t="s">
        <v>848</v>
      </c>
    </row>
    <row r="112" spans="1:65" s="2" customFormat="1" ht="16.5" customHeight="1">
      <c r="A112" s="32"/>
      <c r="B112" s="33"/>
      <c r="C112" s="171" t="s">
        <v>193</v>
      </c>
      <c r="D112" s="171" t="s">
        <v>144</v>
      </c>
      <c r="E112" s="172" t="s">
        <v>849</v>
      </c>
      <c r="F112" s="173" t="s">
        <v>850</v>
      </c>
      <c r="G112" s="174" t="s">
        <v>191</v>
      </c>
      <c r="H112" s="175">
        <v>17.25</v>
      </c>
      <c r="I112" s="176"/>
      <c r="J112" s="177">
        <f t="shared" si="0"/>
        <v>0</v>
      </c>
      <c r="K112" s="173" t="s">
        <v>19</v>
      </c>
      <c r="L112" s="37"/>
      <c r="M112" s="178" t="s">
        <v>19</v>
      </c>
      <c r="N112" s="179" t="s">
        <v>40</v>
      </c>
      <c r="O112" s="62"/>
      <c r="P112" s="180">
        <f t="shared" si="1"/>
        <v>0</v>
      </c>
      <c r="Q112" s="180">
        <v>0.00157</v>
      </c>
      <c r="R112" s="180">
        <f t="shared" si="2"/>
        <v>0.0270825</v>
      </c>
      <c r="S112" s="180">
        <v>0</v>
      </c>
      <c r="T112" s="181">
        <f t="shared" si="3"/>
        <v>0</v>
      </c>
      <c r="U112" s="32"/>
      <c r="V112" s="32"/>
      <c r="W112" s="32"/>
      <c r="X112" s="32"/>
      <c r="Y112" s="32"/>
      <c r="Z112" s="32"/>
      <c r="AA112" s="32"/>
      <c r="AB112" s="32"/>
      <c r="AC112" s="32"/>
      <c r="AD112" s="32"/>
      <c r="AE112" s="32"/>
      <c r="AR112" s="182" t="s">
        <v>208</v>
      </c>
      <c r="AT112" s="182" t="s">
        <v>144</v>
      </c>
      <c r="AU112" s="182" t="s">
        <v>79</v>
      </c>
      <c r="AY112" s="15" t="s">
        <v>141</v>
      </c>
      <c r="BE112" s="183">
        <f t="shared" si="4"/>
        <v>0</v>
      </c>
      <c r="BF112" s="183">
        <f t="shared" si="5"/>
        <v>0</v>
      </c>
      <c r="BG112" s="183">
        <f t="shared" si="6"/>
        <v>0</v>
      </c>
      <c r="BH112" s="183">
        <f t="shared" si="7"/>
        <v>0</v>
      </c>
      <c r="BI112" s="183">
        <f t="shared" si="8"/>
        <v>0</v>
      </c>
      <c r="BJ112" s="15" t="s">
        <v>77</v>
      </c>
      <c r="BK112" s="183">
        <f t="shared" si="9"/>
        <v>0</v>
      </c>
      <c r="BL112" s="15" t="s">
        <v>208</v>
      </c>
      <c r="BM112" s="182" t="s">
        <v>851</v>
      </c>
    </row>
    <row r="113" spans="1:65" s="2" customFormat="1" ht="16.5" customHeight="1">
      <c r="A113" s="32"/>
      <c r="B113" s="33"/>
      <c r="C113" s="171" t="s">
        <v>197</v>
      </c>
      <c r="D113" s="171" t="s">
        <v>144</v>
      </c>
      <c r="E113" s="172" t="s">
        <v>852</v>
      </c>
      <c r="F113" s="173" t="s">
        <v>853</v>
      </c>
      <c r="G113" s="174" t="s">
        <v>152</v>
      </c>
      <c r="H113" s="175">
        <v>12</v>
      </c>
      <c r="I113" s="176"/>
      <c r="J113" s="177">
        <f t="shared" si="0"/>
        <v>0</v>
      </c>
      <c r="K113" s="173" t="s">
        <v>19</v>
      </c>
      <c r="L113" s="37"/>
      <c r="M113" s="178" t="s">
        <v>19</v>
      </c>
      <c r="N113" s="179" t="s">
        <v>40</v>
      </c>
      <c r="O113" s="62"/>
      <c r="P113" s="180">
        <f t="shared" si="1"/>
        <v>0</v>
      </c>
      <c r="Q113" s="180">
        <v>0</v>
      </c>
      <c r="R113" s="180">
        <f t="shared" si="2"/>
        <v>0</v>
      </c>
      <c r="S113" s="180">
        <v>0.04285</v>
      </c>
      <c r="T113" s="181">
        <f t="shared" si="3"/>
        <v>0.5142</v>
      </c>
      <c r="U113" s="32"/>
      <c r="V113" s="32"/>
      <c r="W113" s="32"/>
      <c r="X113" s="32"/>
      <c r="Y113" s="32"/>
      <c r="Z113" s="32"/>
      <c r="AA113" s="32"/>
      <c r="AB113" s="32"/>
      <c r="AC113" s="32"/>
      <c r="AD113" s="32"/>
      <c r="AE113" s="32"/>
      <c r="AR113" s="182" t="s">
        <v>208</v>
      </c>
      <c r="AT113" s="182" t="s">
        <v>144</v>
      </c>
      <c r="AU113" s="182" t="s">
        <v>79</v>
      </c>
      <c r="AY113" s="15" t="s">
        <v>141</v>
      </c>
      <c r="BE113" s="183">
        <f t="shared" si="4"/>
        <v>0</v>
      </c>
      <c r="BF113" s="183">
        <f t="shared" si="5"/>
        <v>0</v>
      </c>
      <c r="BG113" s="183">
        <f t="shared" si="6"/>
        <v>0</v>
      </c>
      <c r="BH113" s="183">
        <f t="shared" si="7"/>
        <v>0</v>
      </c>
      <c r="BI113" s="183">
        <f t="shared" si="8"/>
        <v>0</v>
      </c>
      <c r="BJ113" s="15" t="s">
        <v>77</v>
      </c>
      <c r="BK113" s="183">
        <f t="shared" si="9"/>
        <v>0</v>
      </c>
      <c r="BL113" s="15" t="s">
        <v>208</v>
      </c>
      <c r="BM113" s="182" t="s">
        <v>854</v>
      </c>
    </row>
    <row r="114" spans="1:65" s="2" customFormat="1" ht="16.5" customHeight="1">
      <c r="A114" s="32"/>
      <c r="B114" s="33"/>
      <c r="C114" s="171" t="s">
        <v>201</v>
      </c>
      <c r="D114" s="171" t="s">
        <v>144</v>
      </c>
      <c r="E114" s="172" t="s">
        <v>855</v>
      </c>
      <c r="F114" s="173" t="s">
        <v>856</v>
      </c>
      <c r="G114" s="174" t="s">
        <v>152</v>
      </c>
      <c r="H114" s="175">
        <v>3</v>
      </c>
      <c r="I114" s="176"/>
      <c r="J114" s="177">
        <f t="shared" si="0"/>
        <v>0</v>
      </c>
      <c r="K114" s="173" t="s">
        <v>19</v>
      </c>
      <c r="L114" s="37"/>
      <c r="M114" s="178" t="s">
        <v>19</v>
      </c>
      <c r="N114" s="179" t="s">
        <v>40</v>
      </c>
      <c r="O114" s="62"/>
      <c r="P114" s="180">
        <f t="shared" si="1"/>
        <v>0</v>
      </c>
      <c r="Q114" s="180">
        <v>0.00051</v>
      </c>
      <c r="R114" s="180">
        <f t="shared" si="2"/>
        <v>0.0015300000000000001</v>
      </c>
      <c r="S114" s="180">
        <v>0</v>
      </c>
      <c r="T114" s="181">
        <f t="shared" si="3"/>
        <v>0</v>
      </c>
      <c r="U114" s="32"/>
      <c r="V114" s="32"/>
      <c r="W114" s="32"/>
      <c r="X114" s="32"/>
      <c r="Y114" s="32"/>
      <c r="Z114" s="32"/>
      <c r="AA114" s="32"/>
      <c r="AB114" s="32"/>
      <c r="AC114" s="32"/>
      <c r="AD114" s="32"/>
      <c r="AE114" s="32"/>
      <c r="AR114" s="182" t="s">
        <v>208</v>
      </c>
      <c r="AT114" s="182" t="s">
        <v>144</v>
      </c>
      <c r="AU114" s="182" t="s">
        <v>79</v>
      </c>
      <c r="AY114" s="15" t="s">
        <v>141</v>
      </c>
      <c r="BE114" s="183">
        <f t="shared" si="4"/>
        <v>0</v>
      </c>
      <c r="BF114" s="183">
        <f t="shared" si="5"/>
        <v>0</v>
      </c>
      <c r="BG114" s="183">
        <f t="shared" si="6"/>
        <v>0</v>
      </c>
      <c r="BH114" s="183">
        <f t="shared" si="7"/>
        <v>0</v>
      </c>
      <c r="BI114" s="183">
        <f t="shared" si="8"/>
        <v>0</v>
      </c>
      <c r="BJ114" s="15" t="s">
        <v>77</v>
      </c>
      <c r="BK114" s="183">
        <f t="shared" si="9"/>
        <v>0</v>
      </c>
      <c r="BL114" s="15" t="s">
        <v>208</v>
      </c>
      <c r="BM114" s="182" t="s">
        <v>857</v>
      </c>
    </row>
    <row r="115" spans="1:65" s="2" customFormat="1" ht="16.5" customHeight="1">
      <c r="A115" s="32"/>
      <c r="B115" s="33"/>
      <c r="C115" s="171" t="s">
        <v>8</v>
      </c>
      <c r="D115" s="171" t="s">
        <v>144</v>
      </c>
      <c r="E115" s="172" t="s">
        <v>858</v>
      </c>
      <c r="F115" s="173" t="s">
        <v>859</v>
      </c>
      <c r="G115" s="174" t="s">
        <v>191</v>
      </c>
      <c r="H115" s="175">
        <v>108.1</v>
      </c>
      <c r="I115" s="176"/>
      <c r="J115" s="177">
        <f t="shared" si="0"/>
        <v>0</v>
      </c>
      <c r="K115" s="173" t="s">
        <v>19</v>
      </c>
      <c r="L115" s="37"/>
      <c r="M115" s="178" t="s">
        <v>19</v>
      </c>
      <c r="N115" s="179" t="s">
        <v>40</v>
      </c>
      <c r="O115" s="62"/>
      <c r="P115" s="180">
        <f t="shared" si="1"/>
        <v>0</v>
      </c>
      <c r="Q115" s="180">
        <v>0</v>
      </c>
      <c r="R115" s="180">
        <f t="shared" si="2"/>
        <v>0</v>
      </c>
      <c r="S115" s="180">
        <v>0</v>
      </c>
      <c r="T115" s="181">
        <f t="shared" si="3"/>
        <v>0</v>
      </c>
      <c r="U115" s="32"/>
      <c r="V115" s="32"/>
      <c r="W115" s="32"/>
      <c r="X115" s="32"/>
      <c r="Y115" s="32"/>
      <c r="Z115" s="32"/>
      <c r="AA115" s="32"/>
      <c r="AB115" s="32"/>
      <c r="AC115" s="32"/>
      <c r="AD115" s="32"/>
      <c r="AE115" s="32"/>
      <c r="AR115" s="182" t="s">
        <v>208</v>
      </c>
      <c r="AT115" s="182" t="s">
        <v>144</v>
      </c>
      <c r="AU115" s="182" t="s">
        <v>79</v>
      </c>
      <c r="AY115" s="15" t="s">
        <v>141</v>
      </c>
      <c r="BE115" s="183">
        <f t="shared" si="4"/>
        <v>0</v>
      </c>
      <c r="BF115" s="183">
        <f t="shared" si="5"/>
        <v>0</v>
      </c>
      <c r="BG115" s="183">
        <f t="shared" si="6"/>
        <v>0</v>
      </c>
      <c r="BH115" s="183">
        <f t="shared" si="7"/>
        <v>0</v>
      </c>
      <c r="BI115" s="183">
        <f t="shared" si="8"/>
        <v>0</v>
      </c>
      <c r="BJ115" s="15" t="s">
        <v>77</v>
      </c>
      <c r="BK115" s="183">
        <f t="shared" si="9"/>
        <v>0</v>
      </c>
      <c r="BL115" s="15" t="s">
        <v>208</v>
      </c>
      <c r="BM115" s="182" t="s">
        <v>860</v>
      </c>
    </row>
    <row r="116" spans="1:65" s="2" customFormat="1" ht="16.5" customHeight="1">
      <c r="A116" s="32"/>
      <c r="B116" s="33"/>
      <c r="C116" s="171" t="s">
        <v>208</v>
      </c>
      <c r="D116" s="171" t="s">
        <v>144</v>
      </c>
      <c r="E116" s="172" t="s">
        <v>861</v>
      </c>
      <c r="F116" s="173" t="s">
        <v>862</v>
      </c>
      <c r="G116" s="174" t="s">
        <v>303</v>
      </c>
      <c r="H116" s="175">
        <v>1</v>
      </c>
      <c r="I116" s="176"/>
      <c r="J116" s="177">
        <f t="shared" si="0"/>
        <v>0</v>
      </c>
      <c r="K116" s="173" t="s">
        <v>19</v>
      </c>
      <c r="L116" s="37"/>
      <c r="M116" s="178" t="s">
        <v>19</v>
      </c>
      <c r="N116" s="179" t="s">
        <v>40</v>
      </c>
      <c r="O116" s="62"/>
      <c r="P116" s="180">
        <f t="shared" si="1"/>
        <v>0</v>
      </c>
      <c r="Q116" s="180">
        <v>0</v>
      </c>
      <c r="R116" s="180">
        <f t="shared" si="2"/>
        <v>0</v>
      </c>
      <c r="S116" s="180">
        <v>0</v>
      </c>
      <c r="T116" s="181">
        <f t="shared" si="3"/>
        <v>0</v>
      </c>
      <c r="U116" s="32"/>
      <c r="V116" s="32"/>
      <c r="W116" s="32"/>
      <c r="X116" s="32"/>
      <c r="Y116" s="32"/>
      <c r="Z116" s="32"/>
      <c r="AA116" s="32"/>
      <c r="AB116" s="32"/>
      <c r="AC116" s="32"/>
      <c r="AD116" s="32"/>
      <c r="AE116" s="32"/>
      <c r="AR116" s="182" t="s">
        <v>208</v>
      </c>
      <c r="AT116" s="182" t="s">
        <v>144</v>
      </c>
      <c r="AU116" s="182" t="s">
        <v>79</v>
      </c>
      <c r="AY116" s="15" t="s">
        <v>141</v>
      </c>
      <c r="BE116" s="183">
        <f t="shared" si="4"/>
        <v>0</v>
      </c>
      <c r="BF116" s="183">
        <f t="shared" si="5"/>
        <v>0</v>
      </c>
      <c r="BG116" s="183">
        <f t="shared" si="6"/>
        <v>0</v>
      </c>
      <c r="BH116" s="183">
        <f t="shared" si="7"/>
        <v>0</v>
      </c>
      <c r="BI116" s="183">
        <f t="shared" si="8"/>
        <v>0</v>
      </c>
      <c r="BJ116" s="15" t="s">
        <v>77</v>
      </c>
      <c r="BK116" s="183">
        <f t="shared" si="9"/>
        <v>0</v>
      </c>
      <c r="BL116" s="15" t="s">
        <v>208</v>
      </c>
      <c r="BM116" s="182" t="s">
        <v>863</v>
      </c>
    </row>
    <row r="117" spans="1:65" s="2" customFormat="1" ht="16.5" customHeight="1">
      <c r="A117" s="32"/>
      <c r="B117" s="33"/>
      <c r="C117" s="171" t="s">
        <v>212</v>
      </c>
      <c r="D117" s="171" t="s">
        <v>144</v>
      </c>
      <c r="E117" s="172" t="s">
        <v>864</v>
      </c>
      <c r="F117" s="173" t="s">
        <v>865</v>
      </c>
      <c r="G117" s="174" t="s">
        <v>303</v>
      </c>
      <c r="H117" s="175">
        <v>1</v>
      </c>
      <c r="I117" s="176"/>
      <c r="J117" s="177">
        <f t="shared" si="0"/>
        <v>0</v>
      </c>
      <c r="K117" s="173" t="s">
        <v>19</v>
      </c>
      <c r="L117" s="37"/>
      <c r="M117" s="178" t="s">
        <v>19</v>
      </c>
      <c r="N117" s="179" t="s">
        <v>40</v>
      </c>
      <c r="O117" s="62"/>
      <c r="P117" s="180">
        <f t="shared" si="1"/>
        <v>0</v>
      </c>
      <c r="Q117" s="180">
        <v>0</v>
      </c>
      <c r="R117" s="180">
        <f t="shared" si="2"/>
        <v>0</v>
      </c>
      <c r="S117" s="180">
        <v>0</v>
      </c>
      <c r="T117" s="181">
        <f t="shared" si="3"/>
        <v>0</v>
      </c>
      <c r="U117" s="32"/>
      <c r="V117" s="32"/>
      <c r="W117" s="32"/>
      <c r="X117" s="32"/>
      <c r="Y117" s="32"/>
      <c r="Z117" s="32"/>
      <c r="AA117" s="32"/>
      <c r="AB117" s="32"/>
      <c r="AC117" s="32"/>
      <c r="AD117" s="32"/>
      <c r="AE117" s="32"/>
      <c r="AR117" s="182" t="s">
        <v>208</v>
      </c>
      <c r="AT117" s="182" t="s">
        <v>144</v>
      </c>
      <c r="AU117" s="182" t="s">
        <v>79</v>
      </c>
      <c r="AY117" s="15" t="s">
        <v>141</v>
      </c>
      <c r="BE117" s="183">
        <f t="shared" si="4"/>
        <v>0</v>
      </c>
      <c r="BF117" s="183">
        <f t="shared" si="5"/>
        <v>0</v>
      </c>
      <c r="BG117" s="183">
        <f t="shared" si="6"/>
        <v>0</v>
      </c>
      <c r="BH117" s="183">
        <f t="shared" si="7"/>
        <v>0</v>
      </c>
      <c r="BI117" s="183">
        <f t="shared" si="8"/>
        <v>0</v>
      </c>
      <c r="BJ117" s="15" t="s">
        <v>77</v>
      </c>
      <c r="BK117" s="183">
        <f t="shared" si="9"/>
        <v>0</v>
      </c>
      <c r="BL117" s="15" t="s">
        <v>208</v>
      </c>
      <c r="BM117" s="182" t="s">
        <v>866</v>
      </c>
    </row>
    <row r="118" spans="1:65" s="2" customFormat="1" ht="16.5" customHeight="1">
      <c r="A118" s="32"/>
      <c r="B118" s="33"/>
      <c r="C118" s="171" t="s">
        <v>216</v>
      </c>
      <c r="D118" s="171" t="s">
        <v>144</v>
      </c>
      <c r="E118" s="172" t="s">
        <v>867</v>
      </c>
      <c r="F118" s="173" t="s">
        <v>868</v>
      </c>
      <c r="G118" s="174" t="s">
        <v>152</v>
      </c>
      <c r="H118" s="175">
        <v>3</v>
      </c>
      <c r="I118" s="176"/>
      <c r="J118" s="177">
        <f t="shared" si="0"/>
        <v>0</v>
      </c>
      <c r="K118" s="173" t="s">
        <v>19</v>
      </c>
      <c r="L118" s="37"/>
      <c r="M118" s="178" t="s">
        <v>19</v>
      </c>
      <c r="N118" s="179" t="s">
        <v>40</v>
      </c>
      <c r="O118" s="62"/>
      <c r="P118" s="180">
        <f t="shared" si="1"/>
        <v>0</v>
      </c>
      <c r="Q118" s="180">
        <v>0</v>
      </c>
      <c r="R118" s="180">
        <f t="shared" si="2"/>
        <v>0</v>
      </c>
      <c r="S118" s="180">
        <v>0</v>
      </c>
      <c r="T118" s="181">
        <f t="shared" si="3"/>
        <v>0</v>
      </c>
      <c r="U118" s="32"/>
      <c r="V118" s="32"/>
      <c r="W118" s="32"/>
      <c r="X118" s="32"/>
      <c r="Y118" s="32"/>
      <c r="Z118" s="32"/>
      <c r="AA118" s="32"/>
      <c r="AB118" s="32"/>
      <c r="AC118" s="32"/>
      <c r="AD118" s="32"/>
      <c r="AE118" s="32"/>
      <c r="AR118" s="182" t="s">
        <v>208</v>
      </c>
      <c r="AT118" s="182" t="s">
        <v>144</v>
      </c>
      <c r="AU118" s="182" t="s">
        <v>79</v>
      </c>
      <c r="AY118" s="15" t="s">
        <v>141</v>
      </c>
      <c r="BE118" s="183">
        <f t="shared" si="4"/>
        <v>0</v>
      </c>
      <c r="BF118" s="183">
        <f t="shared" si="5"/>
        <v>0</v>
      </c>
      <c r="BG118" s="183">
        <f t="shared" si="6"/>
        <v>0</v>
      </c>
      <c r="BH118" s="183">
        <f t="shared" si="7"/>
        <v>0</v>
      </c>
      <c r="BI118" s="183">
        <f t="shared" si="8"/>
        <v>0</v>
      </c>
      <c r="BJ118" s="15" t="s">
        <v>77</v>
      </c>
      <c r="BK118" s="183">
        <f t="shared" si="9"/>
        <v>0</v>
      </c>
      <c r="BL118" s="15" t="s">
        <v>208</v>
      </c>
      <c r="BM118" s="182" t="s">
        <v>869</v>
      </c>
    </row>
    <row r="119" spans="1:65" s="2" customFormat="1" ht="16.5" customHeight="1">
      <c r="A119" s="32"/>
      <c r="B119" s="33"/>
      <c r="C119" s="171" t="s">
        <v>220</v>
      </c>
      <c r="D119" s="171" t="s">
        <v>144</v>
      </c>
      <c r="E119" s="172" t="s">
        <v>870</v>
      </c>
      <c r="F119" s="173" t="s">
        <v>871</v>
      </c>
      <c r="G119" s="174" t="s">
        <v>303</v>
      </c>
      <c r="H119" s="175">
        <v>1</v>
      </c>
      <c r="I119" s="176"/>
      <c r="J119" s="177">
        <f t="shared" si="0"/>
        <v>0</v>
      </c>
      <c r="K119" s="173" t="s">
        <v>19</v>
      </c>
      <c r="L119" s="37"/>
      <c r="M119" s="178" t="s">
        <v>19</v>
      </c>
      <c r="N119" s="179" t="s">
        <v>40</v>
      </c>
      <c r="O119" s="62"/>
      <c r="P119" s="180">
        <f t="shared" si="1"/>
        <v>0</v>
      </c>
      <c r="Q119" s="180">
        <v>0</v>
      </c>
      <c r="R119" s="180">
        <f t="shared" si="2"/>
        <v>0</v>
      </c>
      <c r="S119" s="180">
        <v>0</v>
      </c>
      <c r="T119" s="181">
        <f t="shared" si="3"/>
        <v>0</v>
      </c>
      <c r="U119" s="32"/>
      <c r="V119" s="32"/>
      <c r="W119" s="32"/>
      <c r="X119" s="32"/>
      <c r="Y119" s="32"/>
      <c r="Z119" s="32"/>
      <c r="AA119" s="32"/>
      <c r="AB119" s="32"/>
      <c r="AC119" s="32"/>
      <c r="AD119" s="32"/>
      <c r="AE119" s="32"/>
      <c r="AR119" s="182" t="s">
        <v>208</v>
      </c>
      <c r="AT119" s="182" t="s">
        <v>144</v>
      </c>
      <c r="AU119" s="182" t="s">
        <v>79</v>
      </c>
      <c r="AY119" s="15" t="s">
        <v>141</v>
      </c>
      <c r="BE119" s="183">
        <f t="shared" si="4"/>
        <v>0</v>
      </c>
      <c r="BF119" s="183">
        <f t="shared" si="5"/>
        <v>0</v>
      </c>
      <c r="BG119" s="183">
        <f t="shared" si="6"/>
        <v>0</v>
      </c>
      <c r="BH119" s="183">
        <f t="shared" si="7"/>
        <v>0</v>
      </c>
      <c r="BI119" s="183">
        <f t="shared" si="8"/>
        <v>0</v>
      </c>
      <c r="BJ119" s="15" t="s">
        <v>77</v>
      </c>
      <c r="BK119" s="183">
        <f t="shared" si="9"/>
        <v>0</v>
      </c>
      <c r="BL119" s="15" t="s">
        <v>208</v>
      </c>
      <c r="BM119" s="182" t="s">
        <v>872</v>
      </c>
    </row>
    <row r="120" spans="1:65" s="2" customFormat="1" ht="24.2" customHeight="1">
      <c r="A120" s="32"/>
      <c r="B120" s="33"/>
      <c r="C120" s="171" t="s">
        <v>224</v>
      </c>
      <c r="D120" s="171" t="s">
        <v>144</v>
      </c>
      <c r="E120" s="172" t="s">
        <v>873</v>
      </c>
      <c r="F120" s="173" t="s">
        <v>874</v>
      </c>
      <c r="G120" s="174" t="s">
        <v>185</v>
      </c>
      <c r="H120" s="175">
        <v>0.4</v>
      </c>
      <c r="I120" s="176"/>
      <c r="J120" s="177">
        <f t="shared" si="0"/>
        <v>0</v>
      </c>
      <c r="K120" s="173" t="s">
        <v>19</v>
      </c>
      <c r="L120" s="37"/>
      <c r="M120" s="178" t="s">
        <v>19</v>
      </c>
      <c r="N120" s="179" t="s">
        <v>40</v>
      </c>
      <c r="O120" s="62"/>
      <c r="P120" s="180">
        <f t="shared" si="1"/>
        <v>0</v>
      </c>
      <c r="Q120" s="180">
        <v>0</v>
      </c>
      <c r="R120" s="180">
        <f t="shared" si="2"/>
        <v>0</v>
      </c>
      <c r="S120" s="180">
        <v>0</v>
      </c>
      <c r="T120" s="181">
        <f t="shared" si="3"/>
        <v>0</v>
      </c>
      <c r="U120" s="32"/>
      <c r="V120" s="32"/>
      <c r="W120" s="32"/>
      <c r="X120" s="32"/>
      <c r="Y120" s="32"/>
      <c r="Z120" s="32"/>
      <c r="AA120" s="32"/>
      <c r="AB120" s="32"/>
      <c r="AC120" s="32"/>
      <c r="AD120" s="32"/>
      <c r="AE120" s="32"/>
      <c r="AR120" s="182" t="s">
        <v>208</v>
      </c>
      <c r="AT120" s="182" t="s">
        <v>144</v>
      </c>
      <c r="AU120" s="182" t="s">
        <v>79</v>
      </c>
      <c r="AY120" s="15" t="s">
        <v>141</v>
      </c>
      <c r="BE120" s="183">
        <f t="shared" si="4"/>
        <v>0</v>
      </c>
      <c r="BF120" s="183">
        <f t="shared" si="5"/>
        <v>0</v>
      </c>
      <c r="BG120" s="183">
        <f t="shared" si="6"/>
        <v>0</v>
      </c>
      <c r="BH120" s="183">
        <f t="shared" si="7"/>
        <v>0</v>
      </c>
      <c r="BI120" s="183">
        <f t="shared" si="8"/>
        <v>0</v>
      </c>
      <c r="BJ120" s="15" t="s">
        <v>77</v>
      </c>
      <c r="BK120" s="183">
        <f t="shared" si="9"/>
        <v>0</v>
      </c>
      <c r="BL120" s="15" t="s">
        <v>208</v>
      </c>
      <c r="BM120" s="182" t="s">
        <v>875</v>
      </c>
    </row>
    <row r="121" spans="2:63" s="12" customFormat="1" ht="22.9" customHeight="1">
      <c r="B121" s="155"/>
      <c r="C121" s="156"/>
      <c r="D121" s="157" t="s">
        <v>68</v>
      </c>
      <c r="E121" s="169" t="s">
        <v>876</v>
      </c>
      <c r="F121" s="169" t="s">
        <v>877</v>
      </c>
      <c r="G121" s="156"/>
      <c r="H121" s="156"/>
      <c r="I121" s="159"/>
      <c r="J121" s="170">
        <f>BK121</f>
        <v>0</v>
      </c>
      <c r="K121" s="156"/>
      <c r="L121" s="161"/>
      <c r="M121" s="162"/>
      <c r="N121" s="163"/>
      <c r="O121" s="163"/>
      <c r="P121" s="164">
        <f>SUM(P122:P131)</f>
        <v>0</v>
      </c>
      <c r="Q121" s="163"/>
      <c r="R121" s="164">
        <f>SUM(R122:R131)</f>
        <v>0.335225</v>
      </c>
      <c r="S121" s="163"/>
      <c r="T121" s="165">
        <f>SUM(T122:T131)</f>
        <v>0</v>
      </c>
      <c r="AR121" s="166" t="s">
        <v>79</v>
      </c>
      <c r="AT121" s="167" t="s">
        <v>68</v>
      </c>
      <c r="AU121" s="167" t="s">
        <v>77</v>
      </c>
      <c r="AY121" s="166" t="s">
        <v>141</v>
      </c>
      <c r="BK121" s="168">
        <f>SUM(BK122:BK131)</f>
        <v>0</v>
      </c>
    </row>
    <row r="122" spans="1:65" s="2" customFormat="1" ht="21.75" customHeight="1">
      <c r="A122" s="32"/>
      <c r="B122" s="33"/>
      <c r="C122" s="171" t="s">
        <v>7</v>
      </c>
      <c r="D122" s="171" t="s">
        <v>144</v>
      </c>
      <c r="E122" s="172" t="s">
        <v>878</v>
      </c>
      <c r="F122" s="173" t="s">
        <v>879</v>
      </c>
      <c r="G122" s="174" t="s">
        <v>191</v>
      </c>
      <c r="H122" s="175">
        <v>155.25</v>
      </c>
      <c r="I122" s="176"/>
      <c r="J122" s="177">
        <f aca="true" t="shared" si="10" ref="J122:J131">ROUND(I122*H122,2)</f>
        <v>0</v>
      </c>
      <c r="K122" s="173" t="s">
        <v>19</v>
      </c>
      <c r="L122" s="37"/>
      <c r="M122" s="178" t="s">
        <v>19</v>
      </c>
      <c r="N122" s="179" t="s">
        <v>40</v>
      </c>
      <c r="O122" s="62"/>
      <c r="P122" s="180">
        <f aca="true" t="shared" si="11" ref="P122:P131">O122*H122</f>
        <v>0</v>
      </c>
      <c r="Q122" s="180">
        <v>0.00098</v>
      </c>
      <c r="R122" s="180">
        <f aca="true" t="shared" si="12" ref="R122:R131">Q122*H122</f>
        <v>0.152145</v>
      </c>
      <c r="S122" s="180">
        <v>0</v>
      </c>
      <c r="T122" s="181">
        <f aca="true" t="shared" si="13" ref="T122:T131">S122*H122</f>
        <v>0</v>
      </c>
      <c r="U122" s="32"/>
      <c r="V122" s="32"/>
      <c r="W122" s="32"/>
      <c r="X122" s="32"/>
      <c r="Y122" s="32"/>
      <c r="Z122" s="32"/>
      <c r="AA122" s="32"/>
      <c r="AB122" s="32"/>
      <c r="AC122" s="32"/>
      <c r="AD122" s="32"/>
      <c r="AE122" s="32"/>
      <c r="AR122" s="182" t="s">
        <v>208</v>
      </c>
      <c r="AT122" s="182" t="s">
        <v>144</v>
      </c>
      <c r="AU122" s="182" t="s">
        <v>79</v>
      </c>
      <c r="AY122" s="15" t="s">
        <v>141</v>
      </c>
      <c r="BE122" s="183">
        <f aca="true" t="shared" si="14" ref="BE122:BE131">IF(N122="základní",J122,0)</f>
        <v>0</v>
      </c>
      <c r="BF122" s="183">
        <f aca="true" t="shared" si="15" ref="BF122:BF131">IF(N122="snížená",J122,0)</f>
        <v>0</v>
      </c>
      <c r="BG122" s="183">
        <f aca="true" t="shared" si="16" ref="BG122:BG131">IF(N122="zákl. přenesená",J122,0)</f>
        <v>0</v>
      </c>
      <c r="BH122" s="183">
        <f aca="true" t="shared" si="17" ref="BH122:BH131">IF(N122="sníž. přenesená",J122,0)</f>
        <v>0</v>
      </c>
      <c r="BI122" s="183">
        <f aca="true" t="shared" si="18" ref="BI122:BI131">IF(N122="nulová",J122,0)</f>
        <v>0</v>
      </c>
      <c r="BJ122" s="15" t="s">
        <v>77</v>
      </c>
      <c r="BK122" s="183">
        <f aca="true" t="shared" si="19" ref="BK122:BK131">ROUND(I122*H122,2)</f>
        <v>0</v>
      </c>
      <c r="BL122" s="15" t="s">
        <v>208</v>
      </c>
      <c r="BM122" s="182" t="s">
        <v>880</v>
      </c>
    </row>
    <row r="123" spans="1:65" s="2" customFormat="1" ht="21.75" customHeight="1">
      <c r="A123" s="32"/>
      <c r="B123" s="33"/>
      <c r="C123" s="171" t="s">
        <v>231</v>
      </c>
      <c r="D123" s="171" t="s">
        <v>144</v>
      </c>
      <c r="E123" s="172" t="s">
        <v>881</v>
      </c>
      <c r="F123" s="173" t="s">
        <v>882</v>
      </c>
      <c r="G123" s="174" t="s">
        <v>191</v>
      </c>
      <c r="H123" s="175">
        <v>40.25</v>
      </c>
      <c r="I123" s="176"/>
      <c r="J123" s="177">
        <f t="shared" si="10"/>
        <v>0</v>
      </c>
      <c r="K123" s="173" t="s">
        <v>19</v>
      </c>
      <c r="L123" s="37"/>
      <c r="M123" s="178" t="s">
        <v>19</v>
      </c>
      <c r="N123" s="179" t="s">
        <v>40</v>
      </c>
      <c r="O123" s="62"/>
      <c r="P123" s="180">
        <f t="shared" si="11"/>
        <v>0</v>
      </c>
      <c r="Q123" s="180">
        <v>0.00126</v>
      </c>
      <c r="R123" s="180">
        <f t="shared" si="12"/>
        <v>0.050715</v>
      </c>
      <c r="S123" s="180">
        <v>0</v>
      </c>
      <c r="T123" s="181">
        <f t="shared" si="13"/>
        <v>0</v>
      </c>
      <c r="U123" s="32"/>
      <c r="V123" s="32"/>
      <c r="W123" s="32"/>
      <c r="X123" s="32"/>
      <c r="Y123" s="32"/>
      <c r="Z123" s="32"/>
      <c r="AA123" s="32"/>
      <c r="AB123" s="32"/>
      <c r="AC123" s="32"/>
      <c r="AD123" s="32"/>
      <c r="AE123" s="32"/>
      <c r="AR123" s="182" t="s">
        <v>208</v>
      </c>
      <c r="AT123" s="182" t="s">
        <v>144</v>
      </c>
      <c r="AU123" s="182" t="s">
        <v>79</v>
      </c>
      <c r="AY123" s="15" t="s">
        <v>141</v>
      </c>
      <c r="BE123" s="183">
        <f t="shared" si="14"/>
        <v>0</v>
      </c>
      <c r="BF123" s="183">
        <f t="shared" si="15"/>
        <v>0</v>
      </c>
      <c r="BG123" s="183">
        <f t="shared" si="16"/>
        <v>0</v>
      </c>
      <c r="BH123" s="183">
        <f t="shared" si="17"/>
        <v>0</v>
      </c>
      <c r="BI123" s="183">
        <f t="shared" si="18"/>
        <v>0</v>
      </c>
      <c r="BJ123" s="15" t="s">
        <v>77</v>
      </c>
      <c r="BK123" s="183">
        <f t="shared" si="19"/>
        <v>0</v>
      </c>
      <c r="BL123" s="15" t="s">
        <v>208</v>
      </c>
      <c r="BM123" s="182" t="s">
        <v>883</v>
      </c>
    </row>
    <row r="124" spans="1:65" s="2" customFormat="1" ht="33" customHeight="1">
      <c r="A124" s="32"/>
      <c r="B124" s="33"/>
      <c r="C124" s="171" t="s">
        <v>235</v>
      </c>
      <c r="D124" s="171" t="s">
        <v>144</v>
      </c>
      <c r="E124" s="172" t="s">
        <v>884</v>
      </c>
      <c r="F124" s="173" t="s">
        <v>885</v>
      </c>
      <c r="G124" s="174" t="s">
        <v>191</v>
      </c>
      <c r="H124" s="175">
        <v>195.5</v>
      </c>
      <c r="I124" s="176"/>
      <c r="J124" s="177">
        <f t="shared" si="10"/>
        <v>0</v>
      </c>
      <c r="K124" s="173" t="s">
        <v>19</v>
      </c>
      <c r="L124" s="37"/>
      <c r="M124" s="178" t="s">
        <v>19</v>
      </c>
      <c r="N124" s="179" t="s">
        <v>40</v>
      </c>
      <c r="O124" s="62"/>
      <c r="P124" s="180">
        <f t="shared" si="11"/>
        <v>0</v>
      </c>
      <c r="Q124" s="180">
        <v>7E-05</v>
      </c>
      <c r="R124" s="180">
        <f t="shared" si="12"/>
        <v>0.013685</v>
      </c>
      <c r="S124" s="180">
        <v>0</v>
      </c>
      <c r="T124" s="181">
        <f t="shared" si="13"/>
        <v>0</v>
      </c>
      <c r="U124" s="32"/>
      <c r="V124" s="32"/>
      <c r="W124" s="32"/>
      <c r="X124" s="32"/>
      <c r="Y124" s="32"/>
      <c r="Z124" s="32"/>
      <c r="AA124" s="32"/>
      <c r="AB124" s="32"/>
      <c r="AC124" s="32"/>
      <c r="AD124" s="32"/>
      <c r="AE124" s="32"/>
      <c r="AR124" s="182" t="s">
        <v>208</v>
      </c>
      <c r="AT124" s="182" t="s">
        <v>144</v>
      </c>
      <c r="AU124" s="182" t="s">
        <v>79</v>
      </c>
      <c r="AY124" s="15" t="s">
        <v>141</v>
      </c>
      <c r="BE124" s="183">
        <f t="shared" si="14"/>
        <v>0</v>
      </c>
      <c r="BF124" s="183">
        <f t="shared" si="15"/>
        <v>0</v>
      </c>
      <c r="BG124" s="183">
        <f t="shared" si="16"/>
        <v>0</v>
      </c>
      <c r="BH124" s="183">
        <f t="shared" si="17"/>
        <v>0</v>
      </c>
      <c r="BI124" s="183">
        <f t="shared" si="18"/>
        <v>0</v>
      </c>
      <c r="BJ124" s="15" t="s">
        <v>77</v>
      </c>
      <c r="BK124" s="183">
        <f t="shared" si="19"/>
        <v>0</v>
      </c>
      <c r="BL124" s="15" t="s">
        <v>208</v>
      </c>
      <c r="BM124" s="182" t="s">
        <v>886</v>
      </c>
    </row>
    <row r="125" spans="1:65" s="2" customFormat="1" ht="16.5" customHeight="1">
      <c r="A125" s="32"/>
      <c r="B125" s="33"/>
      <c r="C125" s="171" t="s">
        <v>239</v>
      </c>
      <c r="D125" s="171" t="s">
        <v>144</v>
      </c>
      <c r="E125" s="172" t="s">
        <v>887</v>
      </c>
      <c r="F125" s="173" t="s">
        <v>888</v>
      </c>
      <c r="G125" s="174" t="s">
        <v>152</v>
      </c>
      <c r="H125" s="175">
        <v>28</v>
      </c>
      <c r="I125" s="176"/>
      <c r="J125" s="177">
        <f t="shared" si="10"/>
        <v>0</v>
      </c>
      <c r="K125" s="173" t="s">
        <v>19</v>
      </c>
      <c r="L125" s="37"/>
      <c r="M125" s="178" t="s">
        <v>19</v>
      </c>
      <c r="N125" s="179" t="s">
        <v>40</v>
      </c>
      <c r="O125" s="62"/>
      <c r="P125" s="180">
        <f t="shared" si="11"/>
        <v>0</v>
      </c>
      <c r="Q125" s="180">
        <v>0.00076</v>
      </c>
      <c r="R125" s="180">
        <f t="shared" si="12"/>
        <v>0.02128</v>
      </c>
      <c r="S125" s="180">
        <v>0</v>
      </c>
      <c r="T125" s="181">
        <f t="shared" si="13"/>
        <v>0</v>
      </c>
      <c r="U125" s="32"/>
      <c r="V125" s="32"/>
      <c r="W125" s="32"/>
      <c r="X125" s="32"/>
      <c r="Y125" s="32"/>
      <c r="Z125" s="32"/>
      <c r="AA125" s="32"/>
      <c r="AB125" s="32"/>
      <c r="AC125" s="32"/>
      <c r="AD125" s="32"/>
      <c r="AE125" s="32"/>
      <c r="AR125" s="182" t="s">
        <v>208</v>
      </c>
      <c r="AT125" s="182" t="s">
        <v>144</v>
      </c>
      <c r="AU125" s="182" t="s">
        <v>79</v>
      </c>
      <c r="AY125" s="15" t="s">
        <v>141</v>
      </c>
      <c r="BE125" s="183">
        <f t="shared" si="14"/>
        <v>0</v>
      </c>
      <c r="BF125" s="183">
        <f t="shared" si="15"/>
        <v>0</v>
      </c>
      <c r="BG125" s="183">
        <f t="shared" si="16"/>
        <v>0</v>
      </c>
      <c r="BH125" s="183">
        <f t="shared" si="17"/>
        <v>0</v>
      </c>
      <c r="BI125" s="183">
        <f t="shared" si="18"/>
        <v>0</v>
      </c>
      <c r="BJ125" s="15" t="s">
        <v>77</v>
      </c>
      <c r="BK125" s="183">
        <f t="shared" si="19"/>
        <v>0</v>
      </c>
      <c r="BL125" s="15" t="s">
        <v>208</v>
      </c>
      <c r="BM125" s="182" t="s">
        <v>889</v>
      </c>
    </row>
    <row r="126" spans="1:65" s="2" customFormat="1" ht="16.5" customHeight="1">
      <c r="A126" s="32"/>
      <c r="B126" s="33"/>
      <c r="C126" s="171" t="s">
        <v>243</v>
      </c>
      <c r="D126" s="171" t="s">
        <v>144</v>
      </c>
      <c r="E126" s="172" t="s">
        <v>890</v>
      </c>
      <c r="F126" s="173" t="s">
        <v>891</v>
      </c>
      <c r="G126" s="174" t="s">
        <v>152</v>
      </c>
      <c r="H126" s="175">
        <v>10</v>
      </c>
      <c r="I126" s="176"/>
      <c r="J126" s="177">
        <f t="shared" si="10"/>
        <v>0</v>
      </c>
      <c r="K126" s="173" t="s">
        <v>19</v>
      </c>
      <c r="L126" s="37"/>
      <c r="M126" s="178" t="s">
        <v>19</v>
      </c>
      <c r="N126" s="179" t="s">
        <v>40</v>
      </c>
      <c r="O126" s="62"/>
      <c r="P126" s="180">
        <f t="shared" si="11"/>
        <v>0</v>
      </c>
      <c r="Q126" s="180">
        <v>0.00095</v>
      </c>
      <c r="R126" s="180">
        <f t="shared" si="12"/>
        <v>0.0095</v>
      </c>
      <c r="S126" s="180">
        <v>0</v>
      </c>
      <c r="T126" s="181">
        <f t="shared" si="13"/>
        <v>0</v>
      </c>
      <c r="U126" s="32"/>
      <c r="V126" s="32"/>
      <c r="W126" s="32"/>
      <c r="X126" s="32"/>
      <c r="Y126" s="32"/>
      <c r="Z126" s="32"/>
      <c r="AA126" s="32"/>
      <c r="AB126" s="32"/>
      <c r="AC126" s="32"/>
      <c r="AD126" s="32"/>
      <c r="AE126" s="32"/>
      <c r="AR126" s="182" t="s">
        <v>208</v>
      </c>
      <c r="AT126" s="182" t="s">
        <v>144</v>
      </c>
      <c r="AU126" s="182" t="s">
        <v>79</v>
      </c>
      <c r="AY126" s="15" t="s">
        <v>141</v>
      </c>
      <c r="BE126" s="183">
        <f t="shared" si="14"/>
        <v>0</v>
      </c>
      <c r="BF126" s="183">
        <f t="shared" si="15"/>
        <v>0</v>
      </c>
      <c r="BG126" s="183">
        <f t="shared" si="16"/>
        <v>0</v>
      </c>
      <c r="BH126" s="183">
        <f t="shared" si="17"/>
        <v>0</v>
      </c>
      <c r="BI126" s="183">
        <f t="shared" si="18"/>
        <v>0</v>
      </c>
      <c r="BJ126" s="15" t="s">
        <v>77</v>
      </c>
      <c r="BK126" s="183">
        <f t="shared" si="19"/>
        <v>0</v>
      </c>
      <c r="BL126" s="15" t="s">
        <v>208</v>
      </c>
      <c r="BM126" s="182" t="s">
        <v>892</v>
      </c>
    </row>
    <row r="127" spans="1:65" s="2" customFormat="1" ht="16.5" customHeight="1">
      <c r="A127" s="32"/>
      <c r="B127" s="33"/>
      <c r="C127" s="171" t="s">
        <v>247</v>
      </c>
      <c r="D127" s="171" t="s">
        <v>144</v>
      </c>
      <c r="E127" s="172" t="s">
        <v>893</v>
      </c>
      <c r="F127" s="173" t="s">
        <v>894</v>
      </c>
      <c r="G127" s="174" t="s">
        <v>152</v>
      </c>
      <c r="H127" s="175">
        <v>10</v>
      </c>
      <c r="I127" s="176"/>
      <c r="J127" s="177">
        <f t="shared" si="10"/>
        <v>0</v>
      </c>
      <c r="K127" s="173" t="s">
        <v>19</v>
      </c>
      <c r="L127" s="37"/>
      <c r="M127" s="178" t="s">
        <v>19</v>
      </c>
      <c r="N127" s="179" t="s">
        <v>40</v>
      </c>
      <c r="O127" s="62"/>
      <c r="P127" s="180">
        <f t="shared" si="11"/>
        <v>0</v>
      </c>
      <c r="Q127" s="180">
        <v>0.00097</v>
      </c>
      <c r="R127" s="180">
        <f t="shared" si="12"/>
        <v>0.0097</v>
      </c>
      <c r="S127" s="180">
        <v>0</v>
      </c>
      <c r="T127" s="181">
        <f t="shared" si="13"/>
        <v>0</v>
      </c>
      <c r="U127" s="32"/>
      <c r="V127" s="32"/>
      <c r="W127" s="32"/>
      <c r="X127" s="32"/>
      <c r="Y127" s="32"/>
      <c r="Z127" s="32"/>
      <c r="AA127" s="32"/>
      <c r="AB127" s="32"/>
      <c r="AC127" s="32"/>
      <c r="AD127" s="32"/>
      <c r="AE127" s="32"/>
      <c r="AR127" s="182" t="s">
        <v>208</v>
      </c>
      <c r="AT127" s="182" t="s">
        <v>144</v>
      </c>
      <c r="AU127" s="182" t="s">
        <v>79</v>
      </c>
      <c r="AY127" s="15" t="s">
        <v>141</v>
      </c>
      <c r="BE127" s="183">
        <f t="shared" si="14"/>
        <v>0</v>
      </c>
      <c r="BF127" s="183">
        <f t="shared" si="15"/>
        <v>0</v>
      </c>
      <c r="BG127" s="183">
        <f t="shared" si="16"/>
        <v>0</v>
      </c>
      <c r="BH127" s="183">
        <f t="shared" si="17"/>
        <v>0</v>
      </c>
      <c r="BI127" s="183">
        <f t="shared" si="18"/>
        <v>0</v>
      </c>
      <c r="BJ127" s="15" t="s">
        <v>77</v>
      </c>
      <c r="BK127" s="183">
        <f t="shared" si="19"/>
        <v>0</v>
      </c>
      <c r="BL127" s="15" t="s">
        <v>208</v>
      </c>
      <c r="BM127" s="182" t="s">
        <v>895</v>
      </c>
    </row>
    <row r="128" spans="1:65" s="2" customFormat="1" ht="24.2" customHeight="1">
      <c r="A128" s="32"/>
      <c r="B128" s="33"/>
      <c r="C128" s="171" t="s">
        <v>251</v>
      </c>
      <c r="D128" s="171" t="s">
        <v>144</v>
      </c>
      <c r="E128" s="172" t="s">
        <v>896</v>
      </c>
      <c r="F128" s="173" t="s">
        <v>897</v>
      </c>
      <c r="G128" s="174" t="s">
        <v>191</v>
      </c>
      <c r="H128" s="175">
        <v>195.5</v>
      </c>
      <c r="I128" s="176"/>
      <c r="J128" s="177">
        <f t="shared" si="10"/>
        <v>0</v>
      </c>
      <c r="K128" s="173" t="s">
        <v>19</v>
      </c>
      <c r="L128" s="37"/>
      <c r="M128" s="178" t="s">
        <v>19</v>
      </c>
      <c r="N128" s="179" t="s">
        <v>40</v>
      </c>
      <c r="O128" s="62"/>
      <c r="P128" s="180">
        <f t="shared" si="11"/>
        <v>0</v>
      </c>
      <c r="Q128" s="180">
        <v>0.0004</v>
      </c>
      <c r="R128" s="180">
        <f t="shared" si="12"/>
        <v>0.0782</v>
      </c>
      <c r="S128" s="180">
        <v>0</v>
      </c>
      <c r="T128" s="181">
        <f t="shared" si="13"/>
        <v>0</v>
      </c>
      <c r="U128" s="32"/>
      <c r="V128" s="32"/>
      <c r="W128" s="32"/>
      <c r="X128" s="32"/>
      <c r="Y128" s="32"/>
      <c r="Z128" s="32"/>
      <c r="AA128" s="32"/>
      <c r="AB128" s="32"/>
      <c r="AC128" s="32"/>
      <c r="AD128" s="32"/>
      <c r="AE128" s="32"/>
      <c r="AR128" s="182" t="s">
        <v>208</v>
      </c>
      <c r="AT128" s="182" t="s">
        <v>144</v>
      </c>
      <c r="AU128" s="182" t="s">
        <v>79</v>
      </c>
      <c r="AY128" s="15" t="s">
        <v>141</v>
      </c>
      <c r="BE128" s="183">
        <f t="shared" si="14"/>
        <v>0</v>
      </c>
      <c r="BF128" s="183">
        <f t="shared" si="15"/>
        <v>0</v>
      </c>
      <c r="BG128" s="183">
        <f t="shared" si="16"/>
        <v>0</v>
      </c>
      <c r="BH128" s="183">
        <f t="shared" si="17"/>
        <v>0</v>
      </c>
      <c r="BI128" s="183">
        <f t="shared" si="18"/>
        <v>0</v>
      </c>
      <c r="BJ128" s="15" t="s">
        <v>77</v>
      </c>
      <c r="BK128" s="183">
        <f t="shared" si="19"/>
        <v>0</v>
      </c>
      <c r="BL128" s="15" t="s">
        <v>208</v>
      </c>
      <c r="BM128" s="182" t="s">
        <v>898</v>
      </c>
    </row>
    <row r="129" spans="1:65" s="2" customFormat="1" ht="16.5" customHeight="1">
      <c r="A129" s="32"/>
      <c r="B129" s="33"/>
      <c r="C129" s="171" t="s">
        <v>256</v>
      </c>
      <c r="D129" s="171" t="s">
        <v>144</v>
      </c>
      <c r="E129" s="172" t="s">
        <v>899</v>
      </c>
      <c r="F129" s="173" t="s">
        <v>862</v>
      </c>
      <c r="G129" s="174" t="s">
        <v>303</v>
      </c>
      <c r="H129" s="175">
        <v>1</v>
      </c>
      <c r="I129" s="176"/>
      <c r="J129" s="177">
        <f t="shared" si="10"/>
        <v>0</v>
      </c>
      <c r="K129" s="173" t="s">
        <v>19</v>
      </c>
      <c r="L129" s="37"/>
      <c r="M129" s="178" t="s">
        <v>19</v>
      </c>
      <c r="N129" s="179" t="s">
        <v>40</v>
      </c>
      <c r="O129" s="62"/>
      <c r="P129" s="180">
        <f t="shared" si="11"/>
        <v>0</v>
      </c>
      <c r="Q129" s="180">
        <v>0</v>
      </c>
      <c r="R129" s="180">
        <f t="shared" si="12"/>
        <v>0</v>
      </c>
      <c r="S129" s="180">
        <v>0</v>
      </c>
      <c r="T129" s="181">
        <f t="shared" si="13"/>
        <v>0</v>
      </c>
      <c r="U129" s="32"/>
      <c r="V129" s="32"/>
      <c r="W129" s="32"/>
      <c r="X129" s="32"/>
      <c r="Y129" s="32"/>
      <c r="Z129" s="32"/>
      <c r="AA129" s="32"/>
      <c r="AB129" s="32"/>
      <c r="AC129" s="32"/>
      <c r="AD129" s="32"/>
      <c r="AE129" s="32"/>
      <c r="AR129" s="182" t="s">
        <v>208</v>
      </c>
      <c r="AT129" s="182" t="s">
        <v>144</v>
      </c>
      <c r="AU129" s="182" t="s">
        <v>79</v>
      </c>
      <c r="AY129" s="15" t="s">
        <v>141</v>
      </c>
      <c r="BE129" s="183">
        <f t="shared" si="14"/>
        <v>0</v>
      </c>
      <c r="BF129" s="183">
        <f t="shared" si="15"/>
        <v>0</v>
      </c>
      <c r="BG129" s="183">
        <f t="shared" si="16"/>
        <v>0</v>
      </c>
      <c r="BH129" s="183">
        <f t="shared" si="17"/>
        <v>0</v>
      </c>
      <c r="BI129" s="183">
        <f t="shared" si="18"/>
        <v>0</v>
      </c>
      <c r="BJ129" s="15" t="s">
        <v>77</v>
      </c>
      <c r="BK129" s="183">
        <f t="shared" si="19"/>
        <v>0</v>
      </c>
      <c r="BL129" s="15" t="s">
        <v>208</v>
      </c>
      <c r="BM129" s="182" t="s">
        <v>900</v>
      </c>
    </row>
    <row r="130" spans="1:65" s="2" customFormat="1" ht="16.5" customHeight="1">
      <c r="A130" s="32"/>
      <c r="B130" s="33"/>
      <c r="C130" s="171" t="s">
        <v>260</v>
      </c>
      <c r="D130" s="171" t="s">
        <v>144</v>
      </c>
      <c r="E130" s="172" t="s">
        <v>901</v>
      </c>
      <c r="F130" s="173" t="s">
        <v>902</v>
      </c>
      <c r="G130" s="174" t="s">
        <v>303</v>
      </c>
      <c r="H130" s="175">
        <v>2</v>
      </c>
      <c r="I130" s="176"/>
      <c r="J130" s="177">
        <f t="shared" si="10"/>
        <v>0</v>
      </c>
      <c r="K130" s="173" t="s">
        <v>19</v>
      </c>
      <c r="L130" s="37"/>
      <c r="M130" s="178" t="s">
        <v>19</v>
      </c>
      <c r="N130" s="179" t="s">
        <v>40</v>
      </c>
      <c r="O130" s="62"/>
      <c r="P130" s="180">
        <f t="shared" si="11"/>
        <v>0</v>
      </c>
      <c r="Q130" s="180">
        <v>0</v>
      </c>
      <c r="R130" s="180">
        <f t="shared" si="12"/>
        <v>0</v>
      </c>
      <c r="S130" s="180">
        <v>0</v>
      </c>
      <c r="T130" s="181">
        <f t="shared" si="13"/>
        <v>0</v>
      </c>
      <c r="U130" s="32"/>
      <c r="V130" s="32"/>
      <c r="W130" s="32"/>
      <c r="X130" s="32"/>
      <c r="Y130" s="32"/>
      <c r="Z130" s="32"/>
      <c r="AA130" s="32"/>
      <c r="AB130" s="32"/>
      <c r="AC130" s="32"/>
      <c r="AD130" s="32"/>
      <c r="AE130" s="32"/>
      <c r="AR130" s="182" t="s">
        <v>208</v>
      </c>
      <c r="AT130" s="182" t="s">
        <v>144</v>
      </c>
      <c r="AU130" s="182" t="s">
        <v>79</v>
      </c>
      <c r="AY130" s="15" t="s">
        <v>141</v>
      </c>
      <c r="BE130" s="183">
        <f t="shared" si="14"/>
        <v>0</v>
      </c>
      <c r="BF130" s="183">
        <f t="shared" si="15"/>
        <v>0</v>
      </c>
      <c r="BG130" s="183">
        <f t="shared" si="16"/>
        <v>0</v>
      </c>
      <c r="BH130" s="183">
        <f t="shared" si="17"/>
        <v>0</v>
      </c>
      <c r="BI130" s="183">
        <f t="shared" si="18"/>
        <v>0</v>
      </c>
      <c r="BJ130" s="15" t="s">
        <v>77</v>
      </c>
      <c r="BK130" s="183">
        <f t="shared" si="19"/>
        <v>0</v>
      </c>
      <c r="BL130" s="15" t="s">
        <v>208</v>
      </c>
      <c r="BM130" s="182" t="s">
        <v>903</v>
      </c>
    </row>
    <row r="131" spans="1:65" s="2" customFormat="1" ht="24.2" customHeight="1">
      <c r="A131" s="32"/>
      <c r="B131" s="33"/>
      <c r="C131" s="171" t="s">
        <v>264</v>
      </c>
      <c r="D131" s="171" t="s">
        <v>144</v>
      </c>
      <c r="E131" s="172" t="s">
        <v>904</v>
      </c>
      <c r="F131" s="173" t="s">
        <v>905</v>
      </c>
      <c r="G131" s="174" t="s">
        <v>185</v>
      </c>
      <c r="H131" s="175">
        <v>0.372</v>
      </c>
      <c r="I131" s="176"/>
      <c r="J131" s="177">
        <f t="shared" si="10"/>
        <v>0</v>
      </c>
      <c r="K131" s="173" t="s">
        <v>19</v>
      </c>
      <c r="L131" s="37"/>
      <c r="M131" s="178" t="s">
        <v>19</v>
      </c>
      <c r="N131" s="179" t="s">
        <v>40</v>
      </c>
      <c r="O131" s="62"/>
      <c r="P131" s="180">
        <f t="shared" si="11"/>
        <v>0</v>
      </c>
      <c r="Q131" s="180">
        <v>0</v>
      </c>
      <c r="R131" s="180">
        <f t="shared" si="12"/>
        <v>0</v>
      </c>
      <c r="S131" s="180">
        <v>0</v>
      </c>
      <c r="T131" s="181">
        <f t="shared" si="13"/>
        <v>0</v>
      </c>
      <c r="U131" s="32"/>
      <c r="V131" s="32"/>
      <c r="W131" s="32"/>
      <c r="X131" s="32"/>
      <c r="Y131" s="32"/>
      <c r="Z131" s="32"/>
      <c r="AA131" s="32"/>
      <c r="AB131" s="32"/>
      <c r="AC131" s="32"/>
      <c r="AD131" s="32"/>
      <c r="AE131" s="32"/>
      <c r="AR131" s="182" t="s">
        <v>208</v>
      </c>
      <c r="AT131" s="182" t="s">
        <v>144</v>
      </c>
      <c r="AU131" s="182" t="s">
        <v>79</v>
      </c>
      <c r="AY131" s="15" t="s">
        <v>141</v>
      </c>
      <c r="BE131" s="183">
        <f t="shared" si="14"/>
        <v>0</v>
      </c>
      <c r="BF131" s="183">
        <f t="shared" si="15"/>
        <v>0</v>
      </c>
      <c r="BG131" s="183">
        <f t="shared" si="16"/>
        <v>0</v>
      </c>
      <c r="BH131" s="183">
        <f t="shared" si="17"/>
        <v>0</v>
      </c>
      <c r="BI131" s="183">
        <f t="shared" si="18"/>
        <v>0</v>
      </c>
      <c r="BJ131" s="15" t="s">
        <v>77</v>
      </c>
      <c r="BK131" s="183">
        <f t="shared" si="19"/>
        <v>0</v>
      </c>
      <c r="BL131" s="15" t="s">
        <v>208</v>
      </c>
      <c r="BM131" s="182" t="s">
        <v>906</v>
      </c>
    </row>
    <row r="132" spans="2:63" s="12" customFormat="1" ht="25.9" customHeight="1">
      <c r="B132" s="155"/>
      <c r="C132" s="156"/>
      <c r="D132" s="157" t="s">
        <v>68</v>
      </c>
      <c r="E132" s="158" t="s">
        <v>592</v>
      </c>
      <c r="F132" s="158" t="s">
        <v>593</v>
      </c>
      <c r="G132" s="156"/>
      <c r="H132" s="156"/>
      <c r="I132" s="159"/>
      <c r="J132" s="160">
        <f>BK132</f>
        <v>0</v>
      </c>
      <c r="K132" s="156"/>
      <c r="L132" s="161"/>
      <c r="M132" s="162"/>
      <c r="N132" s="163"/>
      <c r="O132" s="163"/>
      <c r="P132" s="164">
        <f>SUM(P133:P135)</f>
        <v>0</v>
      </c>
      <c r="Q132" s="163"/>
      <c r="R132" s="164">
        <f>SUM(R133:R135)</f>
        <v>0</v>
      </c>
      <c r="S132" s="163"/>
      <c r="T132" s="165">
        <f>SUM(T133:T135)</f>
        <v>0</v>
      </c>
      <c r="AR132" s="166" t="s">
        <v>148</v>
      </c>
      <c r="AT132" s="167" t="s">
        <v>68</v>
      </c>
      <c r="AU132" s="167" t="s">
        <v>69</v>
      </c>
      <c r="AY132" s="166" t="s">
        <v>141</v>
      </c>
      <c r="BK132" s="168">
        <f>SUM(BK133:BK135)</f>
        <v>0</v>
      </c>
    </row>
    <row r="133" spans="1:65" s="2" customFormat="1" ht="16.5" customHeight="1">
      <c r="A133" s="32"/>
      <c r="B133" s="33"/>
      <c r="C133" s="171" t="s">
        <v>268</v>
      </c>
      <c r="D133" s="171" t="s">
        <v>144</v>
      </c>
      <c r="E133" s="172" t="s">
        <v>907</v>
      </c>
      <c r="F133" s="173" t="s">
        <v>908</v>
      </c>
      <c r="G133" s="174" t="s">
        <v>597</v>
      </c>
      <c r="H133" s="175">
        <v>32</v>
      </c>
      <c r="I133" s="176"/>
      <c r="J133" s="177">
        <f>ROUND(I133*H133,2)</f>
        <v>0</v>
      </c>
      <c r="K133" s="173" t="s">
        <v>19</v>
      </c>
      <c r="L133" s="37"/>
      <c r="M133" s="178" t="s">
        <v>19</v>
      </c>
      <c r="N133" s="179" t="s">
        <v>40</v>
      </c>
      <c r="O133" s="62"/>
      <c r="P133" s="180">
        <f>O133*H133</f>
        <v>0</v>
      </c>
      <c r="Q133" s="180">
        <v>0</v>
      </c>
      <c r="R133" s="180">
        <f>Q133*H133</f>
        <v>0</v>
      </c>
      <c r="S133" s="180">
        <v>0</v>
      </c>
      <c r="T133" s="181">
        <f>S133*H133</f>
        <v>0</v>
      </c>
      <c r="U133" s="32"/>
      <c r="V133" s="32"/>
      <c r="W133" s="32"/>
      <c r="X133" s="32"/>
      <c r="Y133" s="32"/>
      <c r="Z133" s="32"/>
      <c r="AA133" s="32"/>
      <c r="AB133" s="32"/>
      <c r="AC133" s="32"/>
      <c r="AD133" s="32"/>
      <c r="AE133" s="32"/>
      <c r="AR133" s="182" t="s">
        <v>598</v>
      </c>
      <c r="AT133" s="182" t="s">
        <v>144</v>
      </c>
      <c r="AU133" s="182" t="s">
        <v>77</v>
      </c>
      <c r="AY133" s="15" t="s">
        <v>141</v>
      </c>
      <c r="BE133" s="183">
        <f>IF(N133="základní",J133,0)</f>
        <v>0</v>
      </c>
      <c r="BF133" s="183">
        <f>IF(N133="snížená",J133,0)</f>
        <v>0</v>
      </c>
      <c r="BG133" s="183">
        <f>IF(N133="zákl. přenesená",J133,0)</f>
        <v>0</v>
      </c>
      <c r="BH133" s="183">
        <f>IF(N133="sníž. přenesená",J133,0)</f>
        <v>0</v>
      </c>
      <c r="BI133" s="183">
        <f>IF(N133="nulová",J133,0)</f>
        <v>0</v>
      </c>
      <c r="BJ133" s="15" t="s">
        <v>77</v>
      </c>
      <c r="BK133" s="183">
        <f>ROUND(I133*H133,2)</f>
        <v>0</v>
      </c>
      <c r="BL133" s="15" t="s">
        <v>598</v>
      </c>
      <c r="BM133" s="182" t="s">
        <v>909</v>
      </c>
    </row>
    <row r="134" spans="1:65" s="2" customFormat="1" ht="16.5" customHeight="1">
      <c r="A134" s="32"/>
      <c r="B134" s="33"/>
      <c r="C134" s="171" t="s">
        <v>272</v>
      </c>
      <c r="D134" s="171" t="s">
        <v>144</v>
      </c>
      <c r="E134" s="172" t="s">
        <v>609</v>
      </c>
      <c r="F134" s="173" t="s">
        <v>610</v>
      </c>
      <c r="G134" s="174" t="s">
        <v>597</v>
      </c>
      <c r="H134" s="175">
        <v>32</v>
      </c>
      <c r="I134" s="176"/>
      <c r="J134" s="177">
        <f>ROUND(I134*H134,2)</f>
        <v>0</v>
      </c>
      <c r="K134" s="173" t="s">
        <v>19</v>
      </c>
      <c r="L134" s="37"/>
      <c r="M134" s="178" t="s">
        <v>19</v>
      </c>
      <c r="N134" s="179" t="s">
        <v>40</v>
      </c>
      <c r="O134" s="62"/>
      <c r="P134" s="180">
        <f>O134*H134</f>
        <v>0</v>
      </c>
      <c r="Q134" s="180">
        <v>0</v>
      </c>
      <c r="R134" s="180">
        <f>Q134*H134</f>
        <v>0</v>
      </c>
      <c r="S134" s="180">
        <v>0</v>
      </c>
      <c r="T134" s="181">
        <f>S134*H134</f>
        <v>0</v>
      </c>
      <c r="U134" s="32"/>
      <c r="V134" s="32"/>
      <c r="W134" s="32"/>
      <c r="X134" s="32"/>
      <c r="Y134" s="32"/>
      <c r="Z134" s="32"/>
      <c r="AA134" s="32"/>
      <c r="AB134" s="32"/>
      <c r="AC134" s="32"/>
      <c r="AD134" s="32"/>
      <c r="AE134" s="32"/>
      <c r="AR134" s="182" t="s">
        <v>598</v>
      </c>
      <c r="AT134" s="182" t="s">
        <v>144</v>
      </c>
      <c r="AU134" s="182" t="s">
        <v>77</v>
      </c>
      <c r="AY134" s="15" t="s">
        <v>141</v>
      </c>
      <c r="BE134" s="183">
        <f>IF(N134="základní",J134,0)</f>
        <v>0</v>
      </c>
      <c r="BF134" s="183">
        <f>IF(N134="snížená",J134,0)</f>
        <v>0</v>
      </c>
      <c r="BG134" s="183">
        <f>IF(N134="zákl. přenesená",J134,0)</f>
        <v>0</v>
      </c>
      <c r="BH134" s="183">
        <f>IF(N134="sníž. přenesená",J134,0)</f>
        <v>0</v>
      </c>
      <c r="BI134" s="183">
        <f>IF(N134="nulová",J134,0)</f>
        <v>0</v>
      </c>
      <c r="BJ134" s="15" t="s">
        <v>77</v>
      </c>
      <c r="BK134" s="183">
        <f>ROUND(I134*H134,2)</f>
        <v>0</v>
      </c>
      <c r="BL134" s="15" t="s">
        <v>598</v>
      </c>
      <c r="BM134" s="182" t="s">
        <v>910</v>
      </c>
    </row>
    <row r="135" spans="1:65" s="2" customFormat="1" ht="16.5" customHeight="1">
      <c r="A135" s="32"/>
      <c r="B135" s="33"/>
      <c r="C135" s="189" t="s">
        <v>276</v>
      </c>
      <c r="D135" s="189" t="s">
        <v>429</v>
      </c>
      <c r="E135" s="190" t="s">
        <v>618</v>
      </c>
      <c r="F135" s="191" t="s">
        <v>619</v>
      </c>
      <c r="G135" s="192" t="s">
        <v>303</v>
      </c>
      <c r="H135" s="193">
        <v>1</v>
      </c>
      <c r="I135" s="194"/>
      <c r="J135" s="195">
        <f>ROUND(I135*H135,2)</f>
        <v>0</v>
      </c>
      <c r="K135" s="191" t="s">
        <v>19</v>
      </c>
      <c r="L135" s="196"/>
      <c r="M135" s="197" t="s">
        <v>19</v>
      </c>
      <c r="N135" s="198" t="s">
        <v>40</v>
      </c>
      <c r="O135" s="62"/>
      <c r="P135" s="180">
        <f>O135*H135</f>
        <v>0</v>
      </c>
      <c r="Q135" s="180">
        <v>0</v>
      </c>
      <c r="R135" s="180">
        <f>Q135*H135</f>
        <v>0</v>
      </c>
      <c r="S135" s="180">
        <v>0</v>
      </c>
      <c r="T135" s="181">
        <f>S135*H135</f>
        <v>0</v>
      </c>
      <c r="U135" s="32"/>
      <c r="V135" s="32"/>
      <c r="W135" s="32"/>
      <c r="X135" s="32"/>
      <c r="Y135" s="32"/>
      <c r="Z135" s="32"/>
      <c r="AA135" s="32"/>
      <c r="AB135" s="32"/>
      <c r="AC135" s="32"/>
      <c r="AD135" s="32"/>
      <c r="AE135" s="32"/>
      <c r="AR135" s="182" t="s">
        <v>598</v>
      </c>
      <c r="AT135" s="182" t="s">
        <v>429</v>
      </c>
      <c r="AU135" s="182" t="s">
        <v>77</v>
      </c>
      <c r="AY135" s="15" t="s">
        <v>141</v>
      </c>
      <c r="BE135" s="183">
        <f>IF(N135="základní",J135,0)</f>
        <v>0</v>
      </c>
      <c r="BF135" s="183">
        <f>IF(N135="snížená",J135,0)</f>
        <v>0</v>
      </c>
      <c r="BG135" s="183">
        <f>IF(N135="zákl. přenesená",J135,0)</f>
        <v>0</v>
      </c>
      <c r="BH135" s="183">
        <f>IF(N135="sníž. přenesená",J135,0)</f>
        <v>0</v>
      </c>
      <c r="BI135" s="183">
        <f>IF(N135="nulová",J135,0)</f>
        <v>0</v>
      </c>
      <c r="BJ135" s="15" t="s">
        <v>77</v>
      </c>
      <c r="BK135" s="183">
        <f>ROUND(I135*H135,2)</f>
        <v>0</v>
      </c>
      <c r="BL135" s="15" t="s">
        <v>598</v>
      </c>
      <c r="BM135" s="182" t="s">
        <v>911</v>
      </c>
    </row>
    <row r="136" spans="2:63" s="12" customFormat="1" ht="25.9" customHeight="1">
      <c r="B136" s="155"/>
      <c r="C136" s="156"/>
      <c r="D136" s="157" t="s">
        <v>68</v>
      </c>
      <c r="E136" s="158" t="s">
        <v>621</v>
      </c>
      <c r="F136" s="158" t="s">
        <v>622</v>
      </c>
      <c r="G136" s="156"/>
      <c r="H136" s="156"/>
      <c r="I136" s="159"/>
      <c r="J136" s="160">
        <f>BK136</f>
        <v>0</v>
      </c>
      <c r="K136" s="156"/>
      <c r="L136" s="161"/>
      <c r="M136" s="162"/>
      <c r="N136" s="163"/>
      <c r="O136" s="163"/>
      <c r="P136" s="164">
        <f>P137+P141+P143+P146+P148+P151</f>
        <v>0</v>
      </c>
      <c r="Q136" s="163"/>
      <c r="R136" s="164">
        <f>R137+R141+R143+R146+R148+R151</f>
        <v>0</v>
      </c>
      <c r="S136" s="163"/>
      <c r="T136" s="165">
        <f>T137+T141+T143+T146+T148+T151</f>
        <v>0</v>
      </c>
      <c r="AR136" s="166" t="s">
        <v>161</v>
      </c>
      <c r="AT136" s="167" t="s">
        <v>68</v>
      </c>
      <c r="AU136" s="167" t="s">
        <v>69</v>
      </c>
      <c r="AY136" s="166" t="s">
        <v>141</v>
      </c>
      <c r="BK136" s="168">
        <f>BK137+BK141+BK143+BK146+BK148+BK151</f>
        <v>0</v>
      </c>
    </row>
    <row r="137" spans="2:63" s="12" customFormat="1" ht="22.9" customHeight="1">
      <c r="B137" s="155"/>
      <c r="C137" s="156"/>
      <c r="D137" s="157" t="s">
        <v>68</v>
      </c>
      <c r="E137" s="169" t="s">
        <v>796</v>
      </c>
      <c r="F137" s="169" t="s">
        <v>797</v>
      </c>
      <c r="G137" s="156"/>
      <c r="H137" s="156"/>
      <c r="I137" s="159"/>
      <c r="J137" s="170">
        <f>BK137</f>
        <v>0</v>
      </c>
      <c r="K137" s="156"/>
      <c r="L137" s="161"/>
      <c r="M137" s="162"/>
      <c r="N137" s="163"/>
      <c r="O137" s="163"/>
      <c r="P137" s="164">
        <f>SUM(P138:P140)</f>
        <v>0</v>
      </c>
      <c r="Q137" s="163"/>
      <c r="R137" s="164">
        <f>SUM(R138:R140)</f>
        <v>0</v>
      </c>
      <c r="S137" s="163"/>
      <c r="T137" s="165">
        <f>SUM(T138:T140)</f>
        <v>0</v>
      </c>
      <c r="AR137" s="166" t="s">
        <v>161</v>
      </c>
      <c r="AT137" s="167" t="s">
        <v>68</v>
      </c>
      <c r="AU137" s="167" t="s">
        <v>77</v>
      </c>
      <c r="AY137" s="166" t="s">
        <v>141</v>
      </c>
      <c r="BK137" s="168">
        <f>SUM(BK138:BK140)</f>
        <v>0</v>
      </c>
    </row>
    <row r="138" spans="1:65" s="2" customFormat="1" ht="16.5" customHeight="1">
      <c r="A138" s="32"/>
      <c r="B138" s="33"/>
      <c r="C138" s="171" t="s">
        <v>280</v>
      </c>
      <c r="D138" s="171" t="s">
        <v>144</v>
      </c>
      <c r="E138" s="172" t="s">
        <v>798</v>
      </c>
      <c r="F138" s="173" t="s">
        <v>799</v>
      </c>
      <c r="G138" s="174" t="s">
        <v>303</v>
      </c>
      <c r="H138" s="175">
        <v>1</v>
      </c>
      <c r="I138" s="176"/>
      <c r="J138" s="177">
        <f>ROUND(I138*H138,2)</f>
        <v>0</v>
      </c>
      <c r="K138" s="173" t="s">
        <v>19</v>
      </c>
      <c r="L138" s="37"/>
      <c r="M138" s="178" t="s">
        <v>19</v>
      </c>
      <c r="N138" s="179" t="s">
        <v>40</v>
      </c>
      <c r="O138" s="62"/>
      <c r="P138" s="180">
        <f>O138*H138</f>
        <v>0</v>
      </c>
      <c r="Q138" s="180">
        <v>0</v>
      </c>
      <c r="R138" s="180">
        <f>Q138*H138</f>
        <v>0</v>
      </c>
      <c r="S138" s="180">
        <v>0</v>
      </c>
      <c r="T138" s="181">
        <f>S138*H138</f>
        <v>0</v>
      </c>
      <c r="U138" s="32"/>
      <c r="V138" s="32"/>
      <c r="W138" s="32"/>
      <c r="X138" s="32"/>
      <c r="Y138" s="32"/>
      <c r="Z138" s="32"/>
      <c r="AA138" s="32"/>
      <c r="AB138" s="32"/>
      <c r="AC138" s="32"/>
      <c r="AD138" s="32"/>
      <c r="AE138" s="32"/>
      <c r="AR138" s="182" t="s">
        <v>642</v>
      </c>
      <c r="AT138" s="182" t="s">
        <v>144</v>
      </c>
      <c r="AU138" s="182" t="s">
        <v>79</v>
      </c>
      <c r="AY138" s="15" t="s">
        <v>141</v>
      </c>
      <c r="BE138" s="183">
        <f>IF(N138="základní",J138,0)</f>
        <v>0</v>
      </c>
      <c r="BF138" s="183">
        <f>IF(N138="snížená",J138,0)</f>
        <v>0</v>
      </c>
      <c r="BG138" s="183">
        <f>IF(N138="zákl. přenesená",J138,0)</f>
        <v>0</v>
      </c>
      <c r="BH138" s="183">
        <f>IF(N138="sníž. přenesená",J138,0)</f>
        <v>0</v>
      </c>
      <c r="BI138" s="183">
        <f>IF(N138="nulová",J138,0)</f>
        <v>0</v>
      </c>
      <c r="BJ138" s="15" t="s">
        <v>77</v>
      </c>
      <c r="BK138" s="183">
        <f>ROUND(I138*H138,2)</f>
        <v>0</v>
      </c>
      <c r="BL138" s="15" t="s">
        <v>642</v>
      </c>
      <c r="BM138" s="182" t="s">
        <v>912</v>
      </c>
    </row>
    <row r="139" spans="1:65" s="2" customFormat="1" ht="16.5" customHeight="1">
      <c r="A139" s="32"/>
      <c r="B139" s="33"/>
      <c r="C139" s="171" t="s">
        <v>284</v>
      </c>
      <c r="D139" s="171" t="s">
        <v>144</v>
      </c>
      <c r="E139" s="172" t="s">
        <v>913</v>
      </c>
      <c r="F139" s="173" t="s">
        <v>914</v>
      </c>
      <c r="G139" s="174" t="s">
        <v>303</v>
      </c>
      <c r="H139" s="175">
        <v>1</v>
      </c>
      <c r="I139" s="176"/>
      <c r="J139" s="177">
        <f>ROUND(I139*H139,2)</f>
        <v>0</v>
      </c>
      <c r="K139" s="173" t="s">
        <v>19</v>
      </c>
      <c r="L139" s="37"/>
      <c r="M139" s="178" t="s">
        <v>19</v>
      </c>
      <c r="N139" s="179" t="s">
        <v>40</v>
      </c>
      <c r="O139" s="62"/>
      <c r="P139" s="180">
        <f>O139*H139</f>
        <v>0</v>
      </c>
      <c r="Q139" s="180">
        <v>0</v>
      </c>
      <c r="R139" s="180">
        <f>Q139*H139</f>
        <v>0</v>
      </c>
      <c r="S139" s="180">
        <v>0</v>
      </c>
      <c r="T139" s="181">
        <f>S139*H139</f>
        <v>0</v>
      </c>
      <c r="U139" s="32"/>
      <c r="V139" s="32"/>
      <c r="W139" s="32"/>
      <c r="X139" s="32"/>
      <c r="Y139" s="32"/>
      <c r="Z139" s="32"/>
      <c r="AA139" s="32"/>
      <c r="AB139" s="32"/>
      <c r="AC139" s="32"/>
      <c r="AD139" s="32"/>
      <c r="AE139" s="32"/>
      <c r="AR139" s="182" t="s">
        <v>148</v>
      </c>
      <c r="AT139" s="182" t="s">
        <v>144</v>
      </c>
      <c r="AU139" s="182" t="s">
        <v>79</v>
      </c>
      <c r="AY139" s="15" t="s">
        <v>141</v>
      </c>
      <c r="BE139" s="183">
        <f>IF(N139="základní",J139,0)</f>
        <v>0</v>
      </c>
      <c r="BF139" s="183">
        <f>IF(N139="snížená",J139,0)</f>
        <v>0</v>
      </c>
      <c r="BG139" s="183">
        <f>IF(N139="zákl. přenesená",J139,0)</f>
        <v>0</v>
      </c>
      <c r="BH139" s="183">
        <f>IF(N139="sníž. přenesená",J139,0)</f>
        <v>0</v>
      </c>
      <c r="BI139" s="183">
        <f>IF(N139="nulová",J139,0)</f>
        <v>0</v>
      </c>
      <c r="BJ139" s="15" t="s">
        <v>77</v>
      </c>
      <c r="BK139" s="183">
        <f>ROUND(I139*H139,2)</f>
        <v>0</v>
      </c>
      <c r="BL139" s="15" t="s">
        <v>148</v>
      </c>
      <c r="BM139" s="182" t="s">
        <v>915</v>
      </c>
    </row>
    <row r="140" spans="1:65" s="2" customFormat="1" ht="24.2" customHeight="1">
      <c r="A140" s="32"/>
      <c r="B140" s="33"/>
      <c r="C140" s="171" t="s">
        <v>288</v>
      </c>
      <c r="D140" s="171" t="s">
        <v>144</v>
      </c>
      <c r="E140" s="172" t="s">
        <v>916</v>
      </c>
      <c r="F140" s="173" t="s">
        <v>917</v>
      </c>
      <c r="G140" s="174" t="s">
        <v>303</v>
      </c>
      <c r="H140" s="175">
        <v>1</v>
      </c>
      <c r="I140" s="176"/>
      <c r="J140" s="177">
        <f>ROUND(I140*H140,2)</f>
        <v>0</v>
      </c>
      <c r="K140" s="173" t="s">
        <v>19</v>
      </c>
      <c r="L140" s="37"/>
      <c r="M140" s="178" t="s">
        <v>19</v>
      </c>
      <c r="N140" s="179" t="s">
        <v>40</v>
      </c>
      <c r="O140" s="62"/>
      <c r="P140" s="180">
        <f>O140*H140</f>
        <v>0</v>
      </c>
      <c r="Q140" s="180">
        <v>0</v>
      </c>
      <c r="R140" s="180">
        <f>Q140*H140</f>
        <v>0</v>
      </c>
      <c r="S140" s="180">
        <v>0</v>
      </c>
      <c r="T140" s="181">
        <f>S140*H140</f>
        <v>0</v>
      </c>
      <c r="U140" s="32"/>
      <c r="V140" s="32"/>
      <c r="W140" s="32"/>
      <c r="X140" s="32"/>
      <c r="Y140" s="32"/>
      <c r="Z140" s="32"/>
      <c r="AA140" s="32"/>
      <c r="AB140" s="32"/>
      <c r="AC140" s="32"/>
      <c r="AD140" s="32"/>
      <c r="AE140" s="32"/>
      <c r="AR140" s="182" t="s">
        <v>148</v>
      </c>
      <c r="AT140" s="182" t="s">
        <v>144</v>
      </c>
      <c r="AU140" s="182" t="s">
        <v>79</v>
      </c>
      <c r="AY140" s="15" t="s">
        <v>141</v>
      </c>
      <c r="BE140" s="183">
        <f>IF(N140="základní",J140,0)</f>
        <v>0</v>
      </c>
      <c r="BF140" s="183">
        <f>IF(N140="snížená",J140,0)</f>
        <v>0</v>
      </c>
      <c r="BG140" s="183">
        <f>IF(N140="zákl. přenesená",J140,0)</f>
        <v>0</v>
      </c>
      <c r="BH140" s="183">
        <f>IF(N140="sníž. přenesená",J140,0)</f>
        <v>0</v>
      </c>
      <c r="BI140" s="183">
        <f>IF(N140="nulová",J140,0)</f>
        <v>0</v>
      </c>
      <c r="BJ140" s="15" t="s">
        <v>77</v>
      </c>
      <c r="BK140" s="183">
        <f>ROUND(I140*H140,2)</f>
        <v>0</v>
      </c>
      <c r="BL140" s="15" t="s">
        <v>148</v>
      </c>
      <c r="BM140" s="182" t="s">
        <v>918</v>
      </c>
    </row>
    <row r="141" spans="2:63" s="12" customFormat="1" ht="22.9" customHeight="1">
      <c r="B141" s="155"/>
      <c r="C141" s="156"/>
      <c r="D141" s="157" t="s">
        <v>68</v>
      </c>
      <c r="E141" s="169" t="s">
        <v>623</v>
      </c>
      <c r="F141" s="169" t="s">
        <v>624</v>
      </c>
      <c r="G141" s="156"/>
      <c r="H141" s="156"/>
      <c r="I141" s="159"/>
      <c r="J141" s="170">
        <f>BK141</f>
        <v>0</v>
      </c>
      <c r="K141" s="156"/>
      <c r="L141" s="161"/>
      <c r="M141" s="162"/>
      <c r="N141" s="163"/>
      <c r="O141" s="163"/>
      <c r="P141" s="164">
        <f>P142</f>
        <v>0</v>
      </c>
      <c r="Q141" s="163"/>
      <c r="R141" s="164">
        <f>R142</f>
        <v>0</v>
      </c>
      <c r="S141" s="163"/>
      <c r="T141" s="165">
        <f>T142</f>
        <v>0</v>
      </c>
      <c r="AR141" s="166" t="s">
        <v>161</v>
      </c>
      <c r="AT141" s="167" t="s">
        <v>68</v>
      </c>
      <c r="AU141" s="167" t="s">
        <v>77</v>
      </c>
      <c r="AY141" s="166" t="s">
        <v>141</v>
      </c>
      <c r="BK141" s="168">
        <f>BK142</f>
        <v>0</v>
      </c>
    </row>
    <row r="142" spans="1:65" s="2" customFormat="1" ht="24.2" customHeight="1">
      <c r="A142" s="32"/>
      <c r="B142" s="33"/>
      <c r="C142" s="171" t="s">
        <v>292</v>
      </c>
      <c r="D142" s="171" t="s">
        <v>144</v>
      </c>
      <c r="E142" s="172" t="s">
        <v>626</v>
      </c>
      <c r="F142" s="173" t="s">
        <v>919</v>
      </c>
      <c r="G142" s="174" t="s">
        <v>303</v>
      </c>
      <c r="H142" s="175">
        <v>1</v>
      </c>
      <c r="I142" s="176"/>
      <c r="J142" s="177">
        <f>ROUND(I142*H142,2)</f>
        <v>0</v>
      </c>
      <c r="K142" s="173" t="s">
        <v>19</v>
      </c>
      <c r="L142" s="37"/>
      <c r="M142" s="178" t="s">
        <v>19</v>
      </c>
      <c r="N142" s="179" t="s">
        <v>40</v>
      </c>
      <c r="O142" s="62"/>
      <c r="P142" s="180">
        <f>O142*H142</f>
        <v>0</v>
      </c>
      <c r="Q142" s="180">
        <v>0</v>
      </c>
      <c r="R142" s="180">
        <f>Q142*H142</f>
        <v>0</v>
      </c>
      <c r="S142" s="180">
        <v>0</v>
      </c>
      <c r="T142" s="181">
        <f>S142*H142</f>
        <v>0</v>
      </c>
      <c r="U142" s="32"/>
      <c r="V142" s="32"/>
      <c r="W142" s="32"/>
      <c r="X142" s="32"/>
      <c r="Y142" s="32"/>
      <c r="Z142" s="32"/>
      <c r="AA142" s="32"/>
      <c r="AB142" s="32"/>
      <c r="AC142" s="32"/>
      <c r="AD142" s="32"/>
      <c r="AE142" s="32"/>
      <c r="AR142" s="182" t="s">
        <v>148</v>
      </c>
      <c r="AT142" s="182" t="s">
        <v>144</v>
      </c>
      <c r="AU142" s="182" t="s">
        <v>79</v>
      </c>
      <c r="AY142" s="15" t="s">
        <v>141</v>
      </c>
      <c r="BE142" s="183">
        <f>IF(N142="základní",J142,0)</f>
        <v>0</v>
      </c>
      <c r="BF142" s="183">
        <f>IF(N142="snížená",J142,0)</f>
        <v>0</v>
      </c>
      <c r="BG142" s="183">
        <f>IF(N142="zákl. přenesená",J142,0)</f>
        <v>0</v>
      </c>
      <c r="BH142" s="183">
        <f>IF(N142="sníž. přenesená",J142,0)</f>
        <v>0</v>
      </c>
      <c r="BI142" s="183">
        <f>IF(N142="nulová",J142,0)</f>
        <v>0</v>
      </c>
      <c r="BJ142" s="15" t="s">
        <v>77</v>
      </c>
      <c r="BK142" s="183">
        <f>ROUND(I142*H142,2)</f>
        <v>0</v>
      </c>
      <c r="BL142" s="15" t="s">
        <v>148</v>
      </c>
      <c r="BM142" s="182" t="s">
        <v>920</v>
      </c>
    </row>
    <row r="143" spans="2:63" s="12" customFormat="1" ht="22.9" customHeight="1">
      <c r="B143" s="155"/>
      <c r="C143" s="156"/>
      <c r="D143" s="157" t="s">
        <v>68</v>
      </c>
      <c r="E143" s="169" t="s">
        <v>629</v>
      </c>
      <c r="F143" s="169" t="s">
        <v>630</v>
      </c>
      <c r="G143" s="156"/>
      <c r="H143" s="156"/>
      <c r="I143" s="159"/>
      <c r="J143" s="170">
        <f>BK143</f>
        <v>0</v>
      </c>
      <c r="K143" s="156"/>
      <c r="L143" s="161"/>
      <c r="M143" s="162"/>
      <c r="N143" s="163"/>
      <c r="O143" s="163"/>
      <c r="P143" s="164">
        <f>SUM(P144:P145)</f>
        <v>0</v>
      </c>
      <c r="Q143" s="163"/>
      <c r="R143" s="164">
        <f>SUM(R144:R145)</f>
        <v>0</v>
      </c>
      <c r="S143" s="163"/>
      <c r="T143" s="165">
        <f>SUM(T144:T145)</f>
        <v>0</v>
      </c>
      <c r="AR143" s="166" t="s">
        <v>161</v>
      </c>
      <c r="AT143" s="167" t="s">
        <v>68</v>
      </c>
      <c r="AU143" s="167" t="s">
        <v>77</v>
      </c>
      <c r="AY143" s="166" t="s">
        <v>141</v>
      </c>
      <c r="BK143" s="168">
        <f>SUM(BK144:BK145)</f>
        <v>0</v>
      </c>
    </row>
    <row r="144" spans="1:65" s="2" customFormat="1" ht="16.5" customHeight="1">
      <c r="A144" s="32"/>
      <c r="B144" s="33"/>
      <c r="C144" s="171" t="s">
        <v>296</v>
      </c>
      <c r="D144" s="171" t="s">
        <v>144</v>
      </c>
      <c r="E144" s="172" t="s">
        <v>636</v>
      </c>
      <c r="F144" s="173" t="s">
        <v>637</v>
      </c>
      <c r="G144" s="174" t="s">
        <v>303</v>
      </c>
      <c r="H144" s="175">
        <v>1</v>
      </c>
      <c r="I144" s="176"/>
      <c r="J144" s="177">
        <f>ROUND(I144*H144,2)</f>
        <v>0</v>
      </c>
      <c r="K144" s="173" t="s">
        <v>19</v>
      </c>
      <c r="L144" s="37"/>
      <c r="M144" s="178" t="s">
        <v>19</v>
      </c>
      <c r="N144" s="179" t="s">
        <v>40</v>
      </c>
      <c r="O144" s="62"/>
      <c r="P144" s="180">
        <f>O144*H144</f>
        <v>0</v>
      </c>
      <c r="Q144" s="180">
        <v>0</v>
      </c>
      <c r="R144" s="180">
        <f>Q144*H144</f>
        <v>0</v>
      </c>
      <c r="S144" s="180">
        <v>0</v>
      </c>
      <c r="T144" s="181">
        <f>S144*H144</f>
        <v>0</v>
      </c>
      <c r="U144" s="32"/>
      <c r="V144" s="32"/>
      <c r="W144" s="32"/>
      <c r="X144" s="32"/>
      <c r="Y144" s="32"/>
      <c r="Z144" s="32"/>
      <c r="AA144" s="32"/>
      <c r="AB144" s="32"/>
      <c r="AC144" s="32"/>
      <c r="AD144" s="32"/>
      <c r="AE144" s="32"/>
      <c r="AR144" s="182" t="s">
        <v>148</v>
      </c>
      <c r="AT144" s="182" t="s">
        <v>144</v>
      </c>
      <c r="AU144" s="182" t="s">
        <v>79</v>
      </c>
      <c r="AY144" s="15" t="s">
        <v>141</v>
      </c>
      <c r="BE144" s="183">
        <f>IF(N144="základní",J144,0)</f>
        <v>0</v>
      </c>
      <c r="BF144" s="183">
        <f>IF(N144="snížená",J144,0)</f>
        <v>0</v>
      </c>
      <c r="BG144" s="183">
        <f>IF(N144="zákl. přenesená",J144,0)</f>
        <v>0</v>
      </c>
      <c r="BH144" s="183">
        <f>IF(N144="sníž. přenesená",J144,0)</f>
        <v>0</v>
      </c>
      <c r="BI144" s="183">
        <f>IF(N144="nulová",J144,0)</f>
        <v>0</v>
      </c>
      <c r="BJ144" s="15" t="s">
        <v>77</v>
      </c>
      <c r="BK144" s="183">
        <f>ROUND(I144*H144,2)</f>
        <v>0</v>
      </c>
      <c r="BL144" s="15" t="s">
        <v>148</v>
      </c>
      <c r="BM144" s="182" t="s">
        <v>921</v>
      </c>
    </row>
    <row r="145" spans="1:65" s="2" customFormat="1" ht="16.5" customHeight="1">
      <c r="A145" s="32"/>
      <c r="B145" s="33"/>
      <c r="C145" s="171" t="s">
        <v>300</v>
      </c>
      <c r="D145" s="171" t="s">
        <v>144</v>
      </c>
      <c r="E145" s="172" t="s">
        <v>640</v>
      </c>
      <c r="F145" s="173" t="s">
        <v>641</v>
      </c>
      <c r="G145" s="174" t="s">
        <v>77</v>
      </c>
      <c r="H145" s="175">
        <v>1</v>
      </c>
      <c r="I145" s="176"/>
      <c r="J145" s="177">
        <f>ROUND(I145*H145,2)</f>
        <v>0</v>
      </c>
      <c r="K145" s="173" t="s">
        <v>19</v>
      </c>
      <c r="L145" s="37"/>
      <c r="M145" s="178" t="s">
        <v>19</v>
      </c>
      <c r="N145" s="179" t="s">
        <v>40</v>
      </c>
      <c r="O145" s="62"/>
      <c r="P145" s="180">
        <f>O145*H145</f>
        <v>0</v>
      </c>
      <c r="Q145" s="180">
        <v>0</v>
      </c>
      <c r="R145" s="180">
        <f>Q145*H145</f>
        <v>0</v>
      </c>
      <c r="S145" s="180">
        <v>0</v>
      </c>
      <c r="T145" s="181">
        <f>S145*H145</f>
        <v>0</v>
      </c>
      <c r="U145" s="32"/>
      <c r="V145" s="32"/>
      <c r="W145" s="32"/>
      <c r="X145" s="32"/>
      <c r="Y145" s="32"/>
      <c r="Z145" s="32"/>
      <c r="AA145" s="32"/>
      <c r="AB145" s="32"/>
      <c r="AC145" s="32"/>
      <c r="AD145" s="32"/>
      <c r="AE145" s="32"/>
      <c r="AR145" s="182" t="s">
        <v>642</v>
      </c>
      <c r="AT145" s="182" t="s">
        <v>144</v>
      </c>
      <c r="AU145" s="182" t="s">
        <v>79</v>
      </c>
      <c r="AY145" s="15" t="s">
        <v>141</v>
      </c>
      <c r="BE145" s="183">
        <f>IF(N145="základní",J145,0)</f>
        <v>0</v>
      </c>
      <c r="BF145" s="183">
        <f>IF(N145="snížená",J145,0)</f>
        <v>0</v>
      </c>
      <c r="BG145" s="183">
        <f>IF(N145="zákl. přenesená",J145,0)</f>
        <v>0</v>
      </c>
      <c r="BH145" s="183">
        <f>IF(N145="sníž. přenesená",J145,0)</f>
        <v>0</v>
      </c>
      <c r="BI145" s="183">
        <f>IF(N145="nulová",J145,0)</f>
        <v>0</v>
      </c>
      <c r="BJ145" s="15" t="s">
        <v>77</v>
      </c>
      <c r="BK145" s="183">
        <f>ROUND(I145*H145,2)</f>
        <v>0</v>
      </c>
      <c r="BL145" s="15" t="s">
        <v>642</v>
      </c>
      <c r="BM145" s="182" t="s">
        <v>922</v>
      </c>
    </row>
    <row r="146" spans="2:63" s="12" customFormat="1" ht="22.9" customHeight="1">
      <c r="B146" s="155"/>
      <c r="C146" s="156"/>
      <c r="D146" s="157" t="s">
        <v>68</v>
      </c>
      <c r="E146" s="169" t="s">
        <v>648</v>
      </c>
      <c r="F146" s="169" t="s">
        <v>649</v>
      </c>
      <c r="G146" s="156"/>
      <c r="H146" s="156"/>
      <c r="I146" s="159"/>
      <c r="J146" s="170">
        <f>BK146</f>
        <v>0</v>
      </c>
      <c r="K146" s="156"/>
      <c r="L146" s="161"/>
      <c r="M146" s="162"/>
      <c r="N146" s="163"/>
      <c r="O146" s="163"/>
      <c r="P146" s="164">
        <f>P147</f>
        <v>0</v>
      </c>
      <c r="Q146" s="163"/>
      <c r="R146" s="164">
        <f>R147</f>
        <v>0</v>
      </c>
      <c r="S146" s="163"/>
      <c r="T146" s="165">
        <f>T147</f>
        <v>0</v>
      </c>
      <c r="AR146" s="166" t="s">
        <v>161</v>
      </c>
      <c r="AT146" s="167" t="s">
        <v>68</v>
      </c>
      <c r="AU146" s="167" t="s">
        <v>77</v>
      </c>
      <c r="AY146" s="166" t="s">
        <v>141</v>
      </c>
      <c r="BK146" s="168">
        <f>BK147</f>
        <v>0</v>
      </c>
    </row>
    <row r="147" spans="1:65" s="2" customFormat="1" ht="16.5" customHeight="1">
      <c r="A147" s="32"/>
      <c r="B147" s="33"/>
      <c r="C147" s="171" t="s">
        <v>305</v>
      </c>
      <c r="D147" s="171" t="s">
        <v>144</v>
      </c>
      <c r="E147" s="172" t="s">
        <v>651</v>
      </c>
      <c r="F147" s="173" t="s">
        <v>652</v>
      </c>
      <c r="G147" s="174" t="s">
        <v>303</v>
      </c>
      <c r="H147" s="175">
        <v>1</v>
      </c>
      <c r="I147" s="176"/>
      <c r="J147" s="177">
        <f>ROUND(I147*H147,2)</f>
        <v>0</v>
      </c>
      <c r="K147" s="173" t="s">
        <v>19</v>
      </c>
      <c r="L147" s="37"/>
      <c r="M147" s="178" t="s">
        <v>19</v>
      </c>
      <c r="N147" s="179" t="s">
        <v>40</v>
      </c>
      <c r="O147" s="62"/>
      <c r="P147" s="180">
        <f>O147*H147</f>
        <v>0</v>
      </c>
      <c r="Q147" s="180">
        <v>0</v>
      </c>
      <c r="R147" s="180">
        <f>Q147*H147</f>
        <v>0</v>
      </c>
      <c r="S147" s="180">
        <v>0</v>
      </c>
      <c r="T147" s="181">
        <f>S147*H147</f>
        <v>0</v>
      </c>
      <c r="U147" s="32"/>
      <c r="V147" s="32"/>
      <c r="W147" s="32"/>
      <c r="X147" s="32"/>
      <c r="Y147" s="32"/>
      <c r="Z147" s="32"/>
      <c r="AA147" s="32"/>
      <c r="AB147" s="32"/>
      <c r="AC147" s="32"/>
      <c r="AD147" s="32"/>
      <c r="AE147" s="32"/>
      <c r="AR147" s="182" t="s">
        <v>148</v>
      </c>
      <c r="AT147" s="182" t="s">
        <v>144</v>
      </c>
      <c r="AU147" s="182" t="s">
        <v>79</v>
      </c>
      <c r="AY147" s="15" t="s">
        <v>141</v>
      </c>
      <c r="BE147" s="183">
        <f>IF(N147="základní",J147,0)</f>
        <v>0</v>
      </c>
      <c r="BF147" s="183">
        <f>IF(N147="snížená",J147,0)</f>
        <v>0</v>
      </c>
      <c r="BG147" s="183">
        <f>IF(N147="zákl. přenesená",J147,0)</f>
        <v>0</v>
      </c>
      <c r="BH147" s="183">
        <f>IF(N147="sníž. přenesená",J147,0)</f>
        <v>0</v>
      </c>
      <c r="BI147" s="183">
        <f>IF(N147="nulová",J147,0)</f>
        <v>0</v>
      </c>
      <c r="BJ147" s="15" t="s">
        <v>77</v>
      </c>
      <c r="BK147" s="183">
        <f>ROUND(I147*H147,2)</f>
        <v>0</v>
      </c>
      <c r="BL147" s="15" t="s">
        <v>148</v>
      </c>
      <c r="BM147" s="182" t="s">
        <v>923</v>
      </c>
    </row>
    <row r="148" spans="2:63" s="12" customFormat="1" ht="22.9" customHeight="1">
      <c r="B148" s="155"/>
      <c r="C148" s="156"/>
      <c r="D148" s="157" t="s">
        <v>68</v>
      </c>
      <c r="E148" s="169" t="s">
        <v>654</v>
      </c>
      <c r="F148" s="169" t="s">
        <v>655</v>
      </c>
      <c r="G148" s="156"/>
      <c r="H148" s="156"/>
      <c r="I148" s="159"/>
      <c r="J148" s="170">
        <f>BK148</f>
        <v>0</v>
      </c>
      <c r="K148" s="156"/>
      <c r="L148" s="161"/>
      <c r="M148" s="162"/>
      <c r="N148" s="163"/>
      <c r="O148" s="163"/>
      <c r="P148" s="164">
        <f>SUM(P149:P150)</f>
        <v>0</v>
      </c>
      <c r="Q148" s="163"/>
      <c r="R148" s="164">
        <f>SUM(R149:R150)</f>
        <v>0</v>
      </c>
      <c r="S148" s="163"/>
      <c r="T148" s="165">
        <f>SUM(T149:T150)</f>
        <v>0</v>
      </c>
      <c r="AR148" s="166" t="s">
        <v>161</v>
      </c>
      <c r="AT148" s="167" t="s">
        <v>68</v>
      </c>
      <c r="AU148" s="167" t="s">
        <v>77</v>
      </c>
      <c r="AY148" s="166" t="s">
        <v>141</v>
      </c>
      <c r="BK148" s="168">
        <f>SUM(BK149:BK150)</f>
        <v>0</v>
      </c>
    </row>
    <row r="149" spans="1:65" s="2" customFormat="1" ht="16.5" customHeight="1">
      <c r="A149" s="32"/>
      <c r="B149" s="33"/>
      <c r="C149" s="171" t="s">
        <v>309</v>
      </c>
      <c r="D149" s="171" t="s">
        <v>144</v>
      </c>
      <c r="E149" s="172" t="s">
        <v>657</v>
      </c>
      <c r="F149" s="173" t="s">
        <v>658</v>
      </c>
      <c r="G149" s="174" t="s">
        <v>303</v>
      </c>
      <c r="H149" s="175">
        <v>1</v>
      </c>
      <c r="I149" s="176"/>
      <c r="J149" s="177">
        <f>ROUND(I149*H149,2)</f>
        <v>0</v>
      </c>
      <c r="K149" s="173" t="s">
        <v>19</v>
      </c>
      <c r="L149" s="37"/>
      <c r="M149" s="178" t="s">
        <v>19</v>
      </c>
      <c r="N149" s="179" t="s">
        <v>40</v>
      </c>
      <c r="O149" s="62"/>
      <c r="P149" s="180">
        <f>O149*H149</f>
        <v>0</v>
      </c>
      <c r="Q149" s="180">
        <v>0</v>
      </c>
      <c r="R149" s="180">
        <f>Q149*H149</f>
        <v>0</v>
      </c>
      <c r="S149" s="180">
        <v>0</v>
      </c>
      <c r="T149" s="181">
        <f>S149*H149</f>
        <v>0</v>
      </c>
      <c r="U149" s="32"/>
      <c r="V149" s="32"/>
      <c r="W149" s="32"/>
      <c r="X149" s="32"/>
      <c r="Y149" s="32"/>
      <c r="Z149" s="32"/>
      <c r="AA149" s="32"/>
      <c r="AB149" s="32"/>
      <c r="AC149" s="32"/>
      <c r="AD149" s="32"/>
      <c r="AE149" s="32"/>
      <c r="AR149" s="182" t="s">
        <v>148</v>
      </c>
      <c r="AT149" s="182" t="s">
        <v>144</v>
      </c>
      <c r="AU149" s="182" t="s">
        <v>79</v>
      </c>
      <c r="AY149" s="15" t="s">
        <v>141</v>
      </c>
      <c r="BE149" s="183">
        <f>IF(N149="základní",J149,0)</f>
        <v>0</v>
      </c>
      <c r="BF149" s="183">
        <f>IF(N149="snížená",J149,0)</f>
        <v>0</v>
      </c>
      <c r="BG149" s="183">
        <f>IF(N149="zákl. přenesená",J149,0)</f>
        <v>0</v>
      </c>
      <c r="BH149" s="183">
        <f>IF(N149="sníž. přenesená",J149,0)</f>
        <v>0</v>
      </c>
      <c r="BI149" s="183">
        <f>IF(N149="nulová",J149,0)</f>
        <v>0</v>
      </c>
      <c r="BJ149" s="15" t="s">
        <v>77</v>
      </c>
      <c r="BK149" s="183">
        <f>ROUND(I149*H149,2)</f>
        <v>0</v>
      </c>
      <c r="BL149" s="15" t="s">
        <v>148</v>
      </c>
      <c r="BM149" s="182" t="s">
        <v>924</v>
      </c>
    </row>
    <row r="150" spans="1:65" s="2" customFormat="1" ht="16.5" customHeight="1">
      <c r="A150" s="32"/>
      <c r="B150" s="33"/>
      <c r="C150" s="171" t="s">
        <v>313</v>
      </c>
      <c r="D150" s="171" t="s">
        <v>144</v>
      </c>
      <c r="E150" s="172" t="s">
        <v>661</v>
      </c>
      <c r="F150" s="173" t="s">
        <v>662</v>
      </c>
      <c r="G150" s="174" t="s">
        <v>303</v>
      </c>
      <c r="H150" s="175">
        <v>1</v>
      </c>
      <c r="I150" s="176"/>
      <c r="J150" s="177">
        <f>ROUND(I150*H150,2)</f>
        <v>0</v>
      </c>
      <c r="K150" s="173" t="s">
        <v>19</v>
      </c>
      <c r="L150" s="37"/>
      <c r="M150" s="178" t="s">
        <v>19</v>
      </c>
      <c r="N150" s="179" t="s">
        <v>40</v>
      </c>
      <c r="O150" s="62"/>
      <c r="P150" s="180">
        <f>O150*H150</f>
        <v>0</v>
      </c>
      <c r="Q150" s="180">
        <v>0</v>
      </c>
      <c r="R150" s="180">
        <f>Q150*H150</f>
        <v>0</v>
      </c>
      <c r="S150" s="180">
        <v>0</v>
      </c>
      <c r="T150" s="181">
        <f>S150*H150</f>
        <v>0</v>
      </c>
      <c r="U150" s="32"/>
      <c r="V150" s="32"/>
      <c r="W150" s="32"/>
      <c r="X150" s="32"/>
      <c r="Y150" s="32"/>
      <c r="Z150" s="32"/>
      <c r="AA150" s="32"/>
      <c r="AB150" s="32"/>
      <c r="AC150" s="32"/>
      <c r="AD150" s="32"/>
      <c r="AE150" s="32"/>
      <c r="AR150" s="182" t="s">
        <v>148</v>
      </c>
      <c r="AT150" s="182" t="s">
        <v>144</v>
      </c>
      <c r="AU150" s="182" t="s">
        <v>79</v>
      </c>
      <c r="AY150" s="15" t="s">
        <v>141</v>
      </c>
      <c r="BE150" s="183">
        <f>IF(N150="základní",J150,0)</f>
        <v>0</v>
      </c>
      <c r="BF150" s="183">
        <f>IF(N150="snížená",J150,0)</f>
        <v>0</v>
      </c>
      <c r="BG150" s="183">
        <f>IF(N150="zákl. přenesená",J150,0)</f>
        <v>0</v>
      </c>
      <c r="BH150" s="183">
        <f>IF(N150="sníž. přenesená",J150,0)</f>
        <v>0</v>
      </c>
      <c r="BI150" s="183">
        <f>IF(N150="nulová",J150,0)</f>
        <v>0</v>
      </c>
      <c r="BJ150" s="15" t="s">
        <v>77</v>
      </c>
      <c r="BK150" s="183">
        <f>ROUND(I150*H150,2)</f>
        <v>0</v>
      </c>
      <c r="BL150" s="15" t="s">
        <v>148</v>
      </c>
      <c r="BM150" s="182" t="s">
        <v>925</v>
      </c>
    </row>
    <row r="151" spans="2:63" s="12" customFormat="1" ht="22.9" customHeight="1">
      <c r="B151" s="155"/>
      <c r="C151" s="156"/>
      <c r="D151" s="157" t="s">
        <v>68</v>
      </c>
      <c r="E151" s="169" t="s">
        <v>664</v>
      </c>
      <c r="F151" s="169" t="s">
        <v>665</v>
      </c>
      <c r="G151" s="156"/>
      <c r="H151" s="156"/>
      <c r="I151" s="159"/>
      <c r="J151" s="170">
        <f>BK151</f>
        <v>0</v>
      </c>
      <c r="K151" s="156"/>
      <c r="L151" s="161"/>
      <c r="M151" s="162"/>
      <c r="N151" s="163"/>
      <c r="O151" s="163"/>
      <c r="P151" s="164">
        <f>P152</f>
        <v>0</v>
      </c>
      <c r="Q151" s="163"/>
      <c r="R151" s="164">
        <f>R152</f>
        <v>0</v>
      </c>
      <c r="S151" s="163"/>
      <c r="T151" s="165">
        <f>T152</f>
        <v>0</v>
      </c>
      <c r="AR151" s="166" t="s">
        <v>161</v>
      </c>
      <c r="AT151" s="167" t="s">
        <v>68</v>
      </c>
      <c r="AU151" s="167" t="s">
        <v>77</v>
      </c>
      <c r="AY151" s="166" t="s">
        <v>141</v>
      </c>
      <c r="BK151" s="168">
        <f>BK152</f>
        <v>0</v>
      </c>
    </row>
    <row r="152" spans="1:65" s="2" customFormat="1" ht="16.5" customHeight="1">
      <c r="A152" s="32"/>
      <c r="B152" s="33"/>
      <c r="C152" s="171" t="s">
        <v>317</v>
      </c>
      <c r="D152" s="171" t="s">
        <v>144</v>
      </c>
      <c r="E152" s="172" t="s">
        <v>667</v>
      </c>
      <c r="F152" s="173" t="s">
        <v>668</v>
      </c>
      <c r="G152" s="174" t="s">
        <v>303</v>
      </c>
      <c r="H152" s="175">
        <v>1</v>
      </c>
      <c r="I152" s="176"/>
      <c r="J152" s="177">
        <f>ROUND(I152*H152,2)</f>
        <v>0</v>
      </c>
      <c r="K152" s="173" t="s">
        <v>19</v>
      </c>
      <c r="L152" s="37"/>
      <c r="M152" s="199" t="s">
        <v>19</v>
      </c>
      <c r="N152" s="200" t="s">
        <v>40</v>
      </c>
      <c r="O152" s="201"/>
      <c r="P152" s="202">
        <f>O152*H152</f>
        <v>0</v>
      </c>
      <c r="Q152" s="202">
        <v>0</v>
      </c>
      <c r="R152" s="202">
        <f>Q152*H152</f>
        <v>0</v>
      </c>
      <c r="S152" s="202">
        <v>0</v>
      </c>
      <c r="T152" s="203">
        <f>S152*H152</f>
        <v>0</v>
      </c>
      <c r="U152" s="32"/>
      <c r="V152" s="32"/>
      <c r="W152" s="32"/>
      <c r="X152" s="32"/>
      <c r="Y152" s="32"/>
      <c r="Z152" s="32"/>
      <c r="AA152" s="32"/>
      <c r="AB152" s="32"/>
      <c r="AC152" s="32"/>
      <c r="AD152" s="32"/>
      <c r="AE152" s="32"/>
      <c r="AR152" s="182" t="s">
        <v>148</v>
      </c>
      <c r="AT152" s="182" t="s">
        <v>144</v>
      </c>
      <c r="AU152" s="182" t="s">
        <v>79</v>
      </c>
      <c r="AY152" s="15" t="s">
        <v>141</v>
      </c>
      <c r="BE152" s="183">
        <f>IF(N152="základní",J152,0)</f>
        <v>0</v>
      </c>
      <c r="BF152" s="183">
        <f>IF(N152="snížená",J152,0)</f>
        <v>0</v>
      </c>
      <c r="BG152" s="183">
        <f>IF(N152="zákl. přenesená",J152,0)</f>
        <v>0</v>
      </c>
      <c r="BH152" s="183">
        <f>IF(N152="sníž. přenesená",J152,0)</f>
        <v>0</v>
      </c>
      <c r="BI152" s="183">
        <f>IF(N152="nulová",J152,0)</f>
        <v>0</v>
      </c>
      <c r="BJ152" s="15" t="s">
        <v>77</v>
      </c>
      <c r="BK152" s="183">
        <f>ROUND(I152*H152,2)</f>
        <v>0</v>
      </c>
      <c r="BL152" s="15" t="s">
        <v>148</v>
      </c>
      <c r="BM152" s="182" t="s">
        <v>926</v>
      </c>
    </row>
    <row r="153" spans="1:31" s="2" customFormat="1" ht="6.95" customHeight="1">
      <c r="A153" s="32"/>
      <c r="B153" s="45"/>
      <c r="C153" s="46"/>
      <c r="D153" s="46"/>
      <c r="E153" s="46"/>
      <c r="F153" s="46"/>
      <c r="G153" s="46"/>
      <c r="H153" s="46"/>
      <c r="I153" s="46"/>
      <c r="J153" s="46"/>
      <c r="K153" s="46"/>
      <c r="L153" s="37"/>
      <c r="M153" s="32"/>
      <c r="O153" s="32"/>
      <c r="P153" s="32"/>
      <c r="Q153" s="32"/>
      <c r="R153" s="32"/>
      <c r="S153" s="32"/>
      <c r="T153" s="32"/>
      <c r="U153" s="32"/>
      <c r="V153" s="32"/>
      <c r="W153" s="32"/>
      <c r="X153" s="32"/>
      <c r="Y153" s="32"/>
      <c r="Z153" s="32"/>
      <c r="AA153" s="32"/>
      <c r="AB153" s="32"/>
      <c r="AC153" s="32"/>
      <c r="AD153" s="32"/>
      <c r="AE153" s="32"/>
    </row>
  </sheetData>
  <sheetProtection algorithmName="SHA-512" hashValue="j5gcvwbmotJXFZfjYamNagso/GY4Bt0Yvxz6hyHNDBtSbROcvMDNc0VwRHp4EgUhCORDq9bnsBNDY7OLkXpl2g==" saltValue="OuUfasoNUdhG7iOMwYzfWLRmEuWuxjt8oxlITvyDaQX4zRzeEXAx3rI5MPIXjHaXij3kXQXWQxZnxw+TVYlEqg==" spinCount="100000" sheet="1" objects="1" scenarios="1" formatColumns="0" formatRows="0" autoFilter="0"/>
  <autoFilter ref="C93:K152"/>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85"/>
  <sheetViews>
    <sheetView showGridLines="0" workbookViewId="0" topLeftCell="A57">
      <selection activeCell="J82" sqref="J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72"/>
      <c r="M2" s="372"/>
      <c r="N2" s="372"/>
      <c r="O2" s="372"/>
      <c r="P2" s="372"/>
      <c r="Q2" s="372"/>
      <c r="R2" s="372"/>
      <c r="S2" s="372"/>
      <c r="T2" s="372"/>
      <c r="U2" s="372"/>
      <c r="V2" s="372"/>
      <c r="AT2" s="15" t="s">
        <v>91</v>
      </c>
    </row>
    <row r="3" spans="2:46" s="1" customFormat="1" ht="6.95" customHeight="1">
      <c r="B3" s="99"/>
      <c r="C3" s="100"/>
      <c r="D3" s="100"/>
      <c r="E3" s="100"/>
      <c r="F3" s="100"/>
      <c r="G3" s="100"/>
      <c r="H3" s="100"/>
      <c r="I3" s="100"/>
      <c r="J3" s="100"/>
      <c r="K3" s="100"/>
      <c r="L3" s="18"/>
      <c r="AT3" s="15" t="s">
        <v>79</v>
      </c>
    </row>
    <row r="4" spans="2:46" s="1" customFormat="1" ht="24.95" customHeight="1">
      <c r="B4" s="18"/>
      <c r="D4" s="101" t="s">
        <v>92</v>
      </c>
      <c r="L4" s="18"/>
      <c r="M4" s="102" t="s">
        <v>10</v>
      </c>
      <c r="AT4" s="15" t="s">
        <v>4</v>
      </c>
    </row>
    <row r="5" spans="2:12" s="1" customFormat="1" ht="6.95" customHeight="1">
      <c r="B5" s="18"/>
      <c r="L5" s="18"/>
    </row>
    <row r="6" spans="2:12" s="1" customFormat="1" ht="12" customHeight="1">
      <c r="B6" s="18"/>
      <c r="D6" s="103" t="s">
        <v>16</v>
      </c>
      <c r="L6" s="18"/>
    </row>
    <row r="7" spans="2:12" s="1" customFormat="1" ht="16.5" customHeight="1">
      <c r="B7" s="18"/>
      <c r="E7" s="389" t="str">
        <f>'Rekapitulace stavby'!K6</f>
        <v>Rekonstrukce kuchyně ZŠ Chomutov, Zahradní 5265</v>
      </c>
      <c r="F7" s="390"/>
      <c r="G7" s="390"/>
      <c r="H7" s="390"/>
      <c r="L7" s="18"/>
    </row>
    <row r="8" spans="1:31" s="2" customFormat="1" ht="12" customHeight="1">
      <c r="A8" s="32"/>
      <c r="B8" s="37"/>
      <c r="C8" s="32"/>
      <c r="D8" s="103" t="s">
        <v>93</v>
      </c>
      <c r="E8" s="32"/>
      <c r="F8" s="32"/>
      <c r="G8" s="32"/>
      <c r="H8" s="32"/>
      <c r="I8" s="32"/>
      <c r="J8" s="32"/>
      <c r="K8" s="32"/>
      <c r="L8" s="104"/>
      <c r="S8" s="32"/>
      <c r="T8" s="32"/>
      <c r="U8" s="32"/>
      <c r="V8" s="32"/>
      <c r="W8" s="32"/>
      <c r="X8" s="32"/>
      <c r="Y8" s="32"/>
      <c r="Z8" s="32"/>
      <c r="AA8" s="32"/>
      <c r="AB8" s="32"/>
      <c r="AC8" s="32"/>
      <c r="AD8" s="32"/>
      <c r="AE8" s="32"/>
    </row>
    <row r="9" spans="1:31" s="2" customFormat="1" ht="16.5" customHeight="1">
      <c r="A9" s="32"/>
      <c r="B9" s="37"/>
      <c r="C9" s="32"/>
      <c r="D9" s="32"/>
      <c r="E9" s="391" t="s">
        <v>927</v>
      </c>
      <c r="F9" s="392"/>
      <c r="G9" s="392"/>
      <c r="H9" s="392"/>
      <c r="I9" s="32"/>
      <c r="J9" s="32"/>
      <c r="K9" s="32"/>
      <c r="L9" s="104"/>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104"/>
      <c r="S10" s="32"/>
      <c r="T10" s="32"/>
      <c r="U10" s="32"/>
      <c r="V10" s="32"/>
      <c r="W10" s="32"/>
      <c r="X10" s="32"/>
      <c r="Y10" s="32"/>
      <c r="Z10" s="32"/>
      <c r="AA10" s="32"/>
      <c r="AB10" s="32"/>
      <c r="AC10" s="32"/>
      <c r="AD10" s="32"/>
      <c r="AE10" s="32"/>
    </row>
    <row r="11" spans="1:31" s="2" customFormat="1" ht="12" customHeight="1">
      <c r="A11" s="32"/>
      <c r="B11" s="37"/>
      <c r="C11" s="32"/>
      <c r="D11" s="103" t="s">
        <v>18</v>
      </c>
      <c r="E11" s="32"/>
      <c r="F11" s="105" t="s">
        <v>19</v>
      </c>
      <c r="G11" s="32"/>
      <c r="H11" s="32"/>
      <c r="I11" s="103" t="s">
        <v>20</v>
      </c>
      <c r="J11" s="105" t="s">
        <v>19</v>
      </c>
      <c r="K11" s="32"/>
      <c r="L11" s="104"/>
      <c r="S11" s="32"/>
      <c r="T11" s="32"/>
      <c r="U11" s="32"/>
      <c r="V11" s="32"/>
      <c r="W11" s="32"/>
      <c r="X11" s="32"/>
      <c r="Y11" s="32"/>
      <c r="Z11" s="32"/>
      <c r="AA11" s="32"/>
      <c r="AB11" s="32"/>
      <c r="AC11" s="32"/>
      <c r="AD11" s="32"/>
      <c r="AE11" s="32"/>
    </row>
    <row r="12" spans="1:31" s="2" customFormat="1" ht="12" customHeight="1">
      <c r="A12" s="32"/>
      <c r="B12" s="37"/>
      <c r="C12" s="32"/>
      <c r="D12" s="103" t="s">
        <v>21</v>
      </c>
      <c r="E12" s="32"/>
      <c r="F12" s="105" t="s">
        <v>22</v>
      </c>
      <c r="G12" s="32"/>
      <c r="H12" s="32"/>
      <c r="I12" s="103" t="s">
        <v>23</v>
      </c>
      <c r="J12" s="106" t="str">
        <f>'Rekapitulace stavby'!AN8</f>
        <v>22. 4. 2022</v>
      </c>
      <c r="K12" s="32"/>
      <c r="L12" s="104"/>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104"/>
      <c r="S13" s="32"/>
      <c r="T13" s="32"/>
      <c r="U13" s="32"/>
      <c r="V13" s="32"/>
      <c r="W13" s="32"/>
      <c r="X13" s="32"/>
      <c r="Y13" s="32"/>
      <c r="Z13" s="32"/>
      <c r="AA13" s="32"/>
      <c r="AB13" s="32"/>
      <c r="AC13" s="32"/>
      <c r="AD13" s="32"/>
      <c r="AE13" s="32"/>
    </row>
    <row r="14" spans="1:31" s="2" customFormat="1" ht="12" customHeight="1">
      <c r="A14" s="32"/>
      <c r="B14" s="37"/>
      <c r="C14" s="32"/>
      <c r="D14" s="103" t="s">
        <v>25</v>
      </c>
      <c r="E14" s="32"/>
      <c r="F14" s="32"/>
      <c r="G14" s="32"/>
      <c r="H14" s="32"/>
      <c r="I14" s="103" t="s">
        <v>26</v>
      </c>
      <c r="J14" s="105" t="s">
        <v>19</v>
      </c>
      <c r="K14" s="32"/>
      <c r="L14" s="104"/>
      <c r="S14" s="32"/>
      <c r="T14" s="32"/>
      <c r="U14" s="32"/>
      <c r="V14" s="32"/>
      <c r="W14" s="32"/>
      <c r="X14" s="32"/>
      <c r="Y14" s="32"/>
      <c r="Z14" s="32"/>
      <c r="AA14" s="32"/>
      <c r="AB14" s="32"/>
      <c r="AC14" s="32"/>
      <c r="AD14" s="32"/>
      <c r="AE14" s="32"/>
    </row>
    <row r="15" spans="1:31" s="2" customFormat="1" ht="18" customHeight="1">
      <c r="A15" s="32"/>
      <c r="B15" s="37"/>
      <c r="C15" s="32"/>
      <c r="D15" s="32"/>
      <c r="E15" s="105" t="s">
        <v>22</v>
      </c>
      <c r="F15" s="32"/>
      <c r="G15" s="32"/>
      <c r="H15" s="32"/>
      <c r="I15" s="103" t="s">
        <v>27</v>
      </c>
      <c r="J15" s="105" t="s">
        <v>19</v>
      </c>
      <c r="K15" s="32"/>
      <c r="L15" s="104"/>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104"/>
      <c r="S16" s="32"/>
      <c r="T16" s="32"/>
      <c r="U16" s="32"/>
      <c r="V16" s="32"/>
      <c r="W16" s="32"/>
      <c r="X16" s="32"/>
      <c r="Y16" s="32"/>
      <c r="Z16" s="32"/>
      <c r="AA16" s="32"/>
      <c r="AB16" s="32"/>
      <c r="AC16" s="32"/>
      <c r="AD16" s="32"/>
      <c r="AE16" s="32"/>
    </row>
    <row r="17" spans="1:31" s="2" customFormat="1" ht="12" customHeight="1">
      <c r="A17" s="32"/>
      <c r="B17" s="37"/>
      <c r="C17" s="32"/>
      <c r="D17" s="103" t="s">
        <v>28</v>
      </c>
      <c r="E17" s="32"/>
      <c r="F17" s="32"/>
      <c r="G17" s="32"/>
      <c r="H17" s="32"/>
      <c r="I17" s="103" t="s">
        <v>26</v>
      </c>
      <c r="J17" s="28" t="str">
        <f>'Rekapitulace stavby'!AN13</f>
        <v>Vyplň údaj</v>
      </c>
      <c r="K17" s="32"/>
      <c r="L17" s="104"/>
      <c r="S17" s="32"/>
      <c r="T17" s="32"/>
      <c r="U17" s="32"/>
      <c r="V17" s="32"/>
      <c r="W17" s="32"/>
      <c r="X17" s="32"/>
      <c r="Y17" s="32"/>
      <c r="Z17" s="32"/>
      <c r="AA17" s="32"/>
      <c r="AB17" s="32"/>
      <c r="AC17" s="32"/>
      <c r="AD17" s="32"/>
      <c r="AE17" s="32"/>
    </row>
    <row r="18" spans="1:31" s="2" customFormat="1" ht="18" customHeight="1">
      <c r="A18" s="32"/>
      <c r="B18" s="37"/>
      <c r="C18" s="32"/>
      <c r="D18" s="32"/>
      <c r="E18" s="393" t="str">
        <f>'Rekapitulace stavby'!E14</f>
        <v>Vyplň údaj</v>
      </c>
      <c r="F18" s="394"/>
      <c r="G18" s="394"/>
      <c r="H18" s="394"/>
      <c r="I18" s="103" t="s">
        <v>27</v>
      </c>
      <c r="J18" s="28" t="str">
        <f>'Rekapitulace stavby'!AN14</f>
        <v>Vyplň údaj</v>
      </c>
      <c r="K18" s="32"/>
      <c r="L18" s="104"/>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104"/>
      <c r="S19" s="32"/>
      <c r="T19" s="32"/>
      <c r="U19" s="32"/>
      <c r="V19" s="32"/>
      <c r="W19" s="32"/>
      <c r="X19" s="32"/>
      <c r="Y19" s="32"/>
      <c r="Z19" s="32"/>
      <c r="AA19" s="32"/>
      <c r="AB19" s="32"/>
      <c r="AC19" s="32"/>
      <c r="AD19" s="32"/>
      <c r="AE19" s="32"/>
    </row>
    <row r="20" spans="1:31" s="2" customFormat="1" ht="12" customHeight="1">
      <c r="A20" s="32"/>
      <c r="B20" s="37"/>
      <c r="C20" s="32"/>
      <c r="D20" s="103" t="s">
        <v>30</v>
      </c>
      <c r="E20" s="32"/>
      <c r="F20" s="32"/>
      <c r="G20" s="32"/>
      <c r="H20" s="32"/>
      <c r="I20" s="103" t="s">
        <v>26</v>
      </c>
      <c r="J20" s="105" t="s">
        <v>19</v>
      </c>
      <c r="K20" s="32"/>
      <c r="L20" s="104"/>
      <c r="S20" s="32"/>
      <c r="T20" s="32"/>
      <c r="U20" s="32"/>
      <c r="V20" s="32"/>
      <c r="W20" s="32"/>
      <c r="X20" s="32"/>
      <c r="Y20" s="32"/>
      <c r="Z20" s="32"/>
      <c r="AA20" s="32"/>
      <c r="AB20" s="32"/>
      <c r="AC20" s="32"/>
      <c r="AD20" s="32"/>
      <c r="AE20" s="32"/>
    </row>
    <row r="21" spans="1:31" s="2" customFormat="1" ht="18" customHeight="1">
      <c r="A21" s="32"/>
      <c r="B21" s="37"/>
      <c r="C21" s="32"/>
      <c r="D21" s="32"/>
      <c r="E21" s="105" t="s">
        <v>22</v>
      </c>
      <c r="F21" s="32"/>
      <c r="G21" s="32"/>
      <c r="H21" s="32"/>
      <c r="I21" s="103" t="s">
        <v>27</v>
      </c>
      <c r="J21" s="105" t="s">
        <v>19</v>
      </c>
      <c r="K21" s="32"/>
      <c r="L21" s="104"/>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104"/>
      <c r="S22" s="32"/>
      <c r="T22" s="32"/>
      <c r="U22" s="32"/>
      <c r="V22" s="32"/>
      <c r="W22" s="32"/>
      <c r="X22" s="32"/>
      <c r="Y22" s="32"/>
      <c r="Z22" s="32"/>
      <c r="AA22" s="32"/>
      <c r="AB22" s="32"/>
      <c r="AC22" s="32"/>
      <c r="AD22" s="32"/>
      <c r="AE22" s="32"/>
    </row>
    <row r="23" spans="1:31" s="2" customFormat="1" ht="12" customHeight="1">
      <c r="A23" s="32"/>
      <c r="B23" s="37"/>
      <c r="C23" s="32"/>
      <c r="D23" s="103" t="s">
        <v>32</v>
      </c>
      <c r="E23" s="32"/>
      <c r="F23" s="32"/>
      <c r="G23" s="32"/>
      <c r="H23" s="32"/>
      <c r="I23" s="103" t="s">
        <v>26</v>
      </c>
      <c r="J23" s="105" t="s">
        <v>19</v>
      </c>
      <c r="K23" s="32"/>
      <c r="L23" s="104"/>
      <c r="S23" s="32"/>
      <c r="T23" s="32"/>
      <c r="U23" s="32"/>
      <c r="V23" s="32"/>
      <c r="W23" s="32"/>
      <c r="X23" s="32"/>
      <c r="Y23" s="32"/>
      <c r="Z23" s="32"/>
      <c r="AA23" s="32"/>
      <c r="AB23" s="32"/>
      <c r="AC23" s="32"/>
      <c r="AD23" s="32"/>
      <c r="AE23" s="32"/>
    </row>
    <row r="24" spans="1:31" s="2" customFormat="1" ht="18" customHeight="1">
      <c r="A24" s="32"/>
      <c r="B24" s="37"/>
      <c r="C24" s="32"/>
      <c r="D24" s="32"/>
      <c r="E24" s="105" t="s">
        <v>22</v>
      </c>
      <c r="F24" s="32"/>
      <c r="G24" s="32"/>
      <c r="H24" s="32"/>
      <c r="I24" s="103" t="s">
        <v>27</v>
      </c>
      <c r="J24" s="105" t="s">
        <v>19</v>
      </c>
      <c r="K24" s="32"/>
      <c r="L24" s="104"/>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104"/>
      <c r="S25" s="32"/>
      <c r="T25" s="32"/>
      <c r="U25" s="32"/>
      <c r="V25" s="32"/>
      <c r="W25" s="32"/>
      <c r="X25" s="32"/>
      <c r="Y25" s="32"/>
      <c r="Z25" s="32"/>
      <c r="AA25" s="32"/>
      <c r="AB25" s="32"/>
      <c r="AC25" s="32"/>
      <c r="AD25" s="32"/>
      <c r="AE25" s="32"/>
    </row>
    <row r="26" spans="1:31" s="2" customFormat="1" ht="12" customHeight="1">
      <c r="A26" s="32"/>
      <c r="B26" s="37"/>
      <c r="C26" s="32"/>
      <c r="D26" s="103" t="s">
        <v>33</v>
      </c>
      <c r="E26" s="32"/>
      <c r="F26" s="32"/>
      <c r="G26" s="32"/>
      <c r="H26" s="32"/>
      <c r="I26" s="32"/>
      <c r="J26" s="32"/>
      <c r="K26" s="32"/>
      <c r="L26" s="104"/>
      <c r="S26" s="32"/>
      <c r="T26" s="32"/>
      <c r="U26" s="32"/>
      <c r="V26" s="32"/>
      <c r="W26" s="32"/>
      <c r="X26" s="32"/>
      <c r="Y26" s="32"/>
      <c r="Z26" s="32"/>
      <c r="AA26" s="32"/>
      <c r="AB26" s="32"/>
      <c r="AC26" s="32"/>
      <c r="AD26" s="32"/>
      <c r="AE26" s="32"/>
    </row>
    <row r="27" spans="1:31" s="8" customFormat="1" ht="16.5" customHeight="1">
      <c r="A27" s="107"/>
      <c r="B27" s="108"/>
      <c r="C27" s="107"/>
      <c r="D27" s="107"/>
      <c r="E27" s="395" t="s">
        <v>19</v>
      </c>
      <c r="F27" s="395"/>
      <c r="G27" s="395"/>
      <c r="H27" s="395"/>
      <c r="I27" s="107"/>
      <c r="J27" s="107"/>
      <c r="K27" s="107"/>
      <c r="L27" s="109"/>
      <c r="S27" s="107"/>
      <c r="T27" s="107"/>
      <c r="U27" s="107"/>
      <c r="V27" s="107"/>
      <c r="W27" s="107"/>
      <c r="X27" s="107"/>
      <c r="Y27" s="107"/>
      <c r="Z27" s="107"/>
      <c r="AA27" s="107"/>
      <c r="AB27" s="107"/>
      <c r="AC27" s="107"/>
      <c r="AD27" s="107"/>
      <c r="AE27" s="107"/>
    </row>
    <row r="28" spans="1:31" s="2" customFormat="1" ht="6.95" customHeight="1">
      <c r="A28" s="32"/>
      <c r="B28" s="37"/>
      <c r="C28" s="32"/>
      <c r="D28" s="32"/>
      <c r="E28" s="32"/>
      <c r="F28" s="32"/>
      <c r="G28" s="32"/>
      <c r="H28" s="32"/>
      <c r="I28" s="32"/>
      <c r="J28" s="32"/>
      <c r="K28" s="32"/>
      <c r="L28" s="104"/>
      <c r="S28" s="32"/>
      <c r="T28" s="32"/>
      <c r="U28" s="32"/>
      <c r="V28" s="32"/>
      <c r="W28" s="32"/>
      <c r="X28" s="32"/>
      <c r="Y28" s="32"/>
      <c r="Z28" s="32"/>
      <c r="AA28" s="32"/>
      <c r="AB28" s="32"/>
      <c r="AC28" s="32"/>
      <c r="AD28" s="32"/>
      <c r="AE28" s="32"/>
    </row>
    <row r="29" spans="1:31" s="2" customFormat="1" ht="6.95" customHeight="1">
      <c r="A29" s="32"/>
      <c r="B29" s="37"/>
      <c r="C29" s="32"/>
      <c r="D29" s="110"/>
      <c r="E29" s="110"/>
      <c r="F29" s="110"/>
      <c r="G29" s="110"/>
      <c r="H29" s="110"/>
      <c r="I29" s="110"/>
      <c r="J29" s="110"/>
      <c r="K29" s="110"/>
      <c r="L29" s="104"/>
      <c r="S29" s="32"/>
      <c r="T29" s="32"/>
      <c r="U29" s="32"/>
      <c r="V29" s="32"/>
      <c r="W29" s="32"/>
      <c r="X29" s="32"/>
      <c r="Y29" s="32"/>
      <c r="Z29" s="32"/>
      <c r="AA29" s="32"/>
      <c r="AB29" s="32"/>
      <c r="AC29" s="32"/>
      <c r="AD29" s="32"/>
      <c r="AE29" s="32"/>
    </row>
    <row r="30" spans="1:31" s="2" customFormat="1" ht="25.35" customHeight="1">
      <c r="A30" s="32"/>
      <c r="B30" s="37"/>
      <c r="C30" s="32"/>
      <c r="D30" s="111" t="s">
        <v>35</v>
      </c>
      <c r="E30" s="32"/>
      <c r="F30" s="32"/>
      <c r="G30" s="32"/>
      <c r="H30" s="32"/>
      <c r="I30" s="32"/>
      <c r="J30" s="112">
        <f>ROUND(J81,2)</f>
        <v>0</v>
      </c>
      <c r="K30" s="32"/>
      <c r="L30" s="104"/>
      <c r="S30" s="32"/>
      <c r="T30" s="32"/>
      <c r="U30" s="32"/>
      <c r="V30" s="32"/>
      <c r="W30" s="32"/>
      <c r="X30" s="32"/>
      <c r="Y30" s="32"/>
      <c r="Z30" s="32"/>
      <c r="AA30" s="32"/>
      <c r="AB30" s="32"/>
      <c r="AC30" s="32"/>
      <c r="AD30" s="32"/>
      <c r="AE30" s="32"/>
    </row>
    <row r="31" spans="1:31" s="2" customFormat="1" ht="6.95" customHeight="1">
      <c r="A31" s="32"/>
      <c r="B31" s="37"/>
      <c r="C31" s="32"/>
      <c r="D31" s="110"/>
      <c r="E31" s="110"/>
      <c r="F31" s="110"/>
      <c r="G31" s="110"/>
      <c r="H31" s="110"/>
      <c r="I31" s="110"/>
      <c r="J31" s="110"/>
      <c r="K31" s="110"/>
      <c r="L31" s="104"/>
      <c r="S31" s="32"/>
      <c r="T31" s="32"/>
      <c r="U31" s="32"/>
      <c r="V31" s="32"/>
      <c r="W31" s="32"/>
      <c r="X31" s="32"/>
      <c r="Y31" s="32"/>
      <c r="Z31" s="32"/>
      <c r="AA31" s="32"/>
      <c r="AB31" s="32"/>
      <c r="AC31" s="32"/>
      <c r="AD31" s="32"/>
      <c r="AE31" s="32"/>
    </row>
    <row r="32" spans="1:31" s="2" customFormat="1" ht="14.45" customHeight="1">
      <c r="A32" s="32"/>
      <c r="B32" s="37"/>
      <c r="C32" s="32"/>
      <c r="D32" s="32"/>
      <c r="E32" s="32"/>
      <c r="F32" s="113" t="s">
        <v>37</v>
      </c>
      <c r="G32" s="32"/>
      <c r="H32" s="32"/>
      <c r="I32" s="113" t="s">
        <v>36</v>
      </c>
      <c r="J32" s="113" t="s">
        <v>38</v>
      </c>
      <c r="K32" s="32"/>
      <c r="L32" s="104"/>
      <c r="S32" s="32"/>
      <c r="T32" s="32"/>
      <c r="U32" s="32"/>
      <c r="V32" s="32"/>
      <c r="W32" s="32"/>
      <c r="X32" s="32"/>
      <c r="Y32" s="32"/>
      <c r="Z32" s="32"/>
      <c r="AA32" s="32"/>
      <c r="AB32" s="32"/>
      <c r="AC32" s="32"/>
      <c r="AD32" s="32"/>
      <c r="AE32" s="32"/>
    </row>
    <row r="33" spans="1:31" s="2" customFormat="1" ht="14.45" customHeight="1">
      <c r="A33" s="32"/>
      <c r="B33" s="37"/>
      <c r="C33" s="32"/>
      <c r="D33" s="114" t="s">
        <v>39</v>
      </c>
      <c r="E33" s="103" t="s">
        <v>40</v>
      </c>
      <c r="F33" s="115">
        <f>ROUND((SUM(BE81:BE84)),2)</f>
        <v>0</v>
      </c>
      <c r="G33" s="32"/>
      <c r="H33" s="32"/>
      <c r="I33" s="116">
        <v>0.21</v>
      </c>
      <c r="J33" s="115">
        <f>ROUND(((SUM(BE81:BE84))*I33),2)</f>
        <v>0</v>
      </c>
      <c r="K33" s="32"/>
      <c r="L33" s="104"/>
      <c r="S33" s="32"/>
      <c r="T33" s="32"/>
      <c r="U33" s="32"/>
      <c r="V33" s="32"/>
      <c r="W33" s="32"/>
      <c r="X33" s="32"/>
      <c r="Y33" s="32"/>
      <c r="Z33" s="32"/>
      <c r="AA33" s="32"/>
      <c r="AB33" s="32"/>
      <c r="AC33" s="32"/>
      <c r="AD33" s="32"/>
      <c r="AE33" s="32"/>
    </row>
    <row r="34" spans="1:31" s="2" customFormat="1" ht="14.45" customHeight="1">
      <c r="A34" s="32"/>
      <c r="B34" s="37"/>
      <c r="C34" s="32"/>
      <c r="D34" s="32"/>
      <c r="E34" s="103" t="s">
        <v>41</v>
      </c>
      <c r="F34" s="115">
        <f>ROUND((SUM(BF81:BF84)),2)</f>
        <v>0</v>
      </c>
      <c r="G34" s="32"/>
      <c r="H34" s="32"/>
      <c r="I34" s="116">
        <v>0.15</v>
      </c>
      <c r="J34" s="115">
        <f>ROUND(((SUM(BF81:BF84))*I34),2)</f>
        <v>0</v>
      </c>
      <c r="K34" s="32"/>
      <c r="L34" s="104"/>
      <c r="S34" s="32"/>
      <c r="T34" s="32"/>
      <c r="U34" s="32"/>
      <c r="V34" s="32"/>
      <c r="W34" s="32"/>
      <c r="X34" s="32"/>
      <c r="Y34" s="32"/>
      <c r="Z34" s="32"/>
      <c r="AA34" s="32"/>
      <c r="AB34" s="32"/>
      <c r="AC34" s="32"/>
      <c r="AD34" s="32"/>
      <c r="AE34" s="32"/>
    </row>
    <row r="35" spans="1:31" s="2" customFormat="1" ht="14.45" customHeight="1" hidden="1">
      <c r="A35" s="32"/>
      <c r="B35" s="37"/>
      <c r="C35" s="32"/>
      <c r="D35" s="32"/>
      <c r="E35" s="103" t="s">
        <v>42</v>
      </c>
      <c r="F35" s="115">
        <f>ROUND((SUM(BG81:BG84)),2)</f>
        <v>0</v>
      </c>
      <c r="G35" s="32"/>
      <c r="H35" s="32"/>
      <c r="I35" s="116">
        <v>0.21</v>
      </c>
      <c r="J35" s="115">
        <f>0</f>
        <v>0</v>
      </c>
      <c r="K35" s="32"/>
      <c r="L35" s="104"/>
      <c r="S35" s="32"/>
      <c r="T35" s="32"/>
      <c r="U35" s="32"/>
      <c r="V35" s="32"/>
      <c r="W35" s="32"/>
      <c r="X35" s="32"/>
      <c r="Y35" s="32"/>
      <c r="Z35" s="32"/>
      <c r="AA35" s="32"/>
      <c r="AB35" s="32"/>
      <c r="AC35" s="32"/>
      <c r="AD35" s="32"/>
      <c r="AE35" s="32"/>
    </row>
    <row r="36" spans="1:31" s="2" customFormat="1" ht="14.45" customHeight="1" hidden="1">
      <c r="A36" s="32"/>
      <c r="B36" s="37"/>
      <c r="C36" s="32"/>
      <c r="D36" s="32"/>
      <c r="E36" s="103" t="s">
        <v>43</v>
      </c>
      <c r="F36" s="115">
        <f>ROUND((SUM(BH81:BH84)),2)</f>
        <v>0</v>
      </c>
      <c r="G36" s="32"/>
      <c r="H36" s="32"/>
      <c r="I36" s="116">
        <v>0.15</v>
      </c>
      <c r="J36" s="115">
        <f>0</f>
        <v>0</v>
      </c>
      <c r="K36" s="32"/>
      <c r="L36" s="104"/>
      <c r="S36" s="32"/>
      <c r="T36" s="32"/>
      <c r="U36" s="32"/>
      <c r="V36" s="32"/>
      <c r="W36" s="32"/>
      <c r="X36" s="32"/>
      <c r="Y36" s="32"/>
      <c r="Z36" s="32"/>
      <c r="AA36" s="32"/>
      <c r="AB36" s="32"/>
      <c r="AC36" s="32"/>
      <c r="AD36" s="32"/>
      <c r="AE36" s="32"/>
    </row>
    <row r="37" spans="1:31" s="2" customFormat="1" ht="14.45" customHeight="1" hidden="1">
      <c r="A37" s="32"/>
      <c r="B37" s="37"/>
      <c r="C37" s="32"/>
      <c r="D37" s="32"/>
      <c r="E37" s="103" t="s">
        <v>44</v>
      </c>
      <c r="F37" s="115">
        <f>ROUND((SUM(BI81:BI84)),2)</f>
        <v>0</v>
      </c>
      <c r="G37" s="32"/>
      <c r="H37" s="32"/>
      <c r="I37" s="116">
        <v>0</v>
      </c>
      <c r="J37" s="115">
        <f>0</f>
        <v>0</v>
      </c>
      <c r="K37" s="32"/>
      <c r="L37" s="104"/>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104"/>
      <c r="S38" s="32"/>
      <c r="T38" s="32"/>
      <c r="U38" s="32"/>
      <c r="V38" s="32"/>
      <c r="W38" s="32"/>
      <c r="X38" s="32"/>
      <c r="Y38" s="32"/>
      <c r="Z38" s="32"/>
      <c r="AA38" s="32"/>
      <c r="AB38" s="32"/>
      <c r="AC38" s="32"/>
      <c r="AD38" s="32"/>
      <c r="AE38" s="32"/>
    </row>
    <row r="39" spans="1:31" s="2" customFormat="1" ht="25.35" customHeight="1">
      <c r="A39" s="32"/>
      <c r="B39" s="37"/>
      <c r="C39" s="117"/>
      <c r="D39" s="118" t="s">
        <v>45</v>
      </c>
      <c r="E39" s="119"/>
      <c r="F39" s="119"/>
      <c r="G39" s="120" t="s">
        <v>46</v>
      </c>
      <c r="H39" s="121" t="s">
        <v>47</v>
      </c>
      <c r="I39" s="119"/>
      <c r="J39" s="122">
        <f>SUM(J30:J37)</f>
        <v>0</v>
      </c>
      <c r="K39" s="123"/>
      <c r="L39" s="104"/>
      <c r="S39" s="32"/>
      <c r="T39" s="32"/>
      <c r="U39" s="32"/>
      <c r="V39" s="32"/>
      <c r="W39" s="32"/>
      <c r="X39" s="32"/>
      <c r="Y39" s="32"/>
      <c r="Z39" s="32"/>
      <c r="AA39" s="32"/>
      <c r="AB39" s="32"/>
      <c r="AC39" s="32"/>
      <c r="AD39" s="32"/>
      <c r="AE39" s="32"/>
    </row>
    <row r="40" spans="1:31" s="2" customFormat="1" ht="14.45" customHeight="1">
      <c r="A40" s="32"/>
      <c r="B40" s="124"/>
      <c r="C40" s="125"/>
      <c r="D40" s="125"/>
      <c r="E40" s="125"/>
      <c r="F40" s="125"/>
      <c r="G40" s="125"/>
      <c r="H40" s="125"/>
      <c r="I40" s="125"/>
      <c r="J40" s="125"/>
      <c r="K40" s="125"/>
      <c r="L40" s="104"/>
      <c r="S40" s="32"/>
      <c r="T40" s="32"/>
      <c r="U40" s="32"/>
      <c r="V40" s="32"/>
      <c r="W40" s="32"/>
      <c r="X40" s="32"/>
      <c r="Y40" s="32"/>
      <c r="Z40" s="32"/>
      <c r="AA40" s="32"/>
      <c r="AB40" s="32"/>
      <c r="AC40" s="32"/>
      <c r="AD40" s="32"/>
      <c r="AE40" s="32"/>
    </row>
    <row r="44" spans="1:31" s="2" customFormat="1" ht="6.95" customHeight="1">
      <c r="A44" s="32"/>
      <c r="B44" s="126"/>
      <c r="C44" s="127"/>
      <c r="D44" s="127"/>
      <c r="E44" s="127"/>
      <c r="F44" s="127"/>
      <c r="G44" s="127"/>
      <c r="H44" s="127"/>
      <c r="I44" s="127"/>
      <c r="J44" s="127"/>
      <c r="K44" s="127"/>
      <c r="L44" s="104"/>
      <c r="S44" s="32"/>
      <c r="T44" s="32"/>
      <c r="U44" s="32"/>
      <c r="V44" s="32"/>
      <c r="W44" s="32"/>
      <c r="X44" s="32"/>
      <c r="Y44" s="32"/>
      <c r="Z44" s="32"/>
      <c r="AA44" s="32"/>
      <c r="AB44" s="32"/>
      <c r="AC44" s="32"/>
      <c r="AD44" s="32"/>
      <c r="AE44" s="32"/>
    </row>
    <row r="45" spans="1:31" s="2" customFormat="1" ht="24.95" customHeight="1">
      <c r="A45" s="32"/>
      <c r="B45" s="33"/>
      <c r="C45" s="21" t="s">
        <v>95</v>
      </c>
      <c r="D45" s="34"/>
      <c r="E45" s="34"/>
      <c r="F45" s="34"/>
      <c r="G45" s="34"/>
      <c r="H45" s="34"/>
      <c r="I45" s="34"/>
      <c r="J45" s="34"/>
      <c r="K45" s="34"/>
      <c r="L45" s="104"/>
      <c r="S45" s="32"/>
      <c r="T45" s="32"/>
      <c r="U45" s="32"/>
      <c r="V45" s="32"/>
      <c r="W45" s="32"/>
      <c r="X45" s="32"/>
      <c r="Y45" s="32"/>
      <c r="Z45" s="32"/>
      <c r="AA45" s="32"/>
      <c r="AB45" s="32"/>
      <c r="AC45" s="32"/>
      <c r="AD45" s="32"/>
      <c r="AE45" s="32"/>
    </row>
    <row r="46" spans="1:31" s="2" customFormat="1" ht="6.95" customHeight="1">
      <c r="A46" s="32"/>
      <c r="B46" s="33"/>
      <c r="C46" s="34"/>
      <c r="D46" s="34"/>
      <c r="E46" s="34"/>
      <c r="F46" s="34"/>
      <c r="G46" s="34"/>
      <c r="H46" s="34"/>
      <c r="I46" s="34"/>
      <c r="J46" s="34"/>
      <c r="K46" s="34"/>
      <c r="L46" s="104"/>
      <c r="S46" s="32"/>
      <c r="T46" s="32"/>
      <c r="U46" s="32"/>
      <c r="V46" s="32"/>
      <c r="W46" s="32"/>
      <c r="X46" s="32"/>
      <c r="Y46" s="32"/>
      <c r="Z46" s="32"/>
      <c r="AA46" s="32"/>
      <c r="AB46" s="32"/>
      <c r="AC46" s="32"/>
      <c r="AD46" s="32"/>
      <c r="AE46" s="32"/>
    </row>
    <row r="47" spans="1:31" s="2" customFormat="1" ht="12" customHeight="1">
      <c r="A47" s="32"/>
      <c r="B47" s="33"/>
      <c r="C47" s="27" t="s">
        <v>16</v>
      </c>
      <c r="D47" s="34"/>
      <c r="E47" s="34"/>
      <c r="F47" s="34"/>
      <c r="G47" s="34"/>
      <c r="H47" s="34"/>
      <c r="I47" s="34"/>
      <c r="J47" s="34"/>
      <c r="K47" s="34"/>
      <c r="L47" s="104"/>
      <c r="S47" s="32"/>
      <c r="T47" s="32"/>
      <c r="U47" s="32"/>
      <c r="V47" s="32"/>
      <c r="W47" s="32"/>
      <c r="X47" s="32"/>
      <c r="Y47" s="32"/>
      <c r="Z47" s="32"/>
      <c r="AA47" s="32"/>
      <c r="AB47" s="32"/>
      <c r="AC47" s="32"/>
      <c r="AD47" s="32"/>
      <c r="AE47" s="32"/>
    </row>
    <row r="48" spans="1:31" s="2" customFormat="1" ht="16.5" customHeight="1">
      <c r="A48" s="32"/>
      <c r="B48" s="33"/>
      <c r="C48" s="34"/>
      <c r="D48" s="34"/>
      <c r="E48" s="387" t="str">
        <f>E7</f>
        <v>Rekonstrukce kuchyně ZŠ Chomutov, Zahradní 5265</v>
      </c>
      <c r="F48" s="388"/>
      <c r="G48" s="388"/>
      <c r="H48" s="388"/>
      <c r="I48" s="34"/>
      <c r="J48" s="34"/>
      <c r="K48" s="34"/>
      <c r="L48" s="104"/>
      <c r="S48" s="32"/>
      <c r="T48" s="32"/>
      <c r="U48" s="32"/>
      <c r="V48" s="32"/>
      <c r="W48" s="32"/>
      <c r="X48" s="32"/>
      <c r="Y48" s="32"/>
      <c r="Z48" s="32"/>
      <c r="AA48" s="32"/>
      <c r="AB48" s="32"/>
      <c r="AC48" s="32"/>
      <c r="AD48" s="32"/>
      <c r="AE48" s="32"/>
    </row>
    <row r="49" spans="1:31" s="2" customFormat="1" ht="12" customHeight="1">
      <c r="A49" s="32"/>
      <c r="B49" s="33"/>
      <c r="C49" s="27" t="s">
        <v>93</v>
      </c>
      <c r="D49" s="34"/>
      <c r="E49" s="34"/>
      <c r="F49" s="34"/>
      <c r="G49" s="34"/>
      <c r="H49" s="34"/>
      <c r="I49" s="34"/>
      <c r="J49" s="34"/>
      <c r="K49" s="34"/>
      <c r="L49" s="104"/>
      <c r="S49" s="32"/>
      <c r="T49" s="32"/>
      <c r="U49" s="32"/>
      <c r="V49" s="32"/>
      <c r="W49" s="32"/>
      <c r="X49" s="32"/>
      <c r="Y49" s="32"/>
      <c r="Z49" s="32"/>
      <c r="AA49" s="32"/>
      <c r="AB49" s="32"/>
      <c r="AC49" s="32"/>
      <c r="AD49" s="32"/>
      <c r="AE49" s="32"/>
    </row>
    <row r="50" spans="1:31" s="2" customFormat="1" ht="16.5" customHeight="1">
      <c r="A50" s="32"/>
      <c r="B50" s="33"/>
      <c r="C50" s="34"/>
      <c r="D50" s="34"/>
      <c r="E50" s="366" t="str">
        <f>E9</f>
        <v>SO 05 - Gastrozařízení</v>
      </c>
      <c r="F50" s="386"/>
      <c r="G50" s="386"/>
      <c r="H50" s="386"/>
      <c r="I50" s="34"/>
      <c r="J50" s="34"/>
      <c r="K50" s="34"/>
      <c r="L50" s="104"/>
      <c r="S50" s="32"/>
      <c r="T50" s="32"/>
      <c r="U50" s="32"/>
      <c r="V50" s="32"/>
      <c r="W50" s="32"/>
      <c r="X50" s="32"/>
      <c r="Y50" s="32"/>
      <c r="Z50" s="32"/>
      <c r="AA50" s="32"/>
      <c r="AB50" s="32"/>
      <c r="AC50" s="32"/>
      <c r="AD50" s="32"/>
      <c r="AE50" s="32"/>
    </row>
    <row r="51" spans="1:31" s="2" customFormat="1" ht="6.95" customHeight="1">
      <c r="A51" s="32"/>
      <c r="B51" s="33"/>
      <c r="C51" s="34"/>
      <c r="D51" s="34"/>
      <c r="E51" s="34"/>
      <c r="F51" s="34"/>
      <c r="G51" s="34"/>
      <c r="H51" s="34"/>
      <c r="I51" s="34"/>
      <c r="J51" s="34"/>
      <c r="K51" s="34"/>
      <c r="L51" s="104"/>
      <c r="S51" s="32"/>
      <c r="T51" s="32"/>
      <c r="U51" s="32"/>
      <c r="V51" s="32"/>
      <c r="W51" s="32"/>
      <c r="X51" s="32"/>
      <c r="Y51" s="32"/>
      <c r="Z51" s="32"/>
      <c r="AA51" s="32"/>
      <c r="AB51" s="32"/>
      <c r="AC51" s="32"/>
      <c r="AD51" s="32"/>
      <c r="AE51" s="32"/>
    </row>
    <row r="52" spans="1:31" s="2" customFormat="1" ht="12" customHeight="1">
      <c r="A52" s="32"/>
      <c r="B52" s="33"/>
      <c r="C52" s="27" t="s">
        <v>21</v>
      </c>
      <c r="D52" s="34"/>
      <c r="E52" s="34"/>
      <c r="F52" s="25" t="str">
        <f>F12</f>
        <v xml:space="preserve"> </v>
      </c>
      <c r="G52" s="34"/>
      <c r="H52" s="34"/>
      <c r="I52" s="27" t="s">
        <v>23</v>
      </c>
      <c r="J52" s="57" t="str">
        <f>IF(J12="","",J12)</f>
        <v>22. 4. 2022</v>
      </c>
      <c r="K52" s="34"/>
      <c r="L52" s="104"/>
      <c r="S52" s="32"/>
      <c r="T52" s="32"/>
      <c r="U52" s="32"/>
      <c r="V52" s="32"/>
      <c r="W52" s="32"/>
      <c r="X52" s="32"/>
      <c r="Y52" s="32"/>
      <c r="Z52" s="32"/>
      <c r="AA52" s="32"/>
      <c r="AB52" s="32"/>
      <c r="AC52" s="32"/>
      <c r="AD52" s="32"/>
      <c r="AE52" s="32"/>
    </row>
    <row r="53" spans="1:31" s="2" customFormat="1" ht="6.95" customHeight="1">
      <c r="A53" s="32"/>
      <c r="B53" s="33"/>
      <c r="C53" s="34"/>
      <c r="D53" s="34"/>
      <c r="E53" s="34"/>
      <c r="F53" s="34"/>
      <c r="G53" s="34"/>
      <c r="H53" s="34"/>
      <c r="I53" s="34"/>
      <c r="J53" s="34"/>
      <c r="K53" s="34"/>
      <c r="L53" s="104"/>
      <c r="S53" s="32"/>
      <c r="T53" s="32"/>
      <c r="U53" s="32"/>
      <c r="V53" s="32"/>
      <c r="W53" s="32"/>
      <c r="X53" s="32"/>
      <c r="Y53" s="32"/>
      <c r="Z53" s="32"/>
      <c r="AA53" s="32"/>
      <c r="AB53" s="32"/>
      <c r="AC53" s="32"/>
      <c r="AD53" s="32"/>
      <c r="AE53" s="32"/>
    </row>
    <row r="54" spans="1:31" s="2" customFormat="1" ht="15.2" customHeight="1">
      <c r="A54" s="32"/>
      <c r="B54" s="33"/>
      <c r="C54" s="27" t="s">
        <v>25</v>
      </c>
      <c r="D54" s="34"/>
      <c r="E54" s="34"/>
      <c r="F54" s="25" t="str">
        <f>E15</f>
        <v xml:space="preserve"> </v>
      </c>
      <c r="G54" s="34"/>
      <c r="H54" s="34"/>
      <c r="I54" s="27" t="s">
        <v>30</v>
      </c>
      <c r="J54" s="30" t="str">
        <f>E21</f>
        <v xml:space="preserve"> </v>
      </c>
      <c r="K54" s="34"/>
      <c r="L54" s="104"/>
      <c r="S54" s="32"/>
      <c r="T54" s="32"/>
      <c r="U54" s="32"/>
      <c r="V54" s="32"/>
      <c r="W54" s="32"/>
      <c r="X54" s="32"/>
      <c r="Y54" s="32"/>
      <c r="Z54" s="32"/>
      <c r="AA54" s="32"/>
      <c r="AB54" s="32"/>
      <c r="AC54" s="32"/>
      <c r="AD54" s="32"/>
      <c r="AE54" s="32"/>
    </row>
    <row r="55" spans="1:31" s="2" customFormat="1" ht="15.2" customHeight="1">
      <c r="A55" s="32"/>
      <c r="B55" s="33"/>
      <c r="C55" s="27" t="s">
        <v>28</v>
      </c>
      <c r="D55" s="34"/>
      <c r="E55" s="34"/>
      <c r="F55" s="25" t="str">
        <f>IF(E18="","",E18)</f>
        <v>Vyplň údaj</v>
      </c>
      <c r="G55" s="34"/>
      <c r="H55" s="34"/>
      <c r="I55" s="27" t="s">
        <v>32</v>
      </c>
      <c r="J55" s="30" t="str">
        <f>E24</f>
        <v xml:space="preserve"> </v>
      </c>
      <c r="K55" s="34"/>
      <c r="L55" s="104"/>
      <c r="S55" s="32"/>
      <c r="T55" s="32"/>
      <c r="U55" s="32"/>
      <c r="V55" s="32"/>
      <c r="W55" s="32"/>
      <c r="X55" s="32"/>
      <c r="Y55" s="32"/>
      <c r="Z55" s="32"/>
      <c r="AA55" s="32"/>
      <c r="AB55" s="32"/>
      <c r="AC55" s="32"/>
      <c r="AD55" s="32"/>
      <c r="AE55" s="32"/>
    </row>
    <row r="56" spans="1:31" s="2" customFormat="1" ht="10.35" customHeight="1">
      <c r="A56" s="32"/>
      <c r="B56" s="33"/>
      <c r="C56" s="34"/>
      <c r="D56" s="34"/>
      <c r="E56" s="34"/>
      <c r="F56" s="34"/>
      <c r="G56" s="34"/>
      <c r="H56" s="34"/>
      <c r="I56" s="34"/>
      <c r="J56" s="34"/>
      <c r="K56" s="34"/>
      <c r="L56" s="104"/>
      <c r="S56" s="32"/>
      <c r="T56" s="32"/>
      <c r="U56" s="32"/>
      <c r="V56" s="32"/>
      <c r="W56" s="32"/>
      <c r="X56" s="32"/>
      <c r="Y56" s="32"/>
      <c r="Z56" s="32"/>
      <c r="AA56" s="32"/>
      <c r="AB56" s="32"/>
      <c r="AC56" s="32"/>
      <c r="AD56" s="32"/>
      <c r="AE56" s="32"/>
    </row>
    <row r="57" spans="1:31" s="2" customFormat="1" ht="29.25" customHeight="1">
      <c r="A57" s="32"/>
      <c r="B57" s="33"/>
      <c r="C57" s="128" t="s">
        <v>96</v>
      </c>
      <c r="D57" s="129"/>
      <c r="E57" s="129"/>
      <c r="F57" s="129"/>
      <c r="G57" s="129"/>
      <c r="H57" s="129"/>
      <c r="I57" s="129"/>
      <c r="J57" s="130" t="s">
        <v>97</v>
      </c>
      <c r="K57" s="129"/>
      <c r="L57" s="104"/>
      <c r="S57" s="32"/>
      <c r="T57" s="32"/>
      <c r="U57" s="32"/>
      <c r="V57" s="32"/>
      <c r="W57" s="32"/>
      <c r="X57" s="32"/>
      <c r="Y57" s="32"/>
      <c r="Z57" s="32"/>
      <c r="AA57" s="32"/>
      <c r="AB57" s="32"/>
      <c r="AC57" s="32"/>
      <c r="AD57" s="32"/>
      <c r="AE57" s="32"/>
    </row>
    <row r="58" spans="1:31" s="2" customFormat="1" ht="10.35" customHeight="1">
      <c r="A58" s="32"/>
      <c r="B58" s="33"/>
      <c r="C58" s="34"/>
      <c r="D58" s="34"/>
      <c r="E58" s="34"/>
      <c r="F58" s="34"/>
      <c r="G58" s="34"/>
      <c r="H58" s="34"/>
      <c r="I58" s="34"/>
      <c r="J58" s="34"/>
      <c r="K58" s="34"/>
      <c r="L58" s="104"/>
      <c r="S58" s="32"/>
      <c r="T58" s="32"/>
      <c r="U58" s="32"/>
      <c r="V58" s="32"/>
      <c r="W58" s="32"/>
      <c r="X58" s="32"/>
      <c r="Y58" s="32"/>
      <c r="Z58" s="32"/>
      <c r="AA58" s="32"/>
      <c r="AB58" s="32"/>
      <c r="AC58" s="32"/>
      <c r="AD58" s="32"/>
      <c r="AE58" s="32"/>
    </row>
    <row r="59" spans="1:47" s="2" customFormat="1" ht="22.9" customHeight="1">
      <c r="A59" s="32"/>
      <c r="B59" s="33"/>
      <c r="C59" s="131" t="s">
        <v>67</v>
      </c>
      <c r="D59" s="34"/>
      <c r="E59" s="34"/>
      <c r="F59" s="34"/>
      <c r="G59" s="34"/>
      <c r="H59" s="34"/>
      <c r="I59" s="34"/>
      <c r="J59" s="75">
        <f>J81</f>
        <v>0</v>
      </c>
      <c r="K59" s="34"/>
      <c r="L59" s="104"/>
      <c r="S59" s="32"/>
      <c r="T59" s="32"/>
      <c r="U59" s="32"/>
      <c r="V59" s="32"/>
      <c r="W59" s="32"/>
      <c r="X59" s="32"/>
      <c r="Y59" s="32"/>
      <c r="Z59" s="32"/>
      <c r="AA59" s="32"/>
      <c r="AB59" s="32"/>
      <c r="AC59" s="32"/>
      <c r="AD59" s="32"/>
      <c r="AE59" s="32"/>
      <c r="AU59" s="15" t="s">
        <v>98</v>
      </c>
    </row>
    <row r="60" spans="2:12" s="9" customFormat="1" ht="24.95" customHeight="1">
      <c r="B60" s="132"/>
      <c r="C60" s="133"/>
      <c r="D60" s="134" t="s">
        <v>928</v>
      </c>
      <c r="E60" s="135"/>
      <c r="F60" s="135"/>
      <c r="G60" s="135"/>
      <c r="H60" s="135"/>
      <c r="I60" s="135"/>
      <c r="J60" s="136">
        <f>J82</f>
        <v>0</v>
      </c>
      <c r="K60" s="133"/>
      <c r="L60" s="137"/>
    </row>
    <row r="61" spans="2:12" s="10" customFormat="1" ht="19.9" customHeight="1">
      <c r="B61" s="138"/>
      <c r="C61" s="139"/>
      <c r="D61" s="140" t="s">
        <v>929</v>
      </c>
      <c r="E61" s="141"/>
      <c r="F61" s="141"/>
      <c r="G61" s="141"/>
      <c r="H61" s="141"/>
      <c r="I61" s="141"/>
      <c r="J61" s="142">
        <f>J83</f>
        <v>0</v>
      </c>
      <c r="K61" s="139"/>
      <c r="L61" s="143"/>
    </row>
    <row r="62" spans="1:31" s="2" customFormat="1" ht="21.75" customHeight="1">
      <c r="A62" s="32"/>
      <c r="B62" s="33"/>
      <c r="C62" s="34"/>
      <c r="D62" s="34"/>
      <c r="E62" s="34"/>
      <c r="F62" s="34"/>
      <c r="G62" s="34"/>
      <c r="H62" s="34"/>
      <c r="I62" s="34"/>
      <c r="J62" s="34"/>
      <c r="K62" s="34"/>
      <c r="L62" s="104"/>
      <c r="S62" s="32"/>
      <c r="T62" s="32"/>
      <c r="U62" s="32"/>
      <c r="V62" s="32"/>
      <c r="W62" s="32"/>
      <c r="X62" s="32"/>
      <c r="Y62" s="32"/>
      <c r="Z62" s="32"/>
      <c r="AA62" s="32"/>
      <c r="AB62" s="32"/>
      <c r="AC62" s="32"/>
      <c r="AD62" s="32"/>
      <c r="AE62" s="32"/>
    </row>
    <row r="63" spans="1:31" s="2" customFormat="1" ht="6.95" customHeight="1">
      <c r="A63" s="32"/>
      <c r="B63" s="45"/>
      <c r="C63" s="46"/>
      <c r="D63" s="46"/>
      <c r="E63" s="46"/>
      <c r="F63" s="46"/>
      <c r="G63" s="46"/>
      <c r="H63" s="46"/>
      <c r="I63" s="46"/>
      <c r="J63" s="46"/>
      <c r="K63" s="46"/>
      <c r="L63" s="104"/>
      <c r="S63" s="32"/>
      <c r="T63" s="32"/>
      <c r="U63" s="32"/>
      <c r="V63" s="32"/>
      <c r="W63" s="32"/>
      <c r="X63" s="32"/>
      <c r="Y63" s="32"/>
      <c r="Z63" s="32"/>
      <c r="AA63" s="32"/>
      <c r="AB63" s="32"/>
      <c r="AC63" s="32"/>
      <c r="AD63" s="32"/>
      <c r="AE63" s="32"/>
    </row>
    <row r="67" spans="1:31" s="2" customFormat="1" ht="6.95" customHeight="1">
      <c r="A67" s="32"/>
      <c r="B67" s="47"/>
      <c r="C67" s="48"/>
      <c r="D67" s="48"/>
      <c r="E67" s="48"/>
      <c r="F67" s="48"/>
      <c r="G67" s="48"/>
      <c r="H67" s="48"/>
      <c r="I67" s="48"/>
      <c r="J67" s="48"/>
      <c r="K67" s="48"/>
      <c r="L67" s="104"/>
      <c r="S67" s="32"/>
      <c r="T67" s="32"/>
      <c r="U67" s="32"/>
      <c r="V67" s="32"/>
      <c r="W67" s="32"/>
      <c r="X67" s="32"/>
      <c r="Y67" s="32"/>
      <c r="Z67" s="32"/>
      <c r="AA67" s="32"/>
      <c r="AB67" s="32"/>
      <c r="AC67" s="32"/>
      <c r="AD67" s="32"/>
      <c r="AE67" s="32"/>
    </row>
    <row r="68" spans="1:31" s="2" customFormat="1" ht="24.95" customHeight="1">
      <c r="A68" s="32"/>
      <c r="B68" s="33"/>
      <c r="C68" s="21" t="s">
        <v>126</v>
      </c>
      <c r="D68" s="34"/>
      <c r="E68" s="34"/>
      <c r="F68" s="34"/>
      <c r="G68" s="34"/>
      <c r="H68" s="34"/>
      <c r="I68" s="34"/>
      <c r="J68" s="34"/>
      <c r="K68" s="34"/>
      <c r="L68" s="104"/>
      <c r="S68" s="32"/>
      <c r="T68" s="32"/>
      <c r="U68" s="32"/>
      <c r="V68" s="32"/>
      <c r="W68" s="32"/>
      <c r="X68" s="32"/>
      <c r="Y68" s="32"/>
      <c r="Z68" s="32"/>
      <c r="AA68" s="32"/>
      <c r="AB68" s="32"/>
      <c r="AC68" s="32"/>
      <c r="AD68" s="32"/>
      <c r="AE68" s="32"/>
    </row>
    <row r="69" spans="1:31" s="2" customFormat="1" ht="6.95" customHeight="1">
      <c r="A69" s="32"/>
      <c r="B69" s="33"/>
      <c r="C69" s="34"/>
      <c r="D69" s="34"/>
      <c r="E69" s="34"/>
      <c r="F69" s="34"/>
      <c r="G69" s="34"/>
      <c r="H69" s="34"/>
      <c r="I69" s="34"/>
      <c r="J69" s="34"/>
      <c r="K69" s="34"/>
      <c r="L69" s="104"/>
      <c r="S69" s="32"/>
      <c r="T69" s="32"/>
      <c r="U69" s="32"/>
      <c r="V69" s="32"/>
      <c r="W69" s="32"/>
      <c r="X69" s="32"/>
      <c r="Y69" s="32"/>
      <c r="Z69" s="32"/>
      <c r="AA69" s="32"/>
      <c r="AB69" s="32"/>
      <c r="AC69" s="32"/>
      <c r="AD69" s="32"/>
      <c r="AE69" s="32"/>
    </row>
    <row r="70" spans="1:31" s="2" customFormat="1" ht="12" customHeight="1">
      <c r="A70" s="32"/>
      <c r="B70" s="33"/>
      <c r="C70" s="27" t="s">
        <v>16</v>
      </c>
      <c r="D70" s="34"/>
      <c r="E70" s="34"/>
      <c r="F70" s="34"/>
      <c r="G70" s="34"/>
      <c r="H70" s="34"/>
      <c r="I70" s="34"/>
      <c r="J70" s="34"/>
      <c r="K70" s="34"/>
      <c r="L70" s="104"/>
      <c r="S70" s="32"/>
      <c r="T70" s="32"/>
      <c r="U70" s="32"/>
      <c r="V70" s="32"/>
      <c r="W70" s="32"/>
      <c r="X70" s="32"/>
      <c r="Y70" s="32"/>
      <c r="Z70" s="32"/>
      <c r="AA70" s="32"/>
      <c r="AB70" s="32"/>
      <c r="AC70" s="32"/>
      <c r="AD70" s="32"/>
      <c r="AE70" s="32"/>
    </row>
    <row r="71" spans="1:31" s="2" customFormat="1" ht="16.5" customHeight="1">
      <c r="A71" s="32"/>
      <c r="B71" s="33"/>
      <c r="C71" s="34"/>
      <c r="D71" s="34"/>
      <c r="E71" s="387" t="str">
        <f>E7</f>
        <v>Rekonstrukce kuchyně ZŠ Chomutov, Zahradní 5265</v>
      </c>
      <c r="F71" s="388"/>
      <c r="G71" s="388"/>
      <c r="H71" s="388"/>
      <c r="I71" s="34"/>
      <c r="J71" s="34"/>
      <c r="K71" s="34"/>
      <c r="L71" s="104"/>
      <c r="S71" s="32"/>
      <c r="T71" s="32"/>
      <c r="U71" s="32"/>
      <c r="V71" s="32"/>
      <c r="W71" s="32"/>
      <c r="X71" s="32"/>
      <c r="Y71" s="32"/>
      <c r="Z71" s="32"/>
      <c r="AA71" s="32"/>
      <c r="AB71" s="32"/>
      <c r="AC71" s="32"/>
      <c r="AD71" s="32"/>
      <c r="AE71" s="32"/>
    </row>
    <row r="72" spans="1:31" s="2" customFormat="1" ht="12" customHeight="1">
      <c r="A72" s="32"/>
      <c r="B72" s="33"/>
      <c r="C72" s="27" t="s">
        <v>93</v>
      </c>
      <c r="D72" s="34"/>
      <c r="E72" s="34"/>
      <c r="F72" s="34"/>
      <c r="G72" s="34"/>
      <c r="H72" s="34"/>
      <c r="I72" s="34"/>
      <c r="J72" s="34"/>
      <c r="K72" s="34"/>
      <c r="L72" s="104"/>
      <c r="S72" s="32"/>
      <c r="T72" s="32"/>
      <c r="U72" s="32"/>
      <c r="V72" s="32"/>
      <c r="W72" s="32"/>
      <c r="X72" s="32"/>
      <c r="Y72" s="32"/>
      <c r="Z72" s="32"/>
      <c r="AA72" s="32"/>
      <c r="AB72" s="32"/>
      <c r="AC72" s="32"/>
      <c r="AD72" s="32"/>
      <c r="AE72" s="32"/>
    </row>
    <row r="73" spans="1:31" s="2" customFormat="1" ht="16.5" customHeight="1">
      <c r="A73" s="32"/>
      <c r="B73" s="33"/>
      <c r="C73" s="34"/>
      <c r="D73" s="34"/>
      <c r="E73" s="366" t="str">
        <f>E9</f>
        <v>SO 05 - Gastrozařízení</v>
      </c>
      <c r="F73" s="386"/>
      <c r="G73" s="386"/>
      <c r="H73" s="386"/>
      <c r="I73" s="34"/>
      <c r="J73" s="34"/>
      <c r="K73" s="34"/>
      <c r="L73" s="104"/>
      <c r="S73" s="32"/>
      <c r="T73" s="32"/>
      <c r="U73" s="32"/>
      <c r="V73" s="32"/>
      <c r="W73" s="32"/>
      <c r="X73" s="32"/>
      <c r="Y73" s="32"/>
      <c r="Z73" s="32"/>
      <c r="AA73" s="32"/>
      <c r="AB73" s="32"/>
      <c r="AC73" s="32"/>
      <c r="AD73" s="32"/>
      <c r="AE73" s="32"/>
    </row>
    <row r="74" spans="1:31" s="2" customFormat="1" ht="6.95" customHeight="1">
      <c r="A74" s="32"/>
      <c r="B74" s="33"/>
      <c r="C74" s="34"/>
      <c r="D74" s="34"/>
      <c r="E74" s="34"/>
      <c r="F74" s="34"/>
      <c r="G74" s="34"/>
      <c r="H74" s="34"/>
      <c r="I74" s="34"/>
      <c r="J74" s="34"/>
      <c r="K74" s="34"/>
      <c r="L74" s="104"/>
      <c r="S74" s="32"/>
      <c r="T74" s="32"/>
      <c r="U74" s="32"/>
      <c r="V74" s="32"/>
      <c r="W74" s="32"/>
      <c r="X74" s="32"/>
      <c r="Y74" s="32"/>
      <c r="Z74" s="32"/>
      <c r="AA74" s="32"/>
      <c r="AB74" s="32"/>
      <c r="AC74" s="32"/>
      <c r="AD74" s="32"/>
      <c r="AE74" s="32"/>
    </row>
    <row r="75" spans="1:31" s="2" customFormat="1" ht="12" customHeight="1">
      <c r="A75" s="32"/>
      <c r="B75" s="33"/>
      <c r="C75" s="27" t="s">
        <v>21</v>
      </c>
      <c r="D75" s="34"/>
      <c r="E75" s="34"/>
      <c r="F75" s="25" t="str">
        <f>F12</f>
        <v xml:space="preserve"> </v>
      </c>
      <c r="G75" s="34"/>
      <c r="H75" s="34"/>
      <c r="I75" s="27" t="s">
        <v>23</v>
      </c>
      <c r="J75" s="57" t="str">
        <f>IF(J12="","",J12)</f>
        <v>22. 4. 2022</v>
      </c>
      <c r="K75" s="34"/>
      <c r="L75" s="104"/>
      <c r="S75" s="32"/>
      <c r="T75" s="32"/>
      <c r="U75" s="32"/>
      <c r="V75" s="32"/>
      <c r="W75" s="32"/>
      <c r="X75" s="32"/>
      <c r="Y75" s="32"/>
      <c r="Z75" s="32"/>
      <c r="AA75" s="32"/>
      <c r="AB75" s="32"/>
      <c r="AC75" s="32"/>
      <c r="AD75" s="32"/>
      <c r="AE75" s="32"/>
    </row>
    <row r="76" spans="1:31" s="2" customFormat="1" ht="6.95" customHeight="1">
      <c r="A76" s="32"/>
      <c r="B76" s="33"/>
      <c r="C76" s="34"/>
      <c r="D76" s="34"/>
      <c r="E76" s="34"/>
      <c r="F76" s="34"/>
      <c r="G76" s="34"/>
      <c r="H76" s="34"/>
      <c r="I76" s="34"/>
      <c r="J76" s="34"/>
      <c r="K76" s="34"/>
      <c r="L76" s="104"/>
      <c r="S76" s="32"/>
      <c r="T76" s="32"/>
      <c r="U76" s="32"/>
      <c r="V76" s="32"/>
      <c r="W76" s="32"/>
      <c r="X76" s="32"/>
      <c r="Y76" s="32"/>
      <c r="Z76" s="32"/>
      <c r="AA76" s="32"/>
      <c r="AB76" s="32"/>
      <c r="AC76" s="32"/>
      <c r="AD76" s="32"/>
      <c r="AE76" s="32"/>
    </row>
    <row r="77" spans="1:31" s="2" customFormat="1" ht="15.2" customHeight="1">
      <c r="A77" s="32"/>
      <c r="B77" s="33"/>
      <c r="C77" s="27" t="s">
        <v>25</v>
      </c>
      <c r="D77" s="34"/>
      <c r="E77" s="34"/>
      <c r="F77" s="25" t="str">
        <f>E15</f>
        <v xml:space="preserve"> </v>
      </c>
      <c r="G77" s="34"/>
      <c r="H77" s="34"/>
      <c r="I77" s="27" t="s">
        <v>30</v>
      </c>
      <c r="J77" s="30" t="str">
        <f>E21</f>
        <v xml:space="preserve"> </v>
      </c>
      <c r="K77" s="34"/>
      <c r="L77" s="104"/>
      <c r="S77" s="32"/>
      <c r="T77" s="32"/>
      <c r="U77" s="32"/>
      <c r="V77" s="32"/>
      <c r="W77" s="32"/>
      <c r="X77" s="32"/>
      <c r="Y77" s="32"/>
      <c r="Z77" s="32"/>
      <c r="AA77" s="32"/>
      <c r="AB77" s="32"/>
      <c r="AC77" s="32"/>
      <c r="AD77" s="32"/>
      <c r="AE77" s="32"/>
    </row>
    <row r="78" spans="1:31" s="2" customFormat="1" ht="15.2" customHeight="1">
      <c r="A78" s="32"/>
      <c r="B78" s="33"/>
      <c r="C78" s="27" t="s">
        <v>28</v>
      </c>
      <c r="D78" s="34"/>
      <c r="E78" s="34"/>
      <c r="F78" s="25" t="str">
        <f>IF(E18="","",E18)</f>
        <v>Vyplň údaj</v>
      </c>
      <c r="G78" s="34"/>
      <c r="H78" s="34"/>
      <c r="I78" s="27" t="s">
        <v>32</v>
      </c>
      <c r="J78" s="30" t="str">
        <f>E24</f>
        <v xml:space="preserve"> </v>
      </c>
      <c r="K78" s="34"/>
      <c r="L78" s="104"/>
      <c r="S78" s="32"/>
      <c r="T78" s="32"/>
      <c r="U78" s="32"/>
      <c r="V78" s="32"/>
      <c r="W78" s="32"/>
      <c r="X78" s="32"/>
      <c r="Y78" s="32"/>
      <c r="Z78" s="32"/>
      <c r="AA78" s="32"/>
      <c r="AB78" s="32"/>
      <c r="AC78" s="32"/>
      <c r="AD78" s="32"/>
      <c r="AE78" s="32"/>
    </row>
    <row r="79" spans="1:31" s="2" customFormat="1" ht="10.35" customHeight="1">
      <c r="A79" s="32"/>
      <c r="B79" s="33"/>
      <c r="C79" s="34"/>
      <c r="D79" s="34"/>
      <c r="E79" s="34"/>
      <c r="F79" s="34"/>
      <c r="G79" s="34"/>
      <c r="H79" s="34"/>
      <c r="I79" s="34"/>
      <c r="J79" s="34"/>
      <c r="K79" s="34"/>
      <c r="L79" s="104"/>
      <c r="S79" s="32"/>
      <c r="T79" s="32"/>
      <c r="U79" s="32"/>
      <c r="V79" s="32"/>
      <c r="W79" s="32"/>
      <c r="X79" s="32"/>
      <c r="Y79" s="32"/>
      <c r="Z79" s="32"/>
      <c r="AA79" s="32"/>
      <c r="AB79" s="32"/>
      <c r="AC79" s="32"/>
      <c r="AD79" s="32"/>
      <c r="AE79" s="32"/>
    </row>
    <row r="80" spans="1:31" s="11" customFormat="1" ht="29.25" customHeight="1">
      <c r="A80" s="144"/>
      <c r="B80" s="145"/>
      <c r="C80" s="146" t="s">
        <v>127</v>
      </c>
      <c r="D80" s="147" t="s">
        <v>54</v>
      </c>
      <c r="E80" s="147" t="s">
        <v>50</v>
      </c>
      <c r="F80" s="147" t="s">
        <v>51</v>
      </c>
      <c r="G80" s="147" t="s">
        <v>128</v>
      </c>
      <c r="H80" s="147" t="s">
        <v>129</v>
      </c>
      <c r="I80" s="147" t="s">
        <v>130</v>
      </c>
      <c r="J80" s="147" t="s">
        <v>97</v>
      </c>
      <c r="K80" s="148" t="s">
        <v>131</v>
      </c>
      <c r="L80" s="149"/>
      <c r="M80" s="66" t="s">
        <v>19</v>
      </c>
      <c r="N80" s="67" t="s">
        <v>39</v>
      </c>
      <c r="O80" s="67" t="s">
        <v>132</v>
      </c>
      <c r="P80" s="67" t="s">
        <v>133</v>
      </c>
      <c r="Q80" s="67" t="s">
        <v>134</v>
      </c>
      <c r="R80" s="67" t="s">
        <v>135</v>
      </c>
      <c r="S80" s="67" t="s">
        <v>136</v>
      </c>
      <c r="T80" s="68" t="s">
        <v>137</v>
      </c>
      <c r="U80" s="144"/>
      <c r="V80" s="144"/>
      <c r="W80" s="144"/>
      <c r="X80" s="144"/>
      <c r="Y80" s="144"/>
      <c r="Z80" s="144"/>
      <c r="AA80" s="144"/>
      <c r="AB80" s="144"/>
      <c r="AC80" s="144"/>
      <c r="AD80" s="144"/>
      <c r="AE80" s="144"/>
    </row>
    <row r="81" spans="1:63" s="2" customFormat="1" ht="22.9" customHeight="1">
      <c r="A81" s="32"/>
      <c r="B81" s="33"/>
      <c r="C81" s="73" t="s">
        <v>138</v>
      </c>
      <c r="D81" s="34"/>
      <c r="E81" s="34"/>
      <c r="F81" s="34"/>
      <c r="G81" s="34"/>
      <c r="H81" s="34"/>
      <c r="I81" s="34"/>
      <c r="J81" s="150">
        <f>BK81</f>
        <v>0</v>
      </c>
      <c r="K81" s="34"/>
      <c r="L81" s="37"/>
      <c r="M81" s="69"/>
      <c r="N81" s="151"/>
      <c r="O81" s="70"/>
      <c r="P81" s="152">
        <f>P82</f>
        <v>0</v>
      </c>
      <c r="Q81" s="70"/>
      <c r="R81" s="152">
        <f>R82</f>
        <v>0</v>
      </c>
      <c r="S81" s="70"/>
      <c r="T81" s="153">
        <f>T82</f>
        <v>0</v>
      </c>
      <c r="U81" s="32"/>
      <c r="V81" s="32"/>
      <c r="W81" s="32"/>
      <c r="X81" s="32"/>
      <c r="Y81" s="32"/>
      <c r="Z81" s="32"/>
      <c r="AA81" s="32"/>
      <c r="AB81" s="32"/>
      <c r="AC81" s="32"/>
      <c r="AD81" s="32"/>
      <c r="AE81" s="32"/>
      <c r="AT81" s="15" t="s">
        <v>68</v>
      </c>
      <c r="AU81" s="15" t="s">
        <v>98</v>
      </c>
      <c r="BK81" s="154">
        <f>BK82</f>
        <v>0</v>
      </c>
    </row>
    <row r="82" spans="2:63" s="12" customFormat="1" ht="25.9" customHeight="1">
      <c r="B82" s="155"/>
      <c r="C82" s="156"/>
      <c r="D82" s="157" t="s">
        <v>68</v>
      </c>
      <c r="E82" s="158" t="s">
        <v>353</v>
      </c>
      <c r="F82" s="158" t="s">
        <v>353</v>
      </c>
      <c r="G82" s="156"/>
      <c r="H82" s="156"/>
      <c r="I82" s="159"/>
      <c r="J82" s="160">
        <f>BK82</f>
        <v>0</v>
      </c>
      <c r="K82" s="156"/>
      <c r="L82" s="161"/>
      <c r="M82" s="162"/>
      <c r="N82" s="163"/>
      <c r="O82" s="163"/>
      <c r="P82" s="164">
        <f>P83</f>
        <v>0</v>
      </c>
      <c r="Q82" s="163"/>
      <c r="R82" s="164">
        <f>R83</f>
        <v>0</v>
      </c>
      <c r="S82" s="163"/>
      <c r="T82" s="165">
        <f>T83</f>
        <v>0</v>
      </c>
      <c r="AR82" s="166" t="s">
        <v>79</v>
      </c>
      <c r="AT82" s="167" t="s">
        <v>68</v>
      </c>
      <c r="AU82" s="167" t="s">
        <v>69</v>
      </c>
      <c r="AY82" s="166" t="s">
        <v>141</v>
      </c>
      <c r="BK82" s="168">
        <f>BK83</f>
        <v>0</v>
      </c>
    </row>
    <row r="83" spans="2:63" s="12" customFormat="1" ht="22.9" customHeight="1">
      <c r="B83" s="155"/>
      <c r="C83" s="156"/>
      <c r="D83" s="157" t="s">
        <v>68</v>
      </c>
      <c r="E83" s="169" t="s">
        <v>930</v>
      </c>
      <c r="F83" s="169" t="s">
        <v>931</v>
      </c>
      <c r="G83" s="156"/>
      <c r="H83" s="156"/>
      <c r="I83" s="159"/>
      <c r="J83" s="170">
        <f>BK83</f>
        <v>0</v>
      </c>
      <c r="K83" s="156"/>
      <c r="L83" s="161"/>
      <c r="M83" s="162"/>
      <c r="N83" s="163"/>
      <c r="O83" s="163"/>
      <c r="P83" s="164">
        <f>P84</f>
        <v>0</v>
      </c>
      <c r="Q83" s="163"/>
      <c r="R83" s="164">
        <f>R84</f>
        <v>0</v>
      </c>
      <c r="S83" s="163"/>
      <c r="T83" s="165">
        <f>T84</f>
        <v>0</v>
      </c>
      <c r="AR83" s="166" t="s">
        <v>79</v>
      </c>
      <c r="AT83" s="167" t="s">
        <v>68</v>
      </c>
      <c r="AU83" s="167" t="s">
        <v>77</v>
      </c>
      <c r="AY83" s="166" t="s">
        <v>141</v>
      </c>
      <c r="BK83" s="168">
        <f>BK84</f>
        <v>0</v>
      </c>
    </row>
    <row r="84" spans="1:65" s="2" customFormat="1" ht="16.5" customHeight="1">
      <c r="A84" s="32"/>
      <c r="B84" s="33"/>
      <c r="C84" s="171" t="s">
        <v>77</v>
      </c>
      <c r="D84" s="171" t="s">
        <v>144</v>
      </c>
      <c r="E84" s="172" t="s">
        <v>932</v>
      </c>
      <c r="F84" s="173" t="s">
        <v>933</v>
      </c>
      <c r="G84" s="174" t="s">
        <v>934</v>
      </c>
      <c r="H84" s="175">
        <v>1</v>
      </c>
      <c r="I84" s="176"/>
      <c r="J84" s="177">
        <f>ROUND(I84*H84,2)</f>
        <v>0</v>
      </c>
      <c r="K84" s="173" t="s">
        <v>19</v>
      </c>
      <c r="L84" s="37"/>
      <c r="M84" s="199" t="s">
        <v>19</v>
      </c>
      <c r="N84" s="200" t="s">
        <v>40</v>
      </c>
      <c r="O84" s="201"/>
      <c r="P84" s="202">
        <f>O84*H84</f>
        <v>0</v>
      </c>
      <c r="Q84" s="202">
        <v>0</v>
      </c>
      <c r="R84" s="202">
        <f>Q84*H84</f>
        <v>0</v>
      </c>
      <c r="S84" s="202">
        <v>0</v>
      </c>
      <c r="T84" s="203">
        <f>S84*H84</f>
        <v>0</v>
      </c>
      <c r="U84" s="32"/>
      <c r="V84" s="32"/>
      <c r="W84" s="32"/>
      <c r="X84" s="32"/>
      <c r="Y84" s="32"/>
      <c r="Z84" s="32"/>
      <c r="AA84" s="32"/>
      <c r="AB84" s="32"/>
      <c r="AC84" s="32"/>
      <c r="AD84" s="32"/>
      <c r="AE84" s="32"/>
      <c r="AR84" s="182" t="s">
        <v>208</v>
      </c>
      <c r="AT84" s="182" t="s">
        <v>144</v>
      </c>
      <c r="AU84" s="182" t="s">
        <v>79</v>
      </c>
      <c r="AY84" s="15" t="s">
        <v>141</v>
      </c>
      <c r="BE84" s="183">
        <f>IF(N84="základní",J84,0)</f>
        <v>0</v>
      </c>
      <c r="BF84" s="183">
        <f>IF(N84="snížená",J84,0)</f>
        <v>0</v>
      </c>
      <c r="BG84" s="183">
        <f>IF(N84="zákl. přenesená",J84,0)</f>
        <v>0</v>
      </c>
      <c r="BH84" s="183">
        <f>IF(N84="sníž. přenesená",J84,0)</f>
        <v>0</v>
      </c>
      <c r="BI84" s="183">
        <f>IF(N84="nulová",J84,0)</f>
        <v>0</v>
      </c>
      <c r="BJ84" s="15" t="s">
        <v>77</v>
      </c>
      <c r="BK84" s="183">
        <f>ROUND(I84*H84,2)</f>
        <v>0</v>
      </c>
      <c r="BL84" s="15" t="s">
        <v>208</v>
      </c>
      <c r="BM84" s="182" t="s">
        <v>935</v>
      </c>
    </row>
    <row r="85" spans="1:31" s="2" customFormat="1" ht="6.95" customHeight="1">
      <c r="A85" s="32"/>
      <c r="B85" s="45"/>
      <c r="C85" s="46"/>
      <c r="D85" s="46"/>
      <c r="E85" s="46"/>
      <c r="F85" s="46"/>
      <c r="G85" s="46"/>
      <c r="H85" s="46"/>
      <c r="I85" s="46"/>
      <c r="J85" s="46"/>
      <c r="K85" s="46"/>
      <c r="L85" s="37"/>
      <c r="M85" s="32"/>
      <c r="O85" s="32"/>
      <c r="P85" s="32"/>
      <c r="Q85" s="32"/>
      <c r="R85" s="32"/>
      <c r="S85" s="32"/>
      <c r="T85" s="32"/>
      <c r="U85" s="32"/>
      <c r="V85" s="32"/>
      <c r="W85" s="32"/>
      <c r="X85" s="32"/>
      <c r="Y85" s="32"/>
      <c r="Z85" s="32"/>
      <c r="AA85" s="32"/>
      <c r="AB85" s="32"/>
      <c r="AC85" s="32"/>
      <c r="AD85" s="32"/>
      <c r="AE85" s="32"/>
    </row>
  </sheetData>
  <sheetProtection algorithmName="SHA-512" hashValue="Bv+NA5uqKuEQCRiyruZZLnB62+KXx2iUon2elfTBKKT5DG3g6UMgffmqORwzw9PpaFo34Zl3heM7WOssP4qb2g==" saltValue="sJyx4A7AbgpZ4yhYrbHzg8iAYWbMzSX7+RQrULsuBNUMU+yav494Yy6Jadenm3V4NjgiXILspPw0Bbr9n+M8dA==" spinCount="100000" sheet="1" objects="1" scenarios="1" formatColumns="0" formatRows="0" autoFilter="0"/>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1014-BF2C-4885-A697-FC46E0CC8DF9}">
  <sheetPr>
    <pageSetUpPr fitToPage="1"/>
  </sheetPr>
  <dimension ref="A1:M89"/>
  <sheetViews>
    <sheetView tabSelected="1" workbookViewId="0" topLeftCell="A1">
      <selection activeCell="J8" sqref="J8"/>
    </sheetView>
  </sheetViews>
  <sheetFormatPr defaultColWidth="10.28125" defaultRowHeight="12"/>
  <cols>
    <col min="1" max="1" width="10.28125" style="311" customWidth="1"/>
    <col min="2" max="2" width="90.00390625" style="311" customWidth="1"/>
    <col min="3" max="3" width="7.00390625" style="311" bestFit="1" customWidth="1"/>
    <col min="4" max="4" width="9.7109375" style="311" bestFit="1" customWidth="1"/>
    <col min="5" max="5" width="7.140625" style="311" bestFit="1" customWidth="1"/>
    <col min="6" max="6" width="7.140625" style="311" customWidth="1"/>
    <col min="7" max="7" width="12.140625" style="311" bestFit="1" customWidth="1"/>
    <col min="8" max="8" width="12.8515625" style="311" bestFit="1" customWidth="1"/>
    <col min="9" max="9" width="3.421875" style="311" bestFit="1" customWidth="1"/>
    <col min="10" max="10" width="17.28125" style="310" customWidth="1"/>
    <col min="11" max="11" width="23.28125" style="310" customWidth="1"/>
    <col min="12" max="12" width="14.140625" style="290" bestFit="1" customWidth="1"/>
    <col min="13" max="13" width="10.28125" style="290" customWidth="1"/>
    <col min="14" max="16384" width="10.28125" style="291" customWidth="1"/>
  </cols>
  <sheetData>
    <row r="1" spans="1:11" ht="45.75" thickBot="1">
      <c r="A1" s="285" t="s">
        <v>1186</v>
      </c>
      <c r="B1" s="286" t="s">
        <v>1185</v>
      </c>
      <c r="C1" s="287" t="s">
        <v>1184</v>
      </c>
      <c r="D1" s="287" t="s">
        <v>1183</v>
      </c>
      <c r="E1" s="287" t="s">
        <v>1182</v>
      </c>
      <c r="F1" s="287" t="s">
        <v>1181</v>
      </c>
      <c r="G1" s="287" t="s">
        <v>1180</v>
      </c>
      <c r="H1" s="287" t="s">
        <v>1179</v>
      </c>
      <c r="I1" s="288" t="s">
        <v>684</v>
      </c>
      <c r="J1" s="289" t="s">
        <v>1178</v>
      </c>
      <c r="K1" s="289" t="s">
        <v>1177</v>
      </c>
    </row>
    <row r="2" spans="1:13" s="299" customFormat="1" ht="62.1" customHeight="1">
      <c r="A2" s="292" t="s">
        <v>77</v>
      </c>
      <c r="B2" s="293" t="s">
        <v>1122</v>
      </c>
      <c r="C2" s="294">
        <v>470</v>
      </c>
      <c r="D2" s="294">
        <v>370</v>
      </c>
      <c r="E2" s="294">
        <v>225</v>
      </c>
      <c r="F2" s="294"/>
      <c r="G2" s="294"/>
      <c r="H2" s="295"/>
      <c r="I2" s="296">
        <v>1</v>
      </c>
      <c r="J2" s="343">
        <v>0</v>
      </c>
      <c r="K2" s="297">
        <f aca="true" t="shared" si="0" ref="K2:K33">SUM(J2*I2)</f>
        <v>0</v>
      </c>
      <c r="L2" s="298"/>
      <c r="M2" s="298"/>
    </row>
    <row r="3" spans="1:11" ht="15">
      <c r="A3" s="300" t="s">
        <v>79</v>
      </c>
      <c r="B3" s="301" t="s">
        <v>1176</v>
      </c>
      <c r="C3" s="302">
        <v>1800</v>
      </c>
      <c r="D3" s="302">
        <v>600</v>
      </c>
      <c r="E3" s="302">
        <v>900</v>
      </c>
      <c r="F3" s="302"/>
      <c r="G3" s="302"/>
      <c r="H3" s="303"/>
      <c r="I3" s="304">
        <v>1</v>
      </c>
      <c r="J3" s="344">
        <v>0</v>
      </c>
      <c r="K3" s="305">
        <f t="shared" si="0"/>
        <v>0</v>
      </c>
    </row>
    <row r="4" spans="1:11" ht="15">
      <c r="A4" s="300" t="s">
        <v>142</v>
      </c>
      <c r="B4" s="301" t="s">
        <v>1164</v>
      </c>
      <c r="C4" s="302">
        <v>1850</v>
      </c>
      <c r="D4" s="302">
        <v>350</v>
      </c>
      <c r="E4" s="302"/>
      <c r="F4" s="302"/>
      <c r="G4" s="302"/>
      <c r="H4" s="303"/>
      <c r="I4" s="304">
        <v>1</v>
      </c>
      <c r="J4" s="344">
        <v>0</v>
      </c>
      <c r="K4" s="305">
        <f t="shared" si="0"/>
        <v>0</v>
      </c>
    </row>
    <row r="5" spans="1:11" ht="30">
      <c r="A5" s="300" t="s">
        <v>148</v>
      </c>
      <c r="B5" s="301" t="s">
        <v>1175</v>
      </c>
      <c r="C5" s="302">
        <v>2150</v>
      </c>
      <c r="D5" s="302">
        <v>800</v>
      </c>
      <c r="E5" s="302">
        <v>900</v>
      </c>
      <c r="F5" s="302"/>
      <c r="G5" s="302"/>
      <c r="H5" s="303"/>
      <c r="I5" s="304">
        <v>1</v>
      </c>
      <c r="J5" s="344">
        <v>0</v>
      </c>
      <c r="K5" s="305">
        <f t="shared" si="0"/>
        <v>0</v>
      </c>
    </row>
    <row r="6" spans="1:11" ht="15">
      <c r="A6" s="300" t="s">
        <v>1174</v>
      </c>
      <c r="B6" s="301" t="s">
        <v>1128</v>
      </c>
      <c r="C6" s="302"/>
      <c r="D6" s="302"/>
      <c r="E6" s="302"/>
      <c r="F6" s="302"/>
      <c r="G6" s="302"/>
      <c r="H6" s="303"/>
      <c r="I6" s="304">
        <v>1</v>
      </c>
      <c r="J6" s="344">
        <v>0</v>
      </c>
      <c r="K6" s="305">
        <f t="shared" si="0"/>
        <v>0</v>
      </c>
    </row>
    <row r="7" spans="1:11" ht="15">
      <c r="A7" s="300" t="s">
        <v>161</v>
      </c>
      <c r="B7" s="301" t="s">
        <v>1126</v>
      </c>
      <c r="C7" s="302">
        <v>900</v>
      </c>
      <c r="D7" s="302">
        <v>350</v>
      </c>
      <c r="E7" s="302" t="s">
        <v>573</v>
      </c>
      <c r="F7" s="302"/>
      <c r="G7" s="302"/>
      <c r="H7" s="303"/>
      <c r="I7" s="304">
        <v>1</v>
      </c>
      <c r="J7" s="344">
        <v>0</v>
      </c>
      <c r="K7" s="305">
        <f t="shared" si="0"/>
        <v>0</v>
      </c>
    </row>
    <row r="8" spans="1:13" s="299" customFormat="1" ht="182.1" customHeight="1">
      <c r="A8" s="292" t="s">
        <v>166</v>
      </c>
      <c r="B8" s="293" t="s">
        <v>1173</v>
      </c>
      <c r="C8" s="294">
        <v>760</v>
      </c>
      <c r="D8" s="294">
        <v>790</v>
      </c>
      <c r="E8" s="294">
        <v>2000</v>
      </c>
      <c r="F8" s="294"/>
      <c r="G8" s="294"/>
      <c r="H8" s="295">
        <v>9.5</v>
      </c>
      <c r="I8" s="296">
        <v>1</v>
      </c>
      <c r="J8" s="343">
        <v>0</v>
      </c>
      <c r="K8" s="297">
        <f t="shared" si="0"/>
        <v>0</v>
      </c>
      <c r="L8" s="298"/>
      <c r="M8" s="298"/>
    </row>
    <row r="9" spans="1:11" ht="15">
      <c r="A9" s="300" t="s">
        <v>170</v>
      </c>
      <c r="B9" s="301" t="s">
        <v>1126</v>
      </c>
      <c r="C9" s="302">
        <v>1200</v>
      </c>
      <c r="D9" s="302">
        <v>350</v>
      </c>
      <c r="E9" s="302" t="s">
        <v>573</v>
      </c>
      <c r="F9" s="302"/>
      <c r="G9" s="302"/>
      <c r="H9" s="303"/>
      <c r="I9" s="304">
        <v>1</v>
      </c>
      <c r="J9" s="344">
        <v>0</v>
      </c>
      <c r="K9" s="305">
        <f t="shared" si="0"/>
        <v>0</v>
      </c>
    </row>
    <row r="10" spans="1:11" ht="30">
      <c r="A10" s="300" t="s">
        <v>174</v>
      </c>
      <c r="B10" s="301" t="s">
        <v>1172</v>
      </c>
      <c r="C10" s="302">
        <v>2100</v>
      </c>
      <c r="D10" s="302">
        <v>800</v>
      </c>
      <c r="E10" s="302">
        <v>900</v>
      </c>
      <c r="F10" s="302"/>
      <c r="G10" s="302"/>
      <c r="H10" s="303"/>
      <c r="I10" s="304">
        <v>1</v>
      </c>
      <c r="J10" s="344">
        <v>0</v>
      </c>
      <c r="K10" s="305">
        <f t="shared" si="0"/>
        <v>0</v>
      </c>
    </row>
    <row r="11" spans="1:11" ht="15">
      <c r="A11" s="300" t="s">
        <v>178</v>
      </c>
      <c r="B11" s="301" t="s">
        <v>1163</v>
      </c>
      <c r="C11" s="302">
        <v>850</v>
      </c>
      <c r="D11" s="302">
        <v>580</v>
      </c>
      <c r="E11" s="302">
        <v>1200</v>
      </c>
      <c r="F11" s="302"/>
      <c r="G11" s="302"/>
      <c r="H11" s="303"/>
      <c r="I11" s="304">
        <v>1</v>
      </c>
      <c r="J11" s="344">
        <v>0</v>
      </c>
      <c r="K11" s="305">
        <f t="shared" si="0"/>
        <v>0</v>
      </c>
    </row>
    <row r="12" spans="1:11" ht="15">
      <c r="A12" s="300" t="s">
        <v>182</v>
      </c>
      <c r="B12" s="301" t="s">
        <v>1171</v>
      </c>
      <c r="C12" s="306">
        <v>910</v>
      </c>
      <c r="D12" s="307">
        <v>480</v>
      </c>
      <c r="E12" s="307">
        <v>900</v>
      </c>
      <c r="F12" s="302"/>
      <c r="G12" s="302"/>
      <c r="H12" s="303"/>
      <c r="I12" s="304">
        <v>4</v>
      </c>
      <c r="J12" s="344">
        <v>0</v>
      </c>
      <c r="K12" s="305">
        <f t="shared" si="0"/>
        <v>0</v>
      </c>
    </row>
    <row r="13" spans="1:11" ht="15">
      <c r="A13" s="300" t="s">
        <v>188</v>
      </c>
      <c r="B13" s="301" t="s">
        <v>1167</v>
      </c>
      <c r="C13" s="302">
        <v>910</v>
      </c>
      <c r="D13" s="302">
        <v>480</v>
      </c>
      <c r="E13" s="302">
        <v>900</v>
      </c>
      <c r="F13" s="302"/>
      <c r="G13" s="302">
        <v>1.2</v>
      </c>
      <c r="H13" s="303"/>
      <c r="I13" s="304">
        <v>1</v>
      </c>
      <c r="J13" s="344">
        <v>0</v>
      </c>
      <c r="K13" s="305">
        <f t="shared" si="0"/>
        <v>0</v>
      </c>
    </row>
    <row r="14" spans="1:11" ht="15">
      <c r="A14" s="300" t="s">
        <v>193</v>
      </c>
      <c r="B14" s="301" t="s">
        <v>1124</v>
      </c>
      <c r="C14" s="302">
        <v>1000</v>
      </c>
      <c r="D14" s="302">
        <v>600</v>
      </c>
      <c r="E14" s="302">
        <v>1800</v>
      </c>
      <c r="F14" s="302"/>
      <c r="G14" s="302"/>
      <c r="H14" s="303"/>
      <c r="I14" s="304">
        <v>4</v>
      </c>
      <c r="J14" s="344">
        <v>0</v>
      </c>
      <c r="K14" s="305">
        <f t="shared" si="0"/>
        <v>0</v>
      </c>
    </row>
    <row r="15" spans="1:11" ht="32.1" customHeight="1">
      <c r="A15" s="300" t="s">
        <v>197</v>
      </c>
      <c r="B15" s="301" t="s">
        <v>1160</v>
      </c>
      <c r="C15" s="302">
        <v>700</v>
      </c>
      <c r="D15" s="302">
        <v>800</v>
      </c>
      <c r="E15" s="302">
        <v>2000</v>
      </c>
      <c r="F15" s="302"/>
      <c r="G15" s="302">
        <v>0.3</v>
      </c>
      <c r="H15" s="303"/>
      <c r="I15" s="304">
        <v>1</v>
      </c>
      <c r="J15" s="344">
        <v>0</v>
      </c>
      <c r="K15" s="305">
        <f t="shared" si="0"/>
        <v>0</v>
      </c>
    </row>
    <row r="16" spans="1:11" ht="45">
      <c r="A16" s="300" t="s">
        <v>201</v>
      </c>
      <c r="B16" s="301" t="s">
        <v>1139</v>
      </c>
      <c r="C16" s="302">
        <v>2850</v>
      </c>
      <c r="D16" s="302">
        <v>700</v>
      </c>
      <c r="E16" s="302">
        <v>850</v>
      </c>
      <c r="F16" s="302"/>
      <c r="G16" s="302"/>
      <c r="H16" s="303"/>
      <c r="I16" s="304">
        <v>1</v>
      </c>
      <c r="J16" s="344">
        <v>0</v>
      </c>
      <c r="K16" s="305">
        <f t="shared" si="0"/>
        <v>0</v>
      </c>
    </row>
    <row r="17" spans="1:11" ht="15">
      <c r="A17" s="300" t="s">
        <v>1170</v>
      </c>
      <c r="B17" s="301" t="s">
        <v>1131</v>
      </c>
      <c r="C17" s="302"/>
      <c r="D17" s="302"/>
      <c r="E17" s="302"/>
      <c r="F17" s="302"/>
      <c r="G17" s="302"/>
      <c r="H17" s="303"/>
      <c r="I17" s="304">
        <v>1</v>
      </c>
      <c r="J17" s="344">
        <v>0</v>
      </c>
      <c r="K17" s="305">
        <f t="shared" si="0"/>
        <v>0</v>
      </c>
    </row>
    <row r="18" spans="1:11" ht="15">
      <c r="A18" s="300" t="s">
        <v>8</v>
      </c>
      <c r="B18" s="301" t="s">
        <v>1169</v>
      </c>
      <c r="C18" s="302">
        <v>500</v>
      </c>
      <c r="D18" s="302">
        <v>500</v>
      </c>
      <c r="E18" s="302">
        <v>100</v>
      </c>
      <c r="F18" s="302"/>
      <c r="G18" s="302"/>
      <c r="H18" s="303"/>
      <c r="I18" s="304">
        <v>20</v>
      </c>
      <c r="J18" s="344">
        <v>0</v>
      </c>
      <c r="K18" s="305">
        <f t="shared" si="0"/>
        <v>0</v>
      </c>
    </row>
    <row r="19" spans="1:13" s="299" customFormat="1" ht="17.1" customHeight="1">
      <c r="A19" s="292" t="s">
        <v>208</v>
      </c>
      <c r="B19" s="293" t="s">
        <v>1168</v>
      </c>
      <c r="C19" s="294">
        <v>1400</v>
      </c>
      <c r="D19" s="294">
        <v>700</v>
      </c>
      <c r="E19" s="294">
        <v>900</v>
      </c>
      <c r="F19" s="294"/>
      <c r="G19" s="294">
        <v>0.8</v>
      </c>
      <c r="H19" s="295"/>
      <c r="I19" s="296">
        <v>1</v>
      </c>
      <c r="J19" s="343">
        <v>0</v>
      </c>
      <c r="K19" s="297">
        <f t="shared" si="0"/>
        <v>0</v>
      </c>
      <c r="L19" s="298"/>
      <c r="M19" s="298"/>
    </row>
    <row r="20" spans="1:11" ht="15">
      <c r="A20" s="300" t="s">
        <v>212</v>
      </c>
      <c r="B20" s="301" t="s">
        <v>1164</v>
      </c>
      <c r="C20" s="302">
        <v>1500</v>
      </c>
      <c r="D20" s="302">
        <v>350</v>
      </c>
      <c r="E20" s="302">
        <v>50</v>
      </c>
      <c r="F20" s="302"/>
      <c r="G20" s="302"/>
      <c r="H20" s="303"/>
      <c r="I20" s="304">
        <v>1</v>
      </c>
      <c r="J20" s="344">
        <v>0</v>
      </c>
      <c r="K20" s="305">
        <f t="shared" si="0"/>
        <v>0</v>
      </c>
    </row>
    <row r="21" spans="1:11" ht="15">
      <c r="A21" s="300" t="s">
        <v>216</v>
      </c>
      <c r="B21" s="301" t="s">
        <v>1167</v>
      </c>
      <c r="C21" s="306">
        <v>910</v>
      </c>
      <c r="D21" s="307">
        <v>480</v>
      </c>
      <c r="E21" s="307">
        <v>900</v>
      </c>
      <c r="F21" s="302"/>
      <c r="G21" s="302">
        <v>1.2</v>
      </c>
      <c r="H21" s="303"/>
      <c r="I21" s="304">
        <v>3</v>
      </c>
      <c r="J21" s="344">
        <v>0</v>
      </c>
      <c r="K21" s="305">
        <f t="shared" si="0"/>
        <v>0</v>
      </c>
    </row>
    <row r="22" spans="1:11" ht="15">
      <c r="A22" s="300" t="s">
        <v>220</v>
      </c>
      <c r="B22" s="301" t="s">
        <v>1166</v>
      </c>
      <c r="C22" s="302">
        <v>1580</v>
      </c>
      <c r="D22" s="302">
        <v>650</v>
      </c>
      <c r="E22" s="302">
        <v>900</v>
      </c>
      <c r="F22" s="302"/>
      <c r="G22" s="302">
        <v>2.8</v>
      </c>
      <c r="H22" s="303"/>
      <c r="I22" s="304">
        <v>2</v>
      </c>
      <c r="J22" s="344">
        <v>0</v>
      </c>
      <c r="K22" s="305">
        <f t="shared" si="0"/>
        <v>0</v>
      </c>
    </row>
    <row r="23" spans="1:11" ht="15">
      <c r="A23" s="300" t="s">
        <v>224</v>
      </c>
      <c r="B23" s="301" t="s">
        <v>1165</v>
      </c>
      <c r="C23" s="302">
        <v>1800</v>
      </c>
      <c r="D23" s="302">
        <v>300</v>
      </c>
      <c r="E23" s="302">
        <v>50</v>
      </c>
      <c r="F23" s="302"/>
      <c r="G23" s="302"/>
      <c r="H23" s="303"/>
      <c r="I23" s="304">
        <v>2</v>
      </c>
      <c r="J23" s="344">
        <v>0</v>
      </c>
      <c r="K23" s="305">
        <f t="shared" si="0"/>
        <v>0</v>
      </c>
    </row>
    <row r="24" spans="1:11" ht="15">
      <c r="A24" s="300" t="s">
        <v>7</v>
      </c>
      <c r="B24" s="301" t="s">
        <v>1164</v>
      </c>
      <c r="C24" s="302">
        <v>5000</v>
      </c>
      <c r="D24" s="302">
        <v>350</v>
      </c>
      <c r="E24" s="302">
        <v>50</v>
      </c>
      <c r="F24" s="302"/>
      <c r="G24" s="302"/>
      <c r="H24" s="303"/>
      <c r="I24" s="304">
        <v>1</v>
      </c>
      <c r="J24" s="344">
        <v>0</v>
      </c>
      <c r="K24" s="305">
        <f t="shared" si="0"/>
        <v>0</v>
      </c>
    </row>
    <row r="25" spans="1:11" ht="15">
      <c r="A25" s="300" t="s">
        <v>231</v>
      </c>
      <c r="B25" s="301" t="s">
        <v>1163</v>
      </c>
      <c r="C25" s="302">
        <v>850</v>
      </c>
      <c r="D25" s="302">
        <v>580</v>
      </c>
      <c r="E25" s="302">
        <v>1200</v>
      </c>
      <c r="F25" s="302"/>
      <c r="G25" s="302"/>
      <c r="H25" s="303"/>
      <c r="I25" s="304">
        <v>2</v>
      </c>
      <c r="J25" s="344">
        <v>0</v>
      </c>
      <c r="K25" s="305">
        <f t="shared" si="0"/>
        <v>0</v>
      </c>
    </row>
    <row r="26" spans="1:11" ht="15">
      <c r="A26" s="300" t="s">
        <v>235</v>
      </c>
      <c r="B26" s="301" t="s">
        <v>1130</v>
      </c>
      <c r="C26" s="302">
        <v>1000</v>
      </c>
      <c r="D26" s="302">
        <v>650</v>
      </c>
      <c r="E26" s="302">
        <v>950</v>
      </c>
      <c r="F26" s="302"/>
      <c r="G26" s="302"/>
      <c r="H26" s="303"/>
      <c r="I26" s="304">
        <v>1</v>
      </c>
      <c r="J26" s="344">
        <v>0</v>
      </c>
      <c r="K26" s="305">
        <f t="shared" si="0"/>
        <v>0</v>
      </c>
    </row>
    <row r="27" spans="1:11" ht="15">
      <c r="A27" s="300" t="s">
        <v>239</v>
      </c>
      <c r="B27" s="301" t="s">
        <v>1162</v>
      </c>
      <c r="C27" s="302">
        <v>480</v>
      </c>
      <c r="D27" s="302">
        <v>390</v>
      </c>
      <c r="E27" s="302">
        <v>600</v>
      </c>
      <c r="F27" s="302"/>
      <c r="G27" s="302"/>
      <c r="H27" s="303"/>
      <c r="I27" s="304">
        <v>2</v>
      </c>
      <c r="J27" s="344">
        <v>0</v>
      </c>
      <c r="K27" s="305">
        <f t="shared" si="0"/>
        <v>0</v>
      </c>
    </row>
    <row r="28" spans="1:11" ht="15">
      <c r="A28" s="300" t="s">
        <v>243</v>
      </c>
      <c r="B28" s="301" t="s">
        <v>1161</v>
      </c>
      <c r="C28" s="306">
        <v>910</v>
      </c>
      <c r="D28" s="307">
        <v>480</v>
      </c>
      <c r="E28" s="307">
        <v>900</v>
      </c>
      <c r="F28" s="302"/>
      <c r="G28" s="302"/>
      <c r="H28" s="303"/>
      <c r="I28" s="304">
        <v>1</v>
      </c>
      <c r="J28" s="344">
        <v>0</v>
      </c>
      <c r="K28" s="305">
        <f t="shared" si="0"/>
        <v>0</v>
      </c>
    </row>
    <row r="29" spans="1:11" ht="30">
      <c r="A29" s="300" t="s">
        <v>247</v>
      </c>
      <c r="B29" s="301" t="s">
        <v>1160</v>
      </c>
      <c r="C29" s="302">
        <v>700</v>
      </c>
      <c r="D29" s="302">
        <v>800</v>
      </c>
      <c r="E29" s="302">
        <v>2000</v>
      </c>
      <c r="F29" s="302"/>
      <c r="G29" s="302">
        <v>0.3</v>
      </c>
      <c r="H29" s="303"/>
      <c r="I29" s="304">
        <v>1</v>
      </c>
      <c r="J29" s="344">
        <v>0</v>
      </c>
      <c r="K29" s="305">
        <f t="shared" si="0"/>
        <v>0</v>
      </c>
    </row>
    <row r="30" spans="1:11" ht="15">
      <c r="A30" s="300" t="s">
        <v>251</v>
      </c>
      <c r="B30" s="301" t="s">
        <v>1159</v>
      </c>
      <c r="C30" s="302">
        <v>2400</v>
      </c>
      <c r="D30" s="302">
        <v>700</v>
      </c>
      <c r="E30" s="302">
        <v>850</v>
      </c>
      <c r="F30" s="302"/>
      <c r="G30" s="302"/>
      <c r="H30" s="303"/>
      <c r="I30" s="304">
        <v>1</v>
      </c>
      <c r="J30" s="344">
        <v>0</v>
      </c>
      <c r="K30" s="305">
        <f t="shared" si="0"/>
        <v>0</v>
      </c>
    </row>
    <row r="31" spans="1:13" s="299" customFormat="1" ht="17.1" customHeight="1">
      <c r="A31" s="292" t="s">
        <v>256</v>
      </c>
      <c r="B31" s="293" t="s">
        <v>1158</v>
      </c>
      <c r="C31" s="294">
        <v>320</v>
      </c>
      <c r="D31" s="294">
        <v>520</v>
      </c>
      <c r="E31" s="294">
        <v>550</v>
      </c>
      <c r="F31" s="294"/>
      <c r="G31" s="294"/>
      <c r="H31" s="295">
        <v>1.8</v>
      </c>
      <c r="I31" s="296">
        <v>1</v>
      </c>
      <c r="J31" s="343">
        <v>0</v>
      </c>
      <c r="K31" s="297">
        <f t="shared" si="0"/>
        <v>0</v>
      </c>
      <c r="L31" s="298"/>
      <c r="M31" s="298"/>
    </row>
    <row r="32" spans="1:11" ht="78" customHeight="1">
      <c r="A32" s="300" t="s">
        <v>260</v>
      </c>
      <c r="B32" s="301" t="s">
        <v>1134</v>
      </c>
      <c r="C32" s="302">
        <v>320</v>
      </c>
      <c r="D32" s="302">
        <v>330</v>
      </c>
      <c r="E32" s="302">
        <v>125</v>
      </c>
      <c r="F32" s="302"/>
      <c r="G32" s="302">
        <v>0.01</v>
      </c>
      <c r="H32" s="303"/>
      <c r="I32" s="304">
        <v>1</v>
      </c>
      <c r="J32" s="344">
        <v>0</v>
      </c>
      <c r="K32" s="305">
        <f t="shared" si="0"/>
        <v>0</v>
      </c>
    </row>
    <row r="33" spans="1:11" ht="30">
      <c r="A33" s="300" t="s">
        <v>264</v>
      </c>
      <c r="B33" s="301" t="s">
        <v>1157</v>
      </c>
      <c r="C33" s="302">
        <v>2500</v>
      </c>
      <c r="D33" s="302">
        <v>700</v>
      </c>
      <c r="E33" s="302">
        <v>750</v>
      </c>
      <c r="F33" s="302"/>
      <c r="G33" s="302"/>
      <c r="H33" s="303"/>
      <c r="I33" s="304">
        <v>1</v>
      </c>
      <c r="J33" s="344">
        <v>0</v>
      </c>
      <c r="K33" s="305">
        <f t="shared" si="0"/>
        <v>0</v>
      </c>
    </row>
    <row r="34" spans="1:11" ht="15">
      <c r="A34" s="300" t="s">
        <v>1156</v>
      </c>
      <c r="B34" s="301" t="s">
        <v>1131</v>
      </c>
      <c r="C34" s="302"/>
      <c r="D34" s="302"/>
      <c r="E34" s="302"/>
      <c r="F34" s="302"/>
      <c r="G34" s="302"/>
      <c r="H34" s="303"/>
      <c r="I34" s="304">
        <v>1</v>
      </c>
      <c r="J34" s="344">
        <v>0</v>
      </c>
      <c r="K34" s="305">
        <f aca="true" t="shared" si="1" ref="K34:K65">SUM(J34*I34)</f>
        <v>0</v>
      </c>
    </row>
    <row r="35" spans="1:11" ht="77.1" customHeight="1">
      <c r="A35" s="300" t="s">
        <v>268</v>
      </c>
      <c r="B35" s="301" t="s">
        <v>1134</v>
      </c>
      <c r="C35" s="302">
        <v>320</v>
      </c>
      <c r="D35" s="302">
        <v>330</v>
      </c>
      <c r="E35" s="302">
        <v>125</v>
      </c>
      <c r="F35" s="302"/>
      <c r="G35" s="302">
        <v>0.01</v>
      </c>
      <c r="H35" s="303"/>
      <c r="I35" s="304">
        <v>1</v>
      </c>
      <c r="J35" s="344">
        <v>0</v>
      </c>
      <c r="K35" s="305">
        <f t="shared" si="1"/>
        <v>0</v>
      </c>
    </row>
    <row r="36" spans="1:13" s="311" customFormat="1" ht="45">
      <c r="A36" s="300" t="s">
        <v>272</v>
      </c>
      <c r="B36" s="308" t="s">
        <v>1132</v>
      </c>
      <c r="C36" s="309">
        <v>1700</v>
      </c>
      <c r="D36" s="309">
        <v>700</v>
      </c>
      <c r="E36" s="309">
        <v>850</v>
      </c>
      <c r="F36" s="302"/>
      <c r="G36" s="302">
        <v>0.45</v>
      </c>
      <c r="H36" s="303"/>
      <c r="I36" s="304">
        <v>1</v>
      </c>
      <c r="J36" s="345">
        <v>0</v>
      </c>
      <c r="K36" s="305">
        <f t="shared" si="1"/>
        <v>0</v>
      </c>
      <c r="L36" s="310"/>
      <c r="M36" s="310"/>
    </row>
    <row r="37" spans="1:13" s="299" customFormat="1" ht="272.1" customHeight="1">
      <c r="A37" s="292" t="s">
        <v>276</v>
      </c>
      <c r="B37" s="293" t="s">
        <v>1155</v>
      </c>
      <c r="C37" s="294">
        <v>380</v>
      </c>
      <c r="D37" s="294">
        <v>320</v>
      </c>
      <c r="E37" s="294">
        <v>960</v>
      </c>
      <c r="F37" s="294"/>
      <c r="G37" s="294"/>
      <c r="H37" s="295">
        <v>1.1</v>
      </c>
      <c r="I37" s="296">
        <v>1</v>
      </c>
      <c r="J37" s="343">
        <v>0</v>
      </c>
      <c r="K37" s="297">
        <f t="shared" si="1"/>
        <v>0</v>
      </c>
      <c r="L37" s="298"/>
      <c r="M37" s="298"/>
    </row>
    <row r="38" spans="1:11" ht="15">
      <c r="A38" s="300" t="s">
        <v>280</v>
      </c>
      <c r="B38" s="301" t="s">
        <v>1154</v>
      </c>
      <c r="C38" s="302">
        <v>600</v>
      </c>
      <c r="D38" s="302">
        <v>486</v>
      </c>
      <c r="E38" s="302">
        <v>916</v>
      </c>
      <c r="F38" s="302"/>
      <c r="G38" s="302"/>
      <c r="H38" s="303"/>
      <c r="I38" s="304">
        <v>1</v>
      </c>
      <c r="J38" s="344">
        <v>0</v>
      </c>
      <c r="K38" s="305">
        <f t="shared" si="1"/>
        <v>0</v>
      </c>
    </row>
    <row r="39" spans="1:11" ht="15">
      <c r="A39" s="300" t="s">
        <v>284</v>
      </c>
      <c r="B39" s="301" t="s">
        <v>1153</v>
      </c>
      <c r="C39" s="302">
        <v>4400</v>
      </c>
      <c r="D39" s="302">
        <v>700</v>
      </c>
      <c r="E39" s="302">
        <v>750</v>
      </c>
      <c r="F39" s="302"/>
      <c r="G39" s="302"/>
      <c r="H39" s="303"/>
      <c r="I39" s="304">
        <v>1</v>
      </c>
      <c r="J39" s="344">
        <v>0</v>
      </c>
      <c r="K39" s="305">
        <f t="shared" si="1"/>
        <v>0</v>
      </c>
    </row>
    <row r="40" spans="1:11" ht="90">
      <c r="A40" s="300" t="s">
        <v>288</v>
      </c>
      <c r="B40" s="312" t="s">
        <v>1152</v>
      </c>
      <c r="C40" s="303">
        <v>450</v>
      </c>
      <c r="D40" s="303">
        <v>920</v>
      </c>
      <c r="E40" s="303">
        <v>900</v>
      </c>
      <c r="F40" s="302"/>
      <c r="G40" s="302"/>
      <c r="H40" s="303"/>
      <c r="I40" s="304">
        <v>1</v>
      </c>
      <c r="J40" s="344">
        <v>0</v>
      </c>
      <c r="K40" s="305">
        <f t="shared" si="1"/>
        <v>0</v>
      </c>
    </row>
    <row r="41" spans="1:13" s="315" customFormat="1" ht="243" customHeight="1">
      <c r="A41" s="292" t="s">
        <v>292</v>
      </c>
      <c r="B41" s="313" t="s">
        <v>1151</v>
      </c>
      <c r="C41" s="295">
        <v>1600</v>
      </c>
      <c r="D41" s="295">
        <v>920</v>
      </c>
      <c r="E41" s="295">
        <v>1100</v>
      </c>
      <c r="F41" s="294"/>
      <c r="G41" s="294"/>
      <c r="H41" s="295">
        <v>41</v>
      </c>
      <c r="I41" s="296">
        <v>1</v>
      </c>
      <c r="J41" s="343">
        <v>0</v>
      </c>
      <c r="K41" s="297">
        <f t="shared" si="1"/>
        <v>0</v>
      </c>
      <c r="L41" s="314"/>
      <c r="M41" s="314"/>
    </row>
    <row r="42" spans="1:11" ht="15">
      <c r="A42" s="300" t="s">
        <v>296</v>
      </c>
      <c r="B42" s="301" t="s">
        <v>1126</v>
      </c>
      <c r="C42" s="302">
        <v>450</v>
      </c>
      <c r="D42" s="302">
        <v>600</v>
      </c>
      <c r="E42" s="302" t="s">
        <v>573</v>
      </c>
      <c r="F42" s="302"/>
      <c r="G42" s="302"/>
      <c r="H42" s="303"/>
      <c r="I42" s="304">
        <v>1</v>
      </c>
      <c r="J42" s="344">
        <v>0</v>
      </c>
      <c r="K42" s="305">
        <f t="shared" si="1"/>
        <v>0</v>
      </c>
    </row>
    <row r="43" spans="1:13" s="299" customFormat="1" ht="239.1" customHeight="1">
      <c r="A43" s="292" t="s">
        <v>300</v>
      </c>
      <c r="B43" s="313" t="s">
        <v>1150</v>
      </c>
      <c r="C43" s="295">
        <v>1200</v>
      </c>
      <c r="D43" s="295">
        <v>920</v>
      </c>
      <c r="E43" s="295">
        <v>1100</v>
      </c>
      <c r="F43" s="294"/>
      <c r="G43" s="294"/>
      <c r="H43" s="295">
        <v>27</v>
      </c>
      <c r="I43" s="296">
        <v>1</v>
      </c>
      <c r="J43" s="343">
        <v>0</v>
      </c>
      <c r="K43" s="297">
        <f t="shared" si="1"/>
        <v>0</v>
      </c>
      <c r="L43" s="298"/>
      <c r="M43" s="298"/>
    </row>
    <row r="44" spans="1:11" ht="15">
      <c r="A44" s="300" t="s">
        <v>305</v>
      </c>
      <c r="B44" s="301" t="s">
        <v>1126</v>
      </c>
      <c r="C44" s="302">
        <v>450</v>
      </c>
      <c r="D44" s="302">
        <v>600</v>
      </c>
      <c r="E44" s="302" t="s">
        <v>573</v>
      </c>
      <c r="F44" s="302"/>
      <c r="G44" s="302"/>
      <c r="H44" s="303"/>
      <c r="I44" s="304">
        <v>1</v>
      </c>
      <c r="J44" s="344">
        <v>0</v>
      </c>
      <c r="K44" s="305">
        <f t="shared" si="1"/>
        <v>0</v>
      </c>
    </row>
    <row r="45" spans="1:11" ht="90">
      <c r="A45" s="300" t="s">
        <v>309</v>
      </c>
      <c r="B45" s="312" t="s">
        <v>1149</v>
      </c>
      <c r="C45" s="303">
        <v>1800</v>
      </c>
      <c r="D45" s="303">
        <v>920</v>
      </c>
      <c r="E45" s="303">
        <v>900</v>
      </c>
      <c r="F45" s="302"/>
      <c r="G45" s="302"/>
      <c r="H45" s="303"/>
      <c r="I45" s="304">
        <v>1</v>
      </c>
      <c r="J45" s="344">
        <v>0</v>
      </c>
      <c r="K45" s="305">
        <f t="shared" si="1"/>
        <v>0</v>
      </c>
    </row>
    <row r="46" spans="1:11" ht="15">
      <c r="A46" s="300" t="s">
        <v>313</v>
      </c>
      <c r="B46" s="301" t="s">
        <v>1130</v>
      </c>
      <c r="C46" s="302">
        <v>1000</v>
      </c>
      <c r="D46" s="302">
        <v>650</v>
      </c>
      <c r="E46" s="302">
        <v>950</v>
      </c>
      <c r="F46" s="302"/>
      <c r="G46" s="302"/>
      <c r="H46" s="303"/>
      <c r="I46" s="304">
        <v>1</v>
      </c>
      <c r="J46" s="344">
        <v>0</v>
      </c>
      <c r="K46" s="305">
        <f t="shared" si="1"/>
        <v>0</v>
      </c>
    </row>
    <row r="47" spans="1:11" ht="273.95" customHeight="1">
      <c r="A47" s="300" t="s">
        <v>317</v>
      </c>
      <c r="B47" s="312" t="s">
        <v>1148</v>
      </c>
      <c r="C47" s="316">
        <v>1400</v>
      </c>
      <c r="D47" s="316">
        <v>920</v>
      </c>
      <c r="E47" s="316">
        <v>960</v>
      </c>
      <c r="F47" s="302"/>
      <c r="G47" s="302"/>
      <c r="H47" s="303">
        <v>37</v>
      </c>
      <c r="I47" s="304">
        <v>1</v>
      </c>
      <c r="J47" s="344">
        <v>0</v>
      </c>
      <c r="K47" s="305">
        <f t="shared" si="1"/>
        <v>0</v>
      </c>
    </row>
    <row r="48" spans="1:11" ht="15">
      <c r="A48" s="300" t="s">
        <v>321</v>
      </c>
      <c r="B48" s="301" t="s">
        <v>1126</v>
      </c>
      <c r="C48" s="302">
        <v>450</v>
      </c>
      <c r="D48" s="302">
        <v>600</v>
      </c>
      <c r="E48" s="302" t="s">
        <v>573</v>
      </c>
      <c r="F48" s="302"/>
      <c r="G48" s="302"/>
      <c r="H48" s="303"/>
      <c r="I48" s="304">
        <v>1</v>
      </c>
      <c r="J48" s="344">
        <v>0</v>
      </c>
      <c r="K48" s="305">
        <f t="shared" si="1"/>
        <v>0</v>
      </c>
    </row>
    <row r="49" spans="1:11" ht="90">
      <c r="A49" s="300" t="s">
        <v>327</v>
      </c>
      <c r="B49" s="312" t="s">
        <v>1147</v>
      </c>
      <c r="C49" s="303">
        <v>450</v>
      </c>
      <c r="D49" s="303">
        <v>920</v>
      </c>
      <c r="E49" s="303">
        <v>900</v>
      </c>
      <c r="F49" s="302"/>
      <c r="G49" s="302"/>
      <c r="H49" s="303"/>
      <c r="I49" s="304">
        <v>1</v>
      </c>
      <c r="J49" s="344">
        <v>0</v>
      </c>
      <c r="K49" s="305">
        <f t="shared" si="1"/>
        <v>0</v>
      </c>
    </row>
    <row r="50" spans="1:11" ht="285.95" customHeight="1">
      <c r="A50" s="300" t="s">
        <v>331</v>
      </c>
      <c r="B50" s="312" t="s">
        <v>1146</v>
      </c>
      <c r="C50" s="316">
        <v>1400</v>
      </c>
      <c r="D50" s="316">
        <v>920</v>
      </c>
      <c r="E50" s="316">
        <v>960</v>
      </c>
      <c r="F50" s="302"/>
      <c r="G50" s="302"/>
      <c r="H50" s="303">
        <v>37</v>
      </c>
      <c r="I50" s="304">
        <v>1</v>
      </c>
      <c r="J50" s="344">
        <v>0</v>
      </c>
      <c r="K50" s="305">
        <f t="shared" si="1"/>
        <v>0</v>
      </c>
    </row>
    <row r="51" spans="1:11" ht="15">
      <c r="A51" s="300" t="s">
        <v>335</v>
      </c>
      <c r="B51" s="301" t="s">
        <v>1126</v>
      </c>
      <c r="C51" s="302">
        <v>450</v>
      </c>
      <c r="D51" s="302">
        <v>600</v>
      </c>
      <c r="E51" s="302" t="s">
        <v>573</v>
      </c>
      <c r="F51" s="302"/>
      <c r="G51" s="302"/>
      <c r="H51" s="303"/>
      <c r="I51" s="304">
        <v>1</v>
      </c>
      <c r="J51" s="344">
        <v>0</v>
      </c>
      <c r="K51" s="305">
        <f t="shared" si="1"/>
        <v>0</v>
      </c>
    </row>
    <row r="52" spans="1:13" s="323" customFormat="1" ht="318" customHeight="1">
      <c r="A52" s="317" t="s">
        <v>339</v>
      </c>
      <c r="B52" s="308" t="s">
        <v>1145</v>
      </c>
      <c r="C52" s="309">
        <v>1600</v>
      </c>
      <c r="D52" s="309">
        <v>920</v>
      </c>
      <c r="E52" s="309">
        <v>900</v>
      </c>
      <c r="F52" s="318"/>
      <c r="G52" s="318">
        <v>10.5</v>
      </c>
      <c r="H52" s="319"/>
      <c r="I52" s="320">
        <v>1</v>
      </c>
      <c r="J52" s="344">
        <v>0</v>
      </c>
      <c r="K52" s="321">
        <f t="shared" si="1"/>
        <v>0</v>
      </c>
      <c r="L52" s="322"/>
      <c r="M52" s="322"/>
    </row>
    <row r="53" spans="1:13" s="311" customFormat="1" ht="167.1" customHeight="1">
      <c r="A53" s="300" t="s">
        <v>343</v>
      </c>
      <c r="B53" s="308" t="s">
        <v>1144</v>
      </c>
      <c r="C53" s="309">
        <v>570</v>
      </c>
      <c r="D53" s="309">
        <v>825</v>
      </c>
      <c r="E53" s="309">
        <v>1465</v>
      </c>
      <c r="F53" s="302"/>
      <c r="G53" s="302">
        <v>1.6</v>
      </c>
      <c r="H53" s="303"/>
      <c r="I53" s="304">
        <v>2</v>
      </c>
      <c r="J53" s="344">
        <v>0</v>
      </c>
      <c r="K53" s="305">
        <f t="shared" si="1"/>
        <v>0</v>
      </c>
      <c r="L53" s="310"/>
      <c r="M53" s="310"/>
    </row>
    <row r="54" spans="1:13" s="299" customFormat="1" ht="62.1" customHeight="1">
      <c r="A54" s="292" t="s">
        <v>349</v>
      </c>
      <c r="B54" s="293" t="s">
        <v>1122</v>
      </c>
      <c r="C54" s="294">
        <v>470</v>
      </c>
      <c r="D54" s="294">
        <v>370</v>
      </c>
      <c r="E54" s="294">
        <v>225</v>
      </c>
      <c r="F54" s="294"/>
      <c r="G54" s="294"/>
      <c r="H54" s="295"/>
      <c r="I54" s="296">
        <v>1</v>
      </c>
      <c r="J54" s="343">
        <v>0</v>
      </c>
      <c r="K54" s="297">
        <f t="shared" si="1"/>
        <v>0</v>
      </c>
      <c r="L54" s="298"/>
      <c r="M54" s="298"/>
    </row>
    <row r="55" spans="1:13" s="299" customFormat="1" ht="291" customHeight="1">
      <c r="A55" s="292" t="s">
        <v>357</v>
      </c>
      <c r="B55" s="293" t="s">
        <v>1143</v>
      </c>
      <c r="C55" s="324">
        <v>890</v>
      </c>
      <c r="D55" s="325">
        <v>920</v>
      </c>
      <c r="E55" s="325">
        <v>1950</v>
      </c>
      <c r="F55" s="294"/>
      <c r="G55" s="294"/>
      <c r="H55" s="295">
        <v>37</v>
      </c>
      <c r="I55" s="296">
        <v>1</v>
      </c>
      <c r="J55" s="343">
        <v>0</v>
      </c>
      <c r="K55" s="297">
        <f t="shared" si="1"/>
        <v>0</v>
      </c>
      <c r="L55" s="298"/>
      <c r="M55" s="298"/>
    </row>
    <row r="56" spans="1:11" ht="15">
      <c r="A56" s="300" t="s">
        <v>361</v>
      </c>
      <c r="B56" s="301" t="s">
        <v>1126</v>
      </c>
      <c r="C56" s="302">
        <v>800</v>
      </c>
      <c r="D56" s="302">
        <v>350</v>
      </c>
      <c r="E56" s="302" t="s">
        <v>573</v>
      </c>
      <c r="F56" s="302"/>
      <c r="G56" s="302"/>
      <c r="H56" s="303"/>
      <c r="I56" s="304">
        <v>1</v>
      </c>
      <c r="J56" s="344">
        <v>0</v>
      </c>
      <c r="K56" s="305">
        <f t="shared" si="1"/>
        <v>0</v>
      </c>
    </row>
    <row r="57" spans="1:11" ht="15">
      <c r="A57" s="300" t="s">
        <v>365</v>
      </c>
      <c r="B57" s="301" t="s">
        <v>1142</v>
      </c>
      <c r="C57" s="302">
        <v>776</v>
      </c>
      <c r="D57" s="302">
        <v>681</v>
      </c>
      <c r="E57" s="302">
        <v>1741</v>
      </c>
      <c r="F57" s="302"/>
      <c r="G57" s="302"/>
      <c r="H57" s="303"/>
      <c r="I57" s="304">
        <v>1</v>
      </c>
      <c r="J57" s="344">
        <v>0</v>
      </c>
      <c r="K57" s="305">
        <f t="shared" si="1"/>
        <v>0</v>
      </c>
    </row>
    <row r="58" spans="1:11" ht="291" customHeight="1">
      <c r="A58" s="300" t="s">
        <v>369</v>
      </c>
      <c r="B58" s="301" t="s">
        <v>1143</v>
      </c>
      <c r="C58" s="326">
        <v>890</v>
      </c>
      <c r="D58" s="316">
        <v>920</v>
      </c>
      <c r="E58" s="316">
        <v>1950</v>
      </c>
      <c r="F58" s="302"/>
      <c r="G58" s="302"/>
      <c r="H58" s="303">
        <v>37</v>
      </c>
      <c r="I58" s="304">
        <v>1</v>
      </c>
      <c r="J58" s="344">
        <v>0</v>
      </c>
      <c r="K58" s="305">
        <f t="shared" si="1"/>
        <v>0</v>
      </c>
    </row>
    <row r="59" spans="1:11" ht="15">
      <c r="A59" s="300" t="s">
        <v>373</v>
      </c>
      <c r="B59" s="301" t="s">
        <v>1126</v>
      </c>
      <c r="C59" s="302">
        <v>800</v>
      </c>
      <c r="D59" s="302">
        <v>350</v>
      </c>
      <c r="E59" s="302" t="s">
        <v>573</v>
      </c>
      <c r="F59" s="302"/>
      <c r="G59" s="302"/>
      <c r="H59" s="303"/>
      <c r="I59" s="304">
        <v>1</v>
      </c>
      <c r="J59" s="344">
        <v>0</v>
      </c>
      <c r="K59" s="305">
        <f t="shared" si="1"/>
        <v>0</v>
      </c>
    </row>
    <row r="60" spans="1:11" ht="15">
      <c r="A60" s="300" t="s">
        <v>377</v>
      </c>
      <c r="B60" s="301" t="s">
        <v>1142</v>
      </c>
      <c r="C60" s="302">
        <v>776</v>
      </c>
      <c r="D60" s="302">
        <v>681</v>
      </c>
      <c r="E60" s="302">
        <v>1741</v>
      </c>
      <c r="F60" s="302"/>
      <c r="G60" s="302"/>
      <c r="H60" s="303"/>
      <c r="I60" s="304">
        <v>1</v>
      </c>
      <c r="J60" s="344">
        <v>0</v>
      </c>
      <c r="K60" s="305">
        <f t="shared" si="1"/>
        <v>0</v>
      </c>
    </row>
    <row r="61" spans="1:11" ht="15">
      <c r="A61" s="300" t="s">
        <v>381</v>
      </c>
      <c r="B61" s="301" t="s">
        <v>1141</v>
      </c>
      <c r="C61" s="302">
        <v>600</v>
      </c>
      <c r="D61" s="302">
        <v>400</v>
      </c>
      <c r="E61" s="302">
        <v>1700</v>
      </c>
      <c r="F61" s="302"/>
      <c r="G61" s="302"/>
      <c r="H61" s="303"/>
      <c r="I61" s="304">
        <v>2</v>
      </c>
      <c r="J61" s="344">
        <v>0</v>
      </c>
      <c r="K61" s="305">
        <f t="shared" si="1"/>
        <v>0</v>
      </c>
    </row>
    <row r="62" spans="1:11" ht="15">
      <c r="A62" s="300" t="s">
        <v>385</v>
      </c>
      <c r="B62" s="301" t="s">
        <v>1141</v>
      </c>
      <c r="C62" s="302">
        <v>660</v>
      </c>
      <c r="D62" s="302">
        <v>600</v>
      </c>
      <c r="E62" s="302">
        <v>1800</v>
      </c>
      <c r="F62" s="302"/>
      <c r="G62" s="302"/>
      <c r="H62" s="303"/>
      <c r="I62" s="304">
        <v>1</v>
      </c>
      <c r="J62" s="344">
        <v>0</v>
      </c>
      <c r="K62" s="305">
        <f t="shared" si="1"/>
        <v>0</v>
      </c>
    </row>
    <row r="63" spans="1:11" ht="30">
      <c r="A63" s="300" t="s">
        <v>389</v>
      </c>
      <c r="B63" s="301" t="s">
        <v>1140</v>
      </c>
      <c r="C63" s="302">
        <v>700</v>
      </c>
      <c r="D63" s="302">
        <v>800</v>
      </c>
      <c r="E63" s="302">
        <v>2000</v>
      </c>
      <c r="F63" s="302"/>
      <c r="G63" s="302">
        <v>0.3</v>
      </c>
      <c r="H63" s="303"/>
      <c r="I63" s="304">
        <v>1</v>
      </c>
      <c r="J63" s="344">
        <v>0</v>
      </c>
      <c r="K63" s="305">
        <f t="shared" si="1"/>
        <v>0</v>
      </c>
    </row>
    <row r="64" spans="1:11" ht="45">
      <c r="A64" s="300" t="s">
        <v>395</v>
      </c>
      <c r="B64" s="301" t="s">
        <v>1139</v>
      </c>
      <c r="C64" s="302">
        <v>2750</v>
      </c>
      <c r="D64" s="302">
        <v>700</v>
      </c>
      <c r="E64" s="302">
        <v>850</v>
      </c>
      <c r="F64" s="302"/>
      <c r="G64" s="302"/>
      <c r="H64" s="303"/>
      <c r="I64" s="304">
        <v>1</v>
      </c>
      <c r="J64" s="344">
        <v>0</v>
      </c>
      <c r="K64" s="305">
        <f t="shared" si="1"/>
        <v>0</v>
      </c>
    </row>
    <row r="65" spans="1:11" ht="15">
      <c r="A65" s="300" t="s">
        <v>1138</v>
      </c>
      <c r="B65" s="301" t="s">
        <v>1131</v>
      </c>
      <c r="C65" s="302"/>
      <c r="D65" s="302"/>
      <c r="E65" s="302"/>
      <c r="F65" s="302"/>
      <c r="G65" s="302"/>
      <c r="H65" s="303"/>
      <c r="I65" s="304">
        <v>1</v>
      </c>
      <c r="J65" s="344">
        <v>0</v>
      </c>
      <c r="K65" s="305">
        <f t="shared" si="1"/>
        <v>0</v>
      </c>
    </row>
    <row r="66" spans="1:11" ht="15">
      <c r="A66" s="300" t="s">
        <v>399</v>
      </c>
      <c r="B66" s="301" t="s">
        <v>1137</v>
      </c>
      <c r="C66" s="302">
        <v>1300</v>
      </c>
      <c r="D66" s="302">
        <v>700</v>
      </c>
      <c r="E66" s="302">
        <v>850</v>
      </c>
      <c r="F66" s="302"/>
      <c r="G66" s="302"/>
      <c r="H66" s="303"/>
      <c r="I66" s="304">
        <v>1</v>
      </c>
      <c r="J66" s="344">
        <v>0</v>
      </c>
      <c r="K66" s="305">
        <f aca="true" t="shared" si="2" ref="K66:K75">SUM(J66*I66)</f>
        <v>0</v>
      </c>
    </row>
    <row r="67" spans="1:11" ht="15">
      <c r="A67" s="300"/>
      <c r="B67" s="301" t="s">
        <v>1128</v>
      </c>
      <c r="C67" s="302"/>
      <c r="D67" s="302"/>
      <c r="E67" s="302"/>
      <c r="F67" s="302"/>
      <c r="G67" s="302"/>
      <c r="H67" s="303"/>
      <c r="I67" s="304">
        <v>1</v>
      </c>
      <c r="J67" s="344">
        <v>0</v>
      </c>
      <c r="K67" s="305">
        <f t="shared" si="2"/>
        <v>0</v>
      </c>
    </row>
    <row r="68" spans="1:13" s="311" customFormat="1" ht="45">
      <c r="A68" s="300" t="s">
        <v>405</v>
      </c>
      <c r="B68" s="308" t="s">
        <v>1136</v>
      </c>
      <c r="C68" s="309">
        <v>1700</v>
      </c>
      <c r="D68" s="309">
        <v>700</v>
      </c>
      <c r="E68" s="309">
        <v>850</v>
      </c>
      <c r="F68" s="302"/>
      <c r="G68" s="302">
        <v>0.45</v>
      </c>
      <c r="H68" s="303"/>
      <c r="I68" s="304">
        <v>1</v>
      </c>
      <c r="J68" s="345">
        <v>0</v>
      </c>
      <c r="K68" s="305">
        <f t="shared" si="2"/>
        <v>0</v>
      </c>
      <c r="L68" s="310"/>
      <c r="M68" s="310"/>
    </row>
    <row r="69" spans="1:11" ht="77.1" customHeight="1">
      <c r="A69" s="300" t="s">
        <v>409</v>
      </c>
      <c r="B69" s="301" t="s">
        <v>1134</v>
      </c>
      <c r="C69" s="302">
        <v>320</v>
      </c>
      <c r="D69" s="302">
        <v>330</v>
      </c>
      <c r="E69" s="302">
        <v>125</v>
      </c>
      <c r="F69" s="302"/>
      <c r="G69" s="302">
        <v>0.01</v>
      </c>
      <c r="H69" s="303"/>
      <c r="I69" s="304">
        <v>1</v>
      </c>
      <c r="J69" s="344">
        <v>0</v>
      </c>
      <c r="K69" s="305">
        <f t="shared" si="2"/>
        <v>0</v>
      </c>
    </row>
    <row r="70" spans="1:13" s="299" customFormat="1" ht="15">
      <c r="A70" s="292" t="s">
        <v>413</v>
      </c>
      <c r="B70" s="293" t="s">
        <v>1187</v>
      </c>
      <c r="C70" s="294">
        <v>500</v>
      </c>
      <c r="D70" s="294">
        <v>700</v>
      </c>
      <c r="E70" s="294">
        <v>900</v>
      </c>
      <c r="F70" s="294"/>
      <c r="G70" s="294"/>
      <c r="H70" s="295"/>
      <c r="I70" s="296">
        <v>1</v>
      </c>
      <c r="J70" s="343">
        <v>0</v>
      </c>
      <c r="K70" s="297">
        <f t="shared" si="2"/>
        <v>0</v>
      </c>
      <c r="L70" s="298"/>
      <c r="M70" s="298"/>
    </row>
    <row r="71" spans="1:11" ht="15">
      <c r="A71" s="300" t="s">
        <v>417</v>
      </c>
      <c r="B71" s="301" t="s">
        <v>1124</v>
      </c>
      <c r="C71" s="302">
        <v>1000</v>
      </c>
      <c r="D71" s="302">
        <v>500</v>
      </c>
      <c r="E71" s="302">
        <v>1800</v>
      </c>
      <c r="F71" s="302"/>
      <c r="G71" s="302"/>
      <c r="H71" s="303"/>
      <c r="I71" s="304">
        <v>1</v>
      </c>
      <c r="J71" s="344">
        <v>0</v>
      </c>
      <c r="K71" s="305">
        <f t="shared" si="2"/>
        <v>0</v>
      </c>
    </row>
    <row r="72" spans="1:13" s="299" customFormat="1" ht="78" customHeight="1">
      <c r="A72" s="292" t="s">
        <v>421</v>
      </c>
      <c r="B72" s="293" t="s">
        <v>1135</v>
      </c>
      <c r="C72" s="294">
        <v>730</v>
      </c>
      <c r="D72" s="294">
        <v>640</v>
      </c>
      <c r="E72" s="294">
        <v>1300</v>
      </c>
      <c r="F72" s="294"/>
      <c r="G72" s="294"/>
      <c r="H72" s="295">
        <v>2.8</v>
      </c>
      <c r="I72" s="296">
        <v>1</v>
      </c>
      <c r="J72" s="343">
        <v>0</v>
      </c>
      <c r="K72" s="297">
        <f t="shared" si="2"/>
        <v>0</v>
      </c>
      <c r="L72" s="298"/>
      <c r="M72" s="298"/>
    </row>
    <row r="73" spans="1:11" ht="77.1" customHeight="1">
      <c r="A73" s="300" t="s">
        <v>428</v>
      </c>
      <c r="B73" s="301" t="s">
        <v>1134</v>
      </c>
      <c r="C73" s="302">
        <v>320</v>
      </c>
      <c r="D73" s="302">
        <v>330</v>
      </c>
      <c r="E73" s="302">
        <v>125</v>
      </c>
      <c r="F73" s="302"/>
      <c r="G73" s="302">
        <v>0.01</v>
      </c>
      <c r="H73" s="303"/>
      <c r="I73" s="304">
        <v>1</v>
      </c>
      <c r="J73" s="344">
        <v>0</v>
      </c>
      <c r="K73" s="305">
        <f t="shared" si="2"/>
        <v>0</v>
      </c>
    </row>
    <row r="74" spans="1:11" ht="30">
      <c r="A74" s="300" t="s">
        <v>433</v>
      </c>
      <c r="B74" s="301" t="s">
        <v>1133</v>
      </c>
      <c r="C74" s="302">
        <v>2300</v>
      </c>
      <c r="D74" s="302">
        <v>700</v>
      </c>
      <c r="E74" s="302">
        <v>850</v>
      </c>
      <c r="F74" s="302"/>
      <c r="G74" s="302"/>
      <c r="H74" s="303"/>
      <c r="I74" s="304">
        <v>1</v>
      </c>
      <c r="J74" s="344">
        <v>0</v>
      </c>
      <c r="K74" s="305">
        <f t="shared" si="2"/>
        <v>0</v>
      </c>
    </row>
    <row r="75" spans="1:13" s="311" customFormat="1" ht="45">
      <c r="A75" s="300" t="s">
        <v>439</v>
      </c>
      <c r="B75" s="308" t="s">
        <v>1132</v>
      </c>
      <c r="C75" s="309">
        <v>1700</v>
      </c>
      <c r="D75" s="309">
        <v>700</v>
      </c>
      <c r="E75" s="309">
        <v>850</v>
      </c>
      <c r="F75" s="302"/>
      <c r="G75" s="302">
        <v>0.45</v>
      </c>
      <c r="H75" s="303"/>
      <c r="I75" s="304">
        <v>1</v>
      </c>
      <c r="J75" s="345">
        <v>0</v>
      </c>
      <c r="K75" s="305">
        <f t="shared" si="2"/>
        <v>0</v>
      </c>
      <c r="L75" s="310"/>
      <c r="M75" s="310"/>
    </row>
    <row r="76" spans="1:13" s="332" customFormat="1" ht="15">
      <c r="A76" s="327" t="s">
        <v>443</v>
      </c>
      <c r="B76" s="328" t="s">
        <v>1131</v>
      </c>
      <c r="C76" s="307"/>
      <c r="D76" s="307"/>
      <c r="E76" s="307"/>
      <c r="F76" s="307"/>
      <c r="G76" s="307"/>
      <c r="H76" s="329"/>
      <c r="I76" s="330">
        <v>1</v>
      </c>
      <c r="J76" s="344">
        <v>0</v>
      </c>
      <c r="K76" s="331">
        <v>0</v>
      </c>
      <c r="L76" s="290"/>
      <c r="M76" s="290"/>
    </row>
    <row r="77" spans="1:11" ht="15">
      <c r="A77" s="300" t="s">
        <v>447</v>
      </c>
      <c r="B77" s="301" t="s">
        <v>1130</v>
      </c>
      <c r="C77" s="302">
        <v>1000</v>
      </c>
      <c r="D77" s="302">
        <v>650</v>
      </c>
      <c r="E77" s="302">
        <v>950</v>
      </c>
      <c r="F77" s="302"/>
      <c r="G77" s="302"/>
      <c r="H77" s="303"/>
      <c r="I77" s="304">
        <v>1</v>
      </c>
      <c r="J77" s="344">
        <v>0</v>
      </c>
      <c r="K77" s="305">
        <f aca="true" t="shared" si="3" ref="K77:K85">SUM(J77*I77)</f>
        <v>0</v>
      </c>
    </row>
    <row r="78" spans="1:11" ht="15">
      <c r="A78" s="300" t="s">
        <v>453</v>
      </c>
      <c r="B78" s="312" t="s">
        <v>1129</v>
      </c>
      <c r="C78" s="302">
        <v>1400</v>
      </c>
      <c r="D78" s="302">
        <v>800</v>
      </c>
      <c r="E78" s="302">
        <v>900</v>
      </c>
      <c r="F78" s="302"/>
      <c r="G78" s="302"/>
      <c r="H78" s="303"/>
      <c r="I78" s="304">
        <v>1</v>
      </c>
      <c r="J78" s="344">
        <v>0</v>
      </c>
      <c r="K78" s="305">
        <f t="shared" si="3"/>
        <v>0</v>
      </c>
    </row>
    <row r="79" spans="1:11" ht="15">
      <c r="A79" s="300"/>
      <c r="B79" s="301" t="s">
        <v>1128</v>
      </c>
      <c r="C79" s="302"/>
      <c r="D79" s="302"/>
      <c r="E79" s="302"/>
      <c r="F79" s="302"/>
      <c r="G79" s="302"/>
      <c r="H79" s="303"/>
      <c r="I79" s="304">
        <v>1</v>
      </c>
      <c r="J79" s="344">
        <v>0</v>
      </c>
      <c r="K79" s="305">
        <f t="shared" si="3"/>
        <v>0</v>
      </c>
    </row>
    <row r="80" spans="1:11" ht="15">
      <c r="A80" s="300" t="s">
        <v>459</v>
      </c>
      <c r="B80" s="301" t="s">
        <v>1126</v>
      </c>
      <c r="C80" s="302">
        <v>800</v>
      </c>
      <c r="D80" s="302">
        <v>350</v>
      </c>
      <c r="E80" s="302" t="s">
        <v>573</v>
      </c>
      <c r="F80" s="302"/>
      <c r="G80" s="302"/>
      <c r="H80" s="303"/>
      <c r="I80" s="304">
        <v>1</v>
      </c>
      <c r="J80" s="344">
        <v>0</v>
      </c>
      <c r="K80" s="305">
        <f t="shared" si="3"/>
        <v>0</v>
      </c>
    </row>
    <row r="81" spans="1:11" ht="227.1" customHeight="1">
      <c r="A81" s="300" t="s">
        <v>463</v>
      </c>
      <c r="B81" s="312" t="s">
        <v>1127</v>
      </c>
      <c r="C81" s="325">
        <v>850</v>
      </c>
      <c r="D81" s="325">
        <v>1100</v>
      </c>
      <c r="E81" s="325">
        <v>2350</v>
      </c>
      <c r="F81" s="302"/>
      <c r="G81" s="302"/>
      <c r="H81" s="303">
        <v>17</v>
      </c>
      <c r="I81" s="304">
        <v>1</v>
      </c>
      <c r="J81" s="344">
        <v>0</v>
      </c>
      <c r="K81" s="305">
        <f t="shared" si="3"/>
        <v>0</v>
      </c>
    </row>
    <row r="82" spans="1:11" ht="15">
      <c r="A82" s="300" t="s">
        <v>467</v>
      </c>
      <c r="B82" s="301" t="s">
        <v>1126</v>
      </c>
      <c r="C82" s="302">
        <v>800</v>
      </c>
      <c r="D82" s="302">
        <v>350</v>
      </c>
      <c r="E82" s="302" t="s">
        <v>573</v>
      </c>
      <c r="F82" s="302"/>
      <c r="G82" s="302"/>
      <c r="H82" s="303"/>
      <c r="I82" s="304">
        <v>1</v>
      </c>
      <c r="J82" s="344">
        <v>0</v>
      </c>
      <c r="K82" s="305">
        <f t="shared" si="3"/>
        <v>0</v>
      </c>
    </row>
    <row r="83" spans="1:11" ht="15" customHeight="1">
      <c r="A83" s="300" t="s">
        <v>471</v>
      </c>
      <c r="B83" s="301" t="s">
        <v>1125</v>
      </c>
      <c r="C83" s="302">
        <v>800</v>
      </c>
      <c r="D83" s="302">
        <v>800</v>
      </c>
      <c r="E83" s="302">
        <v>900</v>
      </c>
      <c r="F83" s="302"/>
      <c r="G83" s="302"/>
      <c r="H83" s="303"/>
      <c r="I83" s="304">
        <v>1</v>
      </c>
      <c r="J83" s="344">
        <v>0</v>
      </c>
      <c r="K83" s="305">
        <f t="shared" si="3"/>
        <v>0</v>
      </c>
    </row>
    <row r="84" spans="1:11" ht="15">
      <c r="A84" s="300" t="s">
        <v>475</v>
      </c>
      <c r="B84" s="301" t="s">
        <v>1124</v>
      </c>
      <c r="C84" s="302">
        <v>850</v>
      </c>
      <c r="D84" s="302">
        <v>500</v>
      </c>
      <c r="E84" s="302">
        <v>1800</v>
      </c>
      <c r="F84" s="302"/>
      <c r="G84" s="302"/>
      <c r="H84" s="303"/>
      <c r="I84" s="304">
        <v>4</v>
      </c>
      <c r="J84" s="344">
        <v>0</v>
      </c>
      <c r="K84" s="305">
        <f t="shared" si="3"/>
        <v>0</v>
      </c>
    </row>
    <row r="85" spans="1:11" ht="30">
      <c r="A85" s="300" t="s">
        <v>479</v>
      </c>
      <c r="B85" s="301" t="s">
        <v>1123</v>
      </c>
      <c r="C85" s="302">
        <v>460</v>
      </c>
      <c r="D85" s="302">
        <v>613</v>
      </c>
      <c r="E85" s="302">
        <v>1740</v>
      </c>
      <c r="F85" s="302"/>
      <c r="G85" s="302"/>
      <c r="H85" s="303"/>
      <c r="I85" s="304">
        <v>4</v>
      </c>
      <c r="J85" s="344">
        <v>0</v>
      </c>
      <c r="K85" s="305">
        <f t="shared" si="3"/>
        <v>0</v>
      </c>
    </row>
    <row r="86" spans="1:13" s="299" customFormat="1" ht="60">
      <c r="A86" s="333" t="s">
        <v>483</v>
      </c>
      <c r="B86" s="334" t="s">
        <v>1122</v>
      </c>
      <c r="C86" s="335">
        <v>470</v>
      </c>
      <c r="D86" s="335">
        <v>370</v>
      </c>
      <c r="E86" s="335">
        <v>225</v>
      </c>
      <c r="F86" s="335"/>
      <c r="G86" s="335"/>
      <c r="H86" s="336"/>
      <c r="I86" s="337">
        <v>1</v>
      </c>
      <c r="J86" s="343">
        <v>0</v>
      </c>
      <c r="K86" s="338">
        <f>I86*J86</f>
        <v>0</v>
      </c>
      <c r="L86" s="298"/>
      <c r="M86" s="298"/>
    </row>
    <row r="87" spans="1:11" ht="15">
      <c r="A87" s="300"/>
      <c r="B87" s="301"/>
      <c r="C87" s="302"/>
      <c r="D87" s="302"/>
      <c r="E87" s="302"/>
      <c r="F87" s="302"/>
      <c r="G87" s="302"/>
      <c r="H87" s="303"/>
      <c r="I87" s="304"/>
      <c r="J87" s="305"/>
      <c r="K87" s="305">
        <f>SUM(J87*I87)</f>
        <v>0</v>
      </c>
    </row>
    <row r="88" spans="1:13" s="342" customFormat="1" ht="12">
      <c r="A88" s="339"/>
      <c r="B88" s="339" t="s">
        <v>1121</v>
      </c>
      <c r="C88" s="339"/>
      <c r="D88" s="339"/>
      <c r="E88" s="339"/>
      <c r="F88" s="339"/>
      <c r="G88" s="339"/>
      <c r="H88" s="339"/>
      <c r="I88" s="339"/>
      <c r="J88" s="340"/>
      <c r="K88" s="340">
        <f>SUM(K2:K87)</f>
        <v>0</v>
      </c>
      <c r="L88" s="341"/>
      <c r="M88" s="341"/>
    </row>
    <row r="89" spans="10:11" ht="12">
      <c r="J89" s="396"/>
      <c r="K89" s="396"/>
    </row>
  </sheetData>
  <sheetProtection algorithmName="SHA-512" hashValue="fy2YE7HQ+mdhkhG3A1w8/qETcoM1Ysy/4SbI8hDtqplRLUOgnWVODsJ7PEoqpTLwRoVh0xvosqSmm5qSc3T04g==" saltValue="rnJlhvWYlQ6ptcccG74shA==" spinCount="100000" sheet="1" objects="1" scenarios="1"/>
  <mergeCells count="1">
    <mergeCell ref="J89:K89"/>
  </mergeCells>
  <printOptions/>
  <pageMargins left="0.7086614173228347" right="0.7086614173228347" top="0.7874015748031497" bottom="0.7874015748031497" header="0.31496062992125984" footer="0.31496062992125984"/>
  <pageSetup fitToHeight="4"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8"/>
  <sheetViews>
    <sheetView showGridLines="0" zoomScale="110" zoomScaleNormal="110" workbookViewId="0" topLeftCell="A1"/>
  </sheetViews>
  <sheetFormatPr defaultColWidth="9.140625" defaultRowHeight="12"/>
  <cols>
    <col min="1" max="1" width="8.28125" style="204" customWidth="1"/>
    <col min="2" max="2" width="1.7109375" style="204" customWidth="1"/>
    <col min="3" max="4" width="5.00390625" style="204" customWidth="1"/>
    <col min="5" max="5" width="11.7109375" style="204" customWidth="1"/>
    <col min="6" max="6" width="9.140625" style="204" customWidth="1"/>
    <col min="7" max="7" width="5.00390625" style="204" customWidth="1"/>
    <col min="8" max="8" width="77.8515625" style="204" customWidth="1"/>
    <col min="9" max="10" width="20.00390625" style="204" customWidth="1"/>
    <col min="11" max="11" width="1.7109375" style="204" customWidth="1"/>
  </cols>
  <sheetData>
    <row r="1" s="1" customFormat="1" ht="37.5" customHeight="1"/>
    <row r="2" spans="2:11" s="1" customFormat="1" ht="7.5" customHeight="1">
      <c r="B2" s="205"/>
      <c r="C2" s="206"/>
      <c r="D2" s="206"/>
      <c r="E2" s="206"/>
      <c r="F2" s="206"/>
      <c r="G2" s="206"/>
      <c r="H2" s="206"/>
      <c r="I2" s="206"/>
      <c r="J2" s="206"/>
      <c r="K2" s="207"/>
    </row>
    <row r="3" spans="2:11" s="13" customFormat="1" ht="45" customHeight="1">
      <c r="B3" s="208"/>
      <c r="C3" s="398" t="s">
        <v>936</v>
      </c>
      <c r="D3" s="398"/>
      <c r="E3" s="398"/>
      <c r="F3" s="398"/>
      <c r="G3" s="398"/>
      <c r="H3" s="398"/>
      <c r="I3" s="398"/>
      <c r="J3" s="398"/>
      <c r="K3" s="209"/>
    </row>
    <row r="4" spans="2:11" s="1" customFormat="1" ht="25.5" customHeight="1">
      <c r="B4" s="210"/>
      <c r="C4" s="403" t="s">
        <v>937</v>
      </c>
      <c r="D4" s="403"/>
      <c r="E4" s="403"/>
      <c r="F4" s="403"/>
      <c r="G4" s="403"/>
      <c r="H4" s="403"/>
      <c r="I4" s="403"/>
      <c r="J4" s="403"/>
      <c r="K4" s="211"/>
    </row>
    <row r="5" spans="2:11" s="1" customFormat="1" ht="5.25" customHeight="1">
      <c r="B5" s="210"/>
      <c r="C5" s="212"/>
      <c r="D5" s="212"/>
      <c r="E5" s="212"/>
      <c r="F5" s="212"/>
      <c r="G5" s="212"/>
      <c r="H5" s="212"/>
      <c r="I5" s="212"/>
      <c r="J5" s="212"/>
      <c r="K5" s="211"/>
    </row>
    <row r="6" spans="2:11" s="1" customFormat="1" ht="15" customHeight="1">
      <c r="B6" s="210"/>
      <c r="C6" s="402" t="s">
        <v>938</v>
      </c>
      <c r="D6" s="402"/>
      <c r="E6" s="402"/>
      <c r="F6" s="402"/>
      <c r="G6" s="402"/>
      <c r="H6" s="402"/>
      <c r="I6" s="402"/>
      <c r="J6" s="402"/>
      <c r="K6" s="211"/>
    </row>
    <row r="7" spans="2:11" s="1" customFormat="1" ht="15" customHeight="1">
      <c r="B7" s="214"/>
      <c r="C7" s="402" t="s">
        <v>939</v>
      </c>
      <c r="D7" s="402"/>
      <c r="E7" s="402"/>
      <c r="F7" s="402"/>
      <c r="G7" s="402"/>
      <c r="H7" s="402"/>
      <c r="I7" s="402"/>
      <c r="J7" s="402"/>
      <c r="K7" s="211"/>
    </row>
    <row r="8" spans="2:11" s="1" customFormat="1" ht="12.75" customHeight="1">
      <c r="B8" s="214"/>
      <c r="C8" s="213"/>
      <c r="D8" s="213"/>
      <c r="E8" s="213"/>
      <c r="F8" s="213"/>
      <c r="G8" s="213"/>
      <c r="H8" s="213"/>
      <c r="I8" s="213"/>
      <c r="J8" s="213"/>
      <c r="K8" s="211"/>
    </row>
    <row r="9" spans="2:11" s="1" customFormat="1" ht="15" customHeight="1">
      <c r="B9" s="214"/>
      <c r="C9" s="402" t="s">
        <v>940</v>
      </c>
      <c r="D9" s="402"/>
      <c r="E9" s="402"/>
      <c r="F9" s="402"/>
      <c r="G9" s="402"/>
      <c r="H9" s="402"/>
      <c r="I9" s="402"/>
      <c r="J9" s="402"/>
      <c r="K9" s="211"/>
    </row>
    <row r="10" spans="2:11" s="1" customFormat="1" ht="15" customHeight="1">
      <c r="B10" s="214"/>
      <c r="C10" s="213"/>
      <c r="D10" s="402" t="s">
        <v>941</v>
      </c>
      <c r="E10" s="402"/>
      <c r="F10" s="402"/>
      <c r="G10" s="402"/>
      <c r="H10" s="402"/>
      <c r="I10" s="402"/>
      <c r="J10" s="402"/>
      <c r="K10" s="211"/>
    </row>
    <row r="11" spans="2:11" s="1" customFormat="1" ht="15" customHeight="1">
      <c r="B11" s="214"/>
      <c r="C11" s="215"/>
      <c r="D11" s="402" t="s">
        <v>942</v>
      </c>
      <c r="E11" s="402"/>
      <c r="F11" s="402"/>
      <c r="G11" s="402"/>
      <c r="H11" s="402"/>
      <c r="I11" s="402"/>
      <c r="J11" s="402"/>
      <c r="K11" s="211"/>
    </row>
    <row r="12" spans="2:11" s="1" customFormat="1" ht="15" customHeight="1">
      <c r="B12" s="214"/>
      <c r="C12" s="215"/>
      <c r="D12" s="213"/>
      <c r="E12" s="213"/>
      <c r="F12" s="213"/>
      <c r="G12" s="213"/>
      <c r="H12" s="213"/>
      <c r="I12" s="213"/>
      <c r="J12" s="213"/>
      <c r="K12" s="211"/>
    </row>
    <row r="13" spans="2:11" s="1" customFormat="1" ht="15" customHeight="1">
      <c r="B13" s="214"/>
      <c r="C13" s="215"/>
      <c r="D13" s="216" t="s">
        <v>943</v>
      </c>
      <c r="E13" s="213"/>
      <c r="F13" s="213"/>
      <c r="G13" s="213"/>
      <c r="H13" s="213"/>
      <c r="I13" s="213"/>
      <c r="J13" s="213"/>
      <c r="K13" s="211"/>
    </row>
    <row r="14" spans="2:11" s="1" customFormat="1" ht="12.75" customHeight="1">
      <c r="B14" s="214"/>
      <c r="C14" s="215"/>
      <c r="D14" s="215"/>
      <c r="E14" s="215"/>
      <c r="F14" s="215"/>
      <c r="G14" s="215"/>
      <c r="H14" s="215"/>
      <c r="I14" s="215"/>
      <c r="J14" s="215"/>
      <c r="K14" s="211"/>
    </row>
    <row r="15" spans="2:11" s="1" customFormat="1" ht="15" customHeight="1">
      <c r="B15" s="214"/>
      <c r="C15" s="215"/>
      <c r="D15" s="402" t="s">
        <v>944</v>
      </c>
      <c r="E15" s="402"/>
      <c r="F15" s="402"/>
      <c r="G15" s="402"/>
      <c r="H15" s="402"/>
      <c r="I15" s="402"/>
      <c r="J15" s="402"/>
      <c r="K15" s="211"/>
    </row>
    <row r="16" spans="2:11" s="1" customFormat="1" ht="15" customHeight="1">
      <c r="B16" s="214"/>
      <c r="C16" s="215"/>
      <c r="D16" s="402" t="s">
        <v>945</v>
      </c>
      <c r="E16" s="402"/>
      <c r="F16" s="402"/>
      <c r="G16" s="402"/>
      <c r="H16" s="402"/>
      <c r="I16" s="402"/>
      <c r="J16" s="402"/>
      <c r="K16" s="211"/>
    </row>
    <row r="17" spans="2:11" s="1" customFormat="1" ht="15" customHeight="1">
      <c r="B17" s="214"/>
      <c r="C17" s="215"/>
      <c r="D17" s="402" t="s">
        <v>946</v>
      </c>
      <c r="E17" s="402"/>
      <c r="F17" s="402"/>
      <c r="G17" s="402"/>
      <c r="H17" s="402"/>
      <c r="I17" s="402"/>
      <c r="J17" s="402"/>
      <c r="K17" s="211"/>
    </row>
    <row r="18" spans="2:11" s="1" customFormat="1" ht="15" customHeight="1">
      <c r="B18" s="214"/>
      <c r="C18" s="215"/>
      <c r="D18" s="215"/>
      <c r="E18" s="217" t="s">
        <v>76</v>
      </c>
      <c r="F18" s="402" t="s">
        <v>947</v>
      </c>
      <c r="G18" s="402"/>
      <c r="H18" s="402"/>
      <c r="I18" s="402"/>
      <c r="J18" s="402"/>
      <c r="K18" s="211"/>
    </row>
    <row r="19" spans="2:11" s="1" customFormat="1" ht="15" customHeight="1">
      <c r="B19" s="214"/>
      <c r="C19" s="215"/>
      <c r="D19" s="215"/>
      <c r="E19" s="217" t="s">
        <v>948</v>
      </c>
      <c r="F19" s="402" t="s">
        <v>949</v>
      </c>
      <c r="G19" s="402"/>
      <c r="H19" s="402"/>
      <c r="I19" s="402"/>
      <c r="J19" s="402"/>
      <c r="K19" s="211"/>
    </row>
    <row r="20" spans="2:11" s="1" customFormat="1" ht="15" customHeight="1">
      <c r="B20" s="214"/>
      <c r="C20" s="215"/>
      <c r="D20" s="215"/>
      <c r="E20" s="217" t="s">
        <v>950</v>
      </c>
      <c r="F20" s="402" t="s">
        <v>951</v>
      </c>
      <c r="G20" s="402"/>
      <c r="H20" s="402"/>
      <c r="I20" s="402"/>
      <c r="J20" s="402"/>
      <c r="K20" s="211"/>
    </row>
    <row r="21" spans="2:11" s="1" customFormat="1" ht="15" customHeight="1">
      <c r="B21" s="214"/>
      <c r="C21" s="215"/>
      <c r="D21" s="215"/>
      <c r="E21" s="217" t="s">
        <v>952</v>
      </c>
      <c r="F21" s="402" t="s">
        <v>953</v>
      </c>
      <c r="G21" s="402"/>
      <c r="H21" s="402"/>
      <c r="I21" s="402"/>
      <c r="J21" s="402"/>
      <c r="K21" s="211"/>
    </row>
    <row r="22" spans="2:11" s="1" customFormat="1" ht="15" customHeight="1">
      <c r="B22" s="214"/>
      <c r="C22" s="215"/>
      <c r="D22" s="215"/>
      <c r="E22" s="217" t="s">
        <v>954</v>
      </c>
      <c r="F22" s="402" t="s">
        <v>955</v>
      </c>
      <c r="G22" s="402"/>
      <c r="H22" s="402"/>
      <c r="I22" s="402"/>
      <c r="J22" s="402"/>
      <c r="K22" s="211"/>
    </row>
    <row r="23" spans="2:11" s="1" customFormat="1" ht="15" customHeight="1">
      <c r="B23" s="214"/>
      <c r="C23" s="215"/>
      <c r="D23" s="215"/>
      <c r="E23" s="217" t="s">
        <v>956</v>
      </c>
      <c r="F23" s="402" t="s">
        <v>957</v>
      </c>
      <c r="G23" s="402"/>
      <c r="H23" s="402"/>
      <c r="I23" s="402"/>
      <c r="J23" s="402"/>
      <c r="K23" s="211"/>
    </row>
    <row r="24" spans="2:11" s="1" customFormat="1" ht="12.75" customHeight="1">
      <c r="B24" s="214"/>
      <c r="C24" s="215"/>
      <c r="D24" s="215"/>
      <c r="E24" s="215"/>
      <c r="F24" s="215"/>
      <c r="G24" s="215"/>
      <c r="H24" s="215"/>
      <c r="I24" s="215"/>
      <c r="J24" s="215"/>
      <c r="K24" s="211"/>
    </row>
    <row r="25" spans="2:11" s="1" customFormat="1" ht="15" customHeight="1">
      <c r="B25" s="214"/>
      <c r="C25" s="402" t="s">
        <v>958</v>
      </c>
      <c r="D25" s="402"/>
      <c r="E25" s="402"/>
      <c r="F25" s="402"/>
      <c r="G25" s="402"/>
      <c r="H25" s="402"/>
      <c r="I25" s="402"/>
      <c r="J25" s="402"/>
      <c r="K25" s="211"/>
    </row>
    <row r="26" spans="2:11" s="1" customFormat="1" ht="15" customHeight="1">
      <c r="B26" s="214"/>
      <c r="C26" s="402" t="s">
        <v>959</v>
      </c>
      <c r="D26" s="402"/>
      <c r="E26" s="402"/>
      <c r="F26" s="402"/>
      <c r="G26" s="402"/>
      <c r="H26" s="402"/>
      <c r="I26" s="402"/>
      <c r="J26" s="402"/>
      <c r="K26" s="211"/>
    </row>
    <row r="27" spans="2:11" s="1" customFormat="1" ht="15" customHeight="1">
      <c r="B27" s="214"/>
      <c r="C27" s="213"/>
      <c r="D27" s="402" t="s">
        <v>960</v>
      </c>
      <c r="E27" s="402"/>
      <c r="F27" s="402"/>
      <c r="G27" s="402"/>
      <c r="H27" s="402"/>
      <c r="I27" s="402"/>
      <c r="J27" s="402"/>
      <c r="K27" s="211"/>
    </row>
    <row r="28" spans="2:11" s="1" customFormat="1" ht="15" customHeight="1">
      <c r="B28" s="214"/>
      <c r="C28" s="215"/>
      <c r="D28" s="402" t="s">
        <v>961</v>
      </c>
      <c r="E28" s="402"/>
      <c r="F28" s="402"/>
      <c r="G28" s="402"/>
      <c r="H28" s="402"/>
      <c r="I28" s="402"/>
      <c r="J28" s="402"/>
      <c r="K28" s="211"/>
    </row>
    <row r="29" spans="2:11" s="1" customFormat="1" ht="12.75" customHeight="1">
      <c r="B29" s="214"/>
      <c r="C29" s="215"/>
      <c r="D29" s="215"/>
      <c r="E29" s="215"/>
      <c r="F29" s="215"/>
      <c r="G29" s="215"/>
      <c r="H29" s="215"/>
      <c r="I29" s="215"/>
      <c r="J29" s="215"/>
      <c r="K29" s="211"/>
    </row>
    <row r="30" spans="2:11" s="1" customFormat="1" ht="15" customHeight="1">
      <c r="B30" s="214"/>
      <c r="C30" s="215"/>
      <c r="D30" s="402" t="s">
        <v>962</v>
      </c>
      <c r="E30" s="402"/>
      <c r="F30" s="402"/>
      <c r="G30" s="402"/>
      <c r="H30" s="402"/>
      <c r="I30" s="402"/>
      <c r="J30" s="402"/>
      <c r="K30" s="211"/>
    </row>
    <row r="31" spans="2:11" s="1" customFormat="1" ht="15" customHeight="1">
      <c r="B31" s="214"/>
      <c r="C31" s="215"/>
      <c r="D31" s="402" t="s">
        <v>963</v>
      </c>
      <c r="E31" s="402"/>
      <c r="F31" s="402"/>
      <c r="G31" s="402"/>
      <c r="H31" s="402"/>
      <c r="I31" s="402"/>
      <c r="J31" s="402"/>
      <c r="K31" s="211"/>
    </row>
    <row r="32" spans="2:11" s="1" customFormat="1" ht="12.75" customHeight="1">
      <c r="B32" s="214"/>
      <c r="C32" s="215"/>
      <c r="D32" s="215"/>
      <c r="E32" s="215"/>
      <c r="F32" s="215"/>
      <c r="G32" s="215"/>
      <c r="H32" s="215"/>
      <c r="I32" s="215"/>
      <c r="J32" s="215"/>
      <c r="K32" s="211"/>
    </row>
    <row r="33" spans="2:11" s="1" customFormat="1" ht="15" customHeight="1">
      <c r="B33" s="214"/>
      <c r="C33" s="215"/>
      <c r="D33" s="402" t="s">
        <v>964</v>
      </c>
      <c r="E33" s="402"/>
      <c r="F33" s="402"/>
      <c r="G33" s="402"/>
      <c r="H33" s="402"/>
      <c r="I33" s="402"/>
      <c r="J33" s="402"/>
      <c r="K33" s="211"/>
    </row>
    <row r="34" spans="2:11" s="1" customFormat="1" ht="15" customHeight="1">
      <c r="B34" s="214"/>
      <c r="C34" s="215"/>
      <c r="D34" s="402" t="s">
        <v>965</v>
      </c>
      <c r="E34" s="402"/>
      <c r="F34" s="402"/>
      <c r="G34" s="402"/>
      <c r="H34" s="402"/>
      <c r="I34" s="402"/>
      <c r="J34" s="402"/>
      <c r="K34" s="211"/>
    </row>
    <row r="35" spans="2:11" s="1" customFormat="1" ht="15" customHeight="1">
      <c r="B35" s="214"/>
      <c r="C35" s="215"/>
      <c r="D35" s="402" t="s">
        <v>966</v>
      </c>
      <c r="E35" s="402"/>
      <c r="F35" s="402"/>
      <c r="G35" s="402"/>
      <c r="H35" s="402"/>
      <c r="I35" s="402"/>
      <c r="J35" s="402"/>
      <c r="K35" s="211"/>
    </row>
    <row r="36" spans="2:11" s="1" customFormat="1" ht="15" customHeight="1">
      <c r="B36" s="214"/>
      <c r="C36" s="215"/>
      <c r="D36" s="213"/>
      <c r="E36" s="216" t="s">
        <v>127</v>
      </c>
      <c r="F36" s="213"/>
      <c r="G36" s="402" t="s">
        <v>967</v>
      </c>
      <c r="H36" s="402"/>
      <c r="I36" s="402"/>
      <c r="J36" s="402"/>
      <c r="K36" s="211"/>
    </row>
    <row r="37" spans="2:11" s="1" customFormat="1" ht="30.75" customHeight="1">
      <c r="B37" s="214"/>
      <c r="C37" s="215"/>
      <c r="D37" s="213"/>
      <c r="E37" s="216" t="s">
        <v>968</v>
      </c>
      <c r="F37" s="213"/>
      <c r="G37" s="402" t="s">
        <v>969</v>
      </c>
      <c r="H37" s="402"/>
      <c r="I37" s="402"/>
      <c r="J37" s="402"/>
      <c r="K37" s="211"/>
    </row>
    <row r="38" spans="2:11" s="1" customFormat="1" ht="15" customHeight="1">
      <c r="B38" s="214"/>
      <c r="C38" s="215"/>
      <c r="D38" s="213"/>
      <c r="E38" s="216" t="s">
        <v>50</v>
      </c>
      <c r="F38" s="213"/>
      <c r="G38" s="402" t="s">
        <v>970</v>
      </c>
      <c r="H38" s="402"/>
      <c r="I38" s="402"/>
      <c r="J38" s="402"/>
      <c r="K38" s="211"/>
    </row>
    <row r="39" spans="2:11" s="1" customFormat="1" ht="15" customHeight="1">
      <c r="B39" s="214"/>
      <c r="C39" s="215"/>
      <c r="D39" s="213"/>
      <c r="E39" s="216" t="s">
        <v>51</v>
      </c>
      <c r="F39" s="213"/>
      <c r="G39" s="402" t="s">
        <v>971</v>
      </c>
      <c r="H39" s="402"/>
      <c r="I39" s="402"/>
      <c r="J39" s="402"/>
      <c r="K39" s="211"/>
    </row>
    <row r="40" spans="2:11" s="1" customFormat="1" ht="15" customHeight="1">
      <c r="B40" s="214"/>
      <c r="C40" s="215"/>
      <c r="D40" s="213"/>
      <c r="E40" s="216" t="s">
        <v>128</v>
      </c>
      <c r="F40" s="213"/>
      <c r="G40" s="402" t="s">
        <v>972</v>
      </c>
      <c r="H40" s="402"/>
      <c r="I40" s="402"/>
      <c r="J40" s="402"/>
      <c r="K40" s="211"/>
    </row>
    <row r="41" spans="2:11" s="1" customFormat="1" ht="15" customHeight="1">
      <c r="B41" s="214"/>
      <c r="C41" s="215"/>
      <c r="D41" s="213"/>
      <c r="E41" s="216" t="s">
        <v>129</v>
      </c>
      <c r="F41" s="213"/>
      <c r="G41" s="402" t="s">
        <v>973</v>
      </c>
      <c r="H41" s="402"/>
      <c r="I41" s="402"/>
      <c r="J41" s="402"/>
      <c r="K41" s="211"/>
    </row>
    <row r="42" spans="2:11" s="1" customFormat="1" ht="15" customHeight="1">
      <c r="B42" s="214"/>
      <c r="C42" s="215"/>
      <c r="D42" s="213"/>
      <c r="E42" s="216" t="s">
        <v>974</v>
      </c>
      <c r="F42" s="213"/>
      <c r="G42" s="402" t="s">
        <v>975</v>
      </c>
      <c r="H42" s="402"/>
      <c r="I42" s="402"/>
      <c r="J42" s="402"/>
      <c r="K42" s="211"/>
    </row>
    <row r="43" spans="2:11" s="1" customFormat="1" ht="15" customHeight="1">
      <c r="B43" s="214"/>
      <c r="C43" s="215"/>
      <c r="D43" s="213"/>
      <c r="E43" s="216"/>
      <c r="F43" s="213"/>
      <c r="G43" s="402" t="s">
        <v>976</v>
      </c>
      <c r="H43" s="402"/>
      <c r="I43" s="402"/>
      <c r="J43" s="402"/>
      <c r="K43" s="211"/>
    </row>
    <row r="44" spans="2:11" s="1" customFormat="1" ht="15" customHeight="1">
      <c r="B44" s="214"/>
      <c r="C44" s="215"/>
      <c r="D44" s="213"/>
      <c r="E44" s="216" t="s">
        <v>977</v>
      </c>
      <c r="F44" s="213"/>
      <c r="G44" s="402" t="s">
        <v>978</v>
      </c>
      <c r="H44" s="402"/>
      <c r="I44" s="402"/>
      <c r="J44" s="402"/>
      <c r="K44" s="211"/>
    </row>
    <row r="45" spans="2:11" s="1" customFormat="1" ht="15" customHeight="1">
      <c r="B45" s="214"/>
      <c r="C45" s="215"/>
      <c r="D45" s="213"/>
      <c r="E45" s="216" t="s">
        <v>131</v>
      </c>
      <c r="F45" s="213"/>
      <c r="G45" s="402" t="s">
        <v>979</v>
      </c>
      <c r="H45" s="402"/>
      <c r="I45" s="402"/>
      <c r="J45" s="402"/>
      <c r="K45" s="211"/>
    </row>
    <row r="46" spans="2:11" s="1" customFormat="1" ht="12.75" customHeight="1">
      <c r="B46" s="214"/>
      <c r="C46" s="215"/>
      <c r="D46" s="213"/>
      <c r="E46" s="213"/>
      <c r="F46" s="213"/>
      <c r="G46" s="213"/>
      <c r="H46" s="213"/>
      <c r="I46" s="213"/>
      <c r="J46" s="213"/>
      <c r="K46" s="211"/>
    </row>
    <row r="47" spans="2:11" s="1" customFormat="1" ht="15" customHeight="1">
      <c r="B47" s="214"/>
      <c r="C47" s="215"/>
      <c r="D47" s="402" t="s">
        <v>980</v>
      </c>
      <c r="E47" s="402"/>
      <c r="F47" s="402"/>
      <c r="G47" s="402"/>
      <c r="H47" s="402"/>
      <c r="I47" s="402"/>
      <c r="J47" s="402"/>
      <c r="K47" s="211"/>
    </row>
    <row r="48" spans="2:11" s="1" customFormat="1" ht="15" customHeight="1">
      <c r="B48" s="214"/>
      <c r="C48" s="215"/>
      <c r="D48" s="215"/>
      <c r="E48" s="402" t="s">
        <v>981</v>
      </c>
      <c r="F48" s="402"/>
      <c r="G48" s="402"/>
      <c r="H48" s="402"/>
      <c r="I48" s="402"/>
      <c r="J48" s="402"/>
      <c r="K48" s="211"/>
    </row>
    <row r="49" spans="2:11" s="1" customFormat="1" ht="15" customHeight="1">
      <c r="B49" s="214"/>
      <c r="C49" s="215"/>
      <c r="D49" s="215"/>
      <c r="E49" s="402" t="s">
        <v>982</v>
      </c>
      <c r="F49" s="402"/>
      <c r="G49" s="402"/>
      <c r="H49" s="402"/>
      <c r="I49" s="402"/>
      <c r="J49" s="402"/>
      <c r="K49" s="211"/>
    </row>
    <row r="50" spans="2:11" s="1" customFormat="1" ht="15" customHeight="1">
      <c r="B50" s="214"/>
      <c r="C50" s="215"/>
      <c r="D50" s="215"/>
      <c r="E50" s="402" t="s">
        <v>983</v>
      </c>
      <c r="F50" s="402"/>
      <c r="G50" s="402"/>
      <c r="H50" s="402"/>
      <c r="I50" s="402"/>
      <c r="J50" s="402"/>
      <c r="K50" s="211"/>
    </row>
    <row r="51" spans="2:11" s="1" customFormat="1" ht="15" customHeight="1">
      <c r="B51" s="214"/>
      <c r="C51" s="215"/>
      <c r="D51" s="402" t="s">
        <v>984</v>
      </c>
      <c r="E51" s="402"/>
      <c r="F51" s="402"/>
      <c r="G51" s="402"/>
      <c r="H51" s="402"/>
      <c r="I51" s="402"/>
      <c r="J51" s="402"/>
      <c r="K51" s="211"/>
    </row>
    <row r="52" spans="2:11" s="1" customFormat="1" ht="25.5" customHeight="1">
      <c r="B52" s="210"/>
      <c r="C52" s="403" t="s">
        <v>985</v>
      </c>
      <c r="D52" s="403"/>
      <c r="E52" s="403"/>
      <c r="F52" s="403"/>
      <c r="G52" s="403"/>
      <c r="H52" s="403"/>
      <c r="I52" s="403"/>
      <c r="J52" s="403"/>
      <c r="K52" s="211"/>
    </row>
    <row r="53" spans="2:11" s="1" customFormat="1" ht="5.25" customHeight="1">
      <c r="B53" s="210"/>
      <c r="C53" s="212"/>
      <c r="D53" s="212"/>
      <c r="E53" s="212"/>
      <c r="F53" s="212"/>
      <c r="G53" s="212"/>
      <c r="H53" s="212"/>
      <c r="I53" s="212"/>
      <c r="J53" s="212"/>
      <c r="K53" s="211"/>
    </row>
    <row r="54" spans="2:11" s="1" customFormat="1" ht="15" customHeight="1">
      <c r="B54" s="210"/>
      <c r="C54" s="402" t="s">
        <v>986</v>
      </c>
      <c r="D54" s="402"/>
      <c r="E54" s="402"/>
      <c r="F54" s="402"/>
      <c r="G54" s="402"/>
      <c r="H54" s="402"/>
      <c r="I54" s="402"/>
      <c r="J54" s="402"/>
      <c r="K54" s="211"/>
    </row>
    <row r="55" spans="2:11" s="1" customFormat="1" ht="15" customHeight="1">
      <c r="B55" s="210"/>
      <c r="C55" s="402" t="s">
        <v>987</v>
      </c>
      <c r="D55" s="402"/>
      <c r="E55" s="402"/>
      <c r="F55" s="402"/>
      <c r="G55" s="402"/>
      <c r="H55" s="402"/>
      <c r="I55" s="402"/>
      <c r="J55" s="402"/>
      <c r="K55" s="211"/>
    </row>
    <row r="56" spans="2:11" s="1" customFormat="1" ht="12.75" customHeight="1">
      <c r="B56" s="210"/>
      <c r="C56" s="213"/>
      <c r="D56" s="213"/>
      <c r="E56" s="213"/>
      <c r="F56" s="213"/>
      <c r="G56" s="213"/>
      <c r="H56" s="213"/>
      <c r="I56" s="213"/>
      <c r="J56" s="213"/>
      <c r="K56" s="211"/>
    </row>
    <row r="57" spans="2:11" s="1" customFormat="1" ht="15" customHeight="1">
      <c r="B57" s="210"/>
      <c r="C57" s="402" t="s">
        <v>988</v>
      </c>
      <c r="D57" s="402"/>
      <c r="E57" s="402"/>
      <c r="F57" s="402"/>
      <c r="G57" s="402"/>
      <c r="H57" s="402"/>
      <c r="I57" s="402"/>
      <c r="J57" s="402"/>
      <c r="K57" s="211"/>
    </row>
    <row r="58" spans="2:11" s="1" customFormat="1" ht="15" customHeight="1">
      <c r="B58" s="210"/>
      <c r="C58" s="215"/>
      <c r="D58" s="402" t="s">
        <v>989</v>
      </c>
      <c r="E58" s="402"/>
      <c r="F58" s="402"/>
      <c r="G58" s="402"/>
      <c r="H58" s="402"/>
      <c r="I58" s="402"/>
      <c r="J58" s="402"/>
      <c r="K58" s="211"/>
    </row>
    <row r="59" spans="2:11" s="1" customFormat="1" ht="15" customHeight="1">
      <c r="B59" s="210"/>
      <c r="C59" s="215"/>
      <c r="D59" s="402" t="s">
        <v>990</v>
      </c>
      <c r="E59" s="402"/>
      <c r="F59" s="402"/>
      <c r="G59" s="402"/>
      <c r="H59" s="402"/>
      <c r="I59" s="402"/>
      <c r="J59" s="402"/>
      <c r="K59" s="211"/>
    </row>
    <row r="60" spans="2:11" s="1" customFormat="1" ht="15" customHeight="1">
      <c r="B60" s="210"/>
      <c r="C60" s="215"/>
      <c r="D60" s="402" t="s">
        <v>991</v>
      </c>
      <c r="E60" s="402"/>
      <c r="F60" s="402"/>
      <c r="G60" s="402"/>
      <c r="H60" s="402"/>
      <c r="I60" s="402"/>
      <c r="J60" s="402"/>
      <c r="K60" s="211"/>
    </row>
    <row r="61" spans="2:11" s="1" customFormat="1" ht="15" customHeight="1">
      <c r="B61" s="210"/>
      <c r="C61" s="215"/>
      <c r="D61" s="402" t="s">
        <v>992</v>
      </c>
      <c r="E61" s="402"/>
      <c r="F61" s="402"/>
      <c r="G61" s="402"/>
      <c r="H61" s="402"/>
      <c r="I61" s="402"/>
      <c r="J61" s="402"/>
      <c r="K61" s="211"/>
    </row>
    <row r="62" spans="2:11" s="1" customFormat="1" ht="15" customHeight="1">
      <c r="B62" s="210"/>
      <c r="C62" s="215"/>
      <c r="D62" s="404" t="s">
        <v>993</v>
      </c>
      <c r="E62" s="404"/>
      <c r="F62" s="404"/>
      <c r="G62" s="404"/>
      <c r="H62" s="404"/>
      <c r="I62" s="404"/>
      <c r="J62" s="404"/>
      <c r="K62" s="211"/>
    </row>
    <row r="63" spans="2:11" s="1" customFormat="1" ht="15" customHeight="1">
      <c r="B63" s="210"/>
      <c r="C63" s="215"/>
      <c r="D63" s="402" t="s">
        <v>994</v>
      </c>
      <c r="E63" s="402"/>
      <c r="F63" s="402"/>
      <c r="G63" s="402"/>
      <c r="H63" s="402"/>
      <c r="I63" s="402"/>
      <c r="J63" s="402"/>
      <c r="K63" s="211"/>
    </row>
    <row r="64" spans="2:11" s="1" customFormat="1" ht="12.75" customHeight="1">
      <c r="B64" s="210"/>
      <c r="C64" s="215"/>
      <c r="D64" s="215"/>
      <c r="E64" s="218"/>
      <c r="F64" s="215"/>
      <c r="G64" s="215"/>
      <c r="H64" s="215"/>
      <c r="I64" s="215"/>
      <c r="J64" s="215"/>
      <c r="K64" s="211"/>
    </row>
    <row r="65" spans="2:11" s="1" customFormat="1" ht="15" customHeight="1">
      <c r="B65" s="210"/>
      <c r="C65" s="215"/>
      <c r="D65" s="402" t="s">
        <v>995</v>
      </c>
      <c r="E65" s="402"/>
      <c r="F65" s="402"/>
      <c r="G65" s="402"/>
      <c r="H65" s="402"/>
      <c r="I65" s="402"/>
      <c r="J65" s="402"/>
      <c r="K65" s="211"/>
    </row>
    <row r="66" spans="2:11" s="1" customFormat="1" ht="15" customHeight="1">
      <c r="B66" s="210"/>
      <c r="C66" s="215"/>
      <c r="D66" s="404" t="s">
        <v>996</v>
      </c>
      <c r="E66" s="404"/>
      <c r="F66" s="404"/>
      <c r="G66" s="404"/>
      <c r="H66" s="404"/>
      <c r="I66" s="404"/>
      <c r="J66" s="404"/>
      <c r="K66" s="211"/>
    </row>
    <row r="67" spans="2:11" s="1" customFormat="1" ht="15" customHeight="1">
      <c r="B67" s="210"/>
      <c r="C67" s="215"/>
      <c r="D67" s="402" t="s">
        <v>997</v>
      </c>
      <c r="E67" s="402"/>
      <c r="F67" s="402"/>
      <c r="G67" s="402"/>
      <c r="H67" s="402"/>
      <c r="I67" s="402"/>
      <c r="J67" s="402"/>
      <c r="K67" s="211"/>
    </row>
    <row r="68" spans="2:11" s="1" customFormat="1" ht="15" customHeight="1">
      <c r="B68" s="210"/>
      <c r="C68" s="215"/>
      <c r="D68" s="402" t="s">
        <v>998</v>
      </c>
      <c r="E68" s="402"/>
      <c r="F68" s="402"/>
      <c r="G68" s="402"/>
      <c r="H68" s="402"/>
      <c r="I68" s="402"/>
      <c r="J68" s="402"/>
      <c r="K68" s="211"/>
    </row>
    <row r="69" spans="2:11" s="1" customFormat="1" ht="15" customHeight="1">
      <c r="B69" s="210"/>
      <c r="C69" s="215"/>
      <c r="D69" s="402" t="s">
        <v>999</v>
      </c>
      <c r="E69" s="402"/>
      <c r="F69" s="402"/>
      <c r="G69" s="402"/>
      <c r="H69" s="402"/>
      <c r="I69" s="402"/>
      <c r="J69" s="402"/>
      <c r="K69" s="211"/>
    </row>
    <row r="70" spans="2:11" s="1" customFormat="1" ht="15" customHeight="1">
      <c r="B70" s="210"/>
      <c r="C70" s="215"/>
      <c r="D70" s="402" t="s">
        <v>1000</v>
      </c>
      <c r="E70" s="402"/>
      <c r="F70" s="402"/>
      <c r="G70" s="402"/>
      <c r="H70" s="402"/>
      <c r="I70" s="402"/>
      <c r="J70" s="402"/>
      <c r="K70" s="211"/>
    </row>
    <row r="71" spans="2:11" s="1" customFormat="1" ht="12.75" customHeight="1">
      <c r="B71" s="219"/>
      <c r="C71" s="220"/>
      <c r="D71" s="220"/>
      <c r="E71" s="220"/>
      <c r="F71" s="220"/>
      <c r="G71" s="220"/>
      <c r="H71" s="220"/>
      <c r="I71" s="220"/>
      <c r="J71" s="220"/>
      <c r="K71" s="221"/>
    </row>
    <row r="72" spans="2:11" s="1" customFormat="1" ht="18.75" customHeight="1">
      <c r="B72" s="222"/>
      <c r="C72" s="222"/>
      <c r="D72" s="222"/>
      <c r="E72" s="222"/>
      <c r="F72" s="222"/>
      <c r="G72" s="222"/>
      <c r="H72" s="222"/>
      <c r="I72" s="222"/>
      <c r="J72" s="222"/>
      <c r="K72" s="223"/>
    </row>
    <row r="73" spans="2:11" s="1" customFormat="1" ht="18.75" customHeight="1">
      <c r="B73" s="223"/>
      <c r="C73" s="223"/>
      <c r="D73" s="223"/>
      <c r="E73" s="223"/>
      <c r="F73" s="223"/>
      <c r="G73" s="223"/>
      <c r="H73" s="223"/>
      <c r="I73" s="223"/>
      <c r="J73" s="223"/>
      <c r="K73" s="223"/>
    </row>
    <row r="74" spans="2:11" s="1" customFormat="1" ht="7.5" customHeight="1">
      <c r="B74" s="224"/>
      <c r="C74" s="225"/>
      <c r="D74" s="225"/>
      <c r="E74" s="225"/>
      <c r="F74" s="225"/>
      <c r="G74" s="225"/>
      <c r="H74" s="225"/>
      <c r="I74" s="225"/>
      <c r="J74" s="225"/>
      <c r="K74" s="226"/>
    </row>
    <row r="75" spans="2:11" s="1" customFormat="1" ht="45" customHeight="1">
      <c r="B75" s="227"/>
      <c r="C75" s="397" t="s">
        <v>1001</v>
      </c>
      <c r="D75" s="397"/>
      <c r="E75" s="397"/>
      <c r="F75" s="397"/>
      <c r="G75" s="397"/>
      <c r="H75" s="397"/>
      <c r="I75" s="397"/>
      <c r="J75" s="397"/>
      <c r="K75" s="228"/>
    </row>
    <row r="76" spans="2:11" s="1" customFormat="1" ht="17.25" customHeight="1">
      <c r="B76" s="227"/>
      <c r="C76" s="229" t="s">
        <v>1002</v>
      </c>
      <c r="D76" s="229"/>
      <c r="E76" s="229"/>
      <c r="F76" s="229" t="s">
        <v>1003</v>
      </c>
      <c r="G76" s="230"/>
      <c r="H76" s="229" t="s">
        <v>51</v>
      </c>
      <c r="I76" s="229" t="s">
        <v>54</v>
      </c>
      <c r="J76" s="229" t="s">
        <v>1004</v>
      </c>
      <c r="K76" s="228"/>
    </row>
    <row r="77" spans="2:11" s="1" customFormat="1" ht="17.25" customHeight="1">
      <c r="B77" s="227"/>
      <c r="C77" s="231" t="s">
        <v>1005</v>
      </c>
      <c r="D77" s="231"/>
      <c r="E77" s="231"/>
      <c r="F77" s="232" t="s">
        <v>1006</v>
      </c>
      <c r="G77" s="233"/>
      <c r="H77" s="231"/>
      <c r="I77" s="231"/>
      <c r="J77" s="231" t="s">
        <v>1007</v>
      </c>
      <c r="K77" s="228"/>
    </row>
    <row r="78" spans="2:11" s="1" customFormat="1" ht="5.25" customHeight="1">
      <c r="B78" s="227"/>
      <c r="C78" s="234"/>
      <c r="D78" s="234"/>
      <c r="E78" s="234"/>
      <c r="F78" s="234"/>
      <c r="G78" s="235"/>
      <c r="H78" s="234"/>
      <c r="I78" s="234"/>
      <c r="J78" s="234"/>
      <c r="K78" s="228"/>
    </row>
    <row r="79" spans="2:11" s="1" customFormat="1" ht="15" customHeight="1">
      <c r="B79" s="227"/>
      <c r="C79" s="216" t="s">
        <v>50</v>
      </c>
      <c r="D79" s="236"/>
      <c r="E79" s="236"/>
      <c r="F79" s="237" t="s">
        <v>1008</v>
      </c>
      <c r="G79" s="238"/>
      <c r="H79" s="216" t="s">
        <v>1009</v>
      </c>
      <c r="I79" s="216" t="s">
        <v>1010</v>
      </c>
      <c r="J79" s="216">
        <v>20</v>
      </c>
      <c r="K79" s="228"/>
    </row>
    <row r="80" spans="2:11" s="1" customFormat="1" ht="15" customHeight="1">
      <c r="B80" s="227"/>
      <c r="C80" s="216" t="s">
        <v>1011</v>
      </c>
      <c r="D80" s="216"/>
      <c r="E80" s="216"/>
      <c r="F80" s="237" t="s">
        <v>1008</v>
      </c>
      <c r="G80" s="238"/>
      <c r="H80" s="216" t="s">
        <v>1012</v>
      </c>
      <c r="I80" s="216" t="s">
        <v>1010</v>
      </c>
      <c r="J80" s="216">
        <v>120</v>
      </c>
      <c r="K80" s="228"/>
    </row>
    <row r="81" spans="2:11" s="1" customFormat="1" ht="15" customHeight="1">
      <c r="B81" s="239"/>
      <c r="C81" s="216" t="s">
        <v>1013</v>
      </c>
      <c r="D81" s="216"/>
      <c r="E81" s="216"/>
      <c r="F81" s="237" t="s">
        <v>1014</v>
      </c>
      <c r="G81" s="238"/>
      <c r="H81" s="216" t="s">
        <v>1015</v>
      </c>
      <c r="I81" s="216" t="s">
        <v>1010</v>
      </c>
      <c r="J81" s="216">
        <v>50</v>
      </c>
      <c r="K81" s="228"/>
    </row>
    <row r="82" spans="2:11" s="1" customFormat="1" ht="15" customHeight="1">
      <c r="B82" s="239"/>
      <c r="C82" s="216" t="s">
        <v>1016</v>
      </c>
      <c r="D82" s="216"/>
      <c r="E82" s="216"/>
      <c r="F82" s="237" t="s">
        <v>1008</v>
      </c>
      <c r="G82" s="238"/>
      <c r="H82" s="216" t="s">
        <v>1017</v>
      </c>
      <c r="I82" s="216" t="s">
        <v>1018</v>
      </c>
      <c r="J82" s="216"/>
      <c r="K82" s="228"/>
    </row>
    <row r="83" spans="2:11" s="1" customFormat="1" ht="15" customHeight="1">
      <c r="B83" s="239"/>
      <c r="C83" s="240" t="s">
        <v>1019</v>
      </c>
      <c r="D83" s="240"/>
      <c r="E83" s="240"/>
      <c r="F83" s="241" t="s">
        <v>1014</v>
      </c>
      <c r="G83" s="240"/>
      <c r="H83" s="240" t="s">
        <v>1020</v>
      </c>
      <c r="I83" s="240" t="s">
        <v>1010</v>
      </c>
      <c r="J83" s="240">
        <v>15</v>
      </c>
      <c r="K83" s="228"/>
    </row>
    <row r="84" spans="2:11" s="1" customFormat="1" ht="15" customHeight="1">
      <c r="B84" s="239"/>
      <c r="C84" s="240" t="s">
        <v>1021</v>
      </c>
      <c r="D84" s="240"/>
      <c r="E84" s="240"/>
      <c r="F84" s="241" t="s">
        <v>1014</v>
      </c>
      <c r="G84" s="240"/>
      <c r="H84" s="240" t="s">
        <v>1022</v>
      </c>
      <c r="I84" s="240" t="s">
        <v>1010</v>
      </c>
      <c r="J84" s="240">
        <v>15</v>
      </c>
      <c r="K84" s="228"/>
    </row>
    <row r="85" spans="2:11" s="1" customFormat="1" ht="15" customHeight="1">
      <c r="B85" s="239"/>
      <c r="C85" s="240" t="s">
        <v>1023</v>
      </c>
      <c r="D85" s="240"/>
      <c r="E85" s="240"/>
      <c r="F85" s="241" t="s">
        <v>1014</v>
      </c>
      <c r="G85" s="240"/>
      <c r="H85" s="240" t="s">
        <v>1024</v>
      </c>
      <c r="I85" s="240" t="s">
        <v>1010</v>
      </c>
      <c r="J85" s="240">
        <v>20</v>
      </c>
      <c r="K85" s="228"/>
    </row>
    <row r="86" spans="2:11" s="1" customFormat="1" ht="15" customHeight="1">
      <c r="B86" s="239"/>
      <c r="C86" s="240" t="s">
        <v>1025</v>
      </c>
      <c r="D86" s="240"/>
      <c r="E86" s="240"/>
      <c r="F86" s="241" t="s">
        <v>1014</v>
      </c>
      <c r="G86" s="240"/>
      <c r="H86" s="240" t="s">
        <v>1026</v>
      </c>
      <c r="I86" s="240" t="s">
        <v>1010</v>
      </c>
      <c r="J86" s="240">
        <v>20</v>
      </c>
      <c r="K86" s="228"/>
    </row>
    <row r="87" spans="2:11" s="1" customFormat="1" ht="15" customHeight="1">
      <c r="B87" s="239"/>
      <c r="C87" s="216" t="s">
        <v>1027</v>
      </c>
      <c r="D87" s="216"/>
      <c r="E87" s="216"/>
      <c r="F87" s="237" t="s">
        <v>1014</v>
      </c>
      <c r="G87" s="238"/>
      <c r="H87" s="216" t="s">
        <v>1028</v>
      </c>
      <c r="I87" s="216" t="s">
        <v>1010</v>
      </c>
      <c r="J87" s="216">
        <v>50</v>
      </c>
      <c r="K87" s="228"/>
    </row>
    <row r="88" spans="2:11" s="1" customFormat="1" ht="15" customHeight="1">
      <c r="B88" s="239"/>
      <c r="C88" s="216" t="s">
        <v>1029</v>
      </c>
      <c r="D88" s="216"/>
      <c r="E88" s="216"/>
      <c r="F88" s="237" t="s">
        <v>1014</v>
      </c>
      <c r="G88" s="238"/>
      <c r="H88" s="216" t="s">
        <v>1030</v>
      </c>
      <c r="I88" s="216" t="s">
        <v>1010</v>
      </c>
      <c r="J88" s="216">
        <v>20</v>
      </c>
      <c r="K88" s="228"/>
    </row>
    <row r="89" spans="2:11" s="1" customFormat="1" ht="15" customHeight="1">
      <c r="B89" s="239"/>
      <c r="C89" s="216" t="s">
        <v>1031</v>
      </c>
      <c r="D89" s="216"/>
      <c r="E89" s="216"/>
      <c r="F89" s="237" t="s">
        <v>1014</v>
      </c>
      <c r="G89" s="238"/>
      <c r="H89" s="216" t="s">
        <v>1032</v>
      </c>
      <c r="I89" s="216" t="s">
        <v>1010</v>
      </c>
      <c r="J89" s="216">
        <v>20</v>
      </c>
      <c r="K89" s="228"/>
    </row>
    <row r="90" spans="2:11" s="1" customFormat="1" ht="15" customHeight="1">
      <c r="B90" s="239"/>
      <c r="C90" s="216" t="s">
        <v>1033</v>
      </c>
      <c r="D90" s="216"/>
      <c r="E90" s="216"/>
      <c r="F90" s="237" t="s">
        <v>1014</v>
      </c>
      <c r="G90" s="238"/>
      <c r="H90" s="216" t="s">
        <v>1034</v>
      </c>
      <c r="I90" s="216" t="s">
        <v>1010</v>
      </c>
      <c r="J90" s="216">
        <v>50</v>
      </c>
      <c r="K90" s="228"/>
    </row>
    <row r="91" spans="2:11" s="1" customFormat="1" ht="15" customHeight="1">
      <c r="B91" s="239"/>
      <c r="C91" s="216" t="s">
        <v>1035</v>
      </c>
      <c r="D91" s="216"/>
      <c r="E91" s="216"/>
      <c r="F91" s="237" t="s">
        <v>1014</v>
      </c>
      <c r="G91" s="238"/>
      <c r="H91" s="216" t="s">
        <v>1035</v>
      </c>
      <c r="I91" s="216" t="s">
        <v>1010</v>
      </c>
      <c r="J91" s="216">
        <v>50</v>
      </c>
      <c r="K91" s="228"/>
    </row>
    <row r="92" spans="2:11" s="1" customFormat="1" ht="15" customHeight="1">
      <c r="B92" s="239"/>
      <c r="C92" s="216" t="s">
        <v>1036</v>
      </c>
      <c r="D92" s="216"/>
      <c r="E92" s="216"/>
      <c r="F92" s="237" t="s">
        <v>1014</v>
      </c>
      <c r="G92" s="238"/>
      <c r="H92" s="216" t="s">
        <v>1037</v>
      </c>
      <c r="I92" s="216" t="s">
        <v>1010</v>
      </c>
      <c r="J92" s="216">
        <v>255</v>
      </c>
      <c r="K92" s="228"/>
    </row>
    <row r="93" spans="2:11" s="1" customFormat="1" ht="15" customHeight="1">
      <c r="B93" s="239"/>
      <c r="C93" s="216" t="s">
        <v>1038</v>
      </c>
      <c r="D93" s="216"/>
      <c r="E93" s="216"/>
      <c r="F93" s="237" t="s">
        <v>1008</v>
      </c>
      <c r="G93" s="238"/>
      <c r="H93" s="216" t="s">
        <v>1039</v>
      </c>
      <c r="I93" s="216" t="s">
        <v>1040</v>
      </c>
      <c r="J93" s="216"/>
      <c r="K93" s="228"/>
    </row>
    <row r="94" spans="2:11" s="1" customFormat="1" ht="15" customHeight="1">
      <c r="B94" s="239"/>
      <c r="C94" s="216" t="s">
        <v>1041</v>
      </c>
      <c r="D94" s="216"/>
      <c r="E94" s="216"/>
      <c r="F94" s="237" t="s">
        <v>1008</v>
      </c>
      <c r="G94" s="238"/>
      <c r="H94" s="216" t="s">
        <v>1042</v>
      </c>
      <c r="I94" s="216" t="s">
        <v>1043</v>
      </c>
      <c r="J94" s="216"/>
      <c r="K94" s="228"/>
    </row>
    <row r="95" spans="2:11" s="1" customFormat="1" ht="15" customHeight="1">
      <c r="B95" s="239"/>
      <c r="C95" s="216" t="s">
        <v>1044</v>
      </c>
      <c r="D95" s="216"/>
      <c r="E95" s="216"/>
      <c r="F95" s="237" t="s">
        <v>1008</v>
      </c>
      <c r="G95" s="238"/>
      <c r="H95" s="216" t="s">
        <v>1044</v>
      </c>
      <c r="I95" s="216" t="s">
        <v>1043</v>
      </c>
      <c r="J95" s="216"/>
      <c r="K95" s="228"/>
    </row>
    <row r="96" spans="2:11" s="1" customFormat="1" ht="15" customHeight="1">
      <c r="B96" s="239"/>
      <c r="C96" s="216" t="s">
        <v>35</v>
      </c>
      <c r="D96" s="216"/>
      <c r="E96" s="216"/>
      <c r="F96" s="237" t="s">
        <v>1008</v>
      </c>
      <c r="G96" s="238"/>
      <c r="H96" s="216" t="s">
        <v>1045</v>
      </c>
      <c r="I96" s="216" t="s">
        <v>1043</v>
      </c>
      <c r="J96" s="216"/>
      <c r="K96" s="228"/>
    </row>
    <row r="97" spans="2:11" s="1" customFormat="1" ht="15" customHeight="1">
      <c r="B97" s="239"/>
      <c r="C97" s="216" t="s">
        <v>45</v>
      </c>
      <c r="D97" s="216"/>
      <c r="E97" s="216"/>
      <c r="F97" s="237" t="s">
        <v>1008</v>
      </c>
      <c r="G97" s="238"/>
      <c r="H97" s="216" t="s">
        <v>1046</v>
      </c>
      <c r="I97" s="216" t="s">
        <v>1043</v>
      </c>
      <c r="J97" s="216"/>
      <c r="K97" s="228"/>
    </row>
    <row r="98" spans="2:11" s="1" customFormat="1" ht="15" customHeight="1">
      <c r="B98" s="242"/>
      <c r="C98" s="243"/>
      <c r="D98" s="243"/>
      <c r="E98" s="243"/>
      <c r="F98" s="243"/>
      <c r="G98" s="243"/>
      <c r="H98" s="243"/>
      <c r="I98" s="243"/>
      <c r="J98" s="243"/>
      <c r="K98" s="244"/>
    </row>
    <row r="99" spans="2:11" s="1" customFormat="1" ht="18.75" customHeight="1">
      <c r="B99" s="245"/>
      <c r="C99" s="246"/>
      <c r="D99" s="246"/>
      <c r="E99" s="246"/>
      <c r="F99" s="246"/>
      <c r="G99" s="246"/>
      <c r="H99" s="246"/>
      <c r="I99" s="246"/>
      <c r="J99" s="246"/>
      <c r="K99" s="245"/>
    </row>
    <row r="100" spans="2:11" s="1" customFormat="1" ht="18.75" customHeight="1">
      <c r="B100" s="223"/>
      <c r="C100" s="223"/>
      <c r="D100" s="223"/>
      <c r="E100" s="223"/>
      <c r="F100" s="223"/>
      <c r="G100" s="223"/>
      <c r="H100" s="223"/>
      <c r="I100" s="223"/>
      <c r="J100" s="223"/>
      <c r="K100" s="223"/>
    </row>
    <row r="101" spans="2:11" s="1" customFormat="1" ht="7.5" customHeight="1">
      <c r="B101" s="224"/>
      <c r="C101" s="225"/>
      <c r="D101" s="225"/>
      <c r="E101" s="225"/>
      <c r="F101" s="225"/>
      <c r="G101" s="225"/>
      <c r="H101" s="225"/>
      <c r="I101" s="225"/>
      <c r="J101" s="225"/>
      <c r="K101" s="226"/>
    </row>
    <row r="102" spans="2:11" s="1" customFormat="1" ht="45" customHeight="1">
      <c r="B102" s="227"/>
      <c r="C102" s="397" t="s">
        <v>1047</v>
      </c>
      <c r="D102" s="397"/>
      <c r="E102" s="397"/>
      <c r="F102" s="397"/>
      <c r="G102" s="397"/>
      <c r="H102" s="397"/>
      <c r="I102" s="397"/>
      <c r="J102" s="397"/>
      <c r="K102" s="228"/>
    </row>
    <row r="103" spans="2:11" s="1" customFormat="1" ht="17.25" customHeight="1">
      <c r="B103" s="227"/>
      <c r="C103" s="229" t="s">
        <v>1002</v>
      </c>
      <c r="D103" s="229"/>
      <c r="E103" s="229"/>
      <c r="F103" s="229" t="s">
        <v>1003</v>
      </c>
      <c r="G103" s="230"/>
      <c r="H103" s="229" t="s">
        <v>51</v>
      </c>
      <c r="I103" s="229" t="s">
        <v>54</v>
      </c>
      <c r="J103" s="229" t="s">
        <v>1004</v>
      </c>
      <c r="K103" s="228"/>
    </row>
    <row r="104" spans="2:11" s="1" customFormat="1" ht="17.25" customHeight="1">
      <c r="B104" s="227"/>
      <c r="C104" s="231" t="s">
        <v>1005</v>
      </c>
      <c r="D104" s="231"/>
      <c r="E104" s="231"/>
      <c r="F104" s="232" t="s">
        <v>1006</v>
      </c>
      <c r="G104" s="233"/>
      <c r="H104" s="231"/>
      <c r="I104" s="231"/>
      <c r="J104" s="231" t="s">
        <v>1007</v>
      </c>
      <c r="K104" s="228"/>
    </row>
    <row r="105" spans="2:11" s="1" customFormat="1" ht="5.25" customHeight="1">
      <c r="B105" s="227"/>
      <c r="C105" s="229"/>
      <c r="D105" s="229"/>
      <c r="E105" s="229"/>
      <c r="F105" s="229"/>
      <c r="G105" s="247"/>
      <c r="H105" s="229"/>
      <c r="I105" s="229"/>
      <c r="J105" s="229"/>
      <c r="K105" s="228"/>
    </row>
    <row r="106" spans="2:11" s="1" customFormat="1" ht="15" customHeight="1">
      <c r="B106" s="227"/>
      <c r="C106" s="216" t="s">
        <v>50</v>
      </c>
      <c r="D106" s="236"/>
      <c r="E106" s="236"/>
      <c r="F106" s="237" t="s">
        <v>1008</v>
      </c>
      <c r="G106" s="216"/>
      <c r="H106" s="216" t="s">
        <v>1048</v>
      </c>
      <c r="I106" s="216" t="s">
        <v>1010</v>
      </c>
      <c r="J106" s="216">
        <v>20</v>
      </c>
      <c r="K106" s="228"/>
    </row>
    <row r="107" spans="2:11" s="1" customFormat="1" ht="15" customHeight="1">
      <c r="B107" s="227"/>
      <c r="C107" s="216" t="s">
        <v>1011</v>
      </c>
      <c r="D107" s="216"/>
      <c r="E107" s="216"/>
      <c r="F107" s="237" t="s">
        <v>1008</v>
      </c>
      <c r="G107" s="216"/>
      <c r="H107" s="216" t="s">
        <v>1048</v>
      </c>
      <c r="I107" s="216" t="s">
        <v>1010</v>
      </c>
      <c r="J107" s="216">
        <v>120</v>
      </c>
      <c r="K107" s="228"/>
    </row>
    <row r="108" spans="2:11" s="1" customFormat="1" ht="15" customHeight="1">
      <c r="B108" s="239"/>
      <c r="C108" s="216" t="s">
        <v>1013</v>
      </c>
      <c r="D108" s="216"/>
      <c r="E108" s="216"/>
      <c r="F108" s="237" t="s">
        <v>1014</v>
      </c>
      <c r="G108" s="216"/>
      <c r="H108" s="216" t="s">
        <v>1048</v>
      </c>
      <c r="I108" s="216" t="s">
        <v>1010</v>
      </c>
      <c r="J108" s="216">
        <v>50</v>
      </c>
      <c r="K108" s="228"/>
    </row>
    <row r="109" spans="2:11" s="1" customFormat="1" ht="15" customHeight="1">
      <c r="B109" s="239"/>
      <c r="C109" s="216" t="s">
        <v>1016</v>
      </c>
      <c r="D109" s="216"/>
      <c r="E109" s="216"/>
      <c r="F109" s="237" t="s">
        <v>1008</v>
      </c>
      <c r="G109" s="216"/>
      <c r="H109" s="216" t="s">
        <v>1048</v>
      </c>
      <c r="I109" s="216" t="s">
        <v>1018</v>
      </c>
      <c r="J109" s="216"/>
      <c r="K109" s="228"/>
    </row>
    <row r="110" spans="2:11" s="1" customFormat="1" ht="15" customHeight="1">
      <c r="B110" s="239"/>
      <c r="C110" s="216" t="s">
        <v>1027</v>
      </c>
      <c r="D110" s="216"/>
      <c r="E110" s="216"/>
      <c r="F110" s="237" t="s">
        <v>1014</v>
      </c>
      <c r="G110" s="216"/>
      <c r="H110" s="216" t="s">
        <v>1048</v>
      </c>
      <c r="I110" s="216" t="s">
        <v>1010</v>
      </c>
      <c r="J110" s="216">
        <v>50</v>
      </c>
      <c r="K110" s="228"/>
    </row>
    <row r="111" spans="2:11" s="1" customFormat="1" ht="15" customHeight="1">
      <c r="B111" s="239"/>
      <c r="C111" s="216" t="s">
        <v>1035</v>
      </c>
      <c r="D111" s="216"/>
      <c r="E111" s="216"/>
      <c r="F111" s="237" t="s">
        <v>1014</v>
      </c>
      <c r="G111" s="216"/>
      <c r="H111" s="216" t="s">
        <v>1048</v>
      </c>
      <c r="I111" s="216" t="s">
        <v>1010</v>
      </c>
      <c r="J111" s="216">
        <v>50</v>
      </c>
      <c r="K111" s="228"/>
    </row>
    <row r="112" spans="2:11" s="1" customFormat="1" ht="15" customHeight="1">
      <c r="B112" s="239"/>
      <c r="C112" s="216" t="s">
        <v>1033</v>
      </c>
      <c r="D112" s="216"/>
      <c r="E112" s="216"/>
      <c r="F112" s="237" t="s">
        <v>1014</v>
      </c>
      <c r="G112" s="216"/>
      <c r="H112" s="216" t="s">
        <v>1048</v>
      </c>
      <c r="I112" s="216" t="s">
        <v>1010</v>
      </c>
      <c r="J112" s="216">
        <v>50</v>
      </c>
      <c r="K112" s="228"/>
    </row>
    <row r="113" spans="2:11" s="1" customFormat="1" ht="15" customHeight="1">
      <c r="B113" s="239"/>
      <c r="C113" s="216" t="s">
        <v>50</v>
      </c>
      <c r="D113" s="216"/>
      <c r="E113" s="216"/>
      <c r="F113" s="237" t="s">
        <v>1008</v>
      </c>
      <c r="G113" s="216"/>
      <c r="H113" s="216" t="s">
        <v>1049</v>
      </c>
      <c r="I113" s="216" t="s">
        <v>1010</v>
      </c>
      <c r="J113" s="216">
        <v>20</v>
      </c>
      <c r="K113" s="228"/>
    </row>
    <row r="114" spans="2:11" s="1" customFormat="1" ht="15" customHeight="1">
      <c r="B114" s="239"/>
      <c r="C114" s="216" t="s">
        <v>1050</v>
      </c>
      <c r="D114" s="216"/>
      <c r="E114" s="216"/>
      <c r="F114" s="237" t="s">
        <v>1008</v>
      </c>
      <c r="G114" s="216"/>
      <c r="H114" s="216" t="s">
        <v>1051</v>
      </c>
      <c r="I114" s="216" t="s">
        <v>1010</v>
      </c>
      <c r="J114" s="216">
        <v>120</v>
      </c>
      <c r="K114" s="228"/>
    </row>
    <row r="115" spans="2:11" s="1" customFormat="1" ht="15" customHeight="1">
      <c r="B115" s="239"/>
      <c r="C115" s="216" t="s">
        <v>35</v>
      </c>
      <c r="D115" s="216"/>
      <c r="E115" s="216"/>
      <c r="F115" s="237" t="s">
        <v>1008</v>
      </c>
      <c r="G115" s="216"/>
      <c r="H115" s="216" t="s">
        <v>1052</v>
      </c>
      <c r="I115" s="216" t="s">
        <v>1043</v>
      </c>
      <c r="J115" s="216"/>
      <c r="K115" s="228"/>
    </row>
    <row r="116" spans="2:11" s="1" customFormat="1" ht="15" customHeight="1">
      <c r="B116" s="239"/>
      <c r="C116" s="216" t="s">
        <v>45</v>
      </c>
      <c r="D116" s="216"/>
      <c r="E116" s="216"/>
      <c r="F116" s="237" t="s">
        <v>1008</v>
      </c>
      <c r="G116" s="216"/>
      <c r="H116" s="216" t="s">
        <v>1053</v>
      </c>
      <c r="I116" s="216" t="s">
        <v>1043</v>
      </c>
      <c r="J116" s="216"/>
      <c r="K116" s="228"/>
    </row>
    <row r="117" spans="2:11" s="1" customFormat="1" ht="15" customHeight="1">
      <c r="B117" s="239"/>
      <c r="C117" s="216" t="s">
        <v>54</v>
      </c>
      <c r="D117" s="216"/>
      <c r="E117" s="216"/>
      <c r="F117" s="237" t="s">
        <v>1008</v>
      </c>
      <c r="G117" s="216"/>
      <c r="H117" s="216" t="s">
        <v>1054</v>
      </c>
      <c r="I117" s="216" t="s">
        <v>1055</v>
      </c>
      <c r="J117" s="216"/>
      <c r="K117" s="228"/>
    </row>
    <row r="118" spans="2:11" s="1" customFormat="1" ht="15" customHeight="1">
      <c r="B118" s="242"/>
      <c r="C118" s="248"/>
      <c r="D118" s="248"/>
      <c r="E118" s="248"/>
      <c r="F118" s="248"/>
      <c r="G118" s="248"/>
      <c r="H118" s="248"/>
      <c r="I118" s="248"/>
      <c r="J118" s="248"/>
      <c r="K118" s="244"/>
    </row>
    <row r="119" spans="2:11" s="1" customFormat="1" ht="18.75" customHeight="1">
      <c r="B119" s="249"/>
      <c r="C119" s="250"/>
      <c r="D119" s="250"/>
      <c r="E119" s="250"/>
      <c r="F119" s="251"/>
      <c r="G119" s="250"/>
      <c r="H119" s="250"/>
      <c r="I119" s="250"/>
      <c r="J119" s="250"/>
      <c r="K119" s="249"/>
    </row>
    <row r="120" spans="2:11" s="1" customFormat="1" ht="18.75" customHeight="1">
      <c r="B120" s="223"/>
      <c r="C120" s="223"/>
      <c r="D120" s="223"/>
      <c r="E120" s="223"/>
      <c r="F120" s="223"/>
      <c r="G120" s="223"/>
      <c r="H120" s="223"/>
      <c r="I120" s="223"/>
      <c r="J120" s="223"/>
      <c r="K120" s="223"/>
    </row>
    <row r="121" spans="2:11" s="1" customFormat="1" ht="7.5" customHeight="1">
      <c r="B121" s="252"/>
      <c r="C121" s="253"/>
      <c r="D121" s="253"/>
      <c r="E121" s="253"/>
      <c r="F121" s="253"/>
      <c r="G121" s="253"/>
      <c r="H121" s="253"/>
      <c r="I121" s="253"/>
      <c r="J121" s="253"/>
      <c r="K121" s="254"/>
    </row>
    <row r="122" spans="2:11" s="1" customFormat="1" ht="45" customHeight="1">
      <c r="B122" s="255"/>
      <c r="C122" s="398" t="s">
        <v>1056</v>
      </c>
      <c r="D122" s="398"/>
      <c r="E122" s="398"/>
      <c r="F122" s="398"/>
      <c r="G122" s="398"/>
      <c r="H122" s="398"/>
      <c r="I122" s="398"/>
      <c r="J122" s="398"/>
      <c r="K122" s="256"/>
    </row>
    <row r="123" spans="2:11" s="1" customFormat="1" ht="17.25" customHeight="1">
      <c r="B123" s="257"/>
      <c r="C123" s="229" t="s">
        <v>1002</v>
      </c>
      <c r="D123" s="229"/>
      <c r="E123" s="229"/>
      <c r="F123" s="229" t="s">
        <v>1003</v>
      </c>
      <c r="G123" s="230"/>
      <c r="H123" s="229" t="s">
        <v>51</v>
      </c>
      <c r="I123" s="229" t="s">
        <v>54</v>
      </c>
      <c r="J123" s="229" t="s">
        <v>1004</v>
      </c>
      <c r="K123" s="258"/>
    </row>
    <row r="124" spans="2:11" s="1" customFormat="1" ht="17.25" customHeight="1">
      <c r="B124" s="257"/>
      <c r="C124" s="231" t="s">
        <v>1005</v>
      </c>
      <c r="D124" s="231"/>
      <c r="E124" s="231"/>
      <c r="F124" s="232" t="s">
        <v>1006</v>
      </c>
      <c r="G124" s="233"/>
      <c r="H124" s="231"/>
      <c r="I124" s="231"/>
      <c r="J124" s="231" t="s">
        <v>1007</v>
      </c>
      <c r="K124" s="258"/>
    </row>
    <row r="125" spans="2:11" s="1" customFormat="1" ht="5.25" customHeight="1">
      <c r="B125" s="259"/>
      <c r="C125" s="234"/>
      <c r="D125" s="234"/>
      <c r="E125" s="234"/>
      <c r="F125" s="234"/>
      <c r="G125" s="260"/>
      <c r="H125" s="234"/>
      <c r="I125" s="234"/>
      <c r="J125" s="234"/>
      <c r="K125" s="261"/>
    </row>
    <row r="126" spans="2:11" s="1" customFormat="1" ht="15" customHeight="1">
      <c r="B126" s="259"/>
      <c r="C126" s="216" t="s">
        <v>1011</v>
      </c>
      <c r="D126" s="236"/>
      <c r="E126" s="236"/>
      <c r="F126" s="237" t="s">
        <v>1008</v>
      </c>
      <c r="G126" s="216"/>
      <c r="H126" s="216" t="s">
        <v>1048</v>
      </c>
      <c r="I126" s="216" t="s">
        <v>1010</v>
      </c>
      <c r="J126" s="216">
        <v>120</v>
      </c>
      <c r="K126" s="262"/>
    </row>
    <row r="127" spans="2:11" s="1" customFormat="1" ht="15" customHeight="1">
      <c r="B127" s="259"/>
      <c r="C127" s="216" t="s">
        <v>1057</v>
      </c>
      <c r="D127" s="216"/>
      <c r="E127" s="216"/>
      <c r="F127" s="237" t="s">
        <v>1008</v>
      </c>
      <c r="G127" s="216"/>
      <c r="H127" s="216" t="s">
        <v>1058</v>
      </c>
      <c r="I127" s="216" t="s">
        <v>1010</v>
      </c>
      <c r="J127" s="216" t="s">
        <v>1059</v>
      </c>
      <c r="K127" s="262"/>
    </row>
    <row r="128" spans="2:11" s="1" customFormat="1" ht="15" customHeight="1">
      <c r="B128" s="259"/>
      <c r="C128" s="216" t="s">
        <v>956</v>
      </c>
      <c r="D128" s="216"/>
      <c r="E128" s="216"/>
      <c r="F128" s="237" t="s">
        <v>1008</v>
      </c>
      <c r="G128" s="216"/>
      <c r="H128" s="216" t="s">
        <v>1060</v>
      </c>
      <c r="I128" s="216" t="s">
        <v>1010</v>
      </c>
      <c r="J128" s="216" t="s">
        <v>1059</v>
      </c>
      <c r="K128" s="262"/>
    </row>
    <row r="129" spans="2:11" s="1" customFormat="1" ht="15" customHeight="1">
      <c r="B129" s="259"/>
      <c r="C129" s="216" t="s">
        <v>1019</v>
      </c>
      <c r="D129" s="216"/>
      <c r="E129" s="216"/>
      <c r="F129" s="237" t="s">
        <v>1014</v>
      </c>
      <c r="G129" s="216"/>
      <c r="H129" s="216" t="s">
        <v>1020</v>
      </c>
      <c r="I129" s="216" t="s">
        <v>1010</v>
      </c>
      <c r="J129" s="216">
        <v>15</v>
      </c>
      <c r="K129" s="262"/>
    </row>
    <row r="130" spans="2:11" s="1" customFormat="1" ht="15" customHeight="1">
      <c r="B130" s="259"/>
      <c r="C130" s="240" t="s">
        <v>1021</v>
      </c>
      <c r="D130" s="240"/>
      <c r="E130" s="240"/>
      <c r="F130" s="241" t="s">
        <v>1014</v>
      </c>
      <c r="G130" s="240"/>
      <c r="H130" s="240" t="s">
        <v>1022</v>
      </c>
      <c r="I130" s="240" t="s">
        <v>1010</v>
      </c>
      <c r="J130" s="240">
        <v>15</v>
      </c>
      <c r="K130" s="262"/>
    </row>
    <row r="131" spans="2:11" s="1" customFormat="1" ht="15" customHeight="1">
      <c r="B131" s="259"/>
      <c r="C131" s="240" t="s">
        <v>1023</v>
      </c>
      <c r="D131" s="240"/>
      <c r="E131" s="240"/>
      <c r="F131" s="241" t="s">
        <v>1014</v>
      </c>
      <c r="G131" s="240"/>
      <c r="H131" s="240" t="s">
        <v>1024</v>
      </c>
      <c r="I131" s="240" t="s">
        <v>1010</v>
      </c>
      <c r="J131" s="240">
        <v>20</v>
      </c>
      <c r="K131" s="262"/>
    </row>
    <row r="132" spans="2:11" s="1" customFormat="1" ht="15" customHeight="1">
      <c r="B132" s="259"/>
      <c r="C132" s="240" t="s">
        <v>1025</v>
      </c>
      <c r="D132" s="240"/>
      <c r="E132" s="240"/>
      <c r="F132" s="241" t="s">
        <v>1014</v>
      </c>
      <c r="G132" s="240"/>
      <c r="H132" s="240" t="s">
        <v>1026</v>
      </c>
      <c r="I132" s="240" t="s">
        <v>1010</v>
      </c>
      <c r="J132" s="240">
        <v>20</v>
      </c>
      <c r="K132" s="262"/>
    </row>
    <row r="133" spans="2:11" s="1" customFormat="1" ht="15" customHeight="1">
      <c r="B133" s="259"/>
      <c r="C133" s="216" t="s">
        <v>1013</v>
      </c>
      <c r="D133" s="216"/>
      <c r="E133" s="216"/>
      <c r="F133" s="237" t="s">
        <v>1014</v>
      </c>
      <c r="G133" s="216"/>
      <c r="H133" s="216" t="s">
        <v>1048</v>
      </c>
      <c r="I133" s="216" t="s">
        <v>1010</v>
      </c>
      <c r="J133" s="216">
        <v>50</v>
      </c>
      <c r="K133" s="262"/>
    </row>
    <row r="134" spans="2:11" s="1" customFormat="1" ht="15" customHeight="1">
      <c r="B134" s="259"/>
      <c r="C134" s="216" t="s">
        <v>1027</v>
      </c>
      <c r="D134" s="216"/>
      <c r="E134" s="216"/>
      <c r="F134" s="237" t="s">
        <v>1014</v>
      </c>
      <c r="G134" s="216"/>
      <c r="H134" s="216" t="s">
        <v>1048</v>
      </c>
      <c r="I134" s="216" t="s">
        <v>1010</v>
      </c>
      <c r="J134" s="216">
        <v>50</v>
      </c>
      <c r="K134" s="262"/>
    </row>
    <row r="135" spans="2:11" s="1" customFormat="1" ht="15" customHeight="1">
      <c r="B135" s="259"/>
      <c r="C135" s="216" t="s">
        <v>1033</v>
      </c>
      <c r="D135" s="216"/>
      <c r="E135" s="216"/>
      <c r="F135" s="237" t="s">
        <v>1014</v>
      </c>
      <c r="G135" s="216"/>
      <c r="H135" s="216" t="s">
        <v>1048</v>
      </c>
      <c r="I135" s="216" t="s">
        <v>1010</v>
      </c>
      <c r="J135" s="216">
        <v>50</v>
      </c>
      <c r="K135" s="262"/>
    </row>
    <row r="136" spans="2:11" s="1" customFormat="1" ht="15" customHeight="1">
      <c r="B136" s="259"/>
      <c r="C136" s="216" t="s">
        <v>1035</v>
      </c>
      <c r="D136" s="216"/>
      <c r="E136" s="216"/>
      <c r="F136" s="237" t="s">
        <v>1014</v>
      </c>
      <c r="G136" s="216"/>
      <c r="H136" s="216" t="s">
        <v>1048</v>
      </c>
      <c r="I136" s="216" t="s">
        <v>1010</v>
      </c>
      <c r="J136" s="216">
        <v>50</v>
      </c>
      <c r="K136" s="262"/>
    </row>
    <row r="137" spans="2:11" s="1" customFormat="1" ht="15" customHeight="1">
      <c r="B137" s="259"/>
      <c r="C137" s="216" t="s">
        <v>1036</v>
      </c>
      <c r="D137" s="216"/>
      <c r="E137" s="216"/>
      <c r="F137" s="237" t="s">
        <v>1014</v>
      </c>
      <c r="G137" s="216"/>
      <c r="H137" s="216" t="s">
        <v>1061</v>
      </c>
      <c r="I137" s="216" t="s">
        <v>1010</v>
      </c>
      <c r="J137" s="216">
        <v>255</v>
      </c>
      <c r="K137" s="262"/>
    </row>
    <row r="138" spans="2:11" s="1" customFormat="1" ht="15" customHeight="1">
      <c r="B138" s="259"/>
      <c r="C138" s="216" t="s">
        <v>1038</v>
      </c>
      <c r="D138" s="216"/>
      <c r="E138" s="216"/>
      <c r="F138" s="237" t="s">
        <v>1008</v>
      </c>
      <c r="G138" s="216"/>
      <c r="H138" s="216" t="s">
        <v>1062</v>
      </c>
      <c r="I138" s="216" t="s">
        <v>1040</v>
      </c>
      <c r="J138" s="216"/>
      <c r="K138" s="262"/>
    </row>
    <row r="139" spans="2:11" s="1" customFormat="1" ht="15" customHeight="1">
      <c r="B139" s="259"/>
      <c r="C139" s="216" t="s">
        <v>1041</v>
      </c>
      <c r="D139" s="216"/>
      <c r="E139" s="216"/>
      <c r="F139" s="237" t="s">
        <v>1008</v>
      </c>
      <c r="G139" s="216"/>
      <c r="H139" s="216" t="s">
        <v>1063</v>
      </c>
      <c r="I139" s="216" t="s">
        <v>1043</v>
      </c>
      <c r="J139" s="216"/>
      <c r="K139" s="262"/>
    </row>
    <row r="140" spans="2:11" s="1" customFormat="1" ht="15" customHeight="1">
      <c r="B140" s="259"/>
      <c r="C140" s="216" t="s">
        <v>1044</v>
      </c>
      <c r="D140" s="216"/>
      <c r="E140" s="216"/>
      <c r="F140" s="237" t="s">
        <v>1008</v>
      </c>
      <c r="G140" s="216"/>
      <c r="H140" s="216" t="s">
        <v>1044</v>
      </c>
      <c r="I140" s="216" t="s">
        <v>1043</v>
      </c>
      <c r="J140" s="216"/>
      <c r="K140" s="262"/>
    </row>
    <row r="141" spans="2:11" s="1" customFormat="1" ht="15" customHeight="1">
      <c r="B141" s="259"/>
      <c r="C141" s="216" t="s">
        <v>35</v>
      </c>
      <c r="D141" s="216"/>
      <c r="E141" s="216"/>
      <c r="F141" s="237" t="s">
        <v>1008</v>
      </c>
      <c r="G141" s="216"/>
      <c r="H141" s="216" t="s">
        <v>1064</v>
      </c>
      <c r="I141" s="216" t="s">
        <v>1043</v>
      </c>
      <c r="J141" s="216"/>
      <c r="K141" s="262"/>
    </row>
    <row r="142" spans="2:11" s="1" customFormat="1" ht="15" customHeight="1">
      <c r="B142" s="259"/>
      <c r="C142" s="216" t="s">
        <v>1065</v>
      </c>
      <c r="D142" s="216"/>
      <c r="E142" s="216"/>
      <c r="F142" s="237" t="s">
        <v>1008</v>
      </c>
      <c r="G142" s="216"/>
      <c r="H142" s="216" t="s">
        <v>1066</v>
      </c>
      <c r="I142" s="216" t="s">
        <v>1043</v>
      </c>
      <c r="J142" s="216"/>
      <c r="K142" s="262"/>
    </row>
    <row r="143" spans="2:11" s="1" customFormat="1" ht="15" customHeight="1">
      <c r="B143" s="263"/>
      <c r="C143" s="264"/>
      <c r="D143" s="264"/>
      <c r="E143" s="264"/>
      <c r="F143" s="264"/>
      <c r="G143" s="264"/>
      <c r="H143" s="264"/>
      <c r="I143" s="264"/>
      <c r="J143" s="264"/>
      <c r="K143" s="265"/>
    </row>
    <row r="144" spans="2:11" s="1" customFormat="1" ht="18.75" customHeight="1">
      <c r="B144" s="250"/>
      <c r="C144" s="250"/>
      <c r="D144" s="250"/>
      <c r="E144" s="250"/>
      <c r="F144" s="251"/>
      <c r="G144" s="250"/>
      <c r="H144" s="250"/>
      <c r="I144" s="250"/>
      <c r="J144" s="250"/>
      <c r="K144" s="250"/>
    </row>
    <row r="145" spans="2:11" s="1" customFormat="1" ht="18.75" customHeight="1">
      <c r="B145" s="223"/>
      <c r="C145" s="223"/>
      <c r="D145" s="223"/>
      <c r="E145" s="223"/>
      <c r="F145" s="223"/>
      <c r="G145" s="223"/>
      <c r="H145" s="223"/>
      <c r="I145" s="223"/>
      <c r="J145" s="223"/>
      <c r="K145" s="223"/>
    </row>
    <row r="146" spans="2:11" s="1" customFormat="1" ht="7.5" customHeight="1">
      <c r="B146" s="224"/>
      <c r="C146" s="225"/>
      <c r="D146" s="225"/>
      <c r="E146" s="225"/>
      <c r="F146" s="225"/>
      <c r="G146" s="225"/>
      <c r="H146" s="225"/>
      <c r="I146" s="225"/>
      <c r="J146" s="225"/>
      <c r="K146" s="226"/>
    </row>
    <row r="147" spans="2:11" s="1" customFormat="1" ht="45" customHeight="1">
      <c r="B147" s="227"/>
      <c r="C147" s="397" t="s">
        <v>1067</v>
      </c>
      <c r="D147" s="397"/>
      <c r="E147" s="397"/>
      <c r="F147" s="397"/>
      <c r="G147" s="397"/>
      <c r="H147" s="397"/>
      <c r="I147" s="397"/>
      <c r="J147" s="397"/>
      <c r="K147" s="228"/>
    </row>
    <row r="148" spans="2:11" s="1" customFormat="1" ht="17.25" customHeight="1">
      <c r="B148" s="227"/>
      <c r="C148" s="229" t="s">
        <v>1002</v>
      </c>
      <c r="D148" s="229"/>
      <c r="E148" s="229"/>
      <c r="F148" s="229" t="s">
        <v>1003</v>
      </c>
      <c r="G148" s="230"/>
      <c r="H148" s="229" t="s">
        <v>51</v>
      </c>
      <c r="I148" s="229" t="s">
        <v>54</v>
      </c>
      <c r="J148" s="229" t="s">
        <v>1004</v>
      </c>
      <c r="K148" s="228"/>
    </row>
    <row r="149" spans="2:11" s="1" customFormat="1" ht="17.25" customHeight="1">
      <c r="B149" s="227"/>
      <c r="C149" s="231" t="s">
        <v>1005</v>
      </c>
      <c r="D149" s="231"/>
      <c r="E149" s="231"/>
      <c r="F149" s="232" t="s">
        <v>1006</v>
      </c>
      <c r="G149" s="233"/>
      <c r="H149" s="231"/>
      <c r="I149" s="231"/>
      <c r="J149" s="231" t="s">
        <v>1007</v>
      </c>
      <c r="K149" s="228"/>
    </row>
    <row r="150" spans="2:11" s="1" customFormat="1" ht="5.25" customHeight="1">
      <c r="B150" s="239"/>
      <c r="C150" s="234"/>
      <c r="D150" s="234"/>
      <c r="E150" s="234"/>
      <c r="F150" s="234"/>
      <c r="G150" s="235"/>
      <c r="H150" s="234"/>
      <c r="I150" s="234"/>
      <c r="J150" s="234"/>
      <c r="K150" s="262"/>
    </row>
    <row r="151" spans="2:11" s="1" customFormat="1" ht="15" customHeight="1">
      <c r="B151" s="239"/>
      <c r="C151" s="266" t="s">
        <v>1011</v>
      </c>
      <c r="D151" s="216"/>
      <c r="E151" s="216"/>
      <c r="F151" s="267" t="s">
        <v>1008</v>
      </c>
      <c r="G151" s="216"/>
      <c r="H151" s="266" t="s">
        <v>1048</v>
      </c>
      <c r="I151" s="266" t="s">
        <v>1010</v>
      </c>
      <c r="J151" s="266">
        <v>120</v>
      </c>
      <c r="K151" s="262"/>
    </row>
    <row r="152" spans="2:11" s="1" customFormat="1" ht="15" customHeight="1">
      <c r="B152" s="239"/>
      <c r="C152" s="266" t="s">
        <v>1057</v>
      </c>
      <c r="D152" s="216"/>
      <c r="E152" s="216"/>
      <c r="F152" s="267" t="s">
        <v>1008</v>
      </c>
      <c r="G152" s="216"/>
      <c r="H152" s="266" t="s">
        <v>1068</v>
      </c>
      <c r="I152" s="266" t="s">
        <v>1010</v>
      </c>
      <c r="J152" s="266" t="s">
        <v>1059</v>
      </c>
      <c r="K152" s="262"/>
    </row>
    <row r="153" spans="2:11" s="1" customFormat="1" ht="15" customHeight="1">
      <c r="B153" s="239"/>
      <c r="C153" s="266" t="s">
        <v>956</v>
      </c>
      <c r="D153" s="216"/>
      <c r="E153" s="216"/>
      <c r="F153" s="267" t="s">
        <v>1008</v>
      </c>
      <c r="G153" s="216"/>
      <c r="H153" s="266" t="s">
        <v>1069</v>
      </c>
      <c r="I153" s="266" t="s">
        <v>1010</v>
      </c>
      <c r="J153" s="266" t="s">
        <v>1059</v>
      </c>
      <c r="K153" s="262"/>
    </row>
    <row r="154" spans="2:11" s="1" customFormat="1" ht="15" customHeight="1">
      <c r="B154" s="239"/>
      <c r="C154" s="266" t="s">
        <v>1013</v>
      </c>
      <c r="D154" s="216"/>
      <c r="E154" s="216"/>
      <c r="F154" s="267" t="s">
        <v>1014</v>
      </c>
      <c r="G154" s="216"/>
      <c r="H154" s="266" t="s">
        <v>1048</v>
      </c>
      <c r="I154" s="266" t="s">
        <v>1010</v>
      </c>
      <c r="J154" s="266">
        <v>50</v>
      </c>
      <c r="K154" s="262"/>
    </row>
    <row r="155" spans="2:11" s="1" customFormat="1" ht="15" customHeight="1">
      <c r="B155" s="239"/>
      <c r="C155" s="266" t="s">
        <v>1016</v>
      </c>
      <c r="D155" s="216"/>
      <c r="E155" s="216"/>
      <c r="F155" s="267" t="s">
        <v>1008</v>
      </c>
      <c r="G155" s="216"/>
      <c r="H155" s="266" t="s">
        <v>1048</v>
      </c>
      <c r="I155" s="266" t="s">
        <v>1018</v>
      </c>
      <c r="J155" s="266"/>
      <c r="K155" s="262"/>
    </row>
    <row r="156" spans="2:11" s="1" customFormat="1" ht="15" customHeight="1">
      <c r="B156" s="239"/>
      <c r="C156" s="266" t="s">
        <v>1027</v>
      </c>
      <c r="D156" s="216"/>
      <c r="E156" s="216"/>
      <c r="F156" s="267" t="s">
        <v>1014</v>
      </c>
      <c r="G156" s="216"/>
      <c r="H156" s="266" t="s">
        <v>1048</v>
      </c>
      <c r="I156" s="266" t="s">
        <v>1010</v>
      </c>
      <c r="J156" s="266">
        <v>50</v>
      </c>
      <c r="K156" s="262"/>
    </row>
    <row r="157" spans="2:11" s="1" customFormat="1" ht="15" customHeight="1">
      <c r="B157" s="239"/>
      <c r="C157" s="266" t="s">
        <v>1035</v>
      </c>
      <c r="D157" s="216"/>
      <c r="E157" s="216"/>
      <c r="F157" s="267" t="s">
        <v>1014</v>
      </c>
      <c r="G157" s="216"/>
      <c r="H157" s="266" t="s">
        <v>1048</v>
      </c>
      <c r="I157" s="266" t="s">
        <v>1010</v>
      </c>
      <c r="J157" s="266">
        <v>50</v>
      </c>
      <c r="K157" s="262"/>
    </row>
    <row r="158" spans="2:11" s="1" customFormat="1" ht="15" customHeight="1">
      <c r="B158" s="239"/>
      <c r="C158" s="266" t="s">
        <v>1033</v>
      </c>
      <c r="D158" s="216"/>
      <c r="E158" s="216"/>
      <c r="F158" s="267" t="s">
        <v>1014</v>
      </c>
      <c r="G158" s="216"/>
      <c r="H158" s="266" t="s">
        <v>1048</v>
      </c>
      <c r="I158" s="266" t="s">
        <v>1010</v>
      </c>
      <c r="J158" s="266">
        <v>50</v>
      </c>
      <c r="K158" s="262"/>
    </row>
    <row r="159" spans="2:11" s="1" customFormat="1" ht="15" customHeight="1">
      <c r="B159" s="239"/>
      <c r="C159" s="266" t="s">
        <v>96</v>
      </c>
      <c r="D159" s="216"/>
      <c r="E159" s="216"/>
      <c r="F159" s="267" t="s">
        <v>1008</v>
      </c>
      <c r="G159" s="216"/>
      <c r="H159" s="266" t="s">
        <v>1070</v>
      </c>
      <c r="I159" s="266" t="s">
        <v>1010</v>
      </c>
      <c r="J159" s="266" t="s">
        <v>1071</v>
      </c>
      <c r="K159" s="262"/>
    </row>
    <row r="160" spans="2:11" s="1" customFormat="1" ht="15" customHeight="1">
      <c r="B160" s="239"/>
      <c r="C160" s="266" t="s">
        <v>1072</v>
      </c>
      <c r="D160" s="216"/>
      <c r="E160" s="216"/>
      <c r="F160" s="267" t="s">
        <v>1008</v>
      </c>
      <c r="G160" s="216"/>
      <c r="H160" s="266" t="s">
        <v>1073</v>
      </c>
      <c r="I160" s="266" t="s">
        <v>1043</v>
      </c>
      <c r="J160" s="266"/>
      <c r="K160" s="262"/>
    </row>
    <row r="161" spans="2:11" s="1" customFormat="1" ht="15" customHeight="1">
      <c r="B161" s="268"/>
      <c r="C161" s="248"/>
      <c r="D161" s="248"/>
      <c r="E161" s="248"/>
      <c r="F161" s="248"/>
      <c r="G161" s="248"/>
      <c r="H161" s="248"/>
      <c r="I161" s="248"/>
      <c r="J161" s="248"/>
      <c r="K161" s="269"/>
    </row>
    <row r="162" spans="2:11" s="1" customFormat="1" ht="18.75" customHeight="1">
      <c r="B162" s="250"/>
      <c r="C162" s="260"/>
      <c r="D162" s="260"/>
      <c r="E162" s="260"/>
      <c r="F162" s="270"/>
      <c r="G162" s="260"/>
      <c r="H162" s="260"/>
      <c r="I162" s="260"/>
      <c r="J162" s="260"/>
      <c r="K162" s="250"/>
    </row>
    <row r="163" spans="2:11" s="1" customFormat="1" ht="18.75" customHeight="1">
      <c r="B163" s="223"/>
      <c r="C163" s="223"/>
      <c r="D163" s="223"/>
      <c r="E163" s="223"/>
      <c r="F163" s="223"/>
      <c r="G163" s="223"/>
      <c r="H163" s="223"/>
      <c r="I163" s="223"/>
      <c r="J163" s="223"/>
      <c r="K163" s="223"/>
    </row>
    <row r="164" spans="2:11" s="1" customFormat="1" ht="7.5" customHeight="1">
      <c r="B164" s="205"/>
      <c r="C164" s="206"/>
      <c r="D164" s="206"/>
      <c r="E164" s="206"/>
      <c r="F164" s="206"/>
      <c r="G164" s="206"/>
      <c r="H164" s="206"/>
      <c r="I164" s="206"/>
      <c r="J164" s="206"/>
      <c r="K164" s="207"/>
    </row>
    <row r="165" spans="2:11" s="1" customFormat="1" ht="45" customHeight="1">
      <c r="B165" s="208"/>
      <c r="C165" s="398" t="s">
        <v>1074</v>
      </c>
      <c r="D165" s="398"/>
      <c r="E165" s="398"/>
      <c r="F165" s="398"/>
      <c r="G165" s="398"/>
      <c r="H165" s="398"/>
      <c r="I165" s="398"/>
      <c r="J165" s="398"/>
      <c r="K165" s="209"/>
    </row>
    <row r="166" spans="2:11" s="1" customFormat="1" ht="17.25" customHeight="1">
      <c r="B166" s="208"/>
      <c r="C166" s="229" t="s">
        <v>1002</v>
      </c>
      <c r="D166" s="229"/>
      <c r="E166" s="229"/>
      <c r="F166" s="229" t="s">
        <v>1003</v>
      </c>
      <c r="G166" s="271"/>
      <c r="H166" s="272" t="s">
        <v>51</v>
      </c>
      <c r="I166" s="272" t="s">
        <v>54</v>
      </c>
      <c r="J166" s="229" t="s">
        <v>1004</v>
      </c>
      <c r="K166" s="209"/>
    </row>
    <row r="167" spans="2:11" s="1" customFormat="1" ht="17.25" customHeight="1">
      <c r="B167" s="210"/>
      <c r="C167" s="231" t="s">
        <v>1005</v>
      </c>
      <c r="D167" s="231"/>
      <c r="E167" s="231"/>
      <c r="F167" s="232" t="s">
        <v>1006</v>
      </c>
      <c r="G167" s="273"/>
      <c r="H167" s="274"/>
      <c r="I167" s="274"/>
      <c r="J167" s="231" t="s">
        <v>1007</v>
      </c>
      <c r="K167" s="211"/>
    </row>
    <row r="168" spans="2:11" s="1" customFormat="1" ht="5.25" customHeight="1">
      <c r="B168" s="239"/>
      <c r="C168" s="234"/>
      <c r="D168" s="234"/>
      <c r="E168" s="234"/>
      <c r="F168" s="234"/>
      <c r="G168" s="235"/>
      <c r="H168" s="234"/>
      <c r="I168" s="234"/>
      <c r="J168" s="234"/>
      <c r="K168" s="262"/>
    </row>
    <row r="169" spans="2:11" s="1" customFormat="1" ht="15" customHeight="1">
      <c r="B169" s="239"/>
      <c r="C169" s="216" t="s">
        <v>1011</v>
      </c>
      <c r="D169" s="216"/>
      <c r="E169" s="216"/>
      <c r="F169" s="237" t="s">
        <v>1008</v>
      </c>
      <c r="G169" s="216"/>
      <c r="H169" s="216" t="s">
        <v>1048</v>
      </c>
      <c r="I169" s="216" t="s">
        <v>1010</v>
      </c>
      <c r="J169" s="216">
        <v>120</v>
      </c>
      <c r="K169" s="262"/>
    </row>
    <row r="170" spans="2:11" s="1" customFormat="1" ht="15" customHeight="1">
      <c r="B170" s="239"/>
      <c r="C170" s="216" t="s">
        <v>1057</v>
      </c>
      <c r="D170" s="216"/>
      <c r="E170" s="216"/>
      <c r="F170" s="237" t="s">
        <v>1008</v>
      </c>
      <c r="G170" s="216"/>
      <c r="H170" s="216" t="s">
        <v>1058</v>
      </c>
      <c r="I170" s="216" t="s">
        <v>1010</v>
      </c>
      <c r="J170" s="216" t="s">
        <v>1059</v>
      </c>
      <c r="K170" s="262"/>
    </row>
    <row r="171" spans="2:11" s="1" customFormat="1" ht="15" customHeight="1">
      <c r="B171" s="239"/>
      <c r="C171" s="216" t="s">
        <v>956</v>
      </c>
      <c r="D171" s="216"/>
      <c r="E171" s="216"/>
      <c r="F171" s="237" t="s">
        <v>1008</v>
      </c>
      <c r="G171" s="216"/>
      <c r="H171" s="216" t="s">
        <v>1075</v>
      </c>
      <c r="I171" s="216" t="s">
        <v>1010</v>
      </c>
      <c r="J171" s="216" t="s">
        <v>1059</v>
      </c>
      <c r="K171" s="262"/>
    </row>
    <row r="172" spans="2:11" s="1" customFormat="1" ht="15" customHeight="1">
      <c r="B172" s="239"/>
      <c r="C172" s="216" t="s">
        <v>1013</v>
      </c>
      <c r="D172" s="216"/>
      <c r="E172" s="216"/>
      <c r="F172" s="237" t="s">
        <v>1014</v>
      </c>
      <c r="G172" s="216"/>
      <c r="H172" s="216" t="s">
        <v>1075</v>
      </c>
      <c r="I172" s="216" t="s">
        <v>1010</v>
      </c>
      <c r="J172" s="216">
        <v>50</v>
      </c>
      <c r="K172" s="262"/>
    </row>
    <row r="173" spans="2:11" s="1" customFormat="1" ht="15" customHeight="1">
      <c r="B173" s="239"/>
      <c r="C173" s="216" t="s">
        <v>1016</v>
      </c>
      <c r="D173" s="216"/>
      <c r="E173" s="216"/>
      <c r="F173" s="237" t="s">
        <v>1008</v>
      </c>
      <c r="G173" s="216"/>
      <c r="H173" s="216" t="s">
        <v>1075</v>
      </c>
      <c r="I173" s="216" t="s">
        <v>1018</v>
      </c>
      <c r="J173" s="216"/>
      <c r="K173" s="262"/>
    </row>
    <row r="174" spans="2:11" s="1" customFormat="1" ht="15" customHeight="1">
      <c r="B174" s="239"/>
      <c r="C174" s="216" t="s">
        <v>1027</v>
      </c>
      <c r="D174" s="216"/>
      <c r="E174" s="216"/>
      <c r="F174" s="237" t="s">
        <v>1014</v>
      </c>
      <c r="G174" s="216"/>
      <c r="H174" s="216" t="s">
        <v>1075</v>
      </c>
      <c r="I174" s="216" t="s">
        <v>1010</v>
      </c>
      <c r="J174" s="216">
        <v>50</v>
      </c>
      <c r="K174" s="262"/>
    </row>
    <row r="175" spans="2:11" s="1" customFormat="1" ht="15" customHeight="1">
      <c r="B175" s="239"/>
      <c r="C175" s="216" t="s">
        <v>1035</v>
      </c>
      <c r="D175" s="216"/>
      <c r="E175" s="216"/>
      <c r="F175" s="237" t="s">
        <v>1014</v>
      </c>
      <c r="G175" s="216"/>
      <c r="H175" s="216" t="s">
        <v>1075</v>
      </c>
      <c r="I175" s="216" t="s">
        <v>1010</v>
      </c>
      <c r="J175" s="216">
        <v>50</v>
      </c>
      <c r="K175" s="262"/>
    </row>
    <row r="176" spans="2:11" s="1" customFormat="1" ht="15" customHeight="1">
      <c r="B176" s="239"/>
      <c r="C176" s="216" t="s">
        <v>1033</v>
      </c>
      <c r="D176" s="216"/>
      <c r="E176" s="216"/>
      <c r="F176" s="237" t="s">
        <v>1014</v>
      </c>
      <c r="G176" s="216"/>
      <c r="H176" s="216" t="s">
        <v>1075</v>
      </c>
      <c r="I176" s="216" t="s">
        <v>1010</v>
      </c>
      <c r="J176" s="216">
        <v>50</v>
      </c>
      <c r="K176" s="262"/>
    </row>
    <row r="177" spans="2:11" s="1" customFormat="1" ht="15" customHeight="1">
      <c r="B177" s="239"/>
      <c r="C177" s="216" t="s">
        <v>127</v>
      </c>
      <c r="D177" s="216"/>
      <c r="E177" s="216"/>
      <c r="F177" s="237" t="s">
        <v>1008</v>
      </c>
      <c r="G177" s="216"/>
      <c r="H177" s="216" t="s">
        <v>1076</v>
      </c>
      <c r="I177" s="216" t="s">
        <v>1077</v>
      </c>
      <c r="J177" s="216"/>
      <c r="K177" s="262"/>
    </row>
    <row r="178" spans="2:11" s="1" customFormat="1" ht="15" customHeight="1">
      <c r="B178" s="239"/>
      <c r="C178" s="216" t="s">
        <v>54</v>
      </c>
      <c r="D178" s="216"/>
      <c r="E178" s="216"/>
      <c r="F178" s="237" t="s">
        <v>1008</v>
      </c>
      <c r="G178" s="216"/>
      <c r="H178" s="216" t="s">
        <v>1078</v>
      </c>
      <c r="I178" s="216" t="s">
        <v>1079</v>
      </c>
      <c r="J178" s="216">
        <v>1</v>
      </c>
      <c r="K178" s="262"/>
    </row>
    <row r="179" spans="2:11" s="1" customFormat="1" ht="15" customHeight="1">
      <c r="B179" s="239"/>
      <c r="C179" s="216" t="s">
        <v>50</v>
      </c>
      <c r="D179" s="216"/>
      <c r="E179" s="216"/>
      <c r="F179" s="237" t="s">
        <v>1008</v>
      </c>
      <c r="G179" s="216"/>
      <c r="H179" s="216" t="s">
        <v>1080</v>
      </c>
      <c r="I179" s="216" t="s">
        <v>1010</v>
      </c>
      <c r="J179" s="216">
        <v>20</v>
      </c>
      <c r="K179" s="262"/>
    </row>
    <row r="180" spans="2:11" s="1" customFormat="1" ht="15" customHeight="1">
      <c r="B180" s="239"/>
      <c r="C180" s="216" t="s">
        <v>51</v>
      </c>
      <c r="D180" s="216"/>
      <c r="E180" s="216"/>
      <c r="F180" s="237" t="s">
        <v>1008</v>
      </c>
      <c r="G180" s="216"/>
      <c r="H180" s="216" t="s">
        <v>1081</v>
      </c>
      <c r="I180" s="216" t="s">
        <v>1010</v>
      </c>
      <c r="J180" s="216">
        <v>255</v>
      </c>
      <c r="K180" s="262"/>
    </row>
    <row r="181" spans="2:11" s="1" customFormat="1" ht="15" customHeight="1">
      <c r="B181" s="239"/>
      <c r="C181" s="216" t="s">
        <v>128</v>
      </c>
      <c r="D181" s="216"/>
      <c r="E181" s="216"/>
      <c r="F181" s="237" t="s">
        <v>1008</v>
      </c>
      <c r="G181" s="216"/>
      <c r="H181" s="216" t="s">
        <v>972</v>
      </c>
      <c r="I181" s="216" t="s">
        <v>1010</v>
      </c>
      <c r="J181" s="216">
        <v>10</v>
      </c>
      <c r="K181" s="262"/>
    </row>
    <row r="182" spans="2:11" s="1" customFormat="1" ht="15" customHeight="1">
      <c r="B182" s="239"/>
      <c r="C182" s="216" t="s">
        <v>129</v>
      </c>
      <c r="D182" s="216"/>
      <c r="E182" s="216"/>
      <c r="F182" s="237" t="s">
        <v>1008</v>
      </c>
      <c r="G182" s="216"/>
      <c r="H182" s="216" t="s">
        <v>1082</v>
      </c>
      <c r="I182" s="216" t="s">
        <v>1043</v>
      </c>
      <c r="J182" s="216"/>
      <c r="K182" s="262"/>
    </row>
    <row r="183" spans="2:11" s="1" customFormat="1" ht="15" customHeight="1">
      <c r="B183" s="239"/>
      <c r="C183" s="216" t="s">
        <v>1083</v>
      </c>
      <c r="D183" s="216"/>
      <c r="E183" s="216"/>
      <c r="F183" s="237" t="s">
        <v>1008</v>
      </c>
      <c r="G183" s="216"/>
      <c r="H183" s="216" t="s">
        <v>1084</v>
      </c>
      <c r="I183" s="216" t="s">
        <v>1043</v>
      </c>
      <c r="J183" s="216"/>
      <c r="K183" s="262"/>
    </row>
    <row r="184" spans="2:11" s="1" customFormat="1" ht="15" customHeight="1">
      <c r="B184" s="239"/>
      <c r="C184" s="216" t="s">
        <v>1072</v>
      </c>
      <c r="D184" s="216"/>
      <c r="E184" s="216"/>
      <c r="F184" s="237" t="s">
        <v>1008</v>
      </c>
      <c r="G184" s="216"/>
      <c r="H184" s="216" t="s">
        <v>1085</v>
      </c>
      <c r="I184" s="216" t="s">
        <v>1043</v>
      </c>
      <c r="J184" s="216"/>
      <c r="K184" s="262"/>
    </row>
    <row r="185" spans="2:11" s="1" customFormat="1" ht="15" customHeight="1">
      <c r="B185" s="239"/>
      <c r="C185" s="216" t="s">
        <v>131</v>
      </c>
      <c r="D185" s="216"/>
      <c r="E185" s="216"/>
      <c r="F185" s="237" t="s">
        <v>1014</v>
      </c>
      <c r="G185" s="216"/>
      <c r="H185" s="216" t="s">
        <v>1086</v>
      </c>
      <c r="I185" s="216" t="s">
        <v>1010</v>
      </c>
      <c r="J185" s="216">
        <v>50</v>
      </c>
      <c r="K185" s="262"/>
    </row>
    <row r="186" spans="2:11" s="1" customFormat="1" ht="15" customHeight="1">
      <c r="B186" s="239"/>
      <c r="C186" s="216" t="s">
        <v>1087</v>
      </c>
      <c r="D186" s="216"/>
      <c r="E186" s="216"/>
      <c r="F186" s="237" t="s">
        <v>1014</v>
      </c>
      <c r="G186" s="216"/>
      <c r="H186" s="216" t="s">
        <v>1088</v>
      </c>
      <c r="I186" s="216" t="s">
        <v>1089</v>
      </c>
      <c r="J186" s="216"/>
      <c r="K186" s="262"/>
    </row>
    <row r="187" spans="2:11" s="1" customFormat="1" ht="15" customHeight="1">
      <c r="B187" s="239"/>
      <c r="C187" s="216" t="s">
        <v>1090</v>
      </c>
      <c r="D187" s="216"/>
      <c r="E187" s="216"/>
      <c r="F187" s="237" t="s">
        <v>1014</v>
      </c>
      <c r="G187" s="216"/>
      <c r="H187" s="216" t="s">
        <v>1091</v>
      </c>
      <c r="I187" s="216" t="s">
        <v>1089</v>
      </c>
      <c r="J187" s="216"/>
      <c r="K187" s="262"/>
    </row>
    <row r="188" spans="2:11" s="1" customFormat="1" ht="15" customHeight="1">
      <c r="B188" s="239"/>
      <c r="C188" s="216" t="s">
        <v>1092</v>
      </c>
      <c r="D188" s="216"/>
      <c r="E188" s="216"/>
      <c r="F188" s="237" t="s">
        <v>1014</v>
      </c>
      <c r="G188" s="216"/>
      <c r="H188" s="216" t="s">
        <v>1093</v>
      </c>
      <c r="I188" s="216" t="s">
        <v>1089</v>
      </c>
      <c r="J188" s="216"/>
      <c r="K188" s="262"/>
    </row>
    <row r="189" spans="2:11" s="1" customFormat="1" ht="15" customHeight="1">
      <c r="B189" s="239"/>
      <c r="C189" s="275" t="s">
        <v>1094</v>
      </c>
      <c r="D189" s="216"/>
      <c r="E189" s="216"/>
      <c r="F189" s="237" t="s">
        <v>1014</v>
      </c>
      <c r="G189" s="216"/>
      <c r="H189" s="216" t="s">
        <v>1095</v>
      </c>
      <c r="I189" s="216" t="s">
        <v>1096</v>
      </c>
      <c r="J189" s="276" t="s">
        <v>1097</v>
      </c>
      <c r="K189" s="262"/>
    </row>
    <row r="190" spans="2:11" s="1" customFormat="1" ht="15" customHeight="1">
      <c r="B190" s="239"/>
      <c r="C190" s="275" t="s">
        <v>39</v>
      </c>
      <c r="D190" s="216"/>
      <c r="E190" s="216"/>
      <c r="F190" s="237" t="s">
        <v>1008</v>
      </c>
      <c r="G190" s="216"/>
      <c r="H190" s="213" t="s">
        <v>1098</v>
      </c>
      <c r="I190" s="216" t="s">
        <v>1099</v>
      </c>
      <c r="J190" s="216"/>
      <c r="K190" s="262"/>
    </row>
    <row r="191" spans="2:11" s="1" customFormat="1" ht="15" customHeight="1">
      <c r="B191" s="239"/>
      <c r="C191" s="275" t="s">
        <v>1100</v>
      </c>
      <c r="D191" s="216"/>
      <c r="E191" s="216"/>
      <c r="F191" s="237" t="s">
        <v>1008</v>
      </c>
      <c r="G191" s="216"/>
      <c r="H191" s="216" t="s">
        <v>1101</v>
      </c>
      <c r="I191" s="216" t="s">
        <v>1043</v>
      </c>
      <c r="J191" s="216"/>
      <c r="K191" s="262"/>
    </row>
    <row r="192" spans="2:11" s="1" customFormat="1" ht="15" customHeight="1">
      <c r="B192" s="239"/>
      <c r="C192" s="275" t="s">
        <v>1102</v>
      </c>
      <c r="D192" s="216"/>
      <c r="E192" s="216"/>
      <c r="F192" s="237" t="s">
        <v>1008</v>
      </c>
      <c r="G192" s="216"/>
      <c r="H192" s="216" t="s">
        <v>1103</v>
      </c>
      <c r="I192" s="216" t="s">
        <v>1043</v>
      </c>
      <c r="J192" s="216"/>
      <c r="K192" s="262"/>
    </row>
    <row r="193" spans="2:11" s="1" customFormat="1" ht="15" customHeight="1">
      <c r="B193" s="239"/>
      <c r="C193" s="275" t="s">
        <v>1104</v>
      </c>
      <c r="D193" s="216"/>
      <c r="E193" s="216"/>
      <c r="F193" s="237" t="s">
        <v>1014</v>
      </c>
      <c r="G193" s="216"/>
      <c r="H193" s="216" t="s">
        <v>1105</v>
      </c>
      <c r="I193" s="216" t="s">
        <v>1043</v>
      </c>
      <c r="J193" s="216"/>
      <c r="K193" s="262"/>
    </row>
    <row r="194" spans="2:11" s="1" customFormat="1" ht="15" customHeight="1">
      <c r="B194" s="268"/>
      <c r="C194" s="277"/>
      <c r="D194" s="248"/>
      <c r="E194" s="248"/>
      <c r="F194" s="248"/>
      <c r="G194" s="248"/>
      <c r="H194" s="248"/>
      <c r="I194" s="248"/>
      <c r="J194" s="248"/>
      <c r="K194" s="269"/>
    </row>
    <row r="195" spans="2:11" s="1" customFormat="1" ht="18.75" customHeight="1">
      <c r="B195" s="250"/>
      <c r="C195" s="260"/>
      <c r="D195" s="260"/>
      <c r="E195" s="260"/>
      <c r="F195" s="270"/>
      <c r="G195" s="260"/>
      <c r="H195" s="260"/>
      <c r="I195" s="260"/>
      <c r="J195" s="260"/>
      <c r="K195" s="250"/>
    </row>
    <row r="196" spans="2:11" s="1" customFormat="1" ht="18.75" customHeight="1">
      <c r="B196" s="250"/>
      <c r="C196" s="260"/>
      <c r="D196" s="260"/>
      <c r="E196" s="260"/>
      <c r="F196" s="270"/>
      <c r="G196" s="260"/>
      <c r="H196" s="260"/>
      <c r="I196" s="260"/>
      <c r="J196" s="260"/>
      <c r="K196" s="250"/>
    </row>
    <row r="197" spans="2:11" s="1" customFormat="1" ht="18.75" customHeight="1">
      <c r="B197" s="223"/>
      <c r="C197" s="223"/>
      <c r="D197" s="223"/>
      <c r="E197" s="223"/>
      <c r="F197" s="223"/>
      <c r="G197" s="223"/>
      <c r="H197" s="223"/>
      <c r="I197" s="223"/>
      <c r="J197" s="223"/>
      <c r="K197" s="223"/>
    </row>
    <row r="198" spans="2:11" s="1" customFormat="1" ht="13.5">
      <c r="B198" s="205"/>
      <c r="C198" s="206"/>
      <c r="D198" s="206"/>
      <c r="E198" s="206"/>
      <c r="F198" s="206"/>
      <c r="G198" s="206"/>
      <c r="H198" s="206"/>
      <c r="I198" s="206"/>
      <c r="J198" s="206"/>
      <c r="K198" s="207"/>
    </row>
    <row r="199" spans="2:11" s="1" customFormat="1" ht="21">
      <c r="B199" s="208"/>
      <c r="C199" s="398" t="s">
        <v>1106</v>
      </c>
      <c r="D199" s="398"/>
      <c r="E199" s="398"/>
      <c r="F199" s="398"/>
      <c r="G199" s="398"/>
      <c r="H199" s="398"/>
      <c r="I199" s="398"/>
      <c r="J199" s="398"/>
      <c r="K199" s="209"/>
    </row>
    <row r="200" spans="2:11" s="1" customFormat="1" ht="25.5" customHeight="1">
      <c r="B200" s="208"/>
      <c r="C200" s="278" t="s">
        <v>1107</v>
      </c>
      <c r="D200" s="278"/>
      <c r="E200" s="278"/>
      <c r="F200" s="278" t="s">
        <v>1108</v>
      </c>
      <c r="G200" s="279"/>
      <c r="H200" s="399" t="s">
        <v>1109</v>
      </c>
      <c r="I200" s="399"/>
      <c r="J200" s="399"/>
      <c r="K200" s="209"/>
    </row>
    <row r="201" spans="2:11" s="1" customFormat="1" ht="5.25" customHeight="1">
      <c r="B201" s="239"/>
      <c r="C201" s="234"/>
      <c r="D201" s="234"/>
      <c r="E201" s="234"/>
      <c r="F201" s="234"/>
      <c r="G201" s="260"/>
      <c r="H201" s="234"/>
      <c r="I201" s="234"/>
      <c r="J201" s="234"/>
      <c r="K201" s="262"/>
    </row>
    <row r="202" spans="2:11" s="1" customFormat="1" ht="15" customHeight="1">
      <c r="B202" s="239"/>
      <c r="C202" s="216" t="s">
        <v>1099</v>
      </c>
      <c r="D202" s="216"/>
      <c r="E202" s="216"/>
      <c r="F202" s="237" t="s">
        <v>40</v>
      </c>
      <c r="G202" s="216"/>
      <c r="H202" s="400" t="s">
        <v>1110</v>
      </c>
      <c r="I202" s="400"/>
      <c r="J202" s="400"/>
      <c r="K202" s="262"/>
    </row>
    <row r="203" spans="2:11" s="1" customFormat="1" ht="15" customHeight="1">
      <c r="B203" s="239"/>
      <c r="C203" s="216"/>
      <c r="D203" s="216"/>
      <c r="E203" s="216"/>
      <c r="F203" s="237" t="s">
        <v>41</v>
      </c>
      <c r="G203" s="216"/>
      <c r="H203" s="400" t="s">
        <v>1111</v>
      </c>
      <c r="I203" s="400"/>
      <c r="J203" s="400"/>
      <c r="K203" s="262"/>
    </row>
    <row r="204" spans="2:11" s="1" customFormat="1" ht="15" customHeight="1">
      <c r="B204" s="239"/>
      <c r="C204" s="216"/>
      <c r="D204" s="216"/>
      <c r="E204" s="216"/>
      <c r="F204" s="237" t="s">
        <v>44</v>
      </c>
      <c r="G204" s="216"/>
      <c r="H204" s="400" t="s">
        <v>1112</v>
      </c>
      <c r="I204" s="400"/>
      <c r="J204" s="400"/>
      <c r="K204" s="262"/>
    </row>
    <row r="205" spans="2:11" s="1" customFormat="1" ht="15" customHeight="1">
      <c r="B205" s="239"/>
      <c r="C205" s="216"/>
      <c r="D205" s="216"/>
      <c r="E205" s="216"/>
      <c r="F205" s="237" t="s">
        <v>42</v>
      </c>
      <c r="G205" s="216"/>
      <c r="H205" s="400" t="s">
        <v>1113</v>
      </c>
      <c r="I205" s="400"/>
      <c r="J205" s="400"/>
      <c r="K205" s="262"/>
    </row>
    <row r="206" spans="2:11" s="1" customFormat="1" ht="15" customHeight="1">
      <c r="B206" s="239"/>
      <c r="C206" s="216"/>
      <c r="D206" s="216"/>
      <c r="E206" s="216"/>
      <c r="F206" s="237" t="s">
        <v>43</v>
      </c>
      <c r="G206" s="216"/>
      <c r="H206" s="400" t="s">
        <v>1114</v>
      </c>
      <c r="I206" s="400"/>
      <c r="J206" s="400"/>
      <c r="K206" s="262"/>
    </row>
    <row r="207" spans="2:11" s="1" customFormat="1" ht="15" customHeight="1">
      <c r="B207" s="239"/>
      <c r="C207" s="216"/>
      <c r="D207" s="216"/>
      <c r="E207" s="216"/>
      <c r="F207" s="237"/>
      <c r="G207" s="216"/>
      <c r="H207" s="216"/>
      <c r="I207" s="216"/>
      <c r="J207" s="216"/>
      <c r="K207" s="262"/>
    </row>
    <row r="208" spans="2:11" s="1" customFormat="1" ht="15" customHeight="1">
      <c r="B208" s="239"/>
      <c r="C208" s="216" t="s">
        <v>1055</v>
      </c>
      <c r="D208" s="216"/>
      <c r="E208" s="216"/>
      <c r="F208" s="237" t="s">
        <v>76</v>
      </c>
      <c r="G208" s="216"/>
      <c r="H208" s="400" t="s">
        <v>1115</v>
      </c>
      <c r="I208" s="400"/>
      <c r="J208" s="400"/>
      <c r="K208" s="262"/>
    </row>
    <row r="209" spans="2:11" s="1" customFormat="1" ht="15" customHeight="1">
      <c r="B209" s="239"/>
      <c r="C209" s="216"/>
      <c r="D209" s="216"/>
      <c r="E209" s="216"/>
      <c r="F209" s="237" t="s">
        <v>950</v>
      </c>
      <c r="G209" s="216"/>
      <c r="H209" s="400" t="s">
        <v>951</v>
      </c>
      <c r="I209" s="400"/>
      <c r="J209" s="400"/>
      <c r="K209" s="262"/>
    </row>
    <row r="210" spans="2:11" s="1" customFormat="1" ht="15" customHeight="1">
      <c r="B210" s="239"/>
      <c r="C210" s="216"/>
      <c r="D210" s="216"/>
      <c r="E210" s="216"/>
      <c r="F210" s="237" t="s">
        <v>948</v>
      </c>
      <c r="G210" s="216"/>
      <c r="H210" s="400" t="s">
        <v>1116</v>
      </c>
      <c r="I210" s="400"/>
      <c r="J210" s="400"/>
      <c r="K210" s="262"/>
    </row>
    <row r="211" spans="2:11" s="1" customFormat="1" ht="15" customHeight="1">
      <c r="B211" s="280"/>
      <c r="C211" s="216"/>
      <c r="D211" s="216"/>
      <c r="E211" s="216"/>
      <c r="F211" s="237" t="s">
        <v>952</v>
      </c>
      <c r="G211" s="275"/>
      <c r="H211" s="401" t="s">
        <v>953</v>
      </c>
      <c r="I211" s="401"/>
      <c r="J211" s="401"/>
      <c r="K211" s="281"/>
    </row>
    <row r="212" spans="2:11" s="1" customFormat="1" ht="15" customHeight="1">
      <c r="B212" s="280"/>
      <c r="C212" s="216"/>
      <c r="D212" s="216"/>
      <c r="E212" s="216"/>
      <c r="F212" s="237" t="s">
        <v>954</v>
      </c>
      <c r="G212" s="275"/>
      <c r="H212" s="401" t="s">
        <v>665</v>
      </c>
      <c r="I212" s="401"/>
      <c r="J212" s="401"/>
      <c r="K212" s="281"/>
    </row>
    <row r="213" spans="2:11" s="1" customFormat="1" ht="15" customHeight="1">
      <c r="B213" s="280"/>
      <c r="C213" s="216"/>
      <c r="D213" s="216"/>
      <c r="E213" s="216"/>
      <c r="F213" s="237"/>
      <c r="G213" s="275"/>
      <c r="H213" s="266"/>
      <c r="I213" s="266"/>
      <c r="J213" s="266"/>
      <c r="K213" s="281"/>
    </row>
    <row r="214" spans="2:11" s="1" customFormat="1" ht="15" customHeight="1">
      <c r="B214" s="280"/>
      <c r="C214" s="216" t="s">
        <v>1079</v>
      </c>
      <c r="D214" s="216"/>
      <c r="E214" s="216"/>
      <c r="F214" s="237">
        <v>1</v>
      </c>
      <c r="G214" s="275"/>
      <c r="H214" s="401" t="s">
        <v>1117</v>
      </c>
      <c r="I214" s="401"/>
      <c r="J214" s="401"/>
      <c r="K214" s="281"/>
    </row>
    <row r="215" spans="2:11" s="1" customFormat="1" ht="15" customHeight="1">
      <c r="B215" s="280"/>
      <c r="C215" s="216"/>
      <c r="D215" s="216"/>
      <c r="E215" s="216"/>
      <c r="F215" s="237">
        <v>2</v>
      </c>
      <c r="G215" s="275"/>
      <c r="H215" s="401" t="s">
        <v>1118</v>
      </c>
      <c r="I215" s="401"/>
      <c r="J215" s="401"/>
      <c r="K215" s="281"/>
    </row>
    <row r="216" spans="2:11" s="1" customFormat="1" ht="15" customHeight="1">
      <c r="B216" s="280"/>
      <c r="C216" s="216"/>
      <c r="D216" s="216"/>
      <c r="E216" s="216"/>
      <c r="F216" s="237">
        <v>3</v>
      </c>
      <c r="G216" s="275"/>
      <c r="H216" s="401" t="s">
        <v>1119</v>
      </c>
      <c r="I216" s="401"/>
      <c r="J216" s="401"/>
      <c r="K216" s="281"/>
    </row>
    <row r="217" spans="2:11" s="1" customFormat="1" ht="15" customHeight="1">
      <c r="B217" s="280"/>
      <c r="C217" s="216"/>
      <c r="D217" s="216"/>
      <c r="E217" s="216"/>
      <c r="F217" s="237">
        <v>4</v>
      </c>
      <c r="G217" s="275"/>
      <c r="H217" s="401" t="s">
        <v>1120</v>
      </c>
      <c r="I217" s="401"/>
      <c r="J217" s="401"/>
      <c r="K217" s="281"/>
    </row>
    <row r="218" spans="2:11" s="1" customFormat="1" ht="12.75" customHeight="1">
      <c r="B218" s="282"/>
      <c r="C218" s="283"/>
      <c r="D218" s="283"/>
      <c r="E218" s="283"/>
      <c r="F218" s="283"/>
      <c r="G218" s="283"/>
      <c r="H218" s="283"/>
      <c r="I218" s="283"/>
      <c r="J218" s="283"/>
      <c r="K218" s="28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DESKTOP-5G5LTV8\Lukáš</dc:creator>
  <cp:keywords/>
  <dc:description/>
  <cp:lastModifiedBy>Jan Toman</cp:lastModifiedBy>
  <dcterms:created xsi:type="dcterms:W3CDTF">2022-06-23T08:36:47Z</dcterms:created>
  <dcterms:modified xsi:type="dcterms:W3CDTF">2022-06-24T06:13:25Z</dcterms:modified>
  <cp:category/>
  <cp:version/>
  <cp:contentType/>
  <cp:contentStatus/>
</cp:coreProperties>
</file>