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Rekonstrukce chodníku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'1 - Rekonstrukce chodníku...'!$C$87:$K$212</definedName>
    <definedName name="_xlnm.Print_Area" localSheetId="1">'1 - Rekonstrukce chodníku...'!$C$4:$J$39,'1 - Rekonstrukce chodníku...'!$C$45:$J$69,'1 - Rekonstrukce chodníku...'!$C$75:$K$212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Rekonstrukce chodníku...'!$87:$87</definedName>
  </definedNames>
  <calcPr fullCalcOnLoad="1"/>
</workbook>
</file>

<file path=xl/sharedStrings.xml><?xml version="1.0" encoding="utf-8"?>
<sst xmlns="http://schemas.openxmlformats.org/spreadsheetml/2006/main" count="1857" uniqueCount="530">
  <si>
    <t>Export Komplet</t>
  </si>
  <si>
    <t>VZ</t>
  </si>
  <si>
    <t>2.0</t>
  </si>
  <si>
    <t>ZAMOK</t>
  </si>
  <si>
    <t>False</t>
  </si>
  <si>
    <t>{bd29f47f-49b3-4ce5-85cd-b77edae13b97}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</si>
  <si>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</si>
  <si>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</si>
  <si>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</si>
  <si>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</si>
  <si>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</si>
  <si>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</si>
  <si>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</si>
  <si>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</si>
  <si>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2021-067-ver2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</si>
  <si>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</si>
  <si>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</si>
  <si>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chodníku ul. Lipská, Chomutov</t>
  </si>
  <si>
    <t>KSO:</t>
  </si>
  <si>
    <t/>
  </si>
  <si>
    <t>CC-CZ:</t>
  </si>
  <si>
    <t>Místo:</t>
  </si>
  <si>
    <t xml:space="preserve"> ul. Lipská, Chomutov</t>
  </si>
  <si>
    <t>Datum:</t>
  </si>
  <si>
    <t>21. 7. 2021</t>
  </si>
  <si>
    <t>Zadavatel:</t>
  </si>
  <si>
    <t>IČ:</t>
  </si>
  <si>
    <t>Statutární město Chomutov, Zborovská 4602,Chomutov</t>
  </si>
  <si>
    <t>DIČ:</t>
  </si>
  <si>
    <t>Uchazeč:</t>
  </si>
  <si>
    <t>Vyplň údaj</t>
  </si>
  <si>
    <t>Projektant:</t>
  </si>
  <si>
    <t>KAP ATELIER s.r.o.</t>
  </si>
  <si>
    <t>True</t>
  </si>
  <si>
    <t>Zpracovatel:</t>
  </si>
  <si>
    <t>75900513</t>
  </si>
  <si>
    <t>Ing. Kateřina Tumpachová</t>
  </si>
  <si>
    <t>CZ7556082479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</si>
  <si>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</si>
  <si>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</si>
  <si>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</si>
  <si>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</si>
  <si>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</si>
  <si>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</si>
  <si>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</si>
  <si>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</si>
  <si>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</si>
  <si>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</si>
  <si>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</si>
  <si>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</si>
  <si>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</si>
  <si>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</si>
  <si>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</si>
  <si>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</si>
  <si>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</si>
  <si>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</si>
  <si>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</si>
  <si>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</si>
  <si>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</si>
  <si>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</si>
  <si>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</si>
  <si>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</si>
  <si>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</si>
  <si>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</si>
  <si>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</si>
  <si>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</si>
  <si>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</si>
  <si>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</si>
  <si>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</si>
  <si>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</si>
  <si>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</si>
  <si>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</si>
  <si>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</si>
  <si>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</si>
  <si>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</si>
  <si>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</si>
  <si>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</si>
  <si>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</si>
  <si>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</si>
  <si>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</si>
  <si>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</t>
  </si>
  <si>
    <t>{1d57b33e-1b1c-43e5-bcae-ecb60f6e3780}</t>
  </si>
  <si>
    <t>2</t>
  </si>
  <si>
    <t>KRYCÍ LIST SOUPISU PRACÍ</t>
  </si>
  <si>
    <t>Objekt:</t>
  </si>
  <si>
    <t>1 - Rekonstrukce chodníku ul. Lipská, Chomutov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</si>
  <si>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</si>
  <si>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</si>
  <si>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</si>
  <si>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</si>
  <si>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</si>
  <si>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</si>
  <si>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</si>
  <si>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</si>
  <si>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</si>
  <si>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</si>
  <si>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</si>
  <si>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</si>
  <si>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</si>
  <si>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</si>
  <si>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</si>
  <si>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</si>
  <si>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</si>
  <si>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</si>
  <si>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</si>
  <si>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</si>
  <si>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</si>
  <si>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</si>
  <si>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</si>
  <si>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</si>
  <si>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</si>
  <si>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</si>
  <si>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</si>
  <si>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</si>
  <si>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</si>
  <si>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</si>
  <si>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</si>
  <si>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</si>
  <si>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</si>
  <si>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m2</t>
  </si>
  <si>
    <t>CS ÚRS 2021 02</t>
  </si>
  <si>
    <t>4</t>
  </si>
  <si>
    <t>1130225144</t>
  </si>
  <si>
    <t>Online PSC</t>
  </si>
  <si>
    <t>https://podminky.urs.cz/item/CS_URS_2021_02/113107221</t>
  </si>
  <si>
    <t>VV</t>
  </si>
  <si>
    <t xml:space="preserve">Chodník </t>
  </si>
  <si>
    <t xml:space="preserve">1801,99 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</si>
  <si>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</si>
  <si>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</si>
  <si>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-1499752293</t>
  </si>
  <si>
    <t>https://podminky.urs.cz/item/CS_URS_2021_02/113107222</t>
  </si>
  <si>
    <t>sjezdy - 150 mm</t>
  </si>
  <si>
    <t xml:space="preserve">306,10 </t>
  </si>
  <si>
    <t>3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</si>
  <si>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</si>
  <si>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</si>
  <si>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344040853</t>
  </si>
  <si>
    <t>https://podminky.urs.cz/item/CS_URS_2021_02/113107231</t>
  </si>
  <si>
    <t>sjezdy</t>
  </si>
  <si>
    <t>Součet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</si>
  <si>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</si>
  <si>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</si>
  <si>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-1484533101</t>
  </si>
  <si>
    <t>https://podminky.urs.cz/item/CS_URS_2021_02/113107241</t>
  </si>
  <si>
    <t>2028,03+80,06</t>
  </si>
  <si>
    <t>5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</si>
  <si>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</si>
  <si>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</si>
  <si>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1455425137</t>
  </si>
  <si>
    <t>https://podminky.urs.cz/item/CS_URS_2021_02/113107322</t>
  </si>
  <si>
    <t>4,35+3,33+3,75</t>
  </si>
  <si>
    <t>6</t>
  </si>
  <si>
    <t>113107331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</si>
  <si>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</si>
  <si>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210914568</t>
  </si>
  <si>
    <t>https://podminky.urs.cz/item/CS_URS_2021_02/113107331</t>
  </si>
  <si>
    <t>7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</si>
  <si>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</si>
  <si>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</si>
  <si>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-137806852</t>
  </si>
  <si>
    <t>https://podminky.urs.cz/item/CS_URS_2021_02/113107341</t>
  </si>
  <si>
    <t>8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</si>
  <si>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</si>
  <si>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</si>
  <si>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</si>
  <si>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1783322457</t>
  </si>
  <si>
    <t>https://podminky.urs.cz/item/CS_URS_2021_02/113201112</t>
  </si>
  <si>
    <t>Komunikace pozemní</t>
  </si>
  <si>
    <t>9</t>
  </si>
  <si>
    <t>564831111</t>
  </si>
  <si>
    <t>Podklad ze štěrkodrti ŠD s rozprostřením a zhutněním, po zhutnění tl. 100 mm</t>
  </si>
  <si>
    <t>1774345072</t>
  </si>
  <si>
    <t>https://podminky.urs.cz/item/CS_URS_2021_02/564831111</t>
  </si>
  <si>
    <t>doplnění podkladu</t>
  </si>
  <si>
    <t>11,430</t>
  </si>
  <si>
    <t>80,060</t>
  </si>
  <si>
    <t>10</t>
  </si>
  <si>
    <t>564861111</t>
  </si>
  <si>
    <t>Podklad ze štěrkodrti ŠD s rozprostřením a zhutněním, po zhutnění tl. 200 mm</t>
  </si>
  <si>
    <t>-1895693994</t>
  </si>
  <si>
    <t>https://podminky.urs.cz/item/CS_URS_2021_02/564861111</t>
  </si>
  <si>
    <t>11</t>
  </si>
  <si>
    <t>564871111</t>
  </si>
  <si>
    <t>Podklad ze štěrkodrti ŠD s rozprostřením a zhutněním, po zhutnění tl. 250 mm</t>
  </si>
  <si>
    <t>-1263757497</t>
  </si>
  <si>
    <t>https://podminky.urs.cz/item/CS_URS_2021_02/564871111</t>
  </si>
  <si>
    <t>12</t>
  </si>
  <si>
    <t>564911411</t>
  </si>
  <si>
    <t>Podklad nebo podsyp z asfaltového recyklátu s rozprostřením a zhutněním, po zhutnění tl. 50 mm</t>
  </si>
  <si>
    <t>876475813</t>
  </si>
  <si>
    <t>https://podminky.urs.cz/item/CS_URS_2021_02/564911411</t>
  </si>
  <si>
    <t>13</t>
  </si>
  <si>
    <t>573231108</t>
  </si>
  <si>
    <t>Postřik spojovací PS bez posypu kamenivem ze silniční emulze, v množství 0,50 kg/m2</t>
  </si>
  <si>
    <t>-1965204989</t>
  </si>
  <si>
    <t>https://podminky.urs.cz/item/CS_URS_2021_02/573231108</t>
  </si>
  <si>
    <t>14</t>
  </si>
  <si>
    <t>577144111</t>
  </si>
  <si>
    <t>Asfaltový beton vrstva obrusná ACO 11 (ABS) s rozprostřením a se zhutněním z nemodifikovaného asfaltu v pruhu šířky do 3 m tř. I, po zhutnění tl. 50 mm</t>
  </si>
  <si>
    <t>1524808658</t>
  </si>
  <si>
    <t>https://podminky.urs.cz/item/CS_URS_2021_02/577144111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</si>
  <si>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</si>
  <si>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</si>
  <si>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501356471</t>
  </si>
  <si>
    <t>https://podminky.urs.cz/item/CS_URS_2021_02/596211110</t>
  </si>
  <si>
    <t>80,06</t>
  </si>
  <si>
    <t>11,43</t>
  </si>
  <si>
    <t>16</t>
  </si>
  <si>
    <t>M</t>
  </si>
  <si>
    <t>59245008</t>
  </si>
  <si>
    <t>dlažba tvar obdélník betonová 200x100x60mm barevná</t>
  </si>
  <si>
    <t>-1080816963</t>
  </si>
  <si>
    <t>https://podminky.urs.cz/item/CS_URS_2021_02/59245008</t>
  </si>
  <si>
    <t>8,11*1,1 'Přepočtené koeficientem množství</t>
  </si>
  <si>
    <t>17</t>
  </si>
  <si>
    <t>59245006</t>
  </si>
  <si>
    <t>dlažba tvar obdélník betonová pro nevidomé 200x100x60mm barevná</t>
  </si>
  <si>
    <t>-283727949</t>
  </si>
  <si>
    <t>https://podminky.urs.cz/item/CS_URS_2021_02/59245006</t>
  </si>
  <si>
    <t>91,49-8,11</t>
  </si>
  <si>
    <t>83,38*1,1 'Přepočtené koeficientem množství</t>
  </si>
  <si>
    <t>18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</si>
  <si>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</si>
  <si>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</si>
  <si>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-319884034</t>
  </si>
  <si>
    <t>https://podminky.urs.cz/item/CS_URS_2021_02/596211114</t>
  </si>
  <si>
    <t>Ostatní konstrukce a práce, bourání</t>
  </si>
  <si>
    <t>19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</si>
  <si>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</si>
  <si>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</si>
  <si>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-148088035</t>
  </si>
  <si>
    <t>https://podminky.urs.cz/item/CS_URS_2021_02/916231213</t>
  </si>
  <si>
    <t>20</t>
  </si>
  <si>
    <t>59217016</t>
  </si>
  <si>
    <t>obrubník betonový chodníkový 1000x80x250mm</t>
  </si>
  <si>
    <t>243232643</t>
  </si>
  <si>
    <t>https://podminky.urs.cz/item/CS_URS_2021_02/59217016</t>
  </si>
  <si>
    <t>195*1,05 'Přepočtené koeficientem množství</t>
  </si>
  <si>
    <t>916241113</t>
  </si>
  <si>
    <t>Osazení obrubníku kamenného se zřízením lože, s vyplněním a zatřením spár cementovou maltou ležatého s boční opěrou z betonu prostého, do lože z betonu prostého</t>
  </si>
  <si>
    <t>1994820048</t>
  </si>
  <si>
    <t>https://podminky.urs.cz/item/CS_URS_2021_02/916241113</t>
  </si>
  <si>
    <t>22</t>
  </si>
  <si>
    <t>58380003</t>
  </si>
  <si>
    <t>obrubník kamenný žulový přímý 1000x300x200mm</t>
  </si>
  <si>
    <t>1780101785</t>
  </si>
  <si>
    <t>https://podminky.urs.cz/item/CS_URS_2021_02/58380003</t>
  </si>
  <si>
    <t>doplnění poškozených</t>
  </si>
  <si>
    <t>822,000*0,05</t>
  </si>
  <si>
    <t>23</t>
  </si>
  <si>
    <t>916991121</t>
  </si>
  <si>
    <t>Lože pod obrubníky, krajníky nebo obruby z dlažebních kostek z betonu prostého</t>
  </si>
  <si>
    <t>m3</t>
  </si>
  <si>
    <t>1535986938</t>
  </si>
  <si>
    <t>https://podminky.urs.cz/item/CS_URS_2021_02/916991121</t>
  </si>
  <si>
    <t>195*0,05</t>
  </si>
  <si>
    <t>822*0,07</t>
  </si>
  <si>
    <t>24</t>
  </si>
  <si>
    <t>919735111</t>
  </si>
  <si>
    <t>Řezání stávajícího živičného krytu nebo podkladu hloubky do 50 mm</t>
  </si>
  <si>
    <t>489792482</t>
  </si>
  <si>
    <t>https://podminky.urs.cz/item/CS_URS_2021_02/919735111</t>
  </si>
  <si>
    <t>0,4*2+4,8+2,28*2</t>
  </si>
  <si>
    <t>0,4*2+5,01+1,83*2</t>
  </si>
  <si>
    <t>0,4*2+4,8+2,52+1,71+0,8+0,52</t>
  </si>
  <si>
    <t>25</t>
  </si>
  <si>
    <t>919735123</t>
  </si>
  <si>
    <t>Řezání stávajícího betonového krytu nebo podkladu hloubky přes 100 do 150 mm</t>
  </si>
  <si>
    <t>-1932491080</t>
  </si>
  <si>
    <t>https://podminky.urs.cz/item/CS_URS_2021_02/919735123</t>
  </si>
  <si>
    <t>26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</si>
  <si>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</si>
  <si>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</si>
  <si>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791943534</t>
  </si>
  <si>
    <t>https://podminky.urs.cz/item/CS_URS_2021_02/979024443</t>
  </si>
  <si>
    <t>997</t>
  </si>
  <si>
    <t>Přesun sutě</t>
  </si>
  <si>
    <t>27</t>
  </si>
  <si>
    <t>997221561</t>
  </si>
  <si>
    <t>Vodorovná doprava suti bez naložení, ale se složením a s hrubým urovnáním z kusových materiálů, na vzdálenost do 1 km</t>
  </si>
  <si>
    <t>t</t>
  </si>
  <si>
    <t>-1153118716</t>
  </si>
  <si>
    <t>https://podminky.urs.cz/item/CS_URS_2021_02/997221561</t>
  </si>
  <si>
    <t>28</t>
  </si>
  <si>
    <t>997221569</t>
  </si>
  <si>
    <t>Vodorovná doprava suti bez naložení, ale se složením a s hrubým urovnáním Příplatek k ceně za každý další i započatý 1 km přes 1 km</t>
  </si>
  <si>
    <t>-631486181</t>
  </si>
  <si>
    <t>https://podminky.urs.cz/item/CS_URS_2021_02/997221569</t>
  </si>
  <si>
    <t>1533,359*10 'Přepočtené koeficientem množství</t>
  </si>
  <si>
    <t>29</t>
  </si>
  <si>
    <t>997221611</t>
  </si>
  <si>
    <t>Nakládání na dopravní prostředky pro vodorovnou dopravu suti</t>
  </si>
  <si>
    <t>-1676423073</t>
  </si>
  <si>
    <t>https://podminky.urs.cz/item/CS_URS_2021_02/997221611</t>
  </si>
  <si>
    <t>30</t>
  </si>
  <si>
    <t>997221861</t>
  </si>
  <si>
    <t>Poplatek za uložení stavebního odpadu na recyklační skládce (skládkovné) z prostého betonu zatříděného do Katalogu odpadů pod kódem 17 01 01</t>
  </si>
  <si>
    <t>2136222456</t>
  </si>
  <si>
    <t>https://podminky.urs.cz/item/CS_URS_2021_02/997221861</t>
  </si>
  <si>
    <t>685,129+3,715</t>
  </si>
  <si>
    <t>31</t>
  </si>
  <si>
    <t>997221873</t>
  </si>
  <si>
    <t>Poplatek za uložení stavebního odpadu na recyklační skládce (skládkovné) zeminy a kamení zatříděného do Katalogu odpadů pod kódem 17 05 04</t>
  </si>
  <si>
    <t>444122453</t>
  </si>
  <si>
    <t>https://podminky.urs.cz/item/CS_URS_2021_02/997221873</t>
  </si>
  <si>
    <t>1533,359</t>
  </si>
  <si>
    <t>-688,844</t>
  </si>
  <si>
    <t>-207,713</t>
  </si>
  <si>
    <t>32</t>
  </si>
  <si>
    <t>997221875</t>
  </si>
  <si>
    <t>Poplatek za uložení stavebního odpadu na recyklační skládce (skládkovné) asfaltového bez obsahu dehtu zatříděného do Katalogu odpadů pod kódem 17 03 02</t>
  </si>
  <si>
    <t>-486429997</t>
  </si>
  <si>
    <t>https://podminky.urs.cz/item/CS_URS_2021_02/997221875</t>
  </si>
  <si>
    <t>206,593+1,12</t>
  </si>
  <si>
    <t>998</t>
  </si>
  <si>
    <t>Přesun hmot</t>
  </si>
  <si>
    <t>33</t>
  </si>
  <si>
    <t>998225111</t>
  </si>
  <si>
    <t>Přesun hmot pro komunikace s krytem z kameniva, monolitickým betonovým nebo živičným dopravní vzdálenost do 200 m jakékoliv délky objektu</t>
  </si>
  <si>
    <t>-206016699</t>
  </si>
  <si>
    <t>https://podminky.urs.cz/item/CS_URS_2021_02/998225111</t>
  </si>
  <si>
    <t>VRN</t>
  </si>
  <si>
    <t>Vedlejší rozpočtové náklady</t>
  </si>
  <si>
    <t>VRN1</t>
  </si>
  <si>
    <t>Průzkumné, geodetické a projektové práce</t>
  </si>
  <si>
    <t>34</t>
  </si>
  <si>
    <t>012002000</t>
  </si>
  <si>
    <t>Geodetické práce</t>
  </si>
  <si>
    <t>kpl</t>
  </si>
  <si>
    <t>1024</t>
  </si>
  <si>
    <t>-1525097900</t>
  </si>
  <si>
    <t>https://podminky.urs.cz/item/CS_URS_2021_02/012002000</t>
  </si>
  <si>
    <t>35</t>
  </si>
  <si>
    <t>013254000</t>
  </si>
  <si>
    <t>Dokumentace skutečného provedení stavby</t>
  </si>
  <si>
    <t>-2046694636</t>
  </si>
  <si>
    <t>https://podminky.urs.cz/item/CS_URS_2021_02/013254000</t>
  </si>
  <si>
    <t>VRN3</t>
  </si>
  <si>
    <t>Zařízení staveniště</t>
  </si>
  <si>
    <t>36</t>
  </si>
  <si>
    <t>030001000</t>
  </si>
  <si>
    <t>1676656423</t>
  </si>
  <si>
    <t>https://podminky.urs.cz/item/CS_URS_2021_02/030001000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</si>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</sst>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7221" TargetMode="External" /><Relationship Id="rId2" Type="http://schemas.openxmlformats.org/officeDocument/2006/relationships/hyperlink" Target="https://podminky.urs.cz/item/CS_URS_2021_02/113107222" TargetMode="External" /><Relationship Id="rId3" Type="http://schemas.openxmlformats.org/officeDocument/2006/relationships/hyperlink" Target="https://podminky.urs.cz/item/CS_URS_2021_02/113107231" TargetMode="External" /><Relationship Id="rId4" Type="http://schemas.openxmlformats.org/officeDocument/2006/relationships/hyperlink" Target="https://podminky.urs.cz/item/CS_URS_2021_02/113107241" TargetMode="External" /><Relationship Id="rId5" Type="http://schemas.openxmlformats.org/officeDocument/2006/relationships/hyperlink" Target="https://podminky.urs.cz/item/CS_URS_2021_02/113107322" TargetMode="External" /><Relationship Id="rId6" Type="http://schemas.openxmlformats.org/officeDocument/2006/relationships/hyperlink" Target="https://podminky.urs.cz/item/CS_URS_2021_02/113107331" TargetMode="External" /><Relationship Id="rId7" Type="http://schemas.openxmlformats.org/officeDocument/2006/relationships/hyperlink" Target="https://podminky.urs.cz/item/CS_URS_2021_02/113107341" TargetMode="External" /><Relationship Id="rId8" Type="http://schemas.openxmlformats.org/officeDocument/2006/relationships/hyperlink" Target="https://podminky.urs.cz/item/CS_URS_2021_02/113201112" TargetMode="External" /><Relationship Id="rId9" Type="http://schemas.openxmlformats.org/officeDocument/2006/relationships/hyperlink" Target="https://podminky.urs.cz/item/CS_URS_2021_02/564831111" TargetMode="External" /><Relationship Id="rId10" Type="http://schemas.openxmlformats.org/officeDocument/2006/relationships/hyperlink" Target="https://podminky.urs.cz/item/CS_URS_2021_02/564861111" TargetMode="External" /><Relationship Id="rId11" Type="http://schemas.openxmlformats.org/officeDocument/2006/relationships/hyperlink" Target="https://podminky.urs.cz/item/CS_URS_2021_02/564871111" TargetMode="External" /><Relationship Id="rId12" Type="http://schemas.openxmlformats.org/officeDocument/2006/relationships/hyperlink" Target="https://podminky.urs.cz/item/CS_URS_2021_02/564911411" TargetMode="External" /><Relationship Id="rId13" Type="http://schemas.openxmlformats.org/officeDocument/2006/relationships/hyperlink" Target="https://podminky.urs.cz/item/CS_URS_2021_02/573231108" TargetMode="External" /><Relationship Id="rId14" Type="http://schemas.openxmlformats.org/officeDocument/2006/relationships/hyperlink" Target="https://podminky.urs.cz/item/CS_URS_2021_02/577144111" TargetMode="External" /><Relationship Id="rId15" Type="http://schemas.openxmlformats.org/officeDocument/2006/relationships/hyperlink" Target="https://podminky.urs.cz/item/CS_URS_2021_02/596211110" TargetMode="External" /><Relationship Id="rId16" Type="http://schemas.openxmlformats.org/officeDocument/2006/relationships/hyperlink" Target="https://podminky.urs.cz/item/CS_URS_2021_02/59245008" TargetMode="External" /><Relationship Id="rId17" Type="http://schemas.openxmlformats.org/officeDocument/2006/relationships/hyperlink" Target="https://podminky.urs.cz/item/CS_URS_2021_02/59245006" TargetMode="External" /><Relationship Id="rId18" Type="http://schemas.openxmlformats.org/officeDocument/2006/relationships/hyperlink" Target="https://podminky.urs.cz/item/CS_URS_2021_02/596211114" TargetMode="External" /><Relationship Id="rId19" Type="http://schemas.openxmlformats.org/officeDocument/2006/relationships/hyperlink" Target="https://podminky.urs.cz/item/CS_URS_2021_02/916231213" TargetMode="External" /><Relationship Id="rId20" Type="http://schemas.openxmlformats.org/officeDocument/2006/relationships/hyperlink" Target="https://podminky.urs.cz/item/CS_URS_2021_02/59217016" TargetMode="External" /><Relationship Id="rId21" Type="http://schemas.openxmlformats.org/officeDocument/2006/relationships/hyperlink" Target="https://podminky.urs.cz/item/CS_URS_2021_02/916241113" TargetMode="External" /><Relationship Id="rId22" Type="http://schemas.openxmlformats.org/officeDocument/2006/relationships/hyperlink" Target="https://podminky.urs.cz/item/CS_URS_2021_02/58380003" TargetMode="External" /><Relationship Id="rId23" Type="http://schemas.openxmlformats.org/officeDocument/2006/relationships/hyperlink" Target="https://podminky.urs.cz/item/CS_URS_2021_02/916991121" TargetMode="External" /><Relationship Id="rId24" Type="http://schemas.openxmlformats.org/officeDocument/2006/relationships/hyperlink" Target="https://podminky.urs.cz/item/CS_URS_2021_02/919735111" TargetMode="External" /><Relationship Id="rId25" Type="http://schemas.openxmlformats.org/officeDocument/2006/relationships/hyperlink" Target="https://podminky.urs.cz/item/CS_URS_2021_02/919735123" TargetMode="External" /><Relationship Id="rId26" Type="http://schemas.openxmlformats.org/officeDocument/2006/relationships/hyperlink" Target="https://podminky.urs.cz/item/CS_URS_2021_02/979024443" TargetMode="External" /><Relationship Id="rId27" Type="http://schemas.openxmlformats.org/officeDocument/2006/relationships/hyperlink" Target="https://podminky.urs.cz/item/CS_URS_2021_02/997221561" TargetMode="External" /><Relationship Id="rId28" Type="http://schemas.openxmlformats.org/officeDocument/2006/relationships/hyperlink" Target="https://podminky.urs.cz/item/CS_URS_2021_02/997221569" TargetMode="External" /><Relationship Id="rId29" Type="http://schemas.openxmlformats.org/officeDocument/2006/relationships/hyperlink" Target="https://podminky.urs.cz/item/CS_URS_2021_02/997221611" TargetMode="External" /><Relationship Id="rId30" Type="http://schemas.openxmlformats.org/officeDocument/2006/relationships/hyperlink" Target="https://podminky.urs.cz/item/CS_URS_2021_02/997221861" TargetMode="External" /><Relationship Id="rId31" Type="http://schemas.openxmlformats.org/officeDocument/2006/relationships/hyperlink" Target="https://podminky.urs.cz/item/CS_URS_2021_02/997221873" TargetMode="External" /><Relationship Id="rId32" Type="http://schemas.openxmlformats.org/officeDocument/2006/relationships/hyperlink" Target="https://podminky.urs.cz/item/CS_URS_2021_02/997221875" TargetMode="External" /><Relationship Id="rId33" Type="http://schemas.openxmlformats.org/officeDocument/2006/relationships/hyperlink" Target="https://podminky.urs.cz/item/CS_URS_2021_02/998225111" TargetMode="External" /><Relationship Id="rId34" Type="http://schemas.openxmlformats.org/officeDocument/2006/relationships/hyperlink" Target="https://podminky.urs.cz/item/CS_URS_2021_02/012002000" TargetMode="External" /><Relationship Id="rId35" Type="http://schemas.openxmlformats.org/officeDocument/2006/relationships/hyperlink" Target="https://podminky.urs.cz/item/CS_URS_2021_02/013254000" TargetMode="External" /><Relationship Id="rId36" Type="http://schemas.openxmlformats.org/officeDocument/2006/relationships/hyperlink" Target="https://podminky.urs.cz/item/CS_URS_2021_02/030001000" TargetMode="External" /><Relationship Id="rId3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35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37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2021-067-ver2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Rekonstrukce chodníku ul. Lipská, Chomutov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ul. Lipská, Chomutov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21. 7. 2021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Statutární město Chomutov, Zborovská 4602,Chomutov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KAP ATELIER s.r.o.</v>
      </c>
      <c r="AN49" s="65"/>
      <c r="AO49" s="65"/>
      <c r="AP49" s="65"/>
      <c r="AQ49" s="41"/>
      <c r="AR49" s="45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Ing. Kateřina Tumpachová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5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24.7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'1 - Rekonstrukce chodníku...'!J30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'1 - Rekonstrukce chodníku...'!P88</f>
        <v>0</v>
      </c>
      <c r="AV55" s="121">
        <f>'1 - Rekonstrukce chodníku...'!J33</f>
        <v>0</v>
      </c>
      <c r="AW55" s="121">
        <f>'1 - Rekonstrukce chodníku...'!J34</f>
        <v>0</v>
      </c>
      <c r="AX55" s="121">
        <f>'1 - Rekonstrukce chodníku...'!J35</f>
        <v>0</v>
      </c>
      <c r="AY55" s="121">
        <f>'1 - Rekonstrukce chodníku...'!J36</f>
        <v>0</v>
      </c>
      <c r="AZ55" s="121">
        <f>'1 - Rekonstrukce chodníku...'!F33</f>
        <v>0</v>
      </c>
      <c r="BA55" s="121">
        <f>'1 - Rekonstrukce chodníku...'!F34</f>
        <v>0</v>
      </c>
      <c r="BB55" s="121">
        <f>'1 - Rekonstrukce chodníku...'!F35</f>
        <v>0</v>
      </c>
      <c r="BC55" s="121">
        <f>'1 - Rekonstrukce chodníku...'!F36</f>
        <v>0</v>
      </c>
      <c r="BD55" s="123">
        <f>'1 - Rekonstrukce chodníku...'!F37</f>
        <v>0</v>
      </c>
      <c r="BE55" s="7"/>
      <c r="BT55" s="124" t="s">
        <v>79</v>
      </c>
      <c r="BV55" s="124" t="s">
        <v>76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B6D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 - Rekonstrukce chodníku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82</v>
      </c>
    </row>
    <row r="4" spans="2:46" s="1" customFormat="1" ht="24.95" customHeight="1">
      <c r="B4" s="21"/>
      <c r="D4" s="127" t="s">
        <v>83</v>
      </c>
      <c r="L4" s="21"/>
      <c r="M4" s="128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9" t="s">
        <v>16</v>
      </c>
      <c r="L6" s="21"/>
    </row>
    <row r="7" spans="2:12" s="1" customFormat="1" ht="16.5" customHeight="1">
      <c r="B7" s="21"/>
      <c r="E7" s="130" t="str">
        <f>'Rekapitulace stavby'!K6</f>
        <v>Rekonstrukce chodníku ul. Lipská, Chomutov</v>
      </c>
      <c r="F7" s="129"/>
      <c r="G7" s="129"/>
      <c r="H7" s="129"/>
      <c r="L7" s="21"/>
    </row>
    <row r="8" spans="1:31" s="2" customFormat="1" ht="12" customHeight="1">
      <c r="A8" s="39"/>
      <c r="B8" s="45"/>
      <c r="C8" s="39"/>
      <c r="D8" s="129" t="s">
        <v>84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2" t="s">
        <v>85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29" t="s">
        <v>18</v>
      </c>
      <c r="E11" s="39"/>
      <c r="F11" s="133" t="s">
        <v>19</v>
      </c>
      <c r="G11" s="39"/>
      <c r="H11" s="39"/>
      <c r="I11" s="129" t="s">
        <v>20</v>
      </c>
      <c r="J11" s="133" t="s">
        <v>19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21</v>
      </c>
      <c r="E12" s="39"/>
      <c r="F12" s="133" t="s">
        <v>22</v>
      </c>
      <c r="G12" s="39"/>
      <c r="H12" s="39"/>
      <c r="I12" s="129" t="s">
        <v>23</v>
      </c>
      <c r="J12" s="134" t="str">
        <f>'Rekapitulace stavby'!AN8</f>
        <v>21. 7. 2021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29" t="s">
        <v>25</v>
      </c>
      <c r="E14" s="39"/>
      <c r="F14" s="39"/>
      <c r="G14" s="39"/>
      <c r="H14" s="39"/>
      <c r="I14" s="129" t="s">
        <v>26</v>
      </c>
      <c r="J14" s="133" t="s">
        <v>19</v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3" t="s">
        <v>27</v>
      </c>
      <c r="F15" s="39"/>
      <c r="G15" s="39"/>
      <c r="H15" s="39"/>
      <c r="I15" s="129" t="s">
        <v>28</v>
      </c>
      <c r="J15" s="133" t="s">
        <v>19</v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29" t="s">
        <v>29</v>
      </c>
      <c r="E17" s="39"/>
      <c r="F17" s="39"/>
      <c r="G17" s="39"/>
      <c r="H17" s="39"/>
      <c r="I17" s="129" t="s">
        <v>26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28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29" t="s">
        <v>31</v>
      </c>
      <c r="E20" s="39"/>
      <c r="F20" s="39"/>
      <c r="G20" s="39"/>
      <c r="H20" s="39"/>
      <c r="I20" s="129" t="s">
        <v>26</v>
      </c>
      <c r="J20" s="133" t="s">
        <v>19</v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3" t="s">
        <v>32</v>
      </c>
      <c r="F21" s="39"/>
      <c r="G21" s="39"/>
      <c r="H21" s="39"/>
      <c r="I21" s="129" t="s">
        <v>28</v>
      </c>
      <c r="J21" s="133" t="s">
        <v>19</v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29" t="s">
        <v>34</v>
      </c>
      <c r="E23" s="39"/>
      <c r="F23" s="39"/>
      <c r="G23" s="39"/>
      <c r="H23" s="39"/>
      <c r="I23" s="129" t="s">
        <v>26</v>
      </c>
      <c r="J23" s="133" t="s">
        <v>35</v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3" t="s">
        <v>36</v>
      </c>
      <c r="F24" s="39"/>
      <c r="G24" s="39"/>
      <c r="H24" s="39"/>
      <c r="I24" s="129" t="s">
        <v>28</v>
      </c>
      <c r="J24" s="133" t="s">
        <v>37</v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29" t="s">
        <v>38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5"/>
      <c r="B27" s="136"/>
      <c r="C27" s="135"/>
      <c r="D27" s="135"/>
      <c r="E27" s="137" t="s">
        <v>19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0" t="s">
        <v>40</v>
      </c>
      <c r="E30" s="39"/>
      <c r="F30" s="39"/>
      <c r="G30" s="39"/>
      <c r="H30" s="39"/>
      <c r="I30" s="39"/>
      <c r="J30" s="141">
        <f>ROUND(J88,2)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2" t="s">
        <v>42</v>
      </c>
      <c r="G32" s="39"/>
      <c r="H32" s="39"/>
      <c r="I32" s="142" t="s">
        <v>41</v>
      </c>
      <c r="J32" s="142" t="s">
        <v>43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3" t="s">
        <v>44</v>
      </c>
      <c r="E33" s="129" t="s">
        <v>45</v>
      </c>
      <c r="F33" s="144">
        <f>ROUND((SUM(BE88:BE212)),2)</f>
        <v>0</v>
      </c>
      <c r="G33" s="39"/>
      <c r="H33" s="39"/>
      <c r="I33" s="145">
        <v>0.21</v>
      </c>
      <c r="J33" s="144">
        <f>ROUND(((SUM(BE88:BE212))*I33),2)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29" t="s">
        <v>46</v>
      </c>
      <c r="F34" s="144">
        <f>ROUND((SUM(BF88:BF212)),2)</f>
        <v>0</v>
      </c>
      <c r="G34" s="39"/>
      <c r="H34" s="39"/>
      <c r="I34" s="145">
        <v>0.15</v>
      </c>
      <c r="J34" s="144">
        <f>ROUND(((SUM(BF88:BF212))*I34),2)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47</v>
      </c>
      <c r="F35" s="144">
        <f>ROUND((SUM(BG88:BG212)),2)</f>
        <v>0</v>
      </c>
      <c r="G35" s="39"/>
      <c r="H35" s="39"/>
      <c r="I35" s="145">
        <v>0.21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29" t="s">
        <v>48</v>
      </c>
      <c r="F36" s="144">
        <f>ROUND((SUM(BH88:BH212)),2)</f>
        <v>0</v>
      </c>
      <c r="G36" s="39"/>
      <c r="H36" s="39"/>
      <c r="I36" s="145">
        <v>0.15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29" t="s">
        <v>49</v>
      </c>
      <c r="F37" s="144">
        <f>ROUND((SUM(BI88:BI212)),2)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46"/>
      <c r="D39" s="147" t="s">
        <v>50</v>
      </c>
      <c r="E39" s="148"/>
      <c r="F39" s="148"/>
      <c r="G39" s="149" t="s">
        <v>51</v>
      </c>
      <c r="H39" s="150" t="s">
        <v>52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86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57" t="str">
        <f>E7</f>
        <v>Rekonstrukce chodníku ul. Lipská, Chomutov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84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1 - Rekonstrukce chodníku ul. Lipská, Chomutov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ul. Lipská, Chomutov</v>
      </c>
      <c r="G52" s="41"/>
      <c r="H52" s="41"/>
      <c r="I52" s="33" t="s">
        <v>23</v>
      </c>
      <c r="J52" s="73" t="str">
        <f>IF(J12="","",J12)</f>
        <v>21. 7. 2021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Chomutov, Zborovská 4602,Chomutov</v>
      </c>
      <c r="G54" s="41"/>
      <c r="H54" s="41"/>
      <c r="I54" s="33" t="s">
        <v>31</v>
      </c>
      <c r="J54" s="37" t="str">
        <f>E21</f>
        <v>KAP ATELIER s.r.o.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Ing. Kateřina Tumpachová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8" t="s">
        <v>87</v>
      </c>
      <c r="D57" s="159"/>
      <c r="E57" s="159"/>
      <c r="F57" s="159"/>
      <c r="G57" s="159"/>
      <c r="H57" s="159"/>
      <c r="I57" s="159"/>
      <c r="J57" s="160" t="s">
        <v>88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1" t="s">
        <v>72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89</v>
      </c>
    </row>
    <row r="60" spans="1:31" s="9" customFormat="1" ht="24.95" customHeight="1">
      <c r="A60" s="9"/>
      <c r="B60" s="162"/>
      <c r="C60" s="163"/>
      <c r="D60" s="164" t="s">
        <v>90</v>
      </c>
      <c r="E60" s="165"/>
      <c r="F60" s="165"/>
      <c r="G60" s="165"/>
      <c r="H60" s="165"/>
      <c r="I60" s="165"/>
      <c r="J60" s="166">
        <f>J89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91</v>
      </c>
      <c r="E61" s="171"/>
      <c r="F61" s="171"/>
      <c r="G61" s="171"/>
      <c r="H61" s="171"/>
      <c r="I61" s="171"/>
      <c r="J61" s="172">
        <f>J90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8"/>
      <c r="C62" s="169"/>
      <c r="D62" s="170" t="s">
        <v>92</v>
      </c>
      <c r="E62" s="171"/>
      <c r="F62" s="171"/>
      <c r="G62" s="171"/>
      <c r="H62" s="171"/>
      <c r="I62" s="171"/>
      <c r="J62" s="172">
        <f>J119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8"/>
      <c r="C63" s="169"/>
      <c r="D63" s="170" t="s">
        <v>93</v>
      </c>
      <c r="E63" s="171"/>
      <c r="F63" s="171"/>
      <c r="G63" s="171"/>
      <c r="H63" s="171"/>
      <c r="I63" s="171"/>
      <c r="J63" s="172">
        <f>J154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8"/>
      <c r="C64" s="169"/>
      <c r="D64" s="170" t="s">
        <v>94</v>
      </c>
      <c r="E64" s="171"/>
      <c r="F64" s="171"/>
      <c r="G64" s="171"/>
      <c r="H64" s="171"/>
      <c r="I64" s="171"/>
      <c r="J64" s="172">
        <f>J181</f>
        <v>0</v>
      </c>
      <c r="K64" s="169"/>
      <c r="L64" s="17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8"/>
      <c r="C65" s="169"/>
      <c r="D65" s="170" t="s">
        <v>95</v>
      </c>
      <c r="E65" s="171"/>
      <c r="F65" s="171"/>
      <c r="G65" s="171"/>
      <c r="H65" s="171"/>
      <c r="I65" s="171"/>
      <c r="J65" s="172">
        <f>J201</f>
        <v>0</v>
      </c>
      <c r="K65" s="169"/>
      <c r="L65" s="17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2"/>
      <c r="C66" s="163"/>
      <c r="D66" s="164" t="s">
        <v>96</v>
      </c>
      <c r="E66" s="165"/>
      <c r="F66" s="165"/>
      <c r="G66" s="165"/>
      <c r="H66" s="165"/>
      <c r="I66" s="165"/>
      <c r="J66" s="166">
        <f>J204</f>
        <v>0</v>
      </c>
      <c r="K66" s="163"/>
      <c r="L66" s="167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68"/>
      <c r="C67" s="169"/>
      <c r="D67" s="170" t="s">
        <v>97</v>
      </c>
      <c r="E67" s="171"/>
      <c r="F67" s="171"/>
      <c r="G67" s="171"/>
      <c r="H67" s="171"/>
      <c r="I67" s="171"/>
      <c r="J67" s="172">
        <f>J205</f>
        <v>0</v>
      </c>
      <c r="K67" s="169"/>
      <c r="L67" s="17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8"/>
      <c r="C68" s="169"/>
      <c r="D68" s="170" t="s">
        <v>98</v>
      </c>
      <c r="E68" s="171"/>
      <c r="F68" s="171"/>
      <c r="G68" s="171"/>
      <c r="H68" s="171"/>
      <c r="I68" s="171"/>
      <c r="J68" s="172">
        <f>J210</f>
        <v>0</v>
      </c>
      <c r="K68" s="169"/>
      <c r="L68" s="17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1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1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1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99</v>
      </c>
      <c r="D75" s="41"/>
      <c r="E75" s="41"/>
      <c r="F75" s="41"/>
      <c r="G75" s="41"/>
      <c r="H75" s="41"/>
      <c r="I75" s="41"/>
      <c r="J75" s="41"/>
      <c r="K75" s="41"/>
      <c r="L75" s="131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57" t="str">
        <f>E7</f>
        <v>Rekonstrukce chodníku ul. Lipská, Chomutov</v>
      </c>
      <c r="F78" s="33"/>
      <c r="G78" s="33"/>
      <c r="H78" s="33"/>
      <c r="I78" s="41"/>
      <c r="J78" s="41"/>
      <c r="K78" s="41"/>
      <c r="L78" s="13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84</v>
      </c>
      <c r="D79" s="41"/>
      <c r="E79" s="41"/>
      <c r="F79" s="41"/>
      <c r="G79" s="41"/>
      <c r="H79" s="41"/>
      <c r="I79" s="41"/>
      <c r="J79" s="41"/>
      <c r="K79" s="41"/>
      <c r="L79" s="13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E9</f>
        <v>1 - Rekonstrukce chodníku ul. Lipská, Chomutov</v>
      </c>
      <c r="F80" s="41"/>
      <c r="G80" s="41"/>
      <c r="H80" s="41"/>
      <c r="I80" s="41"/>
      <c r="J80" s="41"/>
      <c r="K80" s="41"/>
      <c r="L80" s="13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F12</f>
        <v xml:space="preserve"> ul. Lipská, Chomutov</v>
      </c>
      <c r="G82" s="41"/>
      <c r="H82" s="41"/>
      <c r="I82" s="33" t="s">
        <v>23</v>
      </c>
      <c r="J82" s="73" t="str">
        <f>IF(J12="","",J12)</f>
        <v>21. 7. 2021</v>
      </c>
      <c r="K82" s="41"/>
      <c r="L82" s="13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E15</f>
        <v>Statutární město Chomutov, Zborovská 4602,Chomutov</v>
      </c>
      <c r="G84" s="41"/>
      <c r="H84" s="41"/>
      <c r="I84" s="33" t="s">
        <v>31</v>
      </c>
      <c r="J84" s="37" t="str">
        <f>E21</f>
        <v>KAP ATELIER s.r.o.</v>
      </c>
      <c r="K84" s="41"/>
      <c r="L84" s="13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5.65" customHeight="1">
      <c r="A85" s="39"/>
      <c r="B85" s="40"/>
      <c r="C85" s="33" t="s">
        <v>29</v>
      </c>
      <c r="D85" s="41"/>
      <c r="E85" s="41"/>
      <c r="F85" s="28" t="str">
        <f>IF(E18="","",E18)</f>
        <v>Vyplň údaj</v>
      </c>
      <c r="G85" s="41"/>
      <c r="H85" s="41"/>
      <c r="I85" s="33" t="s">
        <v>34</v>
      </c>
      <c r="J85" s="37" t="str">
        <f>E24</f>
        <v>Ing. Kateřina Tumpachová</v>
      </c>
      <c r="K85" s="41"/>
      <c r="L85" s="13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4"/>
      <c r="B87" s="175"/>
      <c r="C87" s="176" t="s">
        <v>100</v>
      </c>
      <c r="D87" s="177" t="s">
        <v>59</v>
      </c>
      <c r="E87" s="177" t="s">
        <v>55</v>
      </c>
      <c r="F87" s="177" t="s">
        <v>56</v>
      </c>
      <c r="G87" s="177" t="s">
        <v>101</v>
      </c>
      <c r="H87" s="177" t="s">
        <v>102</v>
      </c>
      <c r="I87" s="177" t="s">
        <v>103</v>
      </c>
      <c r="J87" s="177" t="s">
        <v>88</v>
      </c>
      <c r="K87" s="178" t="s">
        <v>104</v>
      </c>
      <c r="L87" s="179"/>
      <c r="M87" s="93" t="s">
        <v>19</v>
      </c>
      <c r="N87" s="94" t="s">
        <v>44</v>
      </c>
      <c r="O87" s="94" t="s">
        <v>105</v>
      </c>
      <c r="P87" s="94" t="s">
        <v>106</v>
      </c>
      <c r="Q87" s="94" t="s">
        <v>107</v>
      </c>
      <c r="R87" s="94" t="s">
        <v>108</v>
      </c>
      <c r="S87" s="94" t="s">
        <v>109</v>
      </c>
      <c r="T87" s="95" t="s">
        <v>110</v>
      </c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</row>
    <row r="88" spans="1:63" s="2" customFormat="1" ht="22.8" customHeight="1">
      <c r="A88" s="39"/>
      <c r="B88" s="40"/>
      <c r="C88" s="100" t="s">
        <v>111</v>
      </c>
      <c r="D88" s="41"/>
      <c r="E88" s="41"/>
      <c r="F88" s="41"/>
      <c r="G88" s="41"/>
      <c r="H88" s="41"/>
      <c r="I88" s="41"/>
      <c r="J88" s="180">
        <f>BK88</f>
        <v>0</v>
      </c>
      <c r="K88" s="41"/>
      <c r="L88" s="45"/>
      <c r="M88" s="96"/>
      <c r="N88" s="181"/>
      <c r="O88" s="97"/>
      <c r="P88" s="182">
        <f>P89+P204</f>
        <v>0</v>
      </c>
      <c r="Q88" s="97"/>
      <c r="R88" s="182">
        <f>R89+R204</f>
        <v>1860.8333186</v>
      </c>
      <c r="S88" s="97"/>
      <c r="T88" s="183">
        <f>T89+T204</f>
        <v>1533.35896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73</v>
      </c>
      <c r="AU88" s="18" t="s">
        <v>89</v>
      </c>
      <c r="BK88" s="184">
        <f>BK89+BK204</f>
        <v>0</v>
      </c>
    </row>
    <row r="89" spans="1:63" s="12" customFormat="1" ht="25.9" customHeight="1">
      <c r="A89" s="12"/>
      <c r="B89" s="185"/>
      <c r="C89" s="186"/>
      <c r="D89" s="187" t="s">
        <v>73</v>
      </c>
      <c r="E89" s="188" t="s">
        <v>112</v>
      </c>
      <c r="F89" s="188" t="s">
        <v>113</v>
      </c>
      <c r="G89" s="186"/>
      <c r="H89" s="186"/>
      <c r="I89" s="189"/>
      <c r="J89" s="190">
        <f>BK89</f>
        <v>0</v>
      </c>
      <c r="K89" s="186"/>
      <c r="L89" s="191"/>
      <c r="M89" s="192"/>
      <c r="N89" s="193"/>
      <c r="O89" s="193"/>
      <c r="P89" s="194">
        <f>P90+P119+P154+P181+P201</f>
        <v>0</v>
      </c>
      <c r="Q89" s="193"/>
      <c r="R89" s="194">
        <f>R90+R119+R154+R181+R201</f>
        <v>1860.8333186</v>
      </c>
      <c r="S89" s="193"/>
      <c r="T89" s="195">
        <f>T90+T119+T154+T181+T201</f>
        <v>1533.35896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6" t="s">
        <v>79</v>
      </c>
      <c r="AT89" s="197" t="s">
        <v>73</v>
      </c>
      <c r="AU89" s="197" t="s">
        <v>74</v>
      </c>
      <c r="AY89" s="196" t="s">
        <v>114</v>
      </c>
      <c r="BK89" s="198">
        <f>BK90+BK119+BK154+BK181+BK201</f>
        <v>0</v>
      </c>
    </row>
    <row r="90" spans="1:63" s="12" customFormat="1" ht="22.8" customHeight="1">
      <c r="A90" s="12"/>
      <c r="B90" s="185"/>
      <c r="C90" s="186"/>
      <c r="D90" s="187" t="s">
        <v>73</v>
      </c>
      <c r="E90" s="199" t="s">
        <v>79</v>
      </c>
      <c r="F90" s="199" t="s">
        <v>115</v>
      </c>
      <c r="G90" s="186"/>
      <c r="H90" s="186"/>
      <c r="I90" s="189"/>
      <c r="J90" s="200">
        <f>BK90</f>
        <v>0</v>
      </c>
      <c r="K90" s="186"/>
      <c r="L90" s="191"/>
      <c r="M90" s="192"/>
      <c r="N90" s="193"/>
      <c r="O90" s="193"/>
      <c r="P90" s="194">
        <f>SUM(P91:P118)</f>
        <v>0</v>
      </c>
      <c r="Q90" s="193"/>
      <c r="R90" s="194">
        <f>SUM(R91:R118)</f>
        <v>0</v>
      </c>
      <c r="S90" s="193"/>
      <c r="T90" s="195">
        <f>SUM(T91:T118)</f>
        <v>1533.35896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6" t="s">
        <v>79</v>
      </c>
      <c r="AT90" s="197" t="s">
        <v>73</v>
      </c>
      <c r="AU90" s="197" t="s">
        <v>79</v>
      </c>
      <c r="AY90" s="196" t="s">
        <v>114</v>
      </c>
      <c r="BK90" s="198">
        <f>SUM(BK91:BK118)</f>
        <v>0</v>
      </c>
    </row>
    <row r="91" spans="1:65" s="2" customFormat="1" ht="37.8" customHeight="1">
      <c r="A91" s="39"/>
      <c r="B91" s="40"/>
      <c r="C91" s="201" t="s">
        <v>79</v>
      </c>
      <c r="D91" s="201" t="s">
        <v>116</v>
      </c>
      <c r="E91" s="202" t="s">
        <v>117</v>
      </c>
      <c r="F91" s="203" t="s">
        <v>118</v>
      </c>
      <c r="G91" s="204" t="s">
        <v>119</v>
      </c>
      <c r="H91" s="205">
        <v>1801.99</v>
      </c>
      <c r="I91" s="206"/>
      <c r="J91" s="207">
        <f>ROUND(I91*H91,2)</f>
        <v>0</v>
      </c>
      <c r="K91" s="203" t="s">
        <v>120</v>
      </c>
      <c r="L91" s="45"/>
      <c r="M91" s="208" t="s">
        <v>19</v>
      </c>
      <c r="N91" s="209" t="s">
        <v>45</v>
      </c>
      <c r="O91" s="85"/>
      <c r="P91" s="210">
        <f>O91*H91</f>
        <v>0</v>
      </c>
      <c r="Q91" s="210">
        <v>0</v>
      </c>
      <c r="R91" s="210">
        <f>Q91*H91</f>
        <v>0</v>
      </c>
      <c r="S91" s="210">
        <v>0.17</v>
      </c>
      <c r="T91" s="211">
        <f>S91*H91</f>
        <v>306.3383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2" t="s">
        <v>121</v>
      </c>
      <c r="AT91" s="212" t="s">
        <v>116</v>
      </c>
      <c r="AU91" s="212" t="s">
        <v>82</v>
      </c>
      <c r="AY91" s="18" t="s">
        <v>114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18" t="s">
        <v>79</v>
      </c>
      <c r="BK91" s="213">
        <f>ROUND(I91*H91,2)</f>
        <v>0</v>
      </c>
      <c r="BL91" s="18" t="s">
        <v>121</v>
      </c>
      <c r="BM91" s="212" t="s">
        <v>122</v>
      </c>
    </row>
    <row r="92" spans="1:47" s="2" customFormat="1" ht="12">
      <c r="A92" s="39"/>
      <c r="B92" s="40"/>
      <c r="C92" s="41"/>
      <c r="D92" s="214" t="s">
        <v>123</v>
      </c>
      <c r="E92" s="41"/>
      <c r="F92" s="215" t="s">
        <v>124</v>
      </c>
      <c r="G92" s="41"/>
      <c r="H92" s="41"/>
      <c r="I92" s="216"/>
      <c r="J92" s="41"/>
      <c r="K92" s="41"/>
      <c r="L92" s="45"/>
      <c r="M92" s="217"/>
      <c r="N92" s="218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123</v>
      </c>
      <c r="AU92" s="18" t="s">
        <v>82</v>
      </c>
    </row>
    <row r="93" spans="1:51" s="13" customFormat="1" ht="12">
      <c r="A93" s="13"/>
      <c r="B93" s="219"/>
      <c r="C93" s="220"/>
      <c r="D93" s="221" t="s">
        <v>125</v>
      </c>
      <c r="E93" s="222" t="s">
        <v>19</v>
      </c>
      <c r="F93" s="223" t="s">
        <v>126</v>
      </c>
      <c r="G93" s="220"/>
      <c r="H93" s="222" t="s">
        <v>19</v>
      </c>
      <c r="I93" s="224"/>
      <c r="J93" s="220"/>
      <c r="K93" s="220"/>
      <c r="L93" s="225"/>
      <c r="M93" s="226"/>
      <c r="N93" s="227"/>
      <c r="O93" s="227"/>
      <c r="P93" s="227"/>
      <c r="Q93" s="227"/>
      <c r="R93" s="227"/>
      <c r="S93" s="227"/>
      <c r="T93" s="22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9" t="s">
        <v>125</v>
      </c>
      <c r="AU93" s="229" t="s">
        <v>82</v>
      </c>
      <c r="AV93" s="13" t="s">
        <v>79</v>
      </c>
      <c r="AW93" s="13" t="s">
        <v>33</v>
      </c>
      <c r="AX93" s="13" t="s">
        <v>74</v>
      </c>
      <c r="AY93" s="229" t="s">
        <v>114</v>
      </c>
    </row>
    <row r="94" spans="1:51" s="14" customFormat="1" ht="12">
      <c r="A94" s="14"/>
      <c r="B94" s="230"/>
      <c r="C94" s="231"/>
      <c r="D94" s="221" t="s">
        <v>125</v>
      </c>
      <c r="E94" s="232" t="s">
        <v>19</v>
      </c>
      <c r="F94" s="233" t="s">
        <v>127</v>
      </c>
      <c r="G94" s="231"/>
      <c r="H94" s="234">
        <v>1801.99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0" t="s">
        <v>125</v>
      </c>
      <c r="AU94" s="240" t="s">
        <v>82</v>
      </c>
      <c r="AV94" s="14" t="s">
        <v>82</v>
      </c>
      <c r="AW94" s="14" t="s">
        <v>33</v>
      </c>
      <c r="AX94" s="14" t="s">
        <v>79</v>
      </c>
      <c r="AY94" s="240" t="s">
        <v>114</v>
      </c>
    </row>
    <row r="95" spans="1:65" s="2" customFormat="1" ht="37.8" customHeight="1">
      <c r="A95" s="39"/>
      <c r="B95" s="40"/>
      <c r="C95" s="201" t="s">
        <v>82</v>
      </c>
      <c r="D95" s="201" t="s">
        <v>116</v>
      </c>
      <c r="E95" s="202" t="s">
        <v>128</v>
      </c>
      <c r="F95" s="203" t="s">
        <v>129</v>
      </c>
      <c r="G95" s="204" t="s">
        <v>119</v>
      </c>
      <c r="H95" s="205">
        <v>306.1</v>
      </c>
      <c r="I95" s="206"/>
      <c r="J95" s="207">
        <f>ROUND(I95*H95,2)</f>
        <v>0</v>
      </c>
      <c r="K95" s="203" t="s">
        <v>120</v>
      </c>
      <c r="L95" s="45"/>
      <c r="M95" s="208" t="s">
        <v>19</v>
      </c>
      <c r="N95" s="209" t="s">
        <v>45</v>
      </c>
      <c r="O95" s="85"/>
      <c r="P95" s="210">
        <f>O95*H95</f>
        <v>0</v>
      </c>
      <c r="Q95" s="210">
        <v>0</v>
      </c>
      <c r="R95" s="210">
        <f>Q95*H95</f>
        <v>0</v>
      </c>
      <c r="S95" s="210">
        <v>0.29</v>
      </c>
      <c r="T95" s="211">
        <f>S95*H95</f>
        <v>88.769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2" t="s">
        <v>121</v>
      </c>
      <c r="AT95" s="212" t="s">
        <v>116</v>
      </c>
      <c r="AU95" s="212" t="s">
        <v>82</v>
      </c>
      <c r="AY95" s="18" t="s">
        <v>114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18" t="s">
        <v>79</v>
      </c>
      <c r="BK95" s="213">
        <f>ROUND(I95*H95,2)</f>
        <v>0</v>
      </c>
      <c r="BL95" s="18" t="s">
        <v>121</v>
      </c>
      <c r="BM95" s="212" t="s">
        <v>130</v>
      </c>
    </row>
    <row r="96" spans="1:47" s="2" customFormat="1" ht="12">
      <c r="A96" s="39"/>
      <c r="B96" s="40"/>
      <c r="C96" s="41"/>
      <c r="D96" s="214" t="s">
        <v>123</v>
      </c>
      <c r="E96" s="41"/>
      <c r="F96" s="215" t="s">
        <v>131</v>
      </c>
      <c r="G96" s="41"/>
      <c r="H96" s="41"/>
      <c r="I96" s="216"/>
      <c r="J96" s="41"/>
      <c r="K96" s="41"/>
      <c r="L96" s="45"/>
      <c r="M96" s="217"/>
      <c r="N96" s="218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123</v>
      </c>
      <c r="AU96" s="18" t="s">
        <v>82</v>
      </c>
    </row>
    <row r="97" spans="1:51" s="13" customFormat="1" ht="12">
      <c r="A97" s="13"/>
      <c r="B97" s="219"/>
      <c r="C97" s="220"/>
      <c r="D97" s="221" t="s">
        <v>125</v>
      </c>
      <c r="E97" s="222" t="s">
        <v>19</v>
      </c>
      <c r="F97" s="223" t="s">
        <v>132</v>
      </c>
      <c r="G97" s="220"/>
      <c r="H97" s="222" t="s">
        <v>19</v>
      </c>
      <c r="I97" s="224"/>
      <c r="J97" s="220"/>
      <c r="K97" s="220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125</v>
      </c>
      <c r="AU97" s="229" t="s">
        <v>82</v>
      </c>
      <c r="AV97" s="13" t="s">
        <v>79</v>
      </c>
      <c r="AW97" s="13" t="s">
        <v>33</v>
      </c>
      <c r="AX97" s="13" t="s">
        <v>74</v>
      </c>
      <c r="AY97" s="229" t="s">
        <v>114</v>
      </c>
    </row>
    <row r="98" spans="1:51" s="14" customFormat="1" ht="12">
      <c r="A98" s="14"/>
      <c r="B98" s="230"/>
      <c r="C98" s="231"/>
      <c r="D98" s="221" t="s">
        <v>125</v>
      </c>
      <c r="E98" s="232" t="s">
        <v>19</v>
      </c>
      <c r="F98" s="233" t="s">
        <v>133</v>
      </c>
      <c r="G98" s="231"/>
      <c r="H98" s="234">
        <v>306.1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0" t="s">
        <v>125</v>
      </c>
      <c r="AU98" s="240" t="s">
        <v>82</v>
      </c>
      <c r="AV98" s="14" t="s">
        <v>82</v>
      </c>
      <c r="AW98" s="14" t="s">
        <v>33</v>
      </c>
      <c r="AX98" s="14" t="s">
        <v>79</v>
      </c>
      <c r="AY98" s="240" t="s">
        <v>114</v>
      </c>
    </row>
    <row r="99" spans="1:65" s="2" customFormat="1" ht="37.8" customHeight="1">
      <c r="A99" s="39"/>
      <c r="B99" s="40"/>
      <c r="C99" s="201" t="s">
        <v>134</v>
      </c>
      <c r="D99" s="201" t="s">
        <v>116</v>
      </c>
      <c r="E99" s="202" t="s">
        <v>135</v>
      </c>
      <c r="F99" s="203" t="s">
        <v>136</v>
      </c>
      <c r="G99" s="204" t="s">
        <v>119</v>
      </c>
      <c r="H99" s="205">
        <v>2108.09</v>
      </c>
      <c r="I99" s="206"/>
      <c r="J99" s="207">
        <f>ROUND(I99*H99,2)</f>
        <v>0</v>
      </c>
      <c r="K99" s="203" t="s">
        <v>120</v>
      </c>
      <c r="L99" s="45"/>
      <c r="M99" s="208" t="s">
        <v>19</v>
      </c>
      <c r="N99" s="209" t="s">
        <v>45</v>
      </c>
      <c r="O99" s="85"/>
      <c r="P99" s="210">
        <f>O99*H99</f>
        <v>0</v>
      </c>
      <c r="Q99" s="210">
        <v>0</v>
      </c>
      <c r="R99" s="210">
        <f>Q99*H99</f>
        <v>0</v>
      </c>
      <c r="S99" s="210">
        <v>0.325</v>
      </c>
      <c r="T99" s="211">
        <f>S99*H99</f>
        <v>685.1292500000001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2" t="s">
        <v>121</v>
      </c>
      <c r="AT99" s="212" t="s">
        <v>116</v>
      </c>
      <c r="AU99" s="212" t="s">
        <v>82</v>
      </c>
      <c r="AY99" s="18" t="s">
        <v>114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18" t="s">
        <v>79</v>
      </c>
      <c r="BK99" s="213">
        <f>ROUND(I99*H99,2)</f>
        <v>0</v>
      </c>
      <c r="BL99" s="18" t="s">
        <v>121</v>
      </c>
      <c r="BM99" s="212" t="s">
        <v>137</v>
      </c>
    </row>
    <row r="100" spans="1:47" s="2" customFormat="1" ht="12">
      <c r="A100" s="39"/>
      <c r="B100" s="40"/>
      <c r="C100" s="41"/>
      <c r="D100" s="214" t="s">
        <v>123</v>
      </c>
      <c r="E100" s="41"/>
      <c r="F100" s="215" t="s">
        <v>138</v>
      </c>
      <c r="G100" s="41"/>
      <c r="H100" s="41"/>
      <c r="I100" s="216"/>
      <c r="J100" s="41"/>
      <c r="K100" s="41"/>
      <c r="L100" s="45"/>
      <c r="M100" s="217"/>
      <c r="N100" s="218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123</v>
      </c>
      <c r="AU100" s="18" t="s">
        <v>82</v>
      </c>
    </row>
    <row r="101" spans="1:51" s="13" customFormat="1" ht="12">
      <c r="A101" s="13"/>
      <c r="B101" s="219"/>
      <c r="C101" s="220"/>
      <c r="D101" s="221" t="s">
        <v>125</v>
      </c>
      <c r="E101" s="222" t="s">
        <v>19</v>
      </c>
      <c r="F101" s="223" t="s">
        <v>126</v>
      </c>
      <c r="G101" s="220"/>
      <c r="H101" s="222" t="s">
        <v>19</v>
      </c>
      <c r="I101" s="224"/>
      <c r="J101" s="220"/>
      <c r="K101" s="220"/>
      <c r="L101" s="225"/>
      <c r="M101" s="226"/>
      <c r="N101" s="227"/>
      <c r="O101" s="227"/>
      <c r="P101" s="227"/>
      <c r="Q101" s="227"/>
      <c r="R101" s="227"/>
      <c r="S101" s="227"/>
      <c r="T101" s="22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9" t="s">
        <v>125</v>
      </c>
      <c r="AU101" s="229" t="s">
        <v>82</v>
      </c>
      <c r="AV101" s="13" t="s">
        <v>79</v>
      </c>
      <c r="AW101" s="13" t="s">
        <v>33</v>
      </c>
      <c r="AX101" s="13" t="s">
        <v>74</v>
      </c>
      <c r="AY101" s="229" t="s">
        <v>114</v>
      </c>
    </row>
    <row r="102" spans="1:51" s="14" customFormat="1" ht="12">
      <c r="A102" s="14"/>
      <c r="B102" s="230"/>
      <c r="C102" s="231"/>
      <c r="D102" s="221" t="s">
        <v>125</v>
      </c>
      <c r="E102" s="232" t="s">
        <v>19</v>
      </c>
      <c r="F102" s="233" t="s">
        <v>127</v>
      </c>
      <c r="G102" s="231"/>
      <c r="H102" s="234">
        <v>1801.99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0" t="s">
        <v>125</v>
      </c>
      <c r="AU102" s="240" t="s">
        <v>82</v>
      </c>
      <c r="AV102" s="14" t="s">
        <v>82</v>
      </c>
      <c r="AW102" s="14" t="s">
        <v>33</v>
      </c>
      <c r="AX102" s="14" t="s">
        <v>74</v>
      </c>
      <c r="AY102" s="240" t="s">
        <v>114</v>
      </c>
    </row>
    <row r="103" spans="1:51" s="13" customFormat="1" ht="12">
      <c r="A103" s="13"/>
      <c r="B103" s="219"/>
      <c r="C103" s="220"/>
      <c r="D103" s="221" t="s">
        <v>125</v>
      </c>
      <c r="E103" s="222" t="s">
        <v>19</v>
      </c>
      <c r="F103" s="223" t="s">
        <v>139</v>
      </c>
      <c r="G103" s="220"/>
      <c r="H103" s="222" t="s">
        <v>19</v>
      </c>
      <c r="I103" s="224"/>
      <c r="J103" s="220"/>
      <c r="K103" s="220"/>
      <c r="L103" s="225"/>
      <c r="M103" s="226"/>
      <c r="N103" s="227"/>
      <c r="O103" s="227"/>
      <c r="P103" s="227"/>
      <c r="Q103" s="227"/>
      <c r="R103" s="227"/>
      <c r="S103" s="227"/>
      <c r="T103" s="22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9" t="s">
        <v>125</v>
      </c>
      <c r="AU103" s="229" t="s">
        <v>82</v>
      </c>
      <c r="AV103" s="13" t="s">
        <v>79</v>
      </c>
      <c r="AW103" s="13" t="s">
        <v>33</v>
      </c>
      <c r="AX103" s="13" t="s">
        <v>74</v>
      </c>
      <c r="AY103" s="229" t="s">
        <v>114</v>
      </c>
    </row>
    <row r="104" spans="1:51" s="14" customFormat="1" ht="12">
      <c r="A104" s="14"/>
      <c r="B104" s="230"/>
      <c r="C104" s="231"/>
      <c r="D104" s="221" t="s">
        <v>125</v>
      </c>
      <c r="E104" s="232" t="s">
        <v>19</v>
      </c>
      <c r="F104" s="233" t="s">
        <v>133</v>
      </c>
      <c r="G104" s="231"/>
      <c r="H104" s="234">
        <v>306.1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0" t="s">
        <v>125</v>
      </c>
      <c r="AU104" s="240" t="s">
        <v>82</v>
      </c>
      <c r="AV104" s="14" t="s">
        <v>82</v>
      </c>
      <c r="AW104" s="14" t="s">
        <v>33</v>
      </c>
      <c r="AX104" s="14" t="s">
        <v>74</v>
      </c>
      <c r="AY104" s="240" t="s">
        <v>114</v>
      </c>
    </row>
    <row r="105" spans="1:51" s="15" customFormat="1" ht="12">
      <c r="A105" s="15"/>
      <c r="B105" s="241"/>
      <c r="C105" s="242"/>
      <c r="D105" s="221" t="s">
        <v>125</v>
      </c>
      <c r="E105" s="243" t="s">
        <v>19</v>
      </c>
      <c r="F105" s="244" t="s">
        <v>140</v>
      </c>
      <c r="G105" s="242"/>
      <c r="H105" s="245">
        <v>2108.09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1" t="s">
        <v>125</v>
      </c>
      <c r="AU105" s="251" t="s">
        <v>82</v>
      </c>
      <c r="AV105" s="15" t="s">
        <v>121</v>
      </c>
      <c r="AW105" s="15" t="s">
        <v>33</v>
      </c>
      <c r="AX105" s="15" t="s">
        <v>79</v>
      </c>
      <c r="AY105" s="251" t="s">
        <v>114</v>
      </c>
    </row>
    <row r="106" spans="1:65" s="2" customFormat="1" ht="33" customHeight="1">
      <c r="A106" s="39"/>
      <c r="B106" s="40"/>
      <c r="C106" s="201" t="s">
        <v>121</v>
      </c>
      <c r="D106" s="201" t="s">
        <v>116</v>
      </c>
      <c r="E106" s="202" t="s">
        <v>141</v>
      </c>
      <c r="F106" s="203" t="s">
        <v>142</v>
      </c>
      <c r="G106" s="204" t="s">
        <v>119</v>
      </c>
      <c r="H106" s="205">
        <v>2108.09</v>
      </c>
      <c r="I106" s="206"/>
      <c r="J106" s="207">
        <f>ROUND(I106*H106,2)</f>
        <v>0</v>
      </c>
      <c r="K106" s="203" t="s">
        <v>120</v>
      </c>
      <c r="L106" s="45"/>
      <c r="M106" s="208" t="s">
        <v>19</v>
      </c>
      <c r="N106" s="209" t="s">
        <v>45</v>
      </c>
      <c r="O106" s="85"/>
      <c r="P106" s="210">
        <f>O106*H106</f>
        <v>0</v>
      </c>
      <c r="Q106" s="210">
        <v>0</v>
      </c>
      <c r="R106" s="210">
        <f>Q106*H106</f>
        <v>0</v>
      </c>
      <c r="S106" s="210">
        <v>0.098</v>
      </c>
      <c r="T106" s="211">
        <f>S106*H106</f>
        <v>206.59282000000002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2" t="s">
        <v>121</v>
      </c>
      <c r="AT106" s="212" t="s">
        <v>116</v>
      </c>
      <c r="AU106" s="212" t="s">
        <v>82</v>
      </c>
      <c r="AY106" s="18" t="s">
        <v>114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18" t="s">
        <v>79</v>
      </c>
      <c r="BK106" s="213">
        <f>ROUND(I106*H106,2)</f>
        <v>0</v>
      </c>
      <c r="BL106" s="18" t="s">
        <v>121</v>
      </c>
      <c r="BM106" s="212" t="s">
        <v>143</v>
      </c>
    </row>
    <row r="107" spans="1:47" s="2" customFormat="1" ht="12">
      <c r="A107" s="39"/>
      <c r="B107" s="40"/>
      <c r="C107" s="41"/>
      <c r="D107" s="214" t="s">
        <v>123</v>
      </c>
      <c r="E107" s="41"/>
      <c r="F107" s="215" t="s">
        <v>144</v>
      </c>
      <c r="G107" s="41"/>
      <c r="H107" s="41"/>
      <c r="I107" s="216"/>
      <c r="J107" s="41"/>
      <c r="K107" s="41"/>
      <c r="L107" s="45"/>
      <c r="M107" s="217"/>
      <c r="N107" s="218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123</v>
      </c>
      <c r="AU107" s="18" t="s">
        <v>82</v>
      </c>
    </row>
    <row r="108" spans="1:51" s="14" customFormat="1" ht="12">
      <c r="A108" s="14"/>
      <c r="B108" s="230"/>
      <c r="C108" s="231"/>
      <c r="D108" s="221" t="s">
        <v>125</v>
      </c>
      <c r="E108" s="232" t="s">
        <v>19</v>
      </c>
      <c r="F108" s="233" t="s">
        <v>145</v>
      </c>
      <c r="G108" s="231"/>
      <c r="H108" s="234">
        <v>2108.09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0" t="s">
        <v>125</v>
      </c>
      <c r="AU108" s="240" t="s">
        <v>82</v>
      </c>
      <c r="AV108" s="14" t="s">
        <v>82</v>
      </c>
      <c r="AW108" s="14" t="s">
        <v>33</v>
      </c>
      <c r="AX108" s="14" t="s">
        <v>79</v>
      </c>
      <c r="AY108" s="240" t="s">
        <v>114</v>
      </c>
    </row>
    <row r="109" spans="1:65" s="2" customFormat="1" ht="37.8" customHeight="1">
      <c r="A109" s="39"/>
      <c r="B109" s="40"/>
      <c r="C109" s="201" t="s">
        <v>146</v>
      </c>
      <c r="D109" s="201" t="s">
        <v>116</v>
      </c>
      <c r="E109" s="202" t="s">
        <v>147</v>
      </c>
      <c r="F109" s="203" t="s">
        <v>148</v>
      </c>
      <c r="G109" s="204" t="s">
        <v>119</v>
      </c>
      <c r="H109" s="205">
        <v>11.43</v>
      </c>
      <c r="I109" s="206"/>
      <c r="J109" s="207">
        <f>ROUND(I109*H109,2)</f>
        <v>0</v>
      </c>
      <c r="K109" s="203" t="s">
        <v>120</v>
      </c>
      <c r="L109" s="45"/>
      <c r="M109" s="208" t="s">
        <v>19</v>
      </c>
      <c r="N109" s="209" t="s">
        <v>45</v>
      </c>
      <c r="O109" s="85"/>
      <c r="P109" s="210">
        <f>O109*H109</f>
        <v>0</v>
      </c>
      <c r="Q109" s="210">
        <v>0</v>
      </c>
      <c r="R109" s="210">
        <f>Q109*H109</f>
        <v>0</v>
      </c>
      <c r="S109" s="210">
        <v>0.29</v>
      </c>
      <c r="T109" s="211">
        <f>S109*H109</f>
        <v>3.3146999999999998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2" t="s">
        <v>121</v>
      </c>
      <c r="AT109" s="212" t="s">
        <v>116</v>
      </c>
      <c r="AU109" s="212" t="s">
        <v>82</v>
      </c>
      <c r="AY109" s="18" t="s">
        <v>114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18" t="s">
        <v>79</v>
      </c>
      <c r="BK109" s="213">
        <f>ROUND(I109*H109,2)</f>
        <v>0</v>
      </c>
      <c r="BL109" s="18" t="s">
        <v>121</v>
      </c>
      <c r="BM109" s="212" t="s">
        <v>149</v>
      </c>
    </row>
    <row r="110" spans="1:47" s="2" customFormat="1" ht="12">
      <c r="A110" s="39"/>
      <c r="B110" s="40"/>
      <c r="C110" s="41"/>
      <c r="D110" s="214" t="s">
        <v>123</v>
      </c>
      <c r="E110" s="41"/>
      <c r="F110" s="215" t="s">
        <v>150</v>
      </c>
      <c r="G110" s="41"/>
      <c r="H110" s="41"/>
      <c r="I110" s="216"/>
      <c r="J110" s="41"/>
      <c r="K110" s="41"/>
      <c r="L110" s="45"/>
      <c r="M110" s="217"/>
      <c r="N110" s="218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123</v>
      </c>
      <c r="AU110" s="18" t="s">
        <v>82</v>
      </c>
    </row>
    <row r="111" spans="1:51" s="14" customFormat="1" ht="12">
      <c r="A111" s="14"/>
      <c r="B111" s="230"/>
      <c r="C111" s="231"/>
      <c r="D111" s="221" t="s">
        <v>125</v>
      </c>
      <c r="E111" s="232" t="s">
        <v>19</v>
      </c>
      <c r="F111" s="233" t="s">
        <v>151</v>
      </c>
      <c r="G111" s="231"/>
      <c r="H111" s="234">
        <v>11.43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0" t="s">
        <v>125</v>
      </c>
      <c r="AU111" s="240" t="s">
        <v>82</v>
      </c>
      <c r="AV111" s="14" t="s">
        <v>82</v>
      </c>
      <c r="AW111" s="14" t="s">
        <v>33</v>
      </c>
      <c r="AX111" s="14" t="s">
        <v>74</v>
      </c>
      <c r="AY111" s="240" t="s">
        <v>114</v>
      </c>
    </row>
    <row r="112" spans="1:51" s="15" customFormat="1" ht="12">
      <c r="A112" s="15"/>
      <c r="B112" s="241"/>
      <c r="C112" s="242"/>
      <c r="D112" s="221" t="s">
        <v>125</v>
      </c>
      <c r="E112" s="243" t="s">
        <v>19</v>
      </c>
      <c r="F112" s="244" t="s">
        <v>140</v>
      </c>
      <c r="G112" s="242"/>
      <c r="H112" s="245">
        <v>11.43</v>
      </c>
      <c r="I112" s="246"/>
      <c r="J112" s="242"/>
      <c r="K112" s="242"/>
      <c r="L112" s="247"/>
      <c r="M112" s="248"/>
      <c r="N112" s="249"/>
      <c r="O112" s="249"/>
      <c r="P112" s="249"/>
      <c r="Q112" s="249"/>
      <c r="R112" s="249"/>
      <c r="S112" s="249"/>
      <c r="T112" s="250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1" t="s">
        <v>125</v>
      </c>
      <c r="AU112" s="251" t="s">
        <v>82</v>
      </c>
      <c r="AV112" s="15" t="s">
        <v>121</v>
      </c>
      <c r="AW112" s="15" t="s">
        <v>33</v>
      </c>
      <c r="AX112" s="15" t="s">
        <v>79</v>
      </c>
      <c r="AY112" s="251" t="s">
        <v>114</v>
      </c>
    </row>
    <row r="113" spans="1:65" s="2" customFormat="1" ht="33" customHeight="1">
      <c r="A113" s="39"/>
      <c r="B113" s="40"/>
      <c r="C113" s="201" t="s">
        <v>152</v>
      </c>
      <c r="D113" s="201" t="s">
        <v>116</v>
      </c>
      <c r="E113" s="202" t="s">
        <v>153</v>
      </c>
      <c r="F113" s="203" t="s">
        <v>154</v>
      </c>
      <c r="G113" s="204" t="s">
        <v>119</v>
      </c>
      <c r="H113" s="205">
        <v>11.43</v>
      </c>
      <c r="I113" s="206"/>
      <c r="J113" s="207">
        <f>ROUND(I113*H113,2)</f>
        <v>0</v>
      </c>
      <c r="K113" s="203" t="s">
        <v>120</v>
      </c>
      <c r="L113" s="45"/>
      <c r="M113" s="208" t="s">
        <v>19</v>
      </c>
      <c r="N113" s="209" t="s">
        <v>45</v>
      </c>
      <c r="O113" s="85"/>
      <c r="P113" s="210">
        <f>O113*H113</f>
        <v>0</v>
      </c>
      <c r="Q113" s="210">
        <v>0</v>
      </c>
      <c r="R113" s="210">
        <f>Q113*H113</f>
        <v>0</v>
      </c>
      <c r="S113" s="210">
        <v>0.325</v>
      </c>
      <c r="T113" s="211">
        <f>S113*H113</f>
        <v>3.71475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2" t="s">
        <v>121</v>
      </c>
      <c r="AT113" s="212" t="s">
        <v>116</v>
      </c>
      <c r="AU113" s="212" t="s">
        <v>82</v>
      </c>
      <c r="AY113" s="18" t="s">
        <v>114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18" t="s">
        <v>79</v>
      </c>
      <c r="BK113" s="213">
        <f>ROUND(I113*H113,2)</f>
        <v>0</v>
      </c>
      <c r="BL113" s="18" t="s">
        <v>121</v>
      </c>
      <c r="BM113" s="212" t="s">
        <v>155</v>
      </c>
    </row>
    <row r="114" spans="1:47" s="2" customFormat="1" ht="12">
      <c r="A114" s="39"/>
      <c r="B114" s="40"/>
      <c r="C114" s="41"/>
      <c r="D114" s="214" t="s">
        <v>123</v>
      </c>
      <c r="E114" s="41"/>
      <c r="F114" s="215" t="s">
        <v>156</v>
      </c>
      <c r="G114" s="41"/>
      <c r="H114" s="41"/>
      <c r="I114" s="216"/>
      <c r="J114" s="41"/>
      <c r="K114" s="41"/>
      <c r="L114" s="45"/>
      <c r="M114" s="217"/>
      <c r="N114" s="218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123</v>
      </c>
      <c r="AU114" s="18" t="s">
        <v>82</v>
      </c>
    </row>
    <row r="115" spans="1:65" s="2" customFormat="1" ht="33" customHeight="1">
      <c r="A115" s="39"/>
      <c r="B115" s="40"/>
      <c r="C115" s="201" t="s">
        <v>157</v>
      </c>
      <c r="D115" s="201" t="s">
        <v>116</v>
      </c>
      <c r="E115" s="202" t="s">
        <v>158</v>
      </c>
      <c r="F115" s="203" t="s">
        <v>159</v>
      </c>
      <c r="G115" s="204" t="s">
        <v>119</v>
      </c>
      <c r="H115" s="205">
        <v>11.43</v>
      </c>
      <c r="I115" s="206"/>
      <c r="J115" s="207">
        <f>ROUND(I115*H115,2)</f>
        <v>0</v>
      </c>
      <c r="K115" s="203" t="s">
        <v>120</v>
      </c>
      <c r="L115" s="45"/>
      <c r="M115" s="208" t="s">
        <v>19</v>
      </c>
      <c r="N115" s="209" t="s">
        <v>45</v>
      </c>
      <c r="O115" s="85"/>
      <c r="P115" s="210">
        <f>O115*H115</f>
        <v>0</v>
      </c>
      <c r="Q115" s="210">
        <v>0</v>
      </c>
      <c r="R115" s="210">
        <f>Q115*H115</f>
        <v>0</v>
      </c>
      <c r="S115" s="210">
        <v>0.098</v>
      </c>
      <c r="T115" s="211">
        <f>S115*H115</f>
        <v>1.12014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2" t="s">
        <v>121</v>
      </c>
      <c r="AT115" s="212" t="s">
        <v>116</v>
      </c>
      <c r="AU115" s="212" t="s">
        <v>82</v>
      </c>
      <c r="AY115" s="18" t="s">
        <v>114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18" t="s">
        <v>79</v>
      </c>
      <c r="BK115" s="213">
        <f>ROUND(I115*H115,2)</f>
        <v>0</v>
      </c>
      <c r="BL115" s="18" t="s">
        <v>121</v>
      </c>
      <c r="BM115" s="212" t="s">
        <v>160</v>
      </c>
    </row>
    <row r="116" spans="1:47" s="2" customFormat="1" ht="12">
      <c r="A116" s="39"/>
      <c r="B116" s="40"/>
      <c r="C116" s="41"/>
      <c r="D116" s="214" t="s">
        <v>123</v>
      </c>
      <c r="E116" s="41"/>
      <c r="F116" s="215" t="s">
        <v>161</v>
      </c>
      <c r="G116" s="41"/>
      <c r="H116" s="41"/>
      <c r="I116" s="216"/>
      <c r="J116" s="41"/>
      <c r="K116" s="41"/>
      <c r="L116" s="45"/>
      <c r="M116" s="217"/>
      <c r="N116" s="218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123</v>
      </c>
      <c r="AU116" s="18" t="s">
        <v>82</v>
      </c>
    </row>
    <row r="117" spans="1:65" s="2" customFormat="1" ht="24.15" customHeight="1">
      <c r="A117" s="39"/>
      <c r="B117" s="40"/>
      <c r="C117" s="201" t="s">
        <v>162</v>
      </c>
      <c r="D117" s="201" t="s">
        <v>116</v>
      </c>
      <c r="E117" s="202" t="s">
        <v>163</v>
      </c>
      <c r="F117" s="203" t="s">
        <v>164</v>
      </c>
      <c r="G117" s="204" t="s">
        <v>165</v>
      </c>
      <c r="H117" s="205">
        <v>822</v>
      </c>
      <c r="I117" s="206"/>
      <c r="J117" s="207">
        <f>ROUND(I117*H117,2)</f>
        <v>0</v>
      </c>
      <c r="K117" s="203" t="s">
        <v>120</v>
      </c>
      <c r="L117" s="45"/>
      <c r="M117" s="208" t="s">
        <v>19</v>
      </c>
      <c r="N117" s="209" t="s">
        <v>45</v>
      </c>
      <c r="O117" s="85"/>
      <c r="P117" s="210">
        <f>O117*H117</f>
        <v>0</v>
      </c>
      <c r="Q117" s="210">
        <v>0</v>
      </c>
      <c r="R117" s="210">
        <f>Q117*H117</f>
        <v>0</v>
      </c>
      <c r="S117" s="210">
        <v>0.29</v>
      </c>
      <c r="T117" s="211">
        <f>S117*H117</f>
        <v>238.38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2" t="s">
        <v>121</v>
      </c>
      <c r="AT117" s="212" t="s">
        <v>116</v>
      </c>
      <c r="AU117" s="212" t="s">
        <v>82</v>
      </c>
      <c r="AY117" s="18" t="s">
        <v>114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8" t="s">
        <v>79</v>
      </c>
      <c r="BK117" s="213">
        <f>ROUND(I117*H117,2)</f>
        <v>0</v>
      </c>
      <c r="BL117" s="18" t="s">
        <v>121</v>
      </c>
      <c r="BM117" s="212" t="s">
        <v>166</v>
      </c>
    </row>
    <row r="118" spans="1:47" s="2" customFormat="1" ht="12">
      <c r="A118" s="39"/>
      <c r="B118" s="40"/>
      <c r="C118" s="41"/>
      <c r="D118" s="214" t="s">
        <v>123</v>
      </c>
      <c r="E118" s="41"/>
      <c r="F118" s="215" t="s">
        <v>167</v>
      </c>
      <c r="G118" s="41"/>
      <c r="H118" s="41"/>
      <c r="I118" s="216"/>
      <c r="J118" s="41"/>
      <c r="K118" s="41"/>
      <c r="L118" s="45"/>
      <c r="M118" s="217"/>
      <c r="N118" s="218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123</v>
      </c>
      <c r="AU118" s="18" t="s">
        <v>82</v>
      </c>
    </row>
    <row r="119" spans="1:63" s="12" customFormat="1" ht="22.8" customHeight="1">
      <c r="A119" s="12"/>
      <c r="B119" s="185"/>
      <c r="C119" s="186"/>
      <c r="D119" s="187" t="s">
        <v>73</v>
      </c>
      <c r="E119" s="199" t="s">
        <v>146</v>
      </c>
      <c r="F119" s="199" t="s">
        <v>168</v>
      </c>
      <c r="G119" s="186"/>
      <c r="H119" s="186"/>
      <c r="I119" s="189"/>
      <c r="J119" s="200">
        <f>BK119</f>
        <v>0</v>
      </c>
      <c r="K119" s="186"/>
      <c r="L119" s="191"/>
      <c r="M119" s="192"/>
      <c r="N119" s="193"/>
      <c r="O119" s="193"/>
      <c r="P119" s="194">
        <f>SUM(P120:P153)</f>
        <v>0</v>
      </c>
      <c r="Q119" s="193"/>
      <c r="R119" s="194">
        <f>SUM(R120:R153)</f>
        <v>1529.8732466</v>
      </c>
      <c r="S119" s="193"/>
      <c r="T119" s="195">
        <f>SUM(T120:T153)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96" t="s">
        <v>79</v>
      </c>
      <c r="AT119" s="197" t="s">
        <v>73</v>
      </c>
      <c r="AU119" s="197" t="s">
        <v>79</v>
      </c>
      <c r="AY119" s="196" t="s">
        <v>114</v>
      </c>
      <c r="BK119" s="198">
        <f>SUM(BK120:BK153)</f>
        <v>0</v>
      </c>
    </row>
    <row r="120" spans="1:65" s="2" customFormat="1" ht="16.5" customHeight="1">
      <c r="A120" s="39"/>
      <c r="B120" s="40"/>
      <c r="C120" s="201" t="s">
        <v>169</v>
      </c>
      <c r="D120" s="201" t="s">
        <v>116</v>
      </c>
      <c r="E120" s="202" t="s">
        <v>170</v>
      </c>
      <c r="F120" s="203" t="s">
        <v>171</v>
      </c>
      <c r="G120" s="204" t="s">
        <v>119</v>
      </c>
      <c r="H120" s="205">
        <v>91.49</v>
      </c>
      <c r="I120" s="206"/>
      <c r="J120" s="207">
        <f>ROUND(I120*H120,2)</f>
        <v>0</v>
      </c>
      <c r="K120" s="203" t="s">
        <v>120</v>
      </c>
      <c r="L120" s="45"/>
      <c r="M120" s="208" t="s">
        <v>19</v>
      </c>
      <c r="N120" s="209" t="s">
        <v>45</v>
      </c>
      <c r="O120" s="85"/>
      <c r="P120" s="210">
        <f>O120*H120</f>
        <v>0</v>
      </c>
      <c r="Q120" s="210">
        <v>0.23</v>
      </c>
      <c r="R120" s="210">
        <f>Q120*H120</f>
        <v>21.0427</v>
      </c>
      <c r="S120" s="210">
        <v>0</v>
      </c>
      <c r="T120" s="211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2" t="s">
        <v>121</v>
      </c>
      <c r="AT120" s="212" t="s">
        <v>116</v>
      </c>
      <c r="AU120" s="212" t="s">
        <v>82</v>
      </c>
      <c r="AY120" s="18" t="s">
        <v>114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8" t="s">
        <v>79</v>
      </c>
      <c r="BK120" s="213">
        <f>ROUND(I120*H120,2)</f>
        <v>0</v>
      </c>
      <c r="BL120" s="18" t="s">
        <v>121</v>
      </c>
      <c r="BM120" s="212" t="s">
        <v>172</v>
      </c>
    </row>
    <row r="121" spans="1:47" s="2" customFormat="1" ht="12">
      <c r="A121" s="39"/>
      <c r="B121" s="40"/>
      <c r="C121" s="41"/>
      <c r="D121" s="214" t="s">
        <v>123</v>
      </c>
      <c r="E121" s="41"/>
      <c r="F121" s="215" t="s">
        <v>173</v>
      </c>
      <c r="G121" s="41"/>
      <c r="H121" s="41"/>
      <c r="I121" s="216"/>
      <c r="J121" s="41"/>
      <c r="K121" s="41"/>
      <c r="L121" s="45"/>
      <c r="M121" s="217"/>
      <c r="N121" s="218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123</v>
      </c>
      <c r="AU121" s="18" t="s">
        <v>82</v>
      </c>
    </row>
    <row r="122" spans="1:51" s="13" customFormat="1" ht="12">
      <c r="A122" s="13"/>
      <c r="B122" s="219"/>
      <c r="C122" s="220"/>
      <c r="D122" s="221" t="s">
        <v>125</v>
      </c>
      <c r="E122" s="222" t="s">
        <v>19</v>
      </c>
      <c r="F122" s="223" t="s">
        <v>174</v>
      </c>
      <c r="G122" s="220"/>
      <c r="H122" s="222" t="s">
        <v>19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9" t="s">
        <v>125</v>
      </c>
      <c r="AU122" s="229" t="s">
        <v>82</v>
      </c>
      <c r="AV122" s="13" t="s">
        <v>79</v>
      </c>
      <c r="AW122" s="13" t="s">
        <v>33</v>
      </c>
      <c r="AX122" s="13" t="s">
        <v>74</v>
      </c>
      <c r="AY122" s="229" t="s">
        <v>114</v>
      </c>
    </row>
    <row r="123" spans="1:51" s="14" customFormat="1" ht="12">
      <c r="A123" s="14"/>
      <c r="B123" s="230"/>
      <c r="C123" s="231"/>
      <c r="D123" s="221" t="s">
        <v>125</v>
      </c>
      <c r="E123" s="232" t="s">
        <v>19</v>
      </c>
      <c r="F123" s="233" t="s">
        <v>175</v>
      </c>
      <c r="G123" s="231"/>
      <c r="H123" s="234">
        <v>11.43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0" t="s">
        <v>125</v>
      </c>
      <c r="AU123" s="240" t="s">
        <v>82</v>
      </c>
      <c r="AV123" s="14" t="s">
        <v>82</v>
      </c>
      <c r="AW123" s="14" t="s">
        <v>33</v>
      </c>
      <c r="AX123" s="14" t="s">
        <v>74</v>
      </c>
      <c r="AY123" s="240" t="s">
        <v>114</v>
      </c>
    </row>
    <row r="124" spans="1:51" s="14" customFormat="1" ht="12">
      <c r="A124" s="14"/>
      <c r="B124" s="230"/>
      <c r="C124" s="231"/>
      <c r="D124" s="221" t="s">
        <v>125</v>
      </c>
      <c r="E124" s="232" t="s">
        <v>19</v>
      </c>
      <c r="F124" s="233" t="s">
        <v>176</v>
      </c>
      <c r="G124" s="231"/>
      <c r="H124" s="234">
        <v>80.06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0" t="s">
        <v>125</v>
      </c>
      <c r="AU124" s="240" t="s">
        <v>82</v>
      </c>
      <c r="AV124" s="14" t="s">
        <v>82</v>
      </c>
      <c r="AW124" s="14" t="s">
        <v>33</v>
      </c>
      <c r="AX124" s="14" t="s">
        <v>74</v>
      </c>
      <c r="AY124" s="240" t="s">
        <v>114</v>
      </c>
    </row>
    <row r="125" spans="1:51" s="15" customFormat="1" ht="12">
      <c r="A125" s="15"/>
      <c r="B125" s="241"/>
      <c r="C125" s="242"/>
      <c r="D125" s="221" t="s">
        <v>125</v>
      </c>
      <c r="E125" s="243" t="s">
        <v>19</v>
      </c>
      <c r="F125" s="244" t="s">
        <v>140</v>
      </c>
      <c r="G125" s="242"/>
      <c r="H125" s="245">
        <v>91.49000000000001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1" t="s">
        <v>125</v>
      </c>
      <c r="AU125" s="251" t="s">
        <v>82</v>
      </c>
      <c r="AV125" s="15" t="s">
        <v>121</v>
      </c>
      <c r="AW125" s="15" t="s">
        <v>33</v>
      </c>
      <c r="AX125" s="15" t="s">
        <v>79</v>
      </c>
      <c r="AY125" s="251" t="s">
        <v>114</v>
      </c>
    </row>
    <row r="126" spans="1:65" s="2" customFormat="1" ht="16.5" customHeight="1">
      <c r="A126" s="39"/>
      <c r="B126" s="40"/>
      <c r="C126" s="201" t="s">
        <v>177</v>
      </c>
      <c r="D126" s="201" t="s">
        <v>116</v>
      </c>
      <c r="E126" s="202" t="s">
        <v>178</v>
      </c>
      <c r="F126" s="203" t="s">
        <v>179</v>
      </c>
      <c r="G126" s="204" t="s">
        <v>119</v>
      </c>
      <c r="H126" s="205">
        <v>1801.99</v>
      </c>
      <c r="I126" s="206"/>
      <c r="J126" s="207">
        <f>ROUND(I126*H126,2)</f>
        <v>0</v>
      </c>
      <c r="K126" s="203" t="s">
        <v>120</v>
      </c>
      <c r="L126" s="45"/>
      <c r="M126" s="208" t="s">
        <v>19</v>
      </c>
      <c r="N126" s="209" t="s">
        <v>45</v>
      </c>
      <c r="O126" s="85"/>
      <c r="P126" s="210">
        <f>O126*H126</f>
        <v>0</v>
      </c>
      <c r="Q126" s="210">
        <v>0.46</v>
      </c>
      <c r="R126" s="210">
        <f>Q126*H126</f>
        <v>828.9154000000001</v>
      </c>
      <c r="S126" s="210">
        <v>0</v>
      </c>
      <c r="T126" s="21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2" t="s">
        <v>121</v>
      </c>
      <c r="AT126" s="212" t="s">
        <v>116</v>
      </c>
      <c r="AU126" s="212" t="s">
        <v>82</v>
      </c>
      <c r="AY126" s="18" t="s">
        <v>114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8" t="s">
        <v>79</v>
      </c>
      <c r="BK126" s="213">
        <f>ROUND(I126*H126,2)</f>
        <v>0</v>
      </c>
      <c r="BL126" s="18" t="s">
        <v>121</v>
      </c>
      <c r="BM126" s="212" t="s">
        <v>180</v>
      </c>
    </row>
    <row r="127" spans="1:47" s="2" customFormat="1" ht="12">
      <c r="A127" s="39"/>
      <c r="B127" s="40"/>
      <c r="C127" s="41"/>
      <c r="D127" s="214" t="s">
        <v>123</v>
      </c>
      <c r="E127" s="41"/>
      <c r="F127" s="215" t="s">
        <v>181</v>
      </c>
      <c r="G127" s="41"/>
      <c r="H127" s="41"/>
      <c r="I127" s="216"/>
      <c r="J127" s="41"/>
      <c r="K127" s="41"/>
      <c r="L127" s="45"/>
      <c r="M127" s="217"/>
      <c r="N127" s="218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123</v>
      </c>
      <c r="AU127" s="18" t="s">
        <v>82</v>
      </c>
    </row>
    <row r="128" spans="1:51" s="13" customFormat="1" ht="12">
      <c r="A128" s="13"/>
      <c r="B128" s="219"/>
      <c r="C128" s="220"/>
      <c r="D128" s="221" t="s">
        <v>125</v>
      </c>
      <c r="E128" s="222" t="s">
        <v>19</v>
      </c>
      <c r="F128" s="223" t="s">
        <v>126</v>
      </c>
      <c r="G128" s="220"/>
      <c r="H128" s="222" t="s">
        <v>19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125</v>
      </c>
      <c r="AU128" s="229" t="s">
        <v>82</v>
      </c>
      <c r="AV128" s="13" t="s">
        <v>79</v>
      </c>
      <c r="AW128" s="13" t="s">
        <v>33</v>
      </c>
      <c r="AX128" s="13" t="s">
        <v>74</v>
      </c>
      <c r="AY128" s="229" t="s">
        <v>114</v>
      </c>
    </row>
    <row r="129" spans="1:51" s="14" customFormat="1" ht="12">
      <c r="A129" s="14"/>
      <c r="B129" s="230"/>
      <c r="C129" s="231"/>
      <c r="D129" s="221" t="s">
        <v>125</v>
      </c>
      <c r="E129" s="232" t="s">
        <v>19</v>
      </c>
      <c r="F129" s="233" t="s">
        <v>127</v>
      </c>
      <c r="G129" s="231"/>
      <c r="H129" s="234">
        <v>1801.99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0" t="s">
        <v>125</v>
      </c>
      <c r="AU129" s="240" t="s">
        <v>82</v>
      </c>
      <c r="AV129" s="14" t="s">
        <v>82</v>
      </c>
      <c r="AW129" s="14" t="s">
        <v>33</v>
      </c>
      <c r="AX129" s="14" t="s">
        <v>79</v>
      </c>
      <c r="AY129" s="240" t="s">
        <v>114</v>
      </c>
    </row>
    <row r="130" spans="1:65" s="2" customFormat="1" ht="16.5" customHeight="1">
      <c r="A130" s="39"/>
      <c r="B130" s="40"/>
      <c r="C130" s="201" t="s">
        <v>182</v>
      </c>
      <c r="D130" s="201" t="s">
        <v>116</v>
      </c>
      <c r="E130" s="202" t="s">
        <v>183</v>
      </c>
      <c r="F130" s="203" t="s">
        <v>184</v>
      </c>
      <c r="G130" s="204" t="s">
        <v>119</v>
      </c>
      <c r="H130" s="205">
        <v>306.1</v>
      </c>
      <c r="I130" s="206"/>
      <c r="J130" s="207">
        <f>ROUND(I130*H130,2)</f>
        <v>0</v>
      </c>
      <c r="K130" s="203" t="s">
        <v>120</v>
      </c>
      <c r="L130" s="45"/>
      <c r="M130" s="208" t="s">
        <v>19</v>
      </c>
      <c r="N130" s="209" t="s">
        <v>45</v>
      </c>
      <c r="O130" s="85"/>
      <c r="P130" s="210">
        <f>O130*H130</f>
        <v>0</v>
      </c>
      <c r="Q130" s="210">
        <v>0.575</v>
      </c>
      <c r="R130" s="210">
        <f>Q130*H130</f>
        <v>176.0075</v>
      </c>
      <c r="S130" s="210">
        <v>0</v>
      </c>
      <c r="T130" s="21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2" t="s">
        <v>121</v>
      </c>
      <c r="AT130" s="212" t="s">
        <v>116</v>
      </c>
      <c r="AU130" s="212" t="s">
        <v>82</v>
      </c>
      <c r="AY130" s="18" t="s">
        <v>114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8" t="s">
        <v>79</v>
      </c>
      <c r="BK130" s="213">
        <f>ROUND(I130*H130,2)</f>
        <v>0</v>
      </c>
      <c r="BL130" s="18" t="s">
        <v>121</v>
      </c>
      <c r="BM130" s="212" t="s">
        <v>185</v>
      </c>
    </row>
    <row r="131" spans="1:47" s="2" customFormat="1" ht="12">
      <c r="A131" s="39"/>
      <c r="B131" s="40"/>
      <c r="C131" s="41"/>
      <c r="D131" s="214" t="s">
        <v>123</v>
      </c>
      <c r="E131" s="41"/>
      <c r="F131" s="215" t="s">
        <v>186</v>
      </c>
      <c r="G131" s="41"/>
      <c r="H131" s="41"/>
      <c r="I131" s="216"/>
      <c r="J131" s="41"/>
      <c r="K131" s="41"/>
      <c r="L131" s="45"/>
      <c r="M131" s="217"/>
      <c r="N131" s="218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123</v>
      </c>
      <c r="AU131" s="18" t="s">
        <v>82</v>
      </c>
    </row>
    <row r="132" spans="1:51" s="13" customFormat="1" ht="12">
      <c r="A132" s="13"/>
      <c r="B132" s="219"/>
      <c r="C132" s="220"/>
      <c r="D132" s="221" t="s">
        <v>125</v>
      </c>
      <c r="E132" s="222" t="s">
        <v>19</v>
      </c>
      <c r="F132" s="223" t="s">
        <v>132</v>
      </c>
      <c r="G132" s="220"/>
      <c r="H132" s="222" t="s">
        <v>19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9" t="s">
        <v>125</v>
      </c>
      <c r="AU132" s="229" t="s">
        <v>82</v>
      </c>
      <c r="AV132" s="13" t="s">
        <v>79</v>
      </c>
      <c r="AW132" s="13" t="s">
        <v>33</v>
      </c>
      <c r="AX132" s="13" t="s">
        <v>74</v>
      </c>
      <c r="AY132" s="229" t="s">
        <v>114</v>
      </c>
    </row>
    <row r="133" spans="1:51" s="14" customFormat="1" ht="12">
      <c r="A133" s="14"/>
      <c r="B133" s="230"/>
      <c r="C133" s="231"/>
      <c r="D133" s="221" t="s">
        <v>125</v>
      </c>
      <c r="E133" s="232" t="s">
        <v>19</v>
      </c>
      <c r="F133" s="233" t="s">
        <v>133</v>
      </c>
      <c r="G133" s="231"/>
      <c r="H133" s="234">
        <v>306.1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0" t="s">
        <v>125</v>
      </c>
      <c r="AU133" s="240" t="s">
        <v>82</v>
      </c>
      <c r="AV133" s="14" t="s">
        <v>82</v>
      </c>
      <c r="AW133" s="14" t="s">
        <v>33</v>
      </c>
      <c r="AX133" s="14" t="s">
        <v>79</v>
      </c>
      <c r="AY133" s="240" t="s">
        <v>114</v>
      </c>
    </row>
    <row r="134" spans="1:65" s="2" customFormat="1" ht="21.75" customHeight="1">
      <c r="A134" s="39"/>
      <c r="B134" s="40"/>
      <c r="C134" s="201" t="s">
        <v>187</v>
      </c>
      <c r="D134" s="201" t="s">
        <v>116</v>
      </c>
      <c r="E134" s="202" t="s">
        <v>188</v>
      </c>
      <c r="F134" s="203" t="s">
        <v>189</v>
      </c>
      <c r="G134" s="204" t="s">
        <v>119</v>
      </c>
      <c r="H134" s="205">
        <v>2028.03</v>
      </c>
      <c r="I134" s="206"/>
      <c r="J134" s="207">
        <f>ROUND(I134*H134,2)</f>
        <v>0</v>
      </c>
      <c r="K134" s="203" t="s">
        <v>120</v>
      </c>
      <c r="L134" s="45"/>
      <c r="M134" s="208" t="s">
        <v>19</v>
      </c>
      <c r="N134" s="209" t="s">
        <v>45</v>
      </c>
      <c r="O134" s="85"/>
      <c r="P134" s="210">
        <f>O134*H134</f>
        <v>0</v>
      </c>
      <c r="Q134" s="210">
        <v>0.108</v>
      </c>
      <c r="R134" s="210">
        <f>Q134*H134</f>
        <v>219.02724</v>
      </c>
      <c r="S134" s="210">
        <v>0</v>
      </c>
      <c r="T134" s="21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2" t="s">
        <v>121</v>
      </c>
      <c r="AT134" s="212" t="s">
        <v>116</v>
      </c>
      <c r="AU134" s="212" t="s">
        <v>82</v>
      </c>
      <c r="AY134" s="18" t="s">
        <v>114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8" t="s">
        <v>79</v>
      </c>
      <c r="BK134" s="213">
        <f>ROUND(I134*H134,2)</f>
        <v>0</v>
      </c>
      <c r="BL134" s="18" t="s">
        <v>121</v>
      </c>
      <c r="BM134" s="212" t="s">
        <v>190</v>
      </c>
    </row>
    <row r="135" spans="1:47" s="2" customFormat="1" ht="12">
      <c r="A135" s="39"/>
      <c r="B135" s="40"/>
      <c r="C135" s="41"/>
      <c r="D135" s="214" t="s">
        <v>123</v>
      </c>
      <c r="E135" s="41"/>
      <c r="F135" s="215" t="s">
        <v>191</v>
      </c>
      <c r="G135" s="41"/>
      <c r="H135" s="41"/>
      <c r="I135" s="216"/>
      <c r="J135" s="41"/>
      <c r="K135" s="41"/>
      <c r="L135" s="45"/>
      <c r="M135" s="217"/>
      <c r="N135" s="218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123</v>
      </c>
      <c r="AU135" s="18" t="s">
        <v>82</v>
      </c>
    </row>
    <row r="136" spans="1:65" s="2" customFormat="1" ht="16.5" customHeight="1">
      <c r="A136" s="39"/>
      <c r="B136" s="40"/>
      <c r="C136" s="201" t="s">
        <v>192</v>
      </c>
      <c r="D136" s="201" t="s">
        <v>116</v>
      </c>
      <c r="E136" s="202" t="s">
        <v>193</v>
      </c>
      <c r="F136" s="203" t="s">
        <v>194</v>
      </c>
      <c r="G136" s="204" t="s">
        <v>119</v>
      </c>
      <c r="H136" s="205">
        <v>2028.03</v>
      </c>
      <c r="I136" s="206"/>
      <c r="J136" s="207">
        <f>ROUND(I136*H136,2)</f>
        <v>0</v>
      </c>
      <c r="K136" s="203" t="s">
        <v>120</v>
      </c>
      <c r="L136" s="45"/>
      <c r="M136" s="208" t="s">
        <v>19</v>
      </c>
      <c r="N136" s="209" t="s">
        <v>45</v>
      </c>
      <c r="O136" s="85"/>
      <c r="P136" s="210">
        <f>O136*H136</f>
        <v>0</v>
      </c>
      <c r="Q136" s="210">
        <v>0.00051</v>
      </c>
      <c r="R136" s="210">
        <f>Q136*H136</f>
        <v>1.0342953000000001</v>
      </c>
      <c r="S136" s="210">
        <v>0</v>
      </c>
      <c r="T136" s="21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2" t="s">
        <v>121</v>
      </c>
      <c r="AT136" s="212" t="s">
        <v>116</v>
      </c>
      <c r="AU136" s="212" t="s">
        <v>82</v>
      </c>
      <c r="AY136" s="18" t="s">
        <v>114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8" t="s">
        <v>79</v>
      </c>
      <c r="BK136" s="213">
        <f>ROUND(I136*H136,2)</f>
        <v>0</v>
      </c>
      <c r="BL136" s="18" t="s">
        <v>121</v>
      </c>
      <c r="BM136" s="212" t="s">
        <v>195</v>
      </c>
    </row>
    <row r="137" spans="1:47" s="2" customFormat="1" ht="12">
      <c r="A137" s="39"/>
      <c r="B137" s="40"/>
      <c r="C137" s="41"/>
      <c r="D137" s="214" t="s">
        <v>123</v>
      </c>
      <c r="E137" s="41"/>
      <c r="F137" s="215" t="s">
        <v>196</v>
      </c>
      <c r="G137" s="41"/>
      <c r="H137" s="41"/>
      <c r="I137" s="216"/>
      <c r="J137" s="41"/>
      <c r="K137" s="41"/>
      <c r="L137" s="45"/>
      <c r="M137" s="217"/>
      <c r="N137" s="218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123</v>
      </c>
      <c r="AU137" s="18" t="s">
        <v>82</v>
      </c>
    </row>
    <row r="138" spans="1:65" s="2" customFormat="1" ht="24.15" customHeight="1">
      <c r="A138" s="39"/>
      <c r="B138" s="40"/>
      <c r="C138" s="201" t="s">
        <v>197</v>
      </c>
      <c r="D138" s="201" t="s">
        <v>116</v>
      </c>
      <c r="E138" s="202" t="s">
        <v>198</v>
      </c>
      <c r="F138" s="203" t="s">
        <v>199</v>
      </c>
      <c r="G138" s="204" t="s">
        <v>119</v>
      </c>
      <c r="H138" s="205">
        <v>2028.03</v>
      </c>
      <c r="I138" s="206"/>
      <c r="J138" s="207">
        <f>ROUND(I138*H138,2)</f>
        <v>0</v>
      </c>
      <c r="K138" s="203" t="s">
        <v>120</v>
      </c>
      <c r="L138" s="45"/>
      <c r="M138" s="208" t="s">
        <v>19</v>
      </c>
      <c r="N138" s="209" t="s">
        <v>45</v>
      </c>
      <c r="O138" s="85"/>
      <c r="P138" s="210">
        <f>O138*H138</f>
        <v>0</v>
      </c>
      <c r="Q138" s="210">
        <v>0.12966</v>
      </c>
      <c r="R138" s="210">
        <f>Q138*H138</f>
        <v>262.9543698</v>
      </c>
      <c r="S138" s="210">
        <v>0</v>
      </c>
      <c r="T138" s="21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2" t="s">
        <v>121</v>
      </c>
      <c r="AT138" s="212" t="s">
        <v>116</v>
      </c>
      <c r="AU138" s="212" t="s">
        <v>82</v>
      </c>
      <c r="AY138" s="18" t="s">
        <v>114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8" t="s">
        <v>79</v>
      </c>
      <c r="BK138" s="213">
        <f>ROUND(I138*H138,2)</f>
        <v>0</v>
      </c>
      <c r="BL138" s="18" t="s">
        <v>121</v>
      </c>
      <c r="BM138" s="212" t="s">
        <v>200</v>
      </c>
    </row>
    <row r="139" spans="1:47" s="2" customFormat="1" ht="12">
      <c r="A139" s="39"/>
      <c r="B139" s="40"/>
      <c r="C139" s="41"/>
      <c r="D139" s="214" t="s">
        <v>123</v>
      </c>
      <c r="E139" s="41"/>
      <c r="F139" s="215" t="s">
        <v>201</v>
      </c>
      <c r="G139" s="41"/>
      <c r="H139" s="41"/>
      <c r="I139" s="216"/>
      <c r="J139" s="41"/>
      <c r="K139" s="41"/>
      <c r="L139" s="45"/>
      <c r="M139" s="217"/>
      <c r="N139" s="218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123</v>
      </c>
      <c r="AU139" s="18" t="s">
        <v>82</v>
      </c>
    </row>
    <row r="140" spans="1:65" s="2" customFormat="1" ht="37.8" customHeight="1">
      <c r="A140" s="39"/>
      <c r="B140" s="40"/>
      <c r="C140" s="201" t="s">
        <v>8</v>
      </c>
      <c r="D140" s="201" t="s">
        <v>116</v>
      </c>
      <c r="E140" s="202" t="s">
        <v>202</v>
      </c>
      <c r="F140" s="203" t="s">
        <v>203</v>
      </c>
      <c r="G140" s="204" t="s">
        <v>119</v>
      </c>
      <c r="H140" s="205">
        <v>91.49</v>
      </c>
      <c r="I140" s="206"/>
      <c r="J140" s="207">
        <f>ROUND(I140*H140,2)</f>
        <v>0</v>
      </c>
      <c r="K140" s="203" t="s">
        <v>120</v>
      </c>
      <c r="L140" s="45"/>
      <c r="M140" s="208" t="s">
        <v>19</v>
      </c>
      <c r="N140" s="209" t="s">
        <v>45</v>
      </c>
      <c r="O140" s="85"/>
      <c r="P140" s="210">
        <f>O140*H140</f>
        <v>0</v>
      </c>
      <c r="Q140" s="210">
        <v>0.08425</v>
      </c>
      <c r="R140" s="210">
        <f>Q140*H140</f>
        <v>7.7080325</v>
      </c>
      <c r="S140" s="210">
        <v>0</v>
      </c>
      <c r="T140" s="21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2" t="s">
        <v>121</v>
      </c>
      <c r="AT140" s="212" t="s">
        <v>116</v>
      </c>
      <c r="AU140" s="212" t="s">
        <v>82</v>
      </c>
      <c r="AY140" s="18" t="s">
        <v>114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8" t="s">
        <v>79</v>
      </c>
      <c r="BK140" s="213">
        <f>ROUND(I140*H140,2)</f>
        <v>0</v>
      </c>
      <c r="BL140" s="18" t="s">
        <v>121</v>
      </c>
      <c r="BM140" s="212" t="s">
        <v>204</v>
      </c>
    </row>
    <row r="141" spans="1:47" s="2" customFormat="1" ht="12">
      <c r="A141" s="39"/>
      <c r="B141" s="40"/>
      <c r="C141" s="41"/>
      <c r="D141" s="214" t="s">
        <v>123</v>
      </c>
      <c r="E141" s="41"/>
      <c r="F141" s="215" t="s">
        <v>205</v>
      </c>
      <c r="G141" s="41"/>
      <c r="H141" s="41"/>
      <c r="I141" s="216"/>
      <c r="J141" s="41"/>
      <c r="K141" s="41"/>
      <c r="L141" s="45"/>
      <c r="M141" s="217"/>
      <c r="N141" s="218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123</v>
      </c>
      <c r="AU141" s="18" t="s">
        <v>82</v>
      </c>
    </row>
    <row r="142" spans="1:51" s="14" customFormat="1" ht="12">
      <c r="A142" s="14"/>
      <c r="B142" s="230"/>
      <c r="C142" s="231"/>
      <c r="D142" s="221" t="s">
        <v>125</v>
      </c>
      <c r="E142" s="232" t="s">
        <v>19</v>
      </c>
      <c r="F142" s="233" t="s">
        <v>206</v>
      </c>
      <c r="G142" s="231"/>
      <c r="H142" s="234">
        <v>80.06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0" t="s">
        <v>125</v>
      </c>
      <c r="AU142" s="240" t="s">
        <v>82</v>
      </c>
      <c r="AV142" s="14" t="s">
        <v>82</v>
      </c>
      <c r="AW142" s="14" t="s">
        <v>33</v>
      </c>
      <c r="AX142" s="14" t="s">
        <v>74</v>
      </c>
      <c r="AY142" s="240" t="s">
        <v>114</v>
      </c>
    </row>
    <row r="143" spans="1:51" s="14" customFormat="1" ht="12">
      <c r="A143" s="14"/>
      <c r="B143" s="230"/>
      <c r="C143" s="231"/>
      <c r="D143" s="221" t="s">
        <v>125</v>
      </c>
      <c r="E143" s="232" t="s">
        <v>19</v>
      </c>
      <c r="F143" s="233" t="s">
        <v>207</v>
      </c>
      <c r="G143" s="231"/>
      <c r="H143" s="234">
        <v>11.43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0" t="s">
        <v>125</v>
      </c>
      <c r="AU143" s="240" t="s">
        <v>82</v>
      </c>
      <c r="AV143" s="14" t="s">
        <v>82</v>
      </c>
      <c r="AW143" s="14" t="s">
        <v>33</v>
      </c>
      <c r="AX143" s="14" t="s">
        <v>74</v>
      </c>
      <c r="AY143" s="240" t="s">
        <v>114</v>
      </c>
    </row>
    <row r="144" spans="1:51" s="15" customFormat="1" ht="12">
      <c r="A144" s="15"/>
      <c r="B144" s="241"/>
      <c r="C144" s="242"/>
      <c r="D144" s="221" t="s">
        <v>125</v>
      </c>
      <c r="E144" s="243" t="s">
        <v>19</v>
      </c>
      <c r="F144" s="244" t="s">
        <v>140</v>
      </c>
      <c r="G144" s="242"/>
      <c r="H144" s="245">
        <v>91.49000000000001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1" t="s">
        <v>125</v>
      </c>
      <c r="AU144" s="251" t="s">
        <v>82</v>
      </c>
      <c r="AV144" s="15" t="s">
        <v>121</v>
      </c>
      <c r="AW144" s="15" t="s">
        <v>33</v>
      </c>
      <c r="AX144" s="15" t="s">
        <v>79</v>
      </c>
      <c r="AY144" s="251" t="s">
        <v>114</v>
      </c>
    </row>
    <row r="145" spans="1:65" s="2" customFormat="1" ht="16.5" customHeight="1">
      <c r="A145" s="39"/>
      <c r="B145" s="40"/>
      <c r="C145" s="252" t="s">
        <v>208</v>
      </c>
      <c r="D145" s="252" t="s">
        <v>209</v>
      </c>
      <c r="E145" s="253" t="s">
        <v>210</v>
      </c>
      <c r="F145" s="254" t="s">
        <v>211</v>
      </c>
      <c r="G145" s="255" t="s">
        <v>119</v>
      </c>
      <c r="H145" s="256">
        <v>8.921</v>
      </c>
      <c r="I145" s="257"/>
      <c r="J145" s="258">
        <f>ROUND(I145*H145,2)</f>
        <v>0</v>
      </c>
      <c r="K145" s="254" t="s">
        <v>120</v>
      </c>
      <c r="L145" s="259"/>
      <c r="M145" s="260" t="s">
        <v>19</v>
      </c>
      <c r="N145" s="261" t="s">
        <v>45</v>
      </c>
      <c r="O145" s="85"/>
      <c r="P145" s="210">
        <f>O145*H145</f>
        <v>0</v>
      </c>
      <c r="Q145" s="210">
        <v>0.131</v>
      </c>
      <c r="R145" s="210">
        <f>Q145*H145</f>
        <v>1.1686509999999999</v>
      </c>
      <c r="S145" s="210">
        <v>0</v>
      </c>
      <c r="T145" s="21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2" t="s">
        <v>162</v>
      </c>
      <c r="AT145" s="212" t="s">
        <v>209</v>
      </c>
      <c r="AU145" s="212" t="s">
        <v>82</v>
      </c>
      <c r="AY145" s="18" t="s">
        <v>114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8" t="s">
        <v>79</v>
      </c>
      <c r="BK145" s="213">
        <f>ROUND(I145*H145,2)</f>
        <v>0</v>
      </c>
      <c r="BL145" s="18" t="s">
        <v>121</v>
      </c>
      <c r="BM145" s="212" t="s">
        <v>212</v>
      </c>
    </row>
    <row r="146" spans="1:47" s="2" customFormat="1" ht="12">
      <c r="A146" s="39"/>
      <c r="B146" s="40"/>
      <c r="C146" s="41"/>
      <c r="D146" s="214" t="s">
        <v>123</v>
      </c>
      <c r="E146" s="41"/>
      <c r="F146" s="215" t="s">
        <v>213</v>
      </c>
      <c r="G146" s="41"/>
      <c r="H146" s="41"/>
      <c r="I146" s="216"/>
      <c r="J146" s="41"/>
      <c r="K146" s="41"/>
      <c r="L146" s="45"/>
      <c r="M146" s="217"/>
      <c r="N146" s="218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123</v>
      </c>
      <c r="AU146" s="18" t="s">
        <v>82</v>
      </c>
    </row>
    <row r="147" spans="1:51" s="14" customFormat="1" ht="12">
      <c r="A147" s="14"/>
      <c r="B147" s="230"/>
      <c r="C147" s="231"/>
      <c r="D147" s="221" t="s">
        <v>125</v>
      </c>
      <c r="E147" s="231"/>
      <c r="F147" s="233" t="s">
        <v>214</v>
      </c>
      <c r="G147" s="231"/>
      <c r="H147" s="234">
        <v>8.921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0" t="s">
        <v>125</v>
      </c>
      <c r="AU147" s="240" t="s">
        <v>82</v>
      </c>
      <c r="AV147" s="14" t="s">
        <v>82</v>
      </c>
      <c r="AW147" s="14" t="s">
        <v>4</v>
      </c>
      <c r="AX147" s="14" t="s">
        <v>79</v>
      </c>
      <c r="AY147" s="240" t="s">
        <v>114</v>
      </c>
    </row>
    <row r="148" spans="1:65" s="2" customFormat="1" ht="16.5" customHeight="1">
      <c r="A148" s="39"/>
      <c r="B148" s="40"/>
      <c r="C148" s="252" t="s">
        <v>215</v>
      </c>
      <c r="D148" s="252" t="s">
        <v>209</v>
      </c>
      <c r="E148" s="253" t="s">
        <v>216</v>
      </c>
      <c r="F148" s="254" t="s">
        <v>217</v>
      </c>
      <c r="G148" s="255" t="s">
        <v>119</v>
      </c>
      <c r="H148" s="256">
        <v>91.718</v>
      </c>
      <c r="I148" s="257"/>
      <c r="J148" s="258">
        <f>ROUND(I148*H148,2)</f>
        <v>0</v>
      </c>
      <c r="K148" s="254" t="s">
        <v>120</v>
      </c>
      <c r="L148" s="259"/>
      <c r="M148" s="260" t="s">
        <v>19</v>
      </c>
      <c r="N148" s="261" t="s">
        <v>45</v>
      </c>
      <c r="O148" s="85"/>
      <c r="P148" s="210">
        <f>O148*H148</f>
        <v>0</v>
      </c>
      <c r="Q148" s="210">
        <v>0.131</v>
      </c>
      <c r="R148" s="210">
        <f>Q148*H148</f>
        <v>12.015058000000002</v>
      </c>
      <c r="S148" s="210">
        <v>0</v>
      </c>
      <c r="T148" s="21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2" t="s">
        <v>162</v>
      </c>
      <c r="AT148" s="212" t="s">
        <v>209</v>
      </c>
      <c r="AU148" s="212" t="s">
        <v>82</v>
      </c>
      <c r="AY148" s="18" t="s">
        <v>114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8" t="s">
        <v>79</v>
      </c>
      <c r="BK148" s="213">
        <f>ROUND(I148*H148,2)</f>
        <v>0</v>
      </c>
      <c r="BL148" s="18" t="s">
        <v>121</v>
      </c>
      <c r="BM148" s="212" t="s">
        <v>218</v>
      </c>
    </row>
    <row r="149" spans="1:47" s="2" customFormat="1" ht="12">
      <c r="A149" s="39"/>
      <c r="B149" s="40"/>
      <c r="C149" s="41"/>
      <c r="D149" s="214" t="s">
        <v>123</v>
      </c>
      <c r="E149" s="41"/>
      <c r="F149" s="215" t="s">
        <v>219</v>
      </c>
      <c r="G149" s="41"/>
      <c r="H149" s="41"/>
      <c r="I149" s="216"/>
      <c r="J149" s="41"/>
      <c r="K149" s="41"/>
      <c r="L149" s="45"/>
      <c r="M149" s="217"/>
      <c r="N149" s="218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123</v>
      </c>
      <c r="AU149" s="18" t="s">
        <v>82</v>
      </c>
    </row>
    <row r="150" spans="1:51" s="14" customFormat="1" ht="12">
      <c r="A150" s="14"/>
      <c r="B150" s="230"/>
      <c r="C150" s="231"/>
      <c r="D150" s="221" t="s">
        <v>125</v>
      </c>
      <c r="E150" s="232" t="s">
        <v>19</v>
      </c>
      <c r="F150" s="233" t="s">
        <v>220</v>
      </c>
      <c r="G150" s="231"/>
      <c r="H150" s="234">
        <v>83.38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0" t="s">
        <v>125</v>
      </c>
      <c r="AU150" s="240" t="s">
        <v>82</v>
      </c>
      <c r="AV150" s="14" t="s">
        <v>82</v>
      </c>
      <c r="AW150" s="14" t="s">
        <v>33</v>
      </c>
      <c r="AX150" s="14" t="s">
        <v>79</v>
      </c>
      <c r="AY150" s="240" t="s">
        <v>114</v>
      </c>
    </row>
    <row r="151" spans="1:51" s="14" customFormat="1" ht="12">
      <c r="A151" s="14"/>
      <c r="B151" s="230"/>
      <c r="C151" s="231"/>
      <c r="D151" s="221" t="s">
        <v>125</v>
      </c>
      <c r="E151" s="231"/>
      <c r="F151" s="233" t="s">
        <v>221</v>
      </c>
      <c r="G151" s="231"/>
      <c r="H151" s="234">
        <v>91.718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0" t="s">
        <v>125</v>
      </c>
      <c r="AU151" s="240" t="s">
        <v>82</v>
      </c>
      <c r="AV151" s="14" t="s">
        <v>82</v>
      </c>
      <c r="AW151" s="14" t="s">
        <v>4</v>
      </c>
      <c r="AX151" s="14" t="s">
        <v>79</v>
      </c>
      <c r="AY151" s="240" t="s">
        <v>114</v>
      </c>
    </row>
    <row r="152" spans="1:65" s="2" customFormat="1" ht="44.25" customHeight="1">
      <c r="A152" s="39"/>
      <c r="B152" s="40"/>
      <c r="C152" s="201" t="s">
        <v>222</v>
      </c>
      <c r="D152" s="201" t="s">
        <v>116</v>
      </c>
      <c r="E152" s="202" t="s">
        <v>223</v>
      </c>
      <c r="F152" s="203" t="s">
        <v>224</v>
      </c>
      <c r="G152" s="204" t="s">
        <v>119</v>
      </c>
      <c r="H152" s="205">
        <v>91.49</v>
      </c>
      <c r="I152" s="206"/>
      <c r="J152" s="207">
        <f>ROUND(I152*H152,2)</f>
        <v>0</v>
      </c>
      <c r="K152" s="203" t="s">
        <v>120</v>
      </c>
      <c r="L152" s="45"/>
      <c r="M152" s="208" t="s">
        <v>19</v>
      </c>
      <c r="N152" s="209" t="s">
        <v>45</v>
      </c>
      <c r="O152" s="85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2" t="s">
        <v>121</v>
      </c>
      <c r="AT152" s="212" t="s">
        <v>116</v>
      </c>
      <c r="AU152" s="212" t="s">
        <v>82</v>
      </c>
      <c r="AY152" s="18" t="s">
        <v>114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8" t="s">
        <v>79</v>
      </c>
      <c r="BK152" s="213">
        <f>ROUND(I152*H152,2)</f>
        <v>0</v>
      </c>
      <c r="BL152" s="18" t="s">
        <v>121</v>
      </c>
      <c r="BM152" s="212" t="s">
        <v>225</v>
      </c>
    </row>
    <row r="153" spans="1:47" s="2" customFormat="1" ht="12">
      <c r="A153" s="39"/>
      <c r="B153" s="40"/>
      <c r="C153" s="41"/>
      <c r="D153" s="214" t="s">
        <v>123</v>
      </c>
      <c r="E153" s="41"/>
      <c r="F153" s="215" t="s">
        <v>226</v>
      </c>
      <c r="G153" s="41"/>
      <c r="H153" s="41"/>
      <c r="I153" s="216"/>
      <c r="J153" s="41"/>
      <c r="K153" s="41"/>
      <c r="L153" s="45"/>
      <c r="M153" s="217"/>
      <c r="N153" s="218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123</v>
      </c>
      <c r="AU153" s="18" t="s">
        <v>82</v>
      </c>
    </row>
    <row r="154" spans="1:63" s="12" customFormat="1" ht="22.8" customHeight="1">
      <c r="A154" s="12"/>
      <c r="B154" s="185"/>
      <c r="C154" s="186"/>
      <c r="D154" s="187" t="s">
        <v>73</v>
      </c>
      <c r="E154" s="199" t="s">
        <v>169</v>
      </c>
      <c r="F154" s="199" t="s">
        <v>227</v>
      </c>
      <c r="G154" s="186"/>
      <c r="H154" s="186"/>
      <c r="I154" s="189"/>
      <c r="J154" s="200">
        <f>BK154</f>
        <v>0</v>
      </c>
      <c r="K154" s="186"/>
      <c r="L154" s="191"/>
      <c r="M154" s="192"/>
      <c r="N154" s="193"/>
      <c r="O154" s="193"/>
      <c r="P154" s="194">
        <f>SUM(P155:P180)</f>
        <v>0</v>
      </c>
      <c r="Q154" s="193"/>
      <c r="R154" s="194">
        <f>SUM(R155:R180)</f>
        <v>330.96007199999997</v>
      </c>
      <c r="S154" s="193"/>
      <c r="T154" s="195">
        <f>SUM(T155:T180)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96" t="s">
        <v>79</v>
      </c>
      <c r="AT154" s="197" t="s">
        <v>73</v>
      </c>
      <c r="AU154" s="197" t="s">
        <v>79</v>
      </c>
      <c r="AY154" s="196" t="s">
        <v>114</v>
      </c>
      <c r="BK154" s="198">
        <f>SUM(BK155:BK180)</f>
        <v>0</v>
      </c>
    </row>
    <row r="155" spans="1:65" s="2" customFormat="1" ht="24.15" customHeight="1">
      <c r="A155" s="39"/>
      <c r="B155" s="40"/>
      <c r="C155" s="201" t="s">
        <v>228</v>
      </c>
      <c r="D155" s="201" t="s">
        <v>116</v>
      </c>
      <c r="E155" s="202" t="s">
        <v>229</v>
      </c>
      <c r="F155" s="203" t="s">
        <v>230</v>
      </c>
      <c r="G155" s="204" t="s">
        <v>165</v>
      </c>
      <c r="H155" s="205">
        <v>195</v>
      </c>
      <c r="I155" s="206"/>
      <c r="J155" s="207">
        <f>ROUND(I155*H155,2)</f>
        <v>0</v>
      </c>
      <c r="K155" s="203" t="s">
        <v>120</v>
      </c>
      <c r="L155" s="45"/>
      <c r="M155" s="208" t="s">
        <v>19</v>
      </c>
      <c r="N155" s="209" t="s">
        <v>45</v>
      </c>
      <c r="O155" s="85"/>
      <c r="P155" s="210">
        <f>O155*H155</f>
        <v>0</v>
      </c>
      <c r="Q155" s="210">
        <v>0.1295</v>
      </c>
      <c r="R155" s="210">
        <f>Q155*H155</f>
        <v>25.2525</v>
      </c>
      <c r="S155" s="210">
        <v>0</v>
      </c>
      <c r="T155" s="21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2" t="s">
        <v>121</v>
      </c>
      <c r="AT155" s="212" t="s">
        <v>116</v>
      </c>
      <c r="AU155" s="212" t="s">
        <v>82</v>
      </c>
      <c r="AY155" s="18" t="s">
        <v>114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8" t="s">
        <v>79</v>
      </c>
      <c r="BK155" s="213">
        <f>ROUND(I155*H155,2)</f>
        <v>0</v>
      </c>
      <c r="BL155" s="18" t="s">
        <v>121</v>
      </c>
      <c r="BM155" s="212" t="s">
        <v>231</v>
      </c>
    </row>
    <row r="156" spans="1:47" s="2" customFormat="1" ht="12">
      <c r="A156" s="39"/>
      <c r="B156" s="40"/>
      <c r="C156" s="41"/>
      <c r="D156" s="214" t="s">
        <v>123</v>
      </c>
      <c r="E156" s="41"/>
      <c r="F156" s="215" t="s">
        <v>232</v>
      </c>
      <c r="G156" s="41"/>
      <c r="H156" s="41"/>
      <c r="I156" s="216"/>
      <c r="J156" s="41"/>
      <c r="K156" s="41"/>
      <c r="L156" s="45"/>
      <c r="M156" s="217"/>
      <c r="N156" s="218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123</v>
      </c>
      <c r="AU156" s="18" t="s">
        <v>82</v>
      </c>
    </row>
    <row r="157" spans="1:65" s="2" customFormat="1" ht="16.5" customHeight="1">
      <c r="A157" s="39"/>
      <c r="B157" s="40"/>
      <c r="C157" s="252" t="s">
        <v>233</v>
      </c>
      <c r="D157" s="252" t="s">
        <v>209</v>
      </c>
      <c r="E157" s="253" t="s">
        <v>234</v>
      </c>
      <c r="F157" s="254" t="s">
        <v>235</v>
      </c>
      <c r="G157" s="255" t="s">
        <v>165</v>
      </c>
      <c r="H157" s="256">
        <v>204.75</v>
      </c>
      <c r="I157" s="257"/>
      <c r="J157" s="258">
        <f>ROUND(I157*H157,2)</f>
        <v>0</v>
      </c>
      <c r="K157" s="254" t="s">
        <v>120</v>
      </c>
      <c r="L157" s="259"/>
      <c r="M157" s="260" t="s">
        <v>19</v>
      </c>
      <c r="N157" s="261" t="s">
        <v>45</v>
      </c>
      <c r="O157" s="85"/>
      <c r="P157" s="210">
        <f>O157*H157</f>
        <v>0</v>
      </c>
      <c r="Q157" s="210">
        <v>0.045</v>
      </c>
      <c r="R157" s="210">
        <f>Q157*H157</f>
        <v>9.21375</v>
      </c>
      <c r="S157" s="210">
        <v>0</v>
      </c>
      <c r="T157" s="21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2" t="s">
        <v>162</v>
      </c>
      <c r="AT157" s="212" t="s">
        <v>209</v>
      </c>
      <c r="AU157" s="212" t="s">
        <v>82</v>
      </c>
      <c r="AY157" s="18" t="s">
        <v>114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8" t="s">
        <v>79</v>
      </c>
      <c r="BK157" s="213">
        <f>ROUND(I157*H157,2)</f>
        <v>0</v>
      </c>
      <c r="BL157" s="18" t="s">
        <v>121</v>
      </c>
      <c r="BM157" s="212" t="s">
        <v>236</v>
      </c>
    </row>
    <row r="158" spans="1:47" s="2" customFormat="1" ht="12">
      <c r="A158" s="39"/>
      <c r="B158" s="40"/>
      <c r="C158" s="41"/>
      <c r="D158" s="214" t="s">
        <v>123</v>
      </c>
      <c r="E158" s="41"/>
      <c r="F158" s="215" t="s">
        <v>237</v>
      </c>
      <c r="G158" s="41"/>
      <c r="H158" s="41"/>
      <c r="I158" s="216"/>
      <c r="J158" s="41"/>
      <c r="K158" s="41"/>
      <c r="L158" s="45"/>
      <c r="M158" s="217"/>
      <c r="N158" s="218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123</v>
      </c>
      <c r="AU158" s="18" t="s">
        <v>82</v>
      </c>
    </row>
    <row r="159" spans="1:51" s="14" customFormat="1" ht="12">
      <c r="A159" s="14"/>
      <c r="B159" s="230"/>
      <c r="C159" s="231"/>
      <c r="D159" s="221" t="s">
        <v>125</v>
      </c>
      <c r="E159" s="231"/>
      <c r="F159" s="233" t="s">
        <v>238</v>
      </c>
      <c r="G159" s="231"/>
      <c r="H159" s="234">
        <v>204.75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0" t="s">
        <v>125</v>
      </c>
      <c r="AU159" s="240" t="s">
        <v>82</v>
      </c>
      <c r="AV159" s="14" t="s">
        <v>82</v>
      </c>
      <c r="AW159" s="14" t="s">
        <v>4</v>
      </c>
      <c r="AX159" s="14" t="s">
        <v>79</v>
      </c>
      <c r="AY159" s="240" t="s">
        <v>114</v>
      </c>
    </row>
    <row r="160" spans="1:65" s="2" customFormat="1" ht="24.15" customHeight="1">
      <c r="A160" s="39"/>
      <c r="B160" s="40"/>
      <c r="C160" s="201" t="s">
        <v>7</v>
      </c>
      <c r="D160" s="201" t="s">
        <v>116</v>
      </c>
      <c r="E160" s="202" t="s">
        <v>239</v>
      </c>
      <c r="F160" s="203" t="s">
        <v>240</v>
      </c>
      <c r="G160" s="204" t="s">
        <v>165</v>
      </c>
      <c r="H160" s="205">
        <v>822</v>
      </c>
      <c r="I160" s="206"/>
      <c r="J160" s="207">
        <f>ROUND(I160*H160,2)</f>
        <v>0</v>
      </c>
      <c r="K160" s="203" t="s">
        <v>120</v>
      </c>
      <c r="L160" s="45"/>
      <c r="M160" s="208" t="s">
        <v>19</v>
      </c>
      <c r="N160" s="209" t="s">
        <v>45</v>
      </c>
      <c r="O160" s="85"/>
      <c r="P160" s="210">
        <f>O160*H160</f>
        <v>0</v>
      </c>
      <c r="Q160" s="210">
        <v>0.16849</v>
      </c>
      <c r="R160" s="210">
        <f>Q160*H160</f>
        <v>138.49878</v>
      </c>
      <c r="S160" s="210">
        <v>0</v>
      </c>
      <c r="T160" s="21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2" t="s">
        <v>121</v>
      </c>
      <c r="AT160" s="212" t="s">
        <v>116</v>
      </c>
      <c r="AU160" s="212" t="s">
        <v>82</v>
      </c>
      <c r="AY160" s="18" t="s">
        <v>114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8" t="s">
        <v>79</v>
      </c>
      <c r="BK160" s="213">
        <f>ROUND(I160*H160,2)</f>
        <v>0</v>
      </c>
      <c r="BL160" s="18" t="s">
        <v>121</v>
      </c>
      <c r="BM160" s="212" t="s">
        <v>241</v>
      </c>
    </row>
    <row r="161" spans="1:47" s="2" customFormat="1" ht="12">
      <c r="A161" s="39"/>
      <c r="B161" s="40"/>
      <c r="C161" s="41"/>
      <c r="D161" s="214" t="s">
        <v>123</v>
      </c>
      <c r="E161" s="41"/>
      <c r="F161" s="215" t="s">
        <v>242</v>
      </c>
      <c r="G161" s="41"/>
      <c r="H161" s="41"/>
      <c r="I161" s="216"/>
      <c r="J161" s="41"/>
      <c r="K161" s="41"/>
      <c r="L161" s="45"/>
      <c r="M161" s="217"/>
      <c r="N161" s="218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123</v>
      </c>
      <c r="AU161" s="18" t="s">
        <v>82</v>
      </c>
    </row>
    <row r="162" spans="1:65" s="2" customFormat="1" ht="16.5" customHeight="1">
      <c r="A162" s="39"/>
      <c r="B162" s="40"/>
      <c r="C162" s="252" t="s">
        <v>243</v>
      </c>
      <c r="D162" s="252" t="s">
        <v>209</v>
      </c>
      <c r="E162" s="253" t="s">
        <v>244</v>
      </c>
      <c r="F162" s="254" t="s">
        <v>245</v>
      </c>
      <c r="G162" s="255" t="s">
        <v>165</v>
      </c>
      <c r="H162" s="256">
        <v>41.1</v>
      </c>
      <c r="I162" s="257"/>
      <c r="J162" s="258">
        <f>ROUND(I162*H162,2)</f>
        <v>0</v>
      </c>
      <c r="K162" s="254" t="s">
        <v>120</v>
      </c>
      <c r="L162" s="259"/>
      <c r="M162" s="260" t="s">
        <v>19</v>
      </c>
      <c r="N162" s="261" t="s">
        <v>45</v>
      </c>
      <c r="O162" s="85"/>
      <c r="P162" s="210">
        <f>O162*H162</f>
        <v>0</v>
      </c>
      <c r="Q162" s="210">
        <v>0.15</v>
      </c>
      <c r="R162" s="210">
        <f>Q162*H162</f>
        <v>6.165</v>
      </c>
      <c r="S162" s="210">
        <v>0</v>
      </c>
      <c r="T162" s="21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2" t="s">
        <v>162</v>
      </c>
      <c r="AT162" s="212" t="s">
        <v>209</v>
      </c>
      <c r="AU162" s="212" t="s">
        <v>82</v>
      </c>
      <c r="AY162" s="18" t="s">
        <v>114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8" t="s">
        <v>79</v>
      </c>
      <c r="BK162" s="213">
        <f>ROUND(I162*H162,2)</f>
        <v>0</v>
      </c>
      <c r="BL162" s="18" t="s">
        <v>121</v>
      </c>
      <c r="BM162" s="212" t="s">
        <v>246</v>
      </c>
    </row>
    <row r="163" spans="1:47" s="2" customFormat="1" ht="12">
      <c r="A163" s="39"/>
      <c r="B163" s="40"/>
      <c r="C163" s="41"/>
      <c r="D163" s="214" t="s">
        <v>123</v>
      </c>
      <c r="E163" s="41"/>
      <c r="F163" s="215" t="s">
        <v>247</v>
      </c>
      <c r="G163" s="41"/>
      <c r="H163" s="41"/>
      <c r="I163" s="216"/>
      <c r="J163" s="41"/>
      <c r="K163" s="41"/>
      <c r="L163" s="45"/>
      <c r="M163" s="217"/>
      <c r="N163" s="218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123</v>
      </c>
      <c r="AU163" s="18" t="s">
        <v>82</v>
      </c>
    </row>
    <row r="164" spans="1:51" s="13" customFormat="1" ht="12">
      <c r="A164" s="13"/>
      <c r="B164" s="219"/>
      <c r="C164" s="220"/>
      <c r="D164" s="221" t="s">
        <v>125</v>
      </c>
      <c r="E164" s="222" t="s">
        <v>19</v>
      </c>
      <c r="F164" s="223" t="s">
        <v>248</v>
      </c>
      <c r="G164" s="220"/>
      <c r="H164" s="222" t="s">
        <v>19</v>
      </c>
      <c r="I164" s="224"/>
      <c r="J164" s="220"/>
      <c r="K164" s="220"/>
      <c r="L164" s="225"/>
      <c r="M164" s="226"/>
      <c r="N164" s="227"/>
      <c r="O164" s="227"/>
      <c r="P164" s="227"/>
      <c r="Q164" s="227"/>
      <c r="R164" s="227"/>
      <c r="S164" s="227"/>
      <c r="T164" s="22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9" t="s">
        <v>125</v>
      </c>
      <c r="AU164" s="229" t="s">
        <v>82</v>
      </c>
      <c r="AV164" s="13" t="s">
        <v>79</v>
      </c>
      <c r="AW164" s="13" t="s">
        <v>33</v>
      </c>
      <c r="AX164" s="13" t="s">
        <v>74</v>
      </c>
      <c r="AY164" s="229" t="s">
        <v>114</v>
      </c>
    </row>
    <row r="165" spans="1:51" s="14" customFormat="1" ht="12">
      <c r="A165" s="14"/>
      <c r="B165" s="230"/>
      <c r="C165" s="231"/>
      <c r="D165" s="221" t="s">
        <v>125</v>
      </c>
      <c r="E165" s="232" t="s">
        <v>19</v>
      </c>
      <c r="F165" s="233" t="s">
        <v>249</v>
      </c>
      <c r="G165" s="231"/>
      <c r="H165" s="234">
        <v>41.1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0" t="s">
        <v>125</v>
      </c>
      <c r="AU165" s="240" t="s">
        <v>82</v>
      </c>
      <c r="AV165" s="14" t="s">
        <v>82</v>
      </c>
      <c r="AW165" s="14" t="s">
        <v>33</v>
      </c>
      <c r="AX165" s="14" t="s">
        <v>79</v>
      </c>
      <c r="AY165" s="240" t="s">
        <v>114</v>
      </c>
    </row>
    <row r="166" spans="1:65" s="2" customFormat="1" ht="16.5" customHeight="1">
      <c r="A166" s="39"/>
      <c r="B166" s="40"/>
      <c r="C166" s="201" t="s">
        <v>250</v>
      </c>
      <c r="D166" s="201" t="s">
        <v>116</v>
      </c>
      <c r="E166" s="202" t="s">
        <v>251</v>
      </c>
      <c r="F166" s="203" t="s">
        <v>252</v>
      </c>
      <c r="G166" s="204" t="s">
        <v>253</v>
      </c>
      <c r="H166" s="205">
        <v>67.29</v>
      </c>
      <c r="I166" s="206"/>
      <c r="J166" s="207">
        <f>ROUND(I166*H166,2)</f>
        <v>0</v>
      </c>
      <c r="K166" s="203" t="s">
        <v>120</v>
      </c>
      <c r="L166" s="45"/>
      <c r="M166" s="208" t="s">
        <v>19</v>
      </c>
      <c r="N166" s="209" t="s">
        <v>45</v>
      </c>
      <c r="O166" s="85"/>
      <c r="P166" s="210">
        <f>O166*H166</f>
        <v>0</v>
      </c>
      <c r="Q166" s="210">
        <v>2.25634</v>
      </c>
      <c r="R166" s="210">
        <f>Q166*H166</f>
        <v>151.8291186</v>
      </c>
      <c r="S166" s="210">
        <v>0</v>
      </c>
      <c r="T166" s="21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2" t="s">
        <v>121</v>
      </c>
      <c r="AT166" s="212" t="s">
        <v>116</v>
      </c>
      <c r="AU166" s="212" t="s">
        <v>82</v>
      </c>
      <c r="AY166" s="18" t="s">
        <v>114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18" t="s">
        <v>79</v>
      </c>
      <c r="BK166" s="213">
        <f>ROUND(I166*H166,2)</f>
        <v>0</v>
      </c>
      <c r="BL166" s="18" t="s">
        <v>121</v>
      </c>
      <c r="BM166" s="212" t="s">
        <v>254</v>
      </c>
    </row>
    <row r="167" spans="1:47" s="2" customFormat="1" ht="12">
      <c r="A167" s="39"/>
      <c r="B167" s="40"/>
      <c r="C167" s="41"/>
      <c r="D167" s="214" t="s">
        <v>123</v>
      </c>
      <c r="E167" s="41"/>
      <c r="F167" s="215" t="s">
        <v>255</v>
      </c>
      <c r="G167" s="41"/>
      <c r="H167" s="41"/>
      <c r="I167" s="216"/>
      <c r="J167" s="41"/>
      <c r="K167" s="41"/>
      <c r="L167" s="45"/>
      <c r="M167" s="217"/>
      <c r="N167" s="218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123</v>
      </c>
      <c r="AU167" s="18" t="s">
        <v>82</v>
      </c>
    </row>
    <row r="168" spans="1:51" s="14" customFormat="1" ht="12">
      <c r="A168" s="14"/>
      <c r="B168" s="230"/>
      <c r="C168" s="231"/>
      <c r="D168" s="221" t="s">
        <v>125</v>
      </c>
      <c r="E168" s="232" t="s">
        <v>19</v>
      </c>
      <c r="F168" s="233" t="s">
        <v>256</v>
      </c>
      <c r="G168" s="231"/>
      <c r="H168" s="234">
        <v>9.75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0" t="s">
        <v>125</v>
      </c>
      <c r="AU168" s="240" t="s">
        <v>82</v>
      </c>
      <c r="AV168" s="14" t="s">
        <v>82</v>
      </c>
      <c r="AW168" s="14" t="s">
        <v>33</v>
      </c>
      <c r="AX168" s="14" t="s">
        <v>74</v>
      </c>
      <c r="AY168" s="240" t="s">
        <v>114</v>
      </c>
    </row>
    <row r="169" spans="1:51" s="14" customFormat="1" ht="12">
      <c r="A169" s="14"/>
      <c r="B169" s="230"/>
      <c r="C169" s="231"/>
      <c r="D169" s="221" t="s">
        <v>125</v>
      </c>
      <c r="E169" s="232" t="s">
        <v>19</v>
      </c>
      <c r="F169" s="233" t="s">
        <v>257</v>
      </c>
      <c r="G169" s="231"/>
      <c r="H169" s="234">
        <v>57.54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0" t="s">
        <v>125</v>
      </c>
      <c r="AU169" s="240" t="s">
        <v>82</v>
      </c>
      <c r="AV169" s="14" t="s">
        <v>82</v>
      </c>
      <c r="AW169" s="14" t="s">
        <v>33</v>
      </c>
      <c r="AX169" s="14" t="s">
        <v>74</v>
      </c>
      <c r="AY169" s="240" t="s">
        <v>114</v>
      </c>
    </row>
    <row r="170" spans="1:51" s="15" customFormat="1" ht="12">
      <c r="A170" s="15"/>
      <c r="B170" s="241"/>
      <c r="C170" s="242"/>
      <c r="D170" s="221" t="s">
        <v>125</v>
      </c>
      <c r="E170" s="243" t="s">
        <v>19</v>
      </c>
      <c r="F170" s="244" t="s">
        <v>140</v>
      </c>
      <c r="G170" s="242"/>
      <c r="H170" s="245">
        <v>67.28999999999999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51" t="s">
        <v>125</v>
      </c>
      <c r="AU170" s="251" t="s">
        <v>82</v>
      </c>
      <c r="AV170" s="15" t="s">
        <v>121</v>
      </c>
      <c r="AW170" s="15" t="s">
        <v>33</v>
      </c>
      <c r="AX170" s="15" t="s">
        <v>79</v>
      </c>
      <c r="AY170" s="251" t="s">
        <v>114</v>
      </c>
    </row>
    <row r="171" spans="1:65" s="2" customFormat="1" ht="16.5" customHeight="1">
      <c r="A171" s="39"/>
      <c r="B171" s="40"/>
      <c r="C171" s="201" t="s">
        <v>258</v>
      </c>
      <c r="D171" s="201" t="s">
        <v>116</v>
      </c>
      <c r="E171" s="202" t="s">
        <v>259</v>
      </c>
      <c r="F171" s="203" t="s">
        <v>260</v>
      </c>
      <c r="G171" s="204" t="s">
        <v>165</v>
      </c>
      <c r="H171" s="205">
        <v>30.78</v>
      </c>
      <c r="I171" s="206"/>
      <c r="J171" s="207">
        <f>ROUND(I171*H171,2)</f>
        <v>0</v>
      </c>
      <c r="K171" s="203" t="s">
        <v>120</v>
      </c>
      <c r="L171" s="45"/>
      <c r="M171" s="208" t="s">
        <v>19</v>
      </c>
      <c r="N171" s="209" t="s">
        <v>45</v>
      </c>
      <c r="O171" s="85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2" t="s">
        <v>121</v>
      </c>
      <c r="AT171" s="212" t="s">
        <v>116</v>
      </c>
      <c r="AU171" s="212" t="s">
        <v>82</v>
      </c>
      <c r="AY171" s="18" t="s">
        <v>114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8" t="s">
        <v>79</v>
      </c>
      <c r="BK171" s="213">
        <f>ROUND(I171*H171,2)</f>
        <v>0</v>
      </c>
      <c r="BL171" s="18" t="s">
        <v>121</v>
      </c>
      <c r="BM171" s="212" t="s">
        <v>261</v>
      </c>
    </row>
    <row r="172" spans="1:47" s="2" customFormat="1" ht="12">
      <c r="A172" s="39"/>
      <c r="B172" s="40"/>
      <c r="C172" s="41"/>
      <c r="D172" s="214" t="s">
        <v>123</v>
      </c>
      <c r="E172" s="41"/>
      <c r="F172" s="215" t="s">
        <v>262</v>
      </c>
      <c r="G172" s="41"/>
      <c r="H172" s="41"/>
      <c r="I172" s="216"/>
      <c r="J172" s="41"/>
      <c r="K172" s="41"/>
      <c r="L172" s="45"/>
      <c r="M172" s="217"/>
      <c r="N172" s="218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123</v>
      </c>
      <c r="AU172" s="18" t="s">
        <v>82</v>
      </c>
    </row>
    <row r="173" spans="1:51" s="14" customFormat="1" ht="12">
      <c r="A173" s="14"/>
      <c r="B173" s="230"/>
      <c r="C173" s="231"/>
      <c r="D173" s="221" t="s">
        <v>125</v>
      </c>
      <c r="E173" s="232" t="s">
        <v>19</v>
      </c>
      <c r="F173" s="233" t="s">
        <v>263</v>
      </c>
      <c r="G173" s="231"/>
      <c r="H173" s="234">
        <v>10.16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0" t="s">
        <v>125</v>
      </c>
      <c r="AU173" s="240" t="s">
        <v>82</v>
      </c>
      <c r="AV173" s="14" t="s">
        <v>82</v>
      </c>
      <c r="AW173" s="14" t="s">
        <v>33</v>
      </c>
      <c r="AX173" s="14" t="s">
        <v>74</v>
      </c>
      <c r="AY173" s="240" t="s">
        <v>114</v>
      </c>
    </row>
    <row r="174" spans="1:51" s="14" customFormat="1" ht="12">
      <c r="A174" s="14"/>
      <c r="B174" s="230"/>
      <c r="C174" s="231"/>
      <c r="D174" s="221" t="s">
        <v>125</v>
      </c>
      <c r="E174" s="232" t="s">
        <v>19</v>
      </c>
      <c r="F174" s="233" t="s">
        <v>264</v>
      </c>
      <c r="G174" s="231"/>
      <c r="H174" s="234">
        <v>9.47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0" t="s">
        <v>125</v>
      </c>
      <c r="AU174" s="240" t="s">
        <v>82</v>
      </c>
      <c r="AV174" s="14" t="s">
        <v>82</v>
      </c>
      <c r="AW174" s="14" t="s">
        <v>33</v>
      </c>
      <c r="AX174" s="14" t="s">
        <v>74</v>
      </c>
      <c r="AY174" s="240" t="s">
        <v>114</v>
      </c>
    </row>
    <row r="175" spans="1:51" s="14" customFormat="1" ht="12">
      <c r="A175" s="14"/>
      <c r="B175" s="230"/>
      <c r="C175" s="231"/>
      <c r="D175" s="221" t="s">
        <v>125</v>
      </c>
      <c r="E175" s="232" t="s">
        <v>19</v>
      </c>
      <c r="F175" s="233" t="s">
        <v>265</v>
      </c>
      <c r="G175" s="231"/>
      <c r="H175" s="234">
        <v>11.15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0" t="s">
        <v>125</v>
      </c>
      <c r="AU175" s="240" t="s">
        <v>82</v>
      </c>
      <c r="AV175" s="14" t="s">
        <v>82</v>
      </c>
      <c r="AW175" s="14" t="s">
        <v>33</v>
      </c>
      <c r="AX175" s="14" t="s">
        <v>74</v>
      </c>
      <c r="AY175" s="240" t="s">
        <v>114</v>
      </c>
    </row>
    <row r="176" spans="1:51" s="15" customFormat="1" ht="12">
      <c r="A176" s="15"/>
      <c r="B176" s="241"/>
      <c r="C176" s="242"/>
      <c r="D176" s="221" t="s">
        <v>125</v>
      </c>
      <c r="E176" s="243" t="s">
        <v>19</v>
      </c>
      <c r="F176" s="244" t="s">
        <v>140</v>
      </c>
      <c r="G176" s="242"/>
      <c r="H176" s="245">
        <v>30.78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1" t="s">
        <v>125</v>
      </c>
      <c r="AU176" s="251" t="s">
        <v>82</v>
      </c>
      <c r="AV176" s="15" t="s">
        <v>121</v>
      </c>
      <c r="AW176" s="15" t="s">
        <v>33</v>
      </c>
      <c r="AX176" s="15" t="s">
        <v>79</v>
      </c>
      <c r="AY176" s="251" t="s">
        <v>114</v>
      </c>
    </row>
    <row r="177" spans="1:65" s="2" customFormat="1" ht="16.5" customHeight="1">
      <c r="A177" s="39"/>
      <c r="B177" s="40"/>
      <c r="C177" s="201" t="s">
        <v>266</v>
      </c>
      <c r="D177" s="201" t="s">
        <v>116</v>
      </c>
      <c r="E177" s="202" t="s">
        <v>267</v>
      </c>
      <c r="F177" s="203" t="s">
        <v>268</v>
      </c>
      <c r="G177" s="204" t="s">
        <v>165</v>
      </c>
      <c r="H177" s="205">
        <v>30.78</v>
      </c>
      <c r="I177" s="206"/>
      <c r="J177" s="207">
        <f>ROUND(I177*H177,2)</f>
        <v>0</v>
      </c>
      <c r="K177" s="203" t="s">
        <v>120</v>
      </c>
      <c r="L177" s="45"/>
      <c r="M177" s="208" t="s">
        <v>19</v>
      </c>
      <c r="N177" s="209" t="s">
        <v>45</v>
      </c>
      <c r="O177" s="85"/>
      <c r="P177" s="210">
        <f>O177*H177</f>
        <v>0</v>
      </c>
      <c r="Q177" s="210">
        <v>3E-05</v>
      </c>
      <c r="R177" s="210">
        <f>Q177*H177</f>
        <v>0.0009234000000000001</v>
      </c>
      <c r="S177" s="210">
        <v>0</v>
      </c>
      <c r="T177" s="21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2" t="s">
        <v>121</v>
      </c>
      <c r="AT177" s="212" t="s">
        <v>116</v>
      </c>
      <c r="AU177" s="212" t="s">
        <v>82</v>
      </c>
      <c r="AY177" s="18" t="s">
        <v>114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8" t="s">
        <v>79</v>
      </c>
      <c r="BK177" s="213">
        <f>ROUND(I177*H177,2)</f>
        <v>0</v>
      </c>
      <c r="BL177" s="18" t="s">
        <v>121</v>
      </c>
      <c r="BM177" s="212" t="s">
        <v>269</v>
      </c>
    </row>
    <row r="178" spans="1:47" s="2" customFormat="1" ht="12">
      <c r="A178" s="39"/>
      <c r="B178" s="40"/>
      <c r="C178" s="41"/>
      <c r="D178" s="214" t="s">
        <v>123</v>
      </c>
      <c r="E178" s="41"/>
      <c r="F178" s="215" t="s">
        <v>270</v>
      </c>
      <c r="G178" s="41"/>
      <c r="H178" s="41"/>
      <c r="I178" s="216"/>
      <c r="J178" s="41"/>
      <c r="K178" s="41"/>
      <c r="L178" s="45"/>
      <c r="M178" s="217"/>
      <c r="N178" s="218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123</v>
      </c>
      <c r="AU178" s="18" t="s">
        <v>82</v>
      </c>
    </row>
    <row r="179" spans="1:65" s="2" customFormat="1" ht="37.8" customHeight="1">
      <c r="A179" s="39"/>
      <c r="B179" s="40"/>
      <c r="C179" s="201" t="s">
        <v>271</v>
      </c>
      <c r="D179" s="201" t="s">
        <v>116</v>
      </c>
      <c r="E179" s="202" t="s">
        <v>272</v>
      </c>
      <c r="F179" s="203" t="s">
        <v>273</v>
      </c>
      <c r="G179" s="204" t="s">
        <v>165</v>
      </c>
      <c r="H179" s="205">
        <v>822</v>
      </c>
      <c r="I179" s="206"/>
      <c r="J179" s="207">
        <f>ROUND(I179*H179,2)</f>
        <v>0</v>
      </c>
      <c r="K179" s="203" t="s">
        <v>120</v>
      </c>
      <c r="L179" s="45"/>
      <c r="M179" s="208" t="s">
        <v>19</v>
      </c>
      <c r="N179" s="209" t="s">
        <v>45</v>
      </c>
      <c r="O179" s="85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2" t="s">
        <v>121</v>
      </c>
      <c r="AT179" s="212" t="s">
        <v>116</v>
      </c>
      <c r="AU179" s="212" t="s">
        <v>82</v>
      </c>
      <c r="AY179" s="18" t="s">
        <v>114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8" t="s">
        <v>79</v>
      </c>
      <c r="BK179" s="213">
        <f>ROUND(I179*H179,2)</f>
        <v>0</v>
      </c>
      <c r="BL179" s="18" t="s">
        <v>121</v>
      </c>
      <c r="BM179" s="212" t="s">
        <v>274</v>
      </c>
    </row>
    <row r="180" spans="1:47" s="2" customFormat="1" ht="12">
      <c r="A180" s="39"/>
      <c r="B180" s="40"/>
      <c r="C180" s="41"/>
      <c r="D180" s="214" t="s">
        <v>123</v>
      </c>
      <c r="E180" s="41"/>
      <c r="F180" s="215" t="s">
        <v>275</v>
      </c>
      <c r="G180" s="41"/>
      <c r="H180" s="41"/>
      <c r="I180" s="216"/>
      <c r="J180" s="41"/>
      <c r="K180" s="41"/>
      <c r="L180" s="45"/>
      <c r="M180" s="217"/>
      <c r="N180" s="218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123</v>
      </c>
      <c r="AU180" s="18" t="s">
        <v>82</v>
      </c>
    </row>
    <row r="181" spans="1:63" s="12" customFormat="1" ht="22.8" customHeight="1">
      <c r="A181" s="12"/>
      <c r="B181" s="185"/>
      <c r="C181" s="186"/>
      <c r="D181" s="187" t="s">
        <v>73</v>
      </c>
      <c r="E181" s="199" t="s">
        <v>276</v>
      </c>
      <c r="F181" s="199" t="s">
        <v>277</v>
      </c>
      <c r="G181" s="186"/>
      <c r="H181" s="186"/>
      <c r="I181" s="189"/>
      <c r="J181" s="200">
        <f>BK181</f>
        <v>0</v>
      </c>
      <c r="K181" s="186"/>
      <c r="L181" s="191"/>
      <c r="M181" s="192"/>
      <c r="N181" s="193"/>
      <c r="O181" s="193"/>
      <c r="P181" s="194">
        <f>SUM(P182:P200)</f>
        <v>0</v>
      </c>
      <c r="Q181" s="193"/>
      <c r="R181" s="194">
        <f>SUM(R182:R200)</f>
        <v>0</v>
      </c>
      <c r="S181" s="193"/>
      <c r="T181" s="195">
        <f>SUM(T182:T200)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96" t="s">
        <v>79</v>
      </c>
      <c r="AT181" s="197" t="s">
        <v>73</v>
      </c>
      <c r="AU181" s="197" t="s">
        <v>79</v>
      </c>
      <c r="AY181" s="196" t="s">
        <v>114</v>
      </c>
      <c r="BK181" s="198">
        <f>SUM(BK182:BK200)</f>
        <v>0</v>
      </c>
    </row>
    <row r="182" spans="1:65" s="2" customFormat="1" ht="24.15" customHeight="1">
      <c r="A182" s="39"/>
      <c r="B182" s="40"/>
      <c r="C182" s="201" t="s">
        <v>278</v>
      </c>
      <c r="D182" s="201" t="s">
        <v>116</v>
      </c>
      <c r="E182" s="202" t="s">
        <v>279</v>
      </c>
      <c r="F182" s="203" t="s">
        <v>280</v>
      </c>
      <c r="G182" s="204" t="s">
        <v>281</v>
      </c>
      <c r="H182" s="205">
        <v>1533.359</v>
      </c>
      <c r="I182" s="206"/>
      <c r="J182" s="207">
        <f>ROUND(I182*H182,2)</f>
        <v>0</v>
      </c>
      <c r="K182" s="203" t="s">
        <v>120</v>
      </c>
      <c r="L182" s="45"/>
      <c r="M182" s="208" t="s">
        <v>19</v>
      </c>
      <c r="N182" s="209" t="s">
        <v>45</v>
      </c>
      <c r="O182" s="85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2" t="s">
        <v>121</v>
      </c>
      <c r="AT182" s="212" t="s">
        <v>116</v>
      </c>
      <c r="AU182" s="212" t="s">
        <v>82</v>
      </c>
      <c r="AY182" s="18" t="s">
        <v>114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8" t="s">
        <v>79</v>
      </c>
      <c r="BK182" s="213">
        <f>ROUND(I182*H182,2)</f>
        <v>0</v>
      </c>
      <c r="BL182" s="18" t="s">
        <v>121</v>
      </c>
      <c r="BM182" s="212" t="s">
        <v>282</v>
      </c>
    </row>
    <row r="183" spans="1:47" s="2" customFormat="1" ht="12">
      <c r="A183" s="39"/>
      <c r="B183" s="40"/>
      <c r="C183" s="41"/>
      <c r="D183" s="214" t="s">
        <v>123</v>
      </c>
      <c r="E183" s="41"/>
      <c r="F183" s="215" t="s">
        <v>283</v>
      </c>
      <c r="G183" s="41"/>
      <c r="H183" s="41"/>
      <c r="I183" s="216"/>
      <c r="J183" s="41"/>
      <c r="K183" s="41"/>
      <c r="L183" s="45"/>
      <c r="M183" s="217"/>
      <c r="N183" s="218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123</v>
      </c>
      <c r="AU183" s="18" t="s">
        <v>82</v>
      </c>
    </row>
    <row r="184" spans="1:65" s="2" customFormat="1" ht="24.15" customHeight="1">
      <c r="A184" s="39"/>
      <c r="B184" s="40"/>
      <c r="C184" s="201" t="s">
        <v>284</v>
      </c>
      <c r="D184" s="201" t="s">
        <v>116</v>
      </c>
      <c r="E184" s="202" t="s">
        <v>285</v>
      </c>
      <c r="F184" s="203" t="s">
        <v>286</v>
      </c>
      <c r="G184" s="204" t="s">
        <v>281</v>
      </c>
      <c r="H184" s="205">
        <v>15333.59</v>
      </c>
      <c r="I184" s="206"/>
      <c r="J184" s="207">
        <f>ROUND(I184*H184,2)</f>
        <v>0</v>
      </c>
      <c r="K184" s="203" t="s">
        <v>120</v>
      </c>
      <c r="L184" s="45"/>
      <c r="M184" s="208" t="s">
        <v>19</v>
      </c>
      <c r="N184" s="209" t="s">
        <v>45</v>
      </c>
      <c r="O184" s="85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2" t="s">
        <v>121</v>
      </c>
      <c r="AT184" s="212" t="s">
        <v>116</v>
      </c>
      <c r="AU184" s="212" t="s">
        <v>82</v>
      </c>
      <c r="AY184" s="18" t="s">
        <v>114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8" t="s">
        <v>79</v>
      </c>
      <c r="BK184" s="213">
        <f>ROUND(I184*H184,2)</f>
        <v>0</v>
      </c>
      <c r="BL184" s="18" t="s">
        <v>121</v>
      </c>
      <c r="BM184" s="212" t="s">
        <v>287</v>
      </c>
    </row>
    <row r="185" spans="1:47" s="2" customFormat="1" ht="12">
      <c r="A185" s="39"/>
      <c r="B185" s="40"/>
      <c r="C185" s="41"/>
      <c r="D185" s="214" t="s">
        <v>123</v>
      </c>
      <c r="E185" s="41"/>
      <c r="F185" s="215" t="s">
        <v>288</v>
      </c>
      <c r="G185" s="41"/>
      <c r="H185" s="41"/>
      <c r="I185" s="216"/>
      <c r="J185" s="41"/>
      <c r="K185" s="41"/>
      <c r="L185" s="45"/>
      <c r="M185" s="217"/>
      <c r="N185" s="218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123</v>
      </c>
      <c r="AU185" s="18" t="s">
        <v>82</v>
      </c>
    </row>
    <row r="186" spans="1:51" s="14" customFormat="1" ht="12">
      <c r="A186" s="14"/>
      <c r="B186" s="230"/>
      <c r="C186" s="231"/>
      <c r="D186" s="221" t="s">
        <v>125</v>
      </c>
      <c r="E186" s="231"/>
      <c r="F186" s="233" t="s">
        <v>289</v>
      </c>
      <c r="G186" s="231"/>
      <c r="H186" s="234">
        <v>15333.59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0" t="s">
        <v>125</v>
      </c>
      <c r="AU186" s="240" t="s">
        <v>82</v>
      </c>
      <c r="AV186" s="14" t="s">
        <v>82</v>
      </c>
      <c r="AW186" s="14" t="s">
        <v>4</v>
      </c>
      <c r="AX186" s="14" t="s">
        <v>79</v>
      </c>
      <c r="AY186" s="240" t="s">
        <v>114</v>
      </c>
    </row>
    <row r="187" spans="1:65" s="2" customFormat="1" ht="16.5" customHeight="1">
      <c r="A187" s="39"/>
      <c r="B187" s="40"/>
      <c r="C187" s="201" t="s">
        <v>290</v>
      </c>
      <c r="D187" s="201" t="s">
        <v>116</v>
      </c>
      <c r="E187" s="202" t="s">
        <v>291</v>
      </c>
      <c r="F187" s="203" t="s">
        <v>292</v>
      </c>
      <c r="G187" s="204" t="s">
        <v>281</v>
      </c>
      <c r="H187" s="205">
        <v>1533.359</v>
      </c>
      <c r="I187" s="206"/>
      <c r="J187" s="207">
        <f>ROUND(I187*H187,2)</f>
        <v>0</v>
      </c>
      <c r="K187" s="203" t="s">
        <v>120</v>
      </c>
      <c r="L187" s="45"/>
      <c r="M187" s="208" t="s">
        <v>19</v>
      </c>
      <c r="N187" s="209" t="s">
        <v>45</v>
      </c>
      <c r="O187" s="85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2" t="s">
        <v>121</v>
      </c>
      <c r="AT187" s="212" t="s">
        <v>116</v>
      </c>
      <c r="AU187" s="212" t="s">
        <v>82</v>
      </c>
      <c r="AY187" s="18" t="s">
        <v>114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8" t="s">
        <v>79</v>
      </c>
      <c r="BK187" s="213">
        <f>ROUND(I187*H187,2)</f>
        <v>0</v>
      </c>
      <c r="BL187" s="18" t="s">
        <v>121</v>
      </c>
      <c r="BM187" s="212" t="s">
        <v>293</v>
      </c>
    </row>
    <row r="188" spans="1:47" s="2" customFormat="1" ht="12">
      <c r="A188" s="39"/>
      <c r="B188" s="40"/>
      <c r="C188" s="41"/>
      <c r="D188" s="214" t="s">
        <v>123</v>
      </c>
      <c r="E188" s="41"/>
      <c r="F188" s="215" t="s">
        <v>294</v>
      </c>
      <c r="G188" s="41"/>
      <c r="H188" s="41"/>
      <c r="I188" s="216"/>
      <c r="J188" s="41"/>
      <c r="K188" s="41"/>
      <c r="L188" s="45"/>
      <c r="M188" s="217"/>
      <c r="N188" s="218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123</v>
      </c>
      <c r="AU188" s="18" t="s">
        <v>82</v>
      </c>
    </row>
    <row r="189" spans="1:65" s="2" customFormat="1" ht="24.15" customHeight="1">
      <c r="A189" s="39"/>
      <c r="B189" s="40"/>
      <c r="C189" s="201" t="s">
        <v>295</v>
      </c>
      <c r="D189" s="201" t="s">
        <v>116</v>
      </c>
      <c r="E189" s="202" t="s">
        <v>296</v>
      </c>
      <c r="F189" s="203" t="s">
        <v>297</v>
      </c>
      <c r="G189" s="204" t="s">
        <v>281</v>
      </c>
      <c r="H189" s="205">
        <v>688.844</v>
      </c>
      <c r="I189" s="206"/>
      <c r="J189" s="207">
        <f>ROUND(I189*H189,2)</f>
        <v>0</v>
      </c>
      <c r="K189" s="203" t="s">
        <v>120</v>
      </c>
      <c r="L189" s="45"/>
      <c r="M189" s="208" t="s">
        <v>19</v>
      </c>
      <c r="N189" s="209" t="s">
        <v>45</v>
      </c>
      <c r="O189" s="85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2" t="s">
        <v>121</v>
      </c>
      <c r="AT189" s="212" t="s">
        <v>116</v>
      </c>
      <c r="AU189" s="212" t="s">
        <v>82</v>
      </c>
      <c r="AY189" s="18" t="s">
        <v>114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8" t="s">
        <v>79</v>
      </c>
      <c r="BK189" s="213">
        <f>ROUND(I189*H189,2)</f>
        <v>0</v>
      </c>
      <c r="BL189" s="18" t="s">
        <v>121</v>
      </c>
      <c r="BM189" s="212" t="s">
        <v>298</v>
      </c>
    </row>
    <row r="190" spans="1:47" s="2" customFormat="1" ht="12">
      <c r="A190" s="39"/>
      <c r="B190" s="40"/>
      <c r="C190" s="41"/>
      <c r="D190" s="214" t="s">
        <v>123</v>
      </c>
      <c r="E190" s="41"/>
      <c r="F190" s="215" t="s">
        <v>299</v>
      </c>
      <c r="G190" s="41"/>
      <c r="H190" s="41"/>
      <c r="I190" s="216"/>
      <c r="J190" s="41"/>
      <c r="K190" s="41"/>
      <c r="L190" s="45"/>
      <c r="M190" s="217"/>
      <c r="N190" s="218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123</v>
      </c>
      <c r="AU190" s="18" t="s">
        <v>82</v>
      </c>
    </row>
    <row r="191" spans="1:51" s="14" customFormat="1" ht="12">
      <c r="A191" s="14"/>
      <c r="B191" s="230"/>
      <c r="C191" s="231"/>
      <c r="D191" s="221" t="s">
        <v>125</v>
      </c>
      <c r="E191" s="232" t="s">
        <v>19</v>
      </c>
      <c r="F191" s="233" t="s">
        <v>300</v>
      </c>
      <c r="G191" s="231"/>
      <c r="H191" s="234">
        <v>688.844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0" t="s">
        <v>125</v>
      </c>
      <c r="AU191" s="240" t="s">
        <v>82</v>
      </c>
      <c r="AV191" s="14" t="s">
        <v>82</v>
      </c>
      <c r="AW191" s="14" t="s">
        <v>33</v>
      </c>
      <c r="AX191" s="14" t="s">
        <v>79</v>
      </c>
      <c r="AY191" s="240" t="s">
        <v>114</v>
      </c>
    </row>
    <row r="192" spans="1:65" s="2" customFormat="1" ht="24.15" customHeight="1">
      <c r="A192" s="39"/>
      <c r="B192" s="40"/>
      <c r="C192" s="201" t="s">
        <v>301</v>
      </c>
      <c r="D192" s="201" t="s">
        <v>116</v>
      </c>
      <c r="E192" s="202" t="s">
        <v>302</v>
      </c>
      <c r="F192" s="203" t="s">
        <v>303</v>
      </c>
      <c r="G192" s="204" t="s">
        <v>281</v>
      </c>
      <c r="H192" s="205">
        <v>636.802</v>
      </c>
      <c r="I192" s="206"/>
      <c r="J192" s="207">
        <f>ROUND(I192*H192,2)</f>
        <v>0</v>
      </c>
      <c r="K192" s="203" t="s">
        <v>120</v>
      </c>
      <c r="L192" s="45"/>
      <c r="M192" s="208" t="s">
        <v>19</v>
      </c>
      <c r="N192" s="209" t="s">
        <v>45</v>
      </c>
      <c r="O192" s="85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2" t="s">
        <v>121</v>
      </c>
      <c r="AT192" s="212" t="s">
        <v>116</v>
      </c>
      <c r="AU192" s="212" t="s">
        <v>82</v>
      </c>
      <c r="AY192" s="18" t="s">
        <v>114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8" t="s">
        <v>79</v>
      </c>
      <c r="BK192" s="213">
        <f>ROUND(I192*H192,2)</f>
        <v>0</v>
      </c>
      <c r="BL192" s="18" t="s">
        <v>121</v>
      </c>
      <c r="BM192" s="212" t="s">
        <v>304</v>
      </c>
    </row>
    <row r="193" spans="1:47" s="2" customFormat="1" ht="12">
      <c r="A193" s="39"/>
      <c r="B193" s="40"/>
      <c r="C193" s="41"/>
      <c r="D193" s="214" t="s">
        <v>123</v>
      </c>
      <c r="E193" s="41"/>
      <c r="F193" s="215" t="s">
        <v>305</v>
      </c>
      <c r="G193" s="41"/>
      <c r="H193" s="41"/>
      <c r="I193" s="216"/>
      <c r="J193" s="41"/>
      <c r="K193" s="41"/>
      <c r="L193" s="45"/>
      <c r="M193" s="217"/>
      <c r="N193" s="218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123</v>
      </c>
      <c r="AU193" s="18" t="s">
        <v>82</v>
      </c>
    </row>
    <row r="194" spans="1:51" s="14" customFormat="1" ht="12">
      <c r="A194" s="14"/>
      <c r="B194" s="230"/>
      <c r="C194" s="231"/>
      <c r="D194" s="221" t="s">
        <v>125</v>
      </c>
      <c r="E194" s="232" t="s">
        <v>19</v>
      </c>
      <c r="F194" s="233" t="s">
        <v>306</v>
      </c>
      <c r="G194" s="231"/>
      <c r="H194" s="234">
        <v>1533.359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0" t="s">
        <v>125</v>
      </c>
      <c r="AU194" s="240" t="s">
        <v>82</v>
      </c>
      <c r="AV194" s="14" t="s">
        <v>82</v>
      </c>
      <c r="AW194" s="14" t="s">
        <v>33</v>
      </c>
      <c r="AX194" s="14" t="s">
        <v>74</v>
      </c>
      <c r="AY194" s="240" t="s">
        <v>114</v>
      </c>
    </row>
    <row r="195" spans="1:51" s="14" customFormat="1" ht="12">
      <c r="A195" s="14"/>
      <c r="B195" s="230"/>
      <c r="C195" s="231"/>
      <c r="D195" s="221" t="s">
        <v>125</v>
      </c>
      <c r="E195" s="232" t="s">
        <v>19</v>
      </c>
      <c r="F195" s="233" t="s">
        <v>307</v>
      </c>
      <c r="G195" s="231"/>
      <c r="H195" s="234">
        <v>-688.844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0" t="s">
        <v>125</v>
      </c>
      <c r="AU195" s="240" t="s">
        <v>82</v>
      </c>
      <c r="AV195" s="14" t="s">
        <v>82</v>
      </c>
      <c r="AW195" s="14" t="s">
        <v>33</v>
      </c>
      <c r="AX195" s="14" t="s">
        <v>74</v>
      </c>
      <c r="AY195" s="240" t="s">
        <v>114</v>
      </c>
    </row>
    <row r="196" spans="1:51" s="14" customFormat="1" ht="12">
      <c r="A196" s="14"/>
      <c r="B196" s="230"/>
      <c r="C196" s="231"/>
      <c r="D196" s="221" t="s">
        <v>125</v>
      </c>
      <c r="E196" s="232" t="s">
        <v>19</v>
      </c>
      <c r="F196" s="233" t="s">
        <v>308</v>
      </c>
      <c r="G196" s="231"/>
      <c r="H196" s="234">
        <v>-207.713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0" t="s">
        <v>125</v>
      </c>
      <c r="AU196" s="240" t="s">
        <v>82</v>
      </c>
      <c r="AV196" s="14" t="s">
        <v>82</v>
      </c>
      <c r="AW196" s="14" t="s">
        <v>33</v>
      </c>
      <c r="AX196" s="14" t="s">
        <v>74</v>
      </c>
      <c r="AY196" s="240" t="s">
        <v>114</v>
      </c>
    </row>
    <row r="197" spans="1:51" s="15" customFormat="1" ht="12">
      <c r="A197" s="15"/>
      <c r="B197" s="241"/>
      <c r="C197" s="242"/>
      <c r="D197" s="221" t="s">
        <v>125</v>
      </c>
      <c r="E197" s="243" t="s">
        <v>19</v>
      </c>
      <c r="F197" s="244" t="s">
        <v>140</v>
      </c>
      <c r="G197" s="242"/>
      <c r="H197" s="245">
        <v>636.8019999999999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1" t="s">
        <v>125</v>
      </c>
      <c r="AU197" s="251" t="s">
        <v>82</v>
      </c>
      <c r="AV197" s="15" t="s">
        <v>121</v>
      </c>
      <c r="AW197" s="15" t="s">
        <v>33</v>
      </c>
      <c r="AX197" s="15" t="s">
        <v>79</v>
      </c>
      <c r="AY197" s="251" t="s">
        <v>114</v>
      </c>
    </row>
    <row r="198" spans="1:65" s="2" customFormat="1" ht="24.15" customHeight="1">
      <c r="A198" s="39"/>
      <c r="B198" s="40"/>
      <c r="C198" s="201" t="s">
        <v>309</v>
      </c>
      <c r="D198" s="201" t="s">
        <v>116</v>
      </c>
      <c r="E198" s="202" t="s">
        <v>310</v>
      </c>
      <c r="F198" s="203" t="s">
        <v>311</v>
      </c>
      <c r="G198" s="204" t="s">
        <v>281</v>
      </c>
      <c r="H198" s="205">
        <v>207.713</v>
      </c>
      <c r="I198" s="206"/>
      <c r="J198" s="207">
        <f>ROUND(I198*H198,2)</f>
        <v>0</v>
      </c>
      <c r="K198" s="203" t="s">
        <v>120</v>
      </c>
      <c r="L198" s="45"/>
      <c r="M198" s="208" t="s">
        <v>19</v>
      </c>
      <c r="N198" s="209" t="s">
        <v>45</v>
      </c>
      <c r="O198" s="85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2" t="s">
        <v>121</v>
      </c>
      <c r="AT198" s="212" t="s">
        <v>116</v>
      </c>
      <c r="AU198" s="212" t="s">
        <v>82</v>
      </c>
      <c r="AY198" s="18" t="s">
        <v>114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8" t="s">
        <v>79</v>
      </c>
      <c r="BK198" s="213">
        <f>ROUND(I198*H198,2)</f>
        <v>0</v>
      </c>
      <c r="BL198" s="18" t="s">
        <v>121</v>
      </c>
      <c r="BM198" s="212" t="s">
        <v>312</v>
      </c>
    </row>
    <row r="199" spans="1:47" s="2" customFormat="1" ht="12">
      <c r="A199" s="39"/>
      <c r="B199" s="40"/>
      <c r="C199" s="41"/>
      <c r="D199" s="214" t="s">
        <v>123</v>
      </c>
      <c r="E199" s="41"/>
      <c r="F199" s="215" t="s">
        <v>313</v>
      </c>
      <c r="G199" s="41"/>
      <c r="H199" s="41"/>
      <c r="I199" s="216"/>
      <c r="J199" s="41"/>
      <c r="K199" s="41"/>
      <c r="L199" s="45"/>
      <c r="M199" s="217"/>
      <c r="N199" s="218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123</v>
      </c>
      <c r="AU199" s="18" t="s">
        <v>82</v>
      </c>
    </row>
    <row r="200" spans="1:51" s="14" customFormat="1" ht="12">
      <c r="A200" s="14"/>
      <c r="B200" s="230"/>
      <c r="C200" s="231"/>
      <c r="D200" s="221" t="s">
        <v>125</v>
      </c>
      <c r="E200" s="232" t="s">
        <v>19</v>
      </c>
      <c r="F200" s="233" t="s">
        <v>314</v>
      </c>
      <c r="G200" s="231"/>
      <c r="H200" s="234">
        <v>207.713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0" t="s">
        <v>125</v>
      </c>
      <c r="AU200" s="240" t="s">
        <v>82</v>
      </c>
      <c r="AV200" s="14" t="s">
        <v>82</v>
      </c>
      <c r="AW200" s="14" t="s">
        <v>33</v>
      </c>
      <c r="AX200" s="14" t="s">
        <v>79</v>
      </c>
      <c r="AY200" s="240" t="s">
        <v>114</v>
      </c>
    </row>
    <row r="201" spans="1:63" s="12" customFormat="1" ht="22.8" customHeight="1">
      <c r="A201" s="12"/>
      <c r="B201" s="185"/>
      <c r="C201" s="186"/>
      <c r="D201" s="187" t="s">
        <v>73</v>
      </c>
      <c r="E201" s="199" t="s">
        <v>315</v>
      </c>
      <c r="F201" s="199" t="s">
        <v>316</v>
      </c>
      <c r="G201" s="186"/>
      <c r="H201" s="186"/>
      <c r="I201" s="189"/>
      <c r="J201" s="200">
        <f>BK201</f>
        <v>0</v>
      </c>
      <c r="K201" s="186"/>
      <c r="L201" s="191"/>
      <c r="M201" s="192"/>
      <c r="N201" s="193"/>
      <c r="O201" s="193"/>
      <c r="P201" s="194">
        <f>SUM(P202:P203)</f>
        <v>0</v>
      </c>
      <c r="Q201" s="193"/>
      <c r="R201" s="194">
        <f>SUM(R202:R203)</f>
        <v>0</v>
      </c>
      <c r="S201" s="193"/>
      <c r="T201" s="195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96" t="s">
        <v>79</v>
      </c>
      <c r="AT201" s="197" t="s">
        <v>73</v>
      </c>
      <c r="AU201" s="197" t="s">
        <v>79</v>
      </c>
      <c r="AY201" s="196" t="s">
        <v>114</v>
      </c>
      <c r="BK201" s="198">
        <f>SUM(BK202:BK203)</f>
        <v>0</v>
      </c>
    </row>
    <row r="202" spans="1:65" s="2" customFormat="1" ht="24.15" customHeight="1">
      <c r="A202" s="39"/>
      <c r="B202" s="40"/>
      <c r="C202" s="201" t="s">
        <v>317</v>
      </c>
      <c r="D202" s="201" t="s">
        <v>116</v>
      </c>
      <c r="E202" s="202" t="s">
        <v>318</v>
      </c>
      <c r="F202" s="203" t="s">
        <v>319</v>
      </c>
      <c r="G202" s="204" t="s">
        <v>281</v>
      </c>
      <c r="H202" s="205">
        <v>1860.833</v>
      </c>
      <c r="I202" s="206"/>
      <c r="J202" s="207">
        <f>ROUND(I202*H202,2)</f>
        <v>0</v>
      </c>
      <c r="K202" s="203" t="s">
        <v>120</v>
      </c>
      <c r="L202" s="45"/>
      <c r="M202" s="208" t="s">
        <v>19</v>
      </c>
      <c r="N202" s="209" t="s">
        <v>45</v>
      </c>
      <c r="O202" s="85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2" t="s">
        <v>121</v>
      </c>
      <c r="AT202" s="212" t="s">
        <v>116</v>
      </c>
      <c r="AU202" s="212" t="s">
        <v>82</v>
      </c>
      <c r="AY202" s="18" t="s">
        <v>114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18" t="s">
        <v>79</v>
      </c>
      <c r="BK202" s="213">
        <f>ROUND(I202*H202,2)</f>
        <v>0</v>
      </c>
      <c r="BL202" s="18" t="s">
        <v>121</v>
      </c>
      <c r="BM202" s="212" t="s">
        <v>320</v>
      </c>
    </row>
    <row r="203" spans="1:47" s="2" customFormat="1" ht="12">
      <c r="A203" s="39"/>
      <c r="B203" s="40"/>
      <c r="C203" s="41"/>
      <c r="D203" s="214" t="s">
        <v>123</v>
      </c>
      <c r="E203" s="41"/>
      <c r="F203" s="215" t="s">
        <v>321</v>
      </c>
      <c r="G203" s="41"/>
      <c r="H203" s="41"/>
      <c r="I203" s="216"/>
      <c r="J203" s="41"/>
      <c r="K203" s="41"/>
      <c r="L203" s="45"/>
      <c r="M203" s="217"/>
      <c r="N203" s="218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123</v>
      </c>
      <c r="AU203" s="18" t="s">
        <v>82</v>
      </c>
    </row>
    <row r="204" spans="1:63" s="12" customFormat="1" ht="25.9" customHeight="1">
      <c r="A204" s="12"/>
      <c r="B204" s="185"/>
      <c r="C204" s="186"/>
      <c r="D204" s="187" t="s">
        <v>73</v>
      </c>
      <c r="E204" s="188" t="s">
        <v>322</v>
      </c>
      <c r="F204" s="188" t="s">
        <v>323</v>
      </c>
      <c r="G204" s="186"/>
      <c r="H204" s="186"/>
      <c r="I204" s="189"/>
      <c r="J204" s="190">
        <f>BK204</f>
        <v>0</v>
      </c>
      <c r="K204" s="186"/>
      <c r="L204" s="191"/>
      <c r="M204" s="192"/>
      <c r="N204" s="193"/>
      <c r="O204" s="193"/>
      <c r="P204" s="194">
        <f>P205+P210</f>
        <v>0</v>
      </c>
      <c r="Q204" s="193"/>
      <c r="R204" s="194">
        <f>R205+R210</f>
        <v>0</v>
      </c>
      <c r="S204" s="193"/>
      <c r="T204" s="195">
        <f>T205+T210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96" t="s">
        <v>146</v>
      </c>
      <c r="AT204" s="197" t="s">
        <v>73</v>
      </c>
      <c r="AU204" s="197" t="s">
        <v>74</v>
      </c>
      <c r="AY204" s="196" t="s">
        <v>114</v>
      </c>
      <c r="BK204" s="198">
        <f>BK205+BK210</f>
        <v>0</v>
      </c>
    </row>
    <row r="205" spans="1:63" s="12" customFormat="1" ht="22.8" customHeight="1">
      <c r="A205" s="12"/>
      <c r="B205" s="185"/>
      <c r="C205" s="186"/>
      <c r="D205" s="187" t="s">
        <v>73</v>
      </c>
      <c r="E205" s="199" t="s">
        <v>324</v>
      </c>
      <c r="F205" s="199" t="s">
        <v>325</v>
      </c>
      <c r="G205" s="186"/>
      <c r="H205" s="186"/>
      <c r="I205" s="189"/>
      <c r="J205" s="200">
        <f>BK205</f>
        <v>0</v>
      </c>
      <c r="K205" s="186"/>
      <c r="L205" s="191"/>
      <c r="M205" s="192"/>
      <c r="N205" s="193"/>
      <c r="O205" s="193"/>
      <c r="P205" s="194">
        <f>SUM(P206:P209)</f>
        <v>0</v>
      </c>
      <c r="Q205" s="193"/>
      <c r="R205" s="194">
        <f>SUM(R206:R209)</f>
        <v>0</v>
      </c>
      <c r="S205" s="193"/>
      <c r="T205" s="195">
        <f>SUM(T206:T209)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196" t="s">
        <v>146</v>
      </c>
      <c r="AT205" s="197" t="s">
        <v>73</v>
      </c>
      <c r="AU205" s="197" t="s">
        <v>79</v>
      </c>
      <c r="AY205" s="196" t="s">
        <v>114</v>
      </c>
      <c r="BK205" s="198">
        <f>SUM(BK206:BK209)</f>
        <v>0</v>
      </c>
    </row>
    <row r="206" spans="1:65" s="2" customFormat="1" ht="16.5" customHeight="1">
      <c r="A206" s="39"/>
      <c r="B206" s="40"/>
      <c r="C206" s="201" t="s">
        <v>326</v>
      </c>
      <c r="D206" s="201" t="s">
        <v>116</v>
      </c>
      <c r="E206" s="202" t="s">
        <v>327</v>
      </c>
      <c r="F206" s="203" t="s">
        <v>328</v>
      </c>
      <c r="G206" s="204" t="s">
        <v>329</v>
      </c>
      <c r="H206" s="205">
        <v>1</v>
      </c>
      <c r="I206" s="206"/>
      <c r="J206" s="207">
        <f>ROUND(I206*H206,2)</f>
        <v>0</v>
      </c>
      <c r="K206" s="203" t="s">
        <v>120</v>
      </c>
      <c r="L206" s="45"/>
      <c r="M206" s="208" t="s">
        <v>19</v>
      </c>
      <c r="N206" s="209" t="s">
        <v>45</v>
      </c>
      <c r="O206" s="85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2" t="s">
        <v>330</v>
      </c>
      <c r="AT206" s="212" t="s">
        <v>116</v>
      </c>
      <c r="AU206" s="212" t="s">
        <v>82</v>
      </c>
      <c r="AY206" s="18" t="s">
        <v>114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18" t="s">
        <v>79</v>
      </c>
      <c r="BK206" s="213">
        <f>ROUND(I206*H206,2)</f>
        <v>0</v>
      </c>
      <c r="BL206" s="18" t="s">
        <v>330</v>
      </c>
      <c r="BM206" s="212" t="s">
        <v>331</v>
      </c>
    </row>
    <row r="207" spans="1:47" s="2" customFormat="1" ht="12">
      <c r="A207" s="39"/>
      <c r="B207" s="40"/>
      <c r="C207" s="41"/>
      <c r="D207" s="214" t="s">
        <v>123</v>
      </c>
      <c r="E207" s="41"/>
      <c r="F207" s="215" t="s">
        <v>332</v>
      </c>
      <c r="G207" s="41"/>
      <c r="H207" s="41"/>
      <c r="I207" s="216"/>
      <c r="J207" s="41"/>
      <c r="K207" s="41"/>
      <c r="L207" s="45"/>
      <c r="M207" s="217"/>
      <c r="N207" s="218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123</v>
      </c>
      <c r="AU207" s="18" t="s">
        <v>82</v>
      </c>
    </row>
    <row r="208" spans="1:65" s="2" customFormat="1" ht="16.5" customHeight="1">
      <c r="A208" s="39"/>
      <c r="B208" s="40"/>
      <c r="C208" s="201" t="s">
        <v>333</v>
      </c>
      <c r="D208" s="201" t="s">
        <v>116</v>
      </c>
      <c r="E208" s="202" t="s">
        <v>334</v>
      </c>
      <c r="F208" s="203" t="s">
        <v>335</v>
      </c>
      <c r="G208" s="204" t="s">
        <v>329</v>
      </c>
      <c r="H208" s="205">
        <v>1</v>
      </c>
      <c r="I208" s="206"/>
      <c r="J208" s="207">
        <f>ROUND(I208*H208,2)</f>
        <v>0</v>
      </c>
      <c r="K208" s="203" t="s">
        <v>120</v>
      </c>
      <c r="L208" s="45"/>
      <c r="M208" s="208" t="s">
        <v>19</v>
      </c>
      <c r="N208" s="209" t="s">
        <v>45</v>
      </c>
      <c r="O208" s="85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2" t="s">
        <v>330</v>
      </c>
      <c r="AT208" s="212" t="s">
        <v>116</v>
      </c>
      <c r="AU208" s="212" t="s">
        <v>82</v>
      </c>
      <c r="AY208" s="18" t="s">
        <v>114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18" t="s">
        <v>79</v>
      </c>
      <c r="BK208" s="213">
        <f>ROUND(I208*H208,2)</f>
        <v>0</v>
      </c>
      <c r="BL208" s="18" t="s">
        <v>330</v>
      </c>
      <c r="BM208" s="212" t="s">
        <v>336</v>
      </c>
    </row>
    <row r="209" spans="1:47" s="2" customFormat="1" ht="12">
      <c r="A209" s="39"/>
      <c r="B209" s="40"/>
      <c r="C209" s="41"/>
      <c r="D209" s="214" t="s">
        <v>123</v>
      </c>
      <c r="E209" s="41"/>
      <c r="F209" s="215" t="s">
        <v>337</v>
      </c>
      <c r="G209" s="41"/>
      <c r="H209" s="41"/>
      <c r="I209" s="216"/>
      <c r="J209" s="41"/>
      <c r="K209" s="41"/>
      <c r="L209" s="45"/>
      <c r="M209" s="217"/>
      <c r="N209" s="218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123</v>
      </c>
      <c r="AU209" s="18" t="s">
        <v>82</v>
      </c>
    </row>
    <row r="210" spans="1:63" s="12" customFormat="1" ht="22.8" customHeight="1">
      <c r="A210" s="12"/>
      <c r="B210" s="185"/>
      <c r="C210" s="186"/>
      <c r="D210" s="187" t="s">
        <v>73</v>
      </c>
      <c r="E210" s="199" t="s">
        <v>338</v>
      </c>
      <c r="F210" s="199" t="s">
        <v>339</v>
      </c>
      <c r="G210" s="186"/>
      <c r="H210" s="186"/>
      <c r="I210" s="189"/>
      <c r="J210" s="200">
        <f>BK210</f>
        <v>0</v>
      </c>
      <c r="K210" s="186"/>
      <c r="L210" s="191"/>
      <c r="M210" s="192"/>
      <c r="N210" s="193"/>
      <c r="O210" s="193"/>
      <c r="P210" s="194">
        <f>SUM(P211:P212)</f>
        <v>0</v>
      </c>
      <c r="Q210" s="193"/>
      <c r="R210" s="194">
        <f>SUM(R211:R212)</f>
        <v>0</v>
      </c>
      <c r="S210" s="193"/>
      <c r="T210" s="195">
        <f>SUM(T211:T212)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196" t="s">
        <v>146</v>
      </c>
      <c r="AT210" s="197" t="s">
        <v>73</v>
      </c>
      <c r="AU210" s="197" t="s">
        <v>79</v>
      </c>
      <c r="AY210" s="196" t="s">
        <v>114</v>
      </c>
      <c r="BK210" s="198">
        <f>SUM(BK211:BK212)</f>
        <v>0</v>
      </c>
    </row>
    <row r="211" spans="1:65" s="2" customFormat="1" ht="16.5" customHeight="1">
      <c r="A211" s="39"/>
      <c r="B211" s="40"/>
      <c r="C211" s="201" t="s">
        <v>340</v>
      </c>
      <c r="D211" s="201" t="s">
        <v>116</v>
      </c>
      <c r="E211" s="202" t="s">
        <v>341</v>
      </c>
      <c r="F211" s="203" t="s">
        <v>339</v>
      </c>
      <c r="G211" s="204" t="s">
        <v>329</v>
      </c>
      <c r="H211" s="205">
        <v>1</v>
      </c>
      <c r="I211" s="206"/>
      <c r="J211" s="207">
        <f>ROUND(I211*H211,2)</f>
        <v>0</v>
      </c>
      <c r="K211" s="203" t="s">
        <v>120</v>
      </c>
      <c r="L211" s="45"/>
      <c r="M211" s="208" t="s">
        <v>19</v>
      </c>
      <c r="N211" s="209" t="s">
        <v>45</v>
      </c>
      <c r="O211" s="85"/>
      <c r="P211" s="210">
        <f>O211*H211</f>
        <v>0</v>
      </c>
      <c r="Q211" s="210">
        <v>0</v>
      </c>
      <c r="R211" s="210">
        <f>Q211*H211</f>
        <v>0</v>
      </c>
      <c r="S211" s="210">
        <v>0</v>
      </c>
      <c r="T211" s="21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2" t="s">
        <v>330</v>
      </c>
      <c r="AT211" s="212" t="s">
        <v>116</v>
      </c>
      <c r="AU211" s="212" t="s">
        <v>82</v>
      </c>
      <c r="AY211" s="18" t="s">
        <v>114</v>
      </c>
      <c r="BE211" s="213">
        <f>IF(N211="základní",J211,0)</f>
        <v>0</v>
      </c>
      <c r="BF211" s="213">
        <f>IF(N211="snížená",J211,0)</f>
        <v>0</v>
      </c>
      <c r="BG211" s="213">
        <f>IF(N211="zákl. přenesená",J211,0)</f>
        <v>0</v>
      </c>
      <c r="BH211" s="213">
        <f>IF(N211="sníž. přenesená",J211,0)</f>
        <v>0</v>
      </c>
      <c r="BI211" s="213">
        <f>IF(N211="nulová",J211,0)</f>
        <v>0</v>
      </c>
      <c r="BJ211" s="18" t="s">
        <v>79</v>
      </c>
      <c r="BK211" s="213">
        <f>ROUND(I211*H211,2)</f>
        <v>0</v>
      </c>
      <c r="BL211" s="18" t="s">
        <v>330</v>
      </c>
      <c r="BM211" s="212" t="s">
        <v>342</v>
      </c>
    </row>
    <row r="212" spans="1:47" s="2" customFormat="1" ht="12">
      <c r="A212" s="39"/>
      <c r="B212" s="40"/>
      <c r="C212" s="41"/>
      <c r="D212" s="214" t="s">
        <v>123</v>
      </c>
      <c r="E212" s="41"/>
      <c r="F212" s="215" t="s">
        <v>343</v>
      </c>
      <c r="G212" s="41"/>
      <c r="H212" s="41"/>
      <c r="I212" s="216"/>
      <c r="J212" s="41"/>
      <c r="K212" s="41"/>
      <c r="L212" s="45"/>
      <c r="M212" s="262"/>
      <c r="N212" s="263"/>
      <c r="O212" s="264"/>
      <c r="P212" s="264"/>
      <c r="Q212" s="264"/>
      <c r="R212" s="264"/>
      <c r="S212" s="264"/>
      <c r="T212" s="265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123</v>
      </c>
      <c r="AU212" s="18" t="s">
        <v>82</v>
      </c>
    </row>
    <row r="213" spans="1:31" s="2" customFormat="1" ht="6.95" customHeight="1">
      <c r="A213" s="39"/>
      <c r="B213" s="60"/>
      <c r="C213" s="61"/>
      <c r="D213" s="61"/>
      <c r="E213" s="61"/>
      <c r="F213" s="61"/>
      <c r="G213" s="61"/>
      <c r="H213" s="61"/>
      <c r="I213" s="61"/>
      <c r="J213" s="61"/>
      <c r="K213" s="61"/>
      <c r="L213" s="45"/>
      <c r="M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</row>
  </sheetData>
  <sheetProtection password="CB6D" sheet="1" objects="1" scenarios="1" formatColumns="0" formatRows="0" autoFilter="0"/>
  <autoFilter ref="C87:K212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1_02/113107221"/>
    <hyperlink ref="F96" r:id="rId2" display="https://podminky.urs.cz/item/CS_URS_2021_02/113107222"/>
    <hyperlink ref="F100" r:id="rId3" display="https://podminky.urs.cz/item/CS_URS_2021_02/113107231"/>
    <hyperlink ref="F107" r:id="rId4" display="https://podminky.urs.cz/item/CS_URS_2021_02/113107241"/>
    <hyperlink ref="F110" r:id="rId5" display="https://podminky.urs.cz/item/CS_URS_2021_02/113107322"/>
    <hyperlink ref="F114" r:id="rId6" display="https://podminky.urs.cz/item/CS_URS_2021_02/113107331"/>
    <hyperlink ref="F116" r:id="rId7" display="https://podminky.urs.cz/item/CS_URS_2021_02/113107341"/>
    <hyperlink ref="F118" r:id="rId8" display="https://podminky.urs.cz/item/CS_URS_2021_02/113201112"/>
    <hyperlink ref="F121" r:id="rId9" display="https://podminky.urs.cz/item/CS_URS_2021_02/564831111"/>
    <hyperlink ref="F127" r:id="rId10" display="https://podminky.urs.cz/item/CS_URS_2021_02/564861111"/>
    <hyperlink ref="F131" r:id="rId11" display="https://podminky.urs.cz/item/CS_URS_2021_02/564871111"/>
    <hyperlink ref="F135" r:id="rId12" display="https://podminky.urs.cz/item/CS_URS_2021_02/564911411"/>
    <hyperlink ref="F137" r:id="rId13" display="https://podminky.urs.cz/item/CS_URS_2021_02/573231108"/>
    <hyperlink ref="F139" r:id="rId14" display="https://podminky.urs.cz/item/CS_URS_2021_02/577144111"/>
    <hyperlink ref="F141" r:id="rId15" display="https://podminky.urs.cz/item/CS_URS_2021_02/596211110"/>
    <hyperlink ref="F146" r:id="rId16" display="https://podminky.urs.cz/item/CS_URS_2021_02/59245008"/>
    <hyperlink ref="F149" r:id="rId17" display="https://podminky.urs.cz/item/CS_URS_2021_02/59245006"/>
    <hyperlink ref="F153" r:id="rId18" display="https://podminky.urs.cz/item/CS_URS_2021_02/596211114"/>
    <hyperlink ref="F156" r:id="rId19" display="https://podminky.urs.cz/item/CS_URS_2021_02/916231213"/>
    <hyperlink ref="F158" r:id="rId20" display="https://podminky.urs.cz/item/CS_URS_2021_02/59217016"/>
    <hyperlink ref="F161" r:id="rId21" display="https://podminky.urs.cz/item/CS_URS_2021_02/916241113"/>
    <hyperlink ref="F163" r:id="rId22" display="https://podminky.urs.cz/item/CS_URS_2021_02/58380003"/>
    <hyperlink ref="F167" r:id="rId23" display="https://podminky.urs.cz/item/CS_URS_2021_02/916991121"/>
    <hyperlink ref="F172" r:id="rId24" display="https://podminky.urs.cz/item/CS_URS_2021_02/919735111"/>
    <hyperlink ref="F178" r:id="rId25" display="https://podminky.urs.cz/item/CS_URS_2021_02/919735123"/>
    <hyperlink ref="F180" r:id="rId26" display="https://podminky.urs.cz/item/CS_URS_2021_02/979024443"/>
    <hyperlink ref="F183" r:id="rId27" display="https://podminky.urs.cz/item/CS_URS_2021_02/997221561"/>
    <hyperlink ref="F185" r:id="rId28" display="https://podminky.urs.cz/item/CS_URS_2021_02/997221569"/>
    <hyperlink ref="F188" r:id="rId29" display="https://podminky.urs.cz/item/CS_URS_2021_02/997221611"/>
    <hyperlink ref="F190" r:id="rId30" display="https://podminky.urs.cz/item/CS_URS_2021_02/997221861"/>
    <hyperlink ref="F193" r:id="rId31" display="https://podminky.urs.cz/item/CS_URS_2021_02/997221873"/>
    <hyperlink ref="F199" r:id="rId32" display="https://podminky.urs.cz/item/CS_URS_2021_02/997221875"/>
    <hyperlink ref="F203" r:id="rId33" display="https://podminky.urs.cz/item/CS_URS_2021_02/998225111"/>
    <hyperlink ref="F207" r:id="rId34" display="https://podminky.urs.cz/item/CS_URS_2021_02/012002000"/>
    <hyperlink ref="F209" r:id="rId35" display="https://podminky.urs.cz/item/CS_URS_2021_02/013254000"/>
    <hyperlink ref="F212" r:id="rId36" display="https://podminky.urs.cz/item/CS_URS_2021_02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6" customWidth="1"/>
    <col min="2" max="2" width="1.7109375" style="266" customWidth="1"/>
    <col min="3" max="4" width="5.00390625" style="266" customWidth="1"/>
    <col min="5" max="5" width="11.7109375" style="266" customWidth="1"/>
    <col min="6" max="6" width="9.140625" style="266" customWidth="1"/>
    <col min="7" max="7" width="5.00390625" style="266" customWidth="1"/>
    <col min="8" max="8" width="77.8515625" style="266" customWidth="1"/>
    <col min="9" max="10" width="20.00390625" style="266" customWidth="1"/>
    <col min="11" max="11" width="1.7109375" style="266" customWidth="1"/>
  </cols>
  <sheetData>
    <row r="1" s="1" customFormat="1" ht="37.5" customHeight="1"/>
    <row r="2" spans="2:11" s="1" customFormat="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6" customFormat="1" ht="45" customHeight="1">
      <c r="B3" s="270"/>
      <c r="C3" s="271" t="s">
        <v>344</v>
      </c>
      <c r="D3" s="271"/>
      <c r="E3" s="271"/>
      <c r="F3" s="271"/>
      <c r="G3" s="271"/>
      <c r="H3" s="271"/>
      <c r="I3" s="271"/>
      <c r="J3" s="271"/>
      <c r="K3" s="272"/>
    </row>
    <row r="4" spans="2:11" s="1" customFormat="1" ht="25.5" customHeight="1">
      <c r="B4" s="273"/>
      <c r="C4" s="274" t="s">
        <v>345</v>
      </c>
      <c r="D4" s="274"/>
      <c r="E4" s="274"/>
      <c r="F4" s="274"/>
      <c r="G4" s="274"/>
      <c r="H4" s="274"/>
      <c r="I4" s="274"/>
      <c r="J4" s="274"/>
      <c r="K4" s="275"/>
    </row>
    <row r="5" spans="2:11" s="1" customFormat="1" ht="5.25" customHeight="1">
      <c r="B5" s="273"/>
      <c r="C5" s="276"/>
      <c r="D5" s="276"/>
      <c r="E5" s="276"/>
      <c r="F5" s="276"/>
      <c r="G5" s="276"/>
      <c r="H5" s="276"/>
      <c r="I5" s="276"/>
      <c r="J5" s="276"/>
      <c r="K5" s="275"/>
    </row>
    <row r="6" spans="2:11" s="1" customFormat="1" ht="15" customHeight="1">
      <c r="B6" s="273"/>
      <c r="C6" s="277" t="s">
        <v>346</v>
      </c>
      <c r="D6" s="277"/>
      <c r="E6" s="277"/>
      <c r="F6" s="277"/>
      <c r="G6" s="277"/>
      <c r="H6" s="277"/>
      <c r="I6" s="277"/>
      <c r="J6" s="277"/>
      <c r="K6" s="275"/>
    </row>
    <row r="7" spans="2:11" s="1" customFormat="1" ht="15" customHeight="1">
      <c r="B7" s="278"/>
      <c r="C7" s="277" t="s">
        <v>347</v>
      </c>
      <c r="D7" s="277"/>
      <c r="E7" s="277"/>
      <c r="F7" s="277"/>
      <c r="G7" s="277"/>
      <c r="H7" s="277"/>
      <c r="I7" s="277"/>
      <c r="J7" s="277"/>
      <c r="K7" s="275"/>
    </row>
    <row r="8" spans="2:11" s="1" customFormat="1" ht="12.75" customHeight="1">
      <c r="B8" s="278"/>
      <c r="C8" s="277"/>
      <c r="D8" s="277"/>
      <c r="E8" s="277"/>
      <c r="F8" s="277"/>
      <c r="G8" s="277"/>
      <c r="H8" s="277"/>
      <c r="I8" s="277"/>
      <c r="J8" s="277"/>
      <c r="K8" s="275"/>
    </row>
    <row r="9" spans="2:11" s="1" customFormat="1" ht="15" customHeight="1">
      <c r="B9" s="278"/>
      <c r="C9" s="277" t="s">
        <v>348</v>
      </c>
      <c r="D9" s="277"/>
      <c r="E9" s="277"/>
      <c r="F9" s="277"/>
      <c r="G9" s="277"/>
      <c r="H9" s="277"/>
      <c r="I9" s="277"/>
      <c r="J9" s="277"/>
      <c r="K9" s="275"/>
    </row>
    <row r="10" spans="2:11" s="1" customFormat="1" ht="15" customHeight="1">
      <c r="B10" s="278"/>
      <c r="C10" s="277"/>
      <c r="D10" s="277" t="s">
        <v>349</v>
      </c>
      <c r="E10" s="277"/>
      <c r="F10" s="277"/>
      <c r="G10" s="277"/>
      <c r="H10" s="277"/>
      <c r="I10" s="277"/>
      <c r="J10" s="277"/>
      <c r="K10" s="275"/>
    </row>
    <row r="11" spans="2:11" s="1" customFormat="1" ht="15" customHeight="1">
      <c r="B11" s="278"/>
      <c r="C11" s="279"/>
      <c r="D11" s="277" t="s">
        <v>350</v>
      </c>
      <c r="E11" s="277"/>
      <c r="F11" s="277"/>
      <c r="G11" s="277"/>
      <c r="H11" s="277"/>
      <c r="I11" s="277"/>
      <c r="J11" s="277"/>
      <c r="K11" s="275"/>
    </row>
    <row r="12" spans="2:11" s="1" customFormat="1" ht="15" customHeight="1">
      <c r="B12" s="278"/>
      <c r="C12" s="279"/>
      <c r="D12" s="277"/>
      <c r="E12" s="277"/>
      <c r="F12" s="277"/>
      <c r="G12" s="277"/>
      <c r="H12" s="277"/>
      <c r="I12" s="277"/>
      <c r="J12" s="277"/>
      <c r="K12" s="275"/>
    </row>
    <row r="13" spans="2:11" s="1" customFormat="1" ht="15" customHeight="1">
      <c r="B13" s="278"/>
      <c r="C13" s="279"/>
      <c r="D13" s="280" t="s">
        <v>351</v>
      </c>
      <c r="E13" s="277"/>
      <c r="F13" s="277"/>
      <c r="G13" s="277"/>
      <c r="H13" s="277"/>
      <c r="I13" s="277"/>
      <c r="J13" s="277"/>
      <c r="K13" s="275"/>
    </row>
    <row r="14" spans="2:11" s="1" customFormat="1" ht="12.75" customHeight="1">
      <c r="B14" s="278"/>
      <c r="C14" s="279"/>
      <c r="D14" s="279"/>
      <c r="E14" s="279"/>
      <c r="F14" s="279"/>
      <c r="G14" s="279"/>
      <c r="H14" s="279"/>
      <c r="I14" s="279"/>
      <c r="J14" s="279"/>
      <c r="K14" s="275"/>
    </row>
    <row r="15" spans="2:11" s="1" customFormat="1" ht="15" customHeight="1">
      <c r="B15" s="278"/>
      <c r="C15" s="279"/>
      <c r="D15" s="277" t="s">
        <v>352</v>
      </c>
      <c r="E15" s="277"/>
      <c r="F15" s="277"/>
      <c r="G15" s="277"/>
      <c r="H15" s="277"/>
      <c r="I15" s="277"/>
      <c r="J15" s="277"/>
      <c r="K15" s="275"/>
    </row>
    <row r="16" spans="2:11" s="1" customFormat="1" ht="15" customHeight="1">
      <c r="B16" s="278"/>
      <c r="C16" s="279"/>
      <c r="D16" s="277" t="s">
        <v>353</v>
      </c>
      <c r="E16" s="277"/>
      <c r="F16" s="277"/>
      <c r="G16" s="277"/>
      <c r="H16" s="277"/>
      <c r="I16" s="277"/>
      <c r="J16" s="277"/>
      <c r="K16" s="275"/>
    </row>
    <row r="17" spans="2:11" s="1" customFormat="1" ht="15" customHeight="1">
      <c r="B17" s="278"/>
      <c r="C17" s="279"/>
      <c r="D17" s="277" t="s">
        <v>354</v>
      </c>
      <c r="E17" s="277"/>
      <c r="F17" s="277"/>
      <c r="G17" s="277"/>
      <c r="H17" s="277"/>
      <c r="I17" s="277"/>
      <c r="J17" s="277"/>
      <c r="K17" s="275"/>
    </row>
    <row r="18" spans="2:11" s="1" customFormat="1" ht="15" customHeight="1">
      <c r="B18" s="278"/>
      <c r="C18" s="279"/>
      <c r="D18" s="279"/>
      <c r="E18" s="281" t="s">
        <v>80</v>
      </c>
      <c r="F18" s="277" t="s">
        <v>355</v>
      </c>
      <c r="G18" s="277"/>
      <c r="H18" s="277"/>
      <c r="I18" s="277"/>
      <c r="J18" s="277"/>
      <c r="K18" s="275"/>
    </row>
    <row r="19" spans="2:11" s="1" customFormat="1" ht="15" customHeight="1">
      <c r="B19" s="278"/>
      <c r="C19" s="279"/>
      <c r="D19" s="279"/>
      <c r="E19" s="281" t="s">
        <v>356</v>
      </c>
      <c r="F19" s="277" t="s">
        <v>357</v>
      </c>
      <c r="G19" s="277"/>
      <c r="H19" s="277"/>
      <c r="I19" s="277"/>
      <c r="J19" s="277"/>
      <c r="K19" s="275"/>
    </row>
    <row r="20" spans="2:11" s="1" customFormat="1" ht="15" customHeight="1">
      <c r="B20" s="278"/>
      <c r="C20" s="279"/>
      <c r="D20" s="279"/>
      <c r="E20" s="281" t="s">
        <v>358</v>
      </c>
      <c r="F20" s="277" t="s">
        <v>359</v>
      </c>
      <c r="G20" s="277"/>
      <c r="H20" s="277"/>
      <c r="I20" s="277"/>
      <c r="J20" s="277"/>
      <c r="K20" s="275"/>
    </row>
    <row r="21" spans="2:11" s="1" customFormat="1" ht="15" customHeight="1">
      <c r="B21" s="278"/>
      <c r="C21" s="279"/>
      <c r="D21" s="279"/>
      <c r="E21" s="281" t="s">
        <v>360</v>
      </c>
      <c r="F21" s="277" t="s">
        <v>361</v>
      </c>
      <c r="G21" s="277"/>
      <c r="H21" s="277"/>
      <c r="I21" s="277"/>
      <c r="J21" s="277"/>
      <c r="K21" s="275"/>
    </row>
    <row r="22" spans="2:11" s="1" customFormat="1" ht="15" customHeight="1">
      <c r="B22" s="278"/>
      <c r="C22" s="279"/>
      <c r="D22" s="279"/>
      <c r="E22" s="281" t="s">
        <v>362</v>
      </c>
      <c r="F22" s="277" t="s">
        <v>363</v>
      </c>
      <c r="G22" s="277"/>
      <c r="H22" s="277"/>
      <c r="I22" s="277"/>
      <c r="J22" s="277"/>
      <c r="K22" s="275"/>
    </row>
    <row r="23" spans="2:11" s="1" customFormat="1" ht="15" customHeight="1">
      <c r="B23" s="278"/>
      <c r="C23" s="279"/>
      <c r="D23" s="279"/>
      <c r="E23" s="281" t="s">
        <v>364</v>
      </c>
      <c r="F23" s="277" t="s">
        <v>365</v>
      </c>
      <c r="G23" s="277"/>
      <c r="H23" s="277"/>
      <c r="I23" s="277"/>
      <c r="J23" s="277"/>
      <c r="K23" s="275"/>
    </row>
    <row r="24" spans="2:11" s="1" customFormat="1" ht="12.75" customHeight="1">
      <c r="B24" s="278"/>
      <c r="C24" s="279"/>
      <c r="D24" s="279"/>
      <c r="E24" s="279"/>
      <c r="F24" s="279"/>
      <c r="G24" s="279"/>
      <c r="H24" s="279"/>
      <c r="I24" s="279"/>
      <c r="J24" s="279"/>
      <c r="K24" s="275"/>
    </row>
    <row r="25" spans="2:11" s="1" customFormat="1" ht="15" customHeight="1">
      <c r="B25" s="278"/>
      <c r="C25" s="277" t="s">
        <v>366</v>
      </c>
      <c r="D25" s="277"/>
      <c r="E25" s="277"/>
      <c r="F25" s="277"/>
      <c r="G25" s="277"/>
      <c r="H25" s="277"/>
      <c r="I25" s="277"/>
      <c r="J25" s="277"/>
      <c r="K25" s="275"/>
    </row>
    <row r="26" spans="2:11" s="1" customFormat="1" ht="15" customHeight="1">
      <c r="B26" s="278"/>
      <c r="C26" s="277" t="s">
        <v>367</v>
      </c>
      <c r="D26" s="277"/>
      <c r="E26" s="277"/>
      <c r="F26" s="277"/>
      <c r="G26" s="277"/>
      <c r="H26" s="277"/>
      <c r="I26" s="277"/>
      <c r="J26" s="277"/>
      <c r="K26" s="275"/>
    </row>
    <row r="27" spans="2:11" s="1" customFormat="1" ht="15" customHeight="1">
      <c r="B27" s="278"/>
      <c r="C27" s="277"/>
      <c r="D27" s="277" t="s">
        <v>368</v>
      </c>
      <c r="E27" s="277"/>
      <c r="F27" s="277"/>
      <c r="G27" s="277"/>
      <c r="H27" s="277"/>
      <c r="I27" s="277"/>
      <c r="J27" s="277"/>
      <c r="K27" s="275"/>
    </row>
    <row r="28" spans="2:11" s="1" customFormat="1" ht="15" customHeight="1">
      <c r="B28" s="278"/>
      <c r="C28" s="279"/>
      <c r="D28" s="277" t="s">
        <v>369</v>
      </c>
      <c r="E28" s="277"/>
      <c r="F28" s="277"/>
      <c r="G28" s="277"/>
      <c r="H28" s="277"/>
      <c r="I28" s="277"/>
      <c r="J28" s="277"/>
      <c r="K28" s="275"/>
    </row>
    <row r="29" spans="2:11" s="1" customFormat="1" ht="12.75" customHeight="1">
      <c r="B29" s="278"/>
      <c r="C29" s="279"/>
      <c r="D29" s="279"/>
      <c r="E29" s="279"/>
      <c r="F29" s="279"/>
      <c r="G29" s="279"/>
      <c r="H29" s="279"/>
      <c r="I29" s="279"/>
      <c r="J29" s="279"/>
      <c r="K29" s="275"/>
    </row>
    <row r="30" spans="2:11" s="1" customFormat="1" ht="15" customHeight="1">
      <c r="B30" s="278"/>
      <c r="C30" s="279"/>
      <c r="D30" s="277" t="s">
        <v>370</v>
      </c>
      <c r="E30" s="277"/>
      <c r="F30" s="277"/>
      <c r="G30" s="277"/>
      <c r="H30" s="277"/>
      <c r="I30" s="277"/>
      <c r="J30" s="277"/>
      <c r="K30" s="275"/>
    </row>
    <row r="31" spans="2:11" s="1" customFormat="1" ht="15" customHeight="1">
      <c r="B31" s="278"/>
      <c r="C31" s="279"/>
      <c r="D31" s="277" t="s">
        <v>371</v>
      </c>
      <c r="E31" s="277"/>
      <c r="F31" s="277"/>
      <c r="G31" s="277"/>
      <c r="H31" s="277"/>
      <c r="I31" s="277"/>
      <c r="J31" s="277"/>
      <c r="K31" s="275"/>
    </row>
    <row r="32" spans="2:11" s="1" customFormat="1" ht="12.75" customHeight="1">
      <c r="B32" s="278"/>
      <c r="C32" s="279"/>
      <c r="D32" s="279"/>
      <c r="E32" s="279"/>
      <c r="F32" s="279"/>
      <c r="G32" s="279"/>
      <c r="H32" s="279"/>
      <c r="I32" s="279"/>
      <c r="J32" s="279"/>
      <c r="K32" s="275"/>
    </row>
    <row r="33" spans="2:11" s="1" customFormat="1" ht="15" customHeight="1">
      <c r="B33" s="278"/>
      <c r="C33" s="279"/>
      <c r="D33" s="277" t="s">
        <v>372</v>
      </c>
      <c r="E33" s="277"/>
      <c r="F33" s="277"/>
      <c r="G33" s="277"/>
      <c r="H33" s="277"/>
      <c r="I33" s="277"/>
      <c r="J33" s="277"/>
      <c r="K33" s="275"/>
    </row>
    <row r="34" spans="2:11" s="1" customFormat="1" ht="15" customHeight="1">
      <c r="B34" s="278"/>
      <c r="C34" s="279"/>
      <c r="D34" s="277" t="s">
        <v>373</v>
      </c>
      <c r="E34" s="277"/>
      <c r="F34" s="277"/>
      <c r="G34" s="277"/>
      <c r="H34" s="277"/>
      <c r="I34" s="277"/>
      <c r="J34" s="277"/>
      <c r="K34" s="275"/>
    </row>
    <row r="35" spans="2:11" s="1" customFormat="1" ht="15" customHeight="1">
      <c r="B35" s="278"/>
      <c r="C35" s="279"/>
      <c r="D35" s="277" t="s">
        <v>374</v>
      </c>
      <c r="E35" s="277"/>
      <c r="F35" s="277"/>
      <c r="G35" s="277"/>
      <c r="H35" s="277"/>
      <c r="I35" s="277"/>
      <c r="J35" s="277"/>
      <c r="K35" s="275"/>
    </row>
    <row r="36" spans="2:11" s="1" customFormat="1" ht="15" customHeight="1">
      <c r="B36" s="278"/>
      <c r="C36" s="279"/>
      <c r="D36" s="277"/>
      <c r="E36" s="280" t="s">
        <v>100</v>
      </c>
      <c r="F36" s="277"/>
      <c r="G36" s="277" t="s">
        <v>375</v>
      </c>
      <c r="H36" s="277"/>
      <c r="I36" s="277"/>
      <c r="J36" s="277"/>
      <c r="K36" s="275"/>
    </row>
    <row r="37" spans="2:11" s="1" customFormat="1" ht="30.75" customHeight="1">
      <c r="B37" s="278"/>
      <c r="C37" s="279"/>
      <c r="D37" s="277"/>
      <c r="E37" s="280" t="s">
        <v>376</v>
      </c>
      <c r="F37" s="277"/>
      <c r="G37" s="277" t="s">
        <v>377</v>
      </c>
      <c r="H37" s="277"/>
      <c r="I37" s="277"/>
      <c r="J37" s="277"/>
      <c r="K37" s="275"/>
    </row>
    <row r="38" spans="2:11" s="1" customFormat="1" ht="15" customHeight="1">
      <c r="B38" s="278"/>
      <c r="C38" s="279"/>
      <c r="D38" s="277"/>
      <c r="E38" s="280" t="s">
        <v>55</v>
      </c>
      <c r="F38" s="277"/>
      <c r="G38" s="277" t="s">
        <v>378</v>
      </c>
      <c r="H38" s="277"/>
      <c r="I38" s="277"/>
      <c r="J38" s="277"/>
      <c r="K38" s="275"/>
    </row>
    <row r="39" spans="2:11" s="1" customFormat="1" ht="15" customHeight="1">
      <c r="B39" s="278"/>
      <c r="C39" s="279"/>
      <c r="D39" s="277"/>
      <c r="E39" s="280" t="s">
        <v>56</v>
      </c>
      <c r="F39" s="277"/>
      <c r="G39" s="277" t="s">
        <v>379</v>
      </c>
      <c r="H39" s="277"/>
      <c r="I39" s="277"/>
      <c r="J39" s="277"/>
      <c r="K39" s="275"/>
    </row>
    <row r="40" spans="2:11" s="1" customFormat="1" ht="15" customHeight="1">
      <c r="B40" s="278"/>
      <c r="C40" s="279"/>
      <c r="D40" s="277"/>
      <c r="E40" s="280" t="s">
        <v>101</v>
      </c>
      <c r="F40" s="277"/>
      <c r="G40" s="277" t="s">
        <v>380</v>
      </c>
      <c r="H40" s="277"/>
      <c r="I40" s="277"/>
      <c r="J40" s="277"/>
      <c r="K40" s="275"/>
    </row>
    <row r="41" spans="2:11" s="1" customFormat="1" ht="15" customHeight="1">
      <c r="B41" s="278"/>
      <c r="C41" s="279"/>
      <c r="D41" s="277"/>
      <c r="E41" s="280" t="s">
        <v>102</v>
      </c>
      <c r="F41" s="277"/>
      <c r="G41" s="277" t="s">
        <v>381</v>
      </c>
      <c r="H41" s="277"/>
      <c r="I41" s="277"/>
      <c r="J41" s="277"/>
      <c r="K41" s="275"/>
    </row>
    <row r="42" spans="2:11" s="1" customFormat="1" ht="15" customHeight="1">
      <c r="B42" s="278"/>
      <c r="C42" s="279"/>
      <c r="D42" s="277"/>
      <c r="E42" s="280" t="s">
        <v>382</v>
      </c>
      <c r="F42" s="277"/>
      <c r="G42" s="277" t="s">
        <v>383</v>
      </c>
      <c r="H42" s="277"/>
      <c r="I42" s="277"/>
      <c r="J42" s="277"/>
      <c r="K42" s="275"/>
    </row>
    <row r="43" spans="2:11" s="1" customFormat="1" ht="15" customHeight="1">
      <c r="B43" s="278"/>
      <c r="C43" s="279"/>
      <c r="D43" s="277"/>
      <c r="E43" s="280"/>
      <c r="F43" s="277"/>
      <c r="G43" s="277" t="s">
        <v>384</v>
      </c>
      <c r="H43" s="277"/>
      <c r="I43" s="277"/>
      <c r="J43" s="277"/>
      <c r="K43" s="275"/>
    </row>
    <row r="44" spans="2:11" s="1" customFormat="1" ht="15" customHeight="1">
      <c r="B44" s="278"/>
      <c r="C44" s="279"/>
      <c r="D44" s="277"/>
      <c r="E44" s="280" t="s">
        <v>385</v>
      </c>
      <c r="F44" s="277"/>
      <c r="G44" s="277" t="s">
        <v>386</v>
      </c>
      <c r="H44" s="277"/>
      <c r="I44" s="277"/>
      <c r="J44" s="277"/>
      <c r="K44" s="275"/>
    </row>
    <row r="45" spans="2:11" s="1" customFormat="1" ht="15" customHeight="1">
      <c r="B45" s="278"/>
      <c r="C45" s="279"/>
      <c r="D45" s="277"/>
      <c r="E45" s="280" t="s">
        <v>104</v>
      </c>
      <c r="F45" s="277"/>
      <c r="G45" s="277" t="s">
        <v>387</v>
      </c>
      <c r="H45" s="277"/>
      <c r="I45" s="277"/>
      <c r="J45" s="277"/>
      <c r="K45" s="275"/>
    </row>
    <row r="46" spans="2:11" s="1" customFormat="1" ht="12.75" customHeight="1">
      <c r="B46" s="278"/>
      <c r="C46" s="279"/>
      <c r="D46" s="277"/>
      <c r="E46" s="277"/>
      <c r="F46" s="277"/>
      <c r="G46" s="277"/>
      <c r="H46" s="277"/>
      <c r="I46" s="277"/>
      <c r="J46" s="277"/>
      <c r="K46" s="275"/>
    </row>
    <row r="47" spans="2:11" s="1" customFormat="1" ht="15" customHeight="1">
      <c r="B47" s="278"/>
      <c r="C47" s="279"/>
      <c r="D47" s="277" t="s">
        <v>388</v>
      </c>
      <c r="E47" s="277"/>
      <c r="F47" s="277"/>
      <c r="G47" s="277"/>
      <c r="H47" s="277"/>
      <c r="I47" s="277"/>
      <c r="J47" s="277"/>
      <c r="K47" s="275"/>
    </row>
    <row r="48" spans="2:11" s="1" customFormat="1" ht="15" customHeight="1">
      <c r="B48" s="278"/>
      <c r="C48" s="279"/>
      <c r="D48" s="279"/>
      <c r="E48" s="277" t="s">
        <v>389</v>
      </c>
      <c r="F48" s="277"/>
      <c r="G48" s="277"/>
      <c r="H48" s="277"/>
      <c r="I48" s="277"/>
      <c r="J48" s="277"/>
      <c r="K48" s="275"/>
    </row>
    <row r="49" spans="2:11" s="1" customFormat="1" ht="15" customHeight="1">
      <c r="B49" s="278"/>
      <c r="C49" s="279"/>
      <c r="D49" s="279"/>
      <c r="E49" s="277" t="s">
        <v>390</v>
      </c>
      <c r="F49" s="277"/>
      <c r="G49" s="277"/>
      <c r="H49" s="277"/>
      <c r="I49" s="277"/>
      <c r="J49" s="277"/>
      <c r="K49" s="275"/>
    </row>
    <row r="50" spans="2:11" s="1" customFormat="1" ht="15" customHeight="1">
      <c r="B50" s="278"/>
      <c r="C50" s="279"/>
      <c r="D50" s="279"/>
      <c r="E50" s="277" t="s">
        <v>391</v>
      </c>
      <c r="F50" s="277"/>
      <c r="G50" s="277"/>
      <c r="H50" s="277"/>
      <c r="I50" s="277"/>
      <c r="J50" s="277"/>
      <c r="K50" s="275"/>
    </row>
    <row r="51" spans="2:11" s="1" customFormat="1" ht="15" customHeight="1">
      <c r="B51" s="278"/>
      <c r="C51" s="279"/>
      <c r="D51" s="277" t="s">
        <v>392</v>
      </c>
      <c r="E51" s="277"/>
      <c r="F51" s="277"/>
      <c r="G51" s="277"/>
      <c r="H51" s="277"/>
      <c r="I51" s="277"/>
      <c r="J51" s="277"/>
      <c r="K51" s="275"/>
    </row>
    <row r="52" spans="2:11" s="1" customFormat="1" ht="25.5" customHeight="1">
      <c r="B52" s="273"/>
      <c r="C52" s="274" t="s">
        <v>393</v>
      </c>
      <c r="D52" s="274"/>
      <c r="E52" s="274"/>
      <c r="F52" s="274"/>
      <c r="G52" s="274"/>
      <c r="H52" s="274"/>
      <c r="I52" s="274"/>
      <c r="J52" s="274"/>
      <c r="K52" s="275"/>
    </row>
    <row r="53" spans="2:11" s="1" customFormat="1" ht="5.25" customHeight="1">
      <c r="B53" s="273"/>
      <c r="C53" s="276"/>
      <c r="D53" s="276"/>
      <c r="E53" s="276"/>
      <c r="F53" s="276"/>
      <c r="G53" s="276"/>
      <c r="H53" s="276"/>
      <c r="I53" s="276"/>
      <c r="J53" s="276"/>
      <c r="K53" s="275"/>
    </row>
    <row r="54" spans="2:11" s="1" customFormat="1" ht="15" customHeight="1">
      <c r="B54" s="273"/>
      <c r="C54" s="277" t="s">
        <v>394</v>
      </c>
      <c r="D54" s="277"/>
      <c r="E54" s="277"/>
      <c r="F54" s="277"/>
      <c r="G54" s="277"/>
      <c r="H54" s="277"/>
      <c r="I54" s="277"/>
      <c r="J54" s="277"/>
      <c r="K54" s="275"/>
    </row>
    <row r="55" spans="2:11" s="1" customFormat="1" ht="15" customHeight="1">
      <c r="B55" s="273"/>
      <c r="C55" s="277" t="s">
        <v>395</v>
      </c>
      <c r="D55" s="277"/>
      <c r="E55" s="277"/>
      <c r="F55" s="277"/>
      <c r="G55" s="277"/>
      <c r="H55" s="277"/>
      <c r="I55" s="277"/>
      <c r="J55" s="277"/>
      <c r="K55" s="275"/>
    </row>
    <row r="56" spans="2:11" s="1" customFormat="1" ht="12.75" customHeight="1">
      <c r="B56" s="273"/>
      <c r="C56" s="277"/>
      <c r="D56" s="277"/>
      <c r="E56" s="277"/>
      <c r="F56" s="277"/>
      <c r="G56" s="277"/>
      <c r="H56" s="277"/>
      <c r="I56" s="277"/>
      <c r="J56" s="277"/>
      <c r="K56" s="275"/>
    </row>
    <row r="57" spans="2:11" s="1" customFormat="1" ht="15" customHeight="1">
      <c r="B57" s="273"/>
      <c r="C57" s="277" t="s">
        <v>396</v>
      </c>
      <c r="D57" s="277"/>
      <c r="E57" s="277"/>
      <c r="F57" s="277"/>
      <c r="G57" s="277"/>
      <c r="H57" s="277"/>
      <c r="I57" s="277"/>
      <c r="J57" s="277"/>
      <c r="K57" s="275"/>
    </row>
    <row r="58" spans="2:11" s="1" customFormat="1" ht="15" customHeight="1">
      <c r="B58" s="273"/>
      <c r="C58" s="279"/>
      <c r="D58" s="277" t="s">
        <v>397</v>
      </c>
      <c r="E58" s="277"/>
      <c r="F58" s="277"/>
      <c r="G58" s="277"/>
      <c r="H58" s="277"/>
      <c r="I58" s="277"/>
      <c r="J58" s="277"/>
      <c r="K58" s="275"/>
    </row>
    <row r="59" spans="2:11" s="1" customFormat="1" ht="15" customHeight="1">
      <c r="B59" s="273"/>
      <c r="C59" s="279"/>
      <c r="D59" s="277" t="s">
        <v>398</v>
      </c>
      <c r="E59" s="277"/>
      <c r="F59" s="277"/>
      <c r="G59" s="277"/>
      <c r="H59" s="277"/>
      <c r="I59" s="277"/>
      <c r="J59" s="277"/>
      <c r="K59" s="275"/>
    </row>
    <row r="60" spans="2:11" s="1" customFormat="1" ht="15" customHeight="1">
      <c r="B60" s="273"/>
      <c r="C60" s="279"/>
      <c r="D60" s="277" t="s">
        <v>399</v>
      </c>
      <c r="E60" s="277"/>
      <c r="F60" s="277"/>
      <c r="G60" s="277"/>
      <c r="H60" s="277"/>
      <c r="I60" s="277"/>
      <c r="J60" s="277"/>
      <c r="K60" s="275"/>
    </row>
    <row r="61" spans="2:11" s="1" customFormat="1" ht="15" customHeight="1">
      <c r="B61" s="273"/>
      <c r="C61" s="279"/>
      <c r="D61" s="277" t="s">
        <v>400</v>
      </c>
      <c r="E61" s="277"/>
      <c r="F61" s="277"/>
      <c r="G61" s="277"/>
      <c r="H61" s="277"/>
      <c r="I61" s="277"/>
      <c r="J61" s="277"/>
      <c r="K61" s="275"/>
    </row>
    <row r="62" spans="2:11" s="1" customFormat="1" ht="15" customHeight="1">
      <c r="B62" s="273"/>
      <c r="C62" s="279"/>
      <c r="D62" s="282" t="s">
        <v>401</v>
      </c>
      <c r="E62" s="282"/>
      <c r="F62" s="282"/>
      <c r="G62" s="282"/>
      <c r="H62" s="282"/>
      <c r="I62" s="282"/>
      <c r="J62" s="282"/>
      <c r="K62" s="275"/>
    </row>
    <row r="63" spans="2:11" s="1" customFormat="1" ht="15" customHeight="1">
      <c r="B63" s="273"/>
      <c r="C63" s="279"/>
      <c r="D63" s="277" t="s">
        <v>402</v>
      </c>
      <c r="E63" s="277"/>
      <c r="F63" s="277"/>
      <c r="G63" s="277"/>
      <c r="H63" s="277"/>
      <c r="I63" s="277"/>
      <c r="J63" s="277"/>
      <c r="K63" s="275"/>
    </row>
    <row r="64" spans="2:11" s="1" customFormat="1" ht="12.75" customHeight="1">
      <c r="B64" s="273"/>
      <c r="C64" s="279"/>
      <c r="D64" s="279"/>
      <c r="E64" s="283"/>
      <c r="F64" s="279"/>
      <c r="G64" s="279"/>
      <c r="H64" s="279"/>
      <c r="I64" s="279"/>
      <c r="J64" s="279"/>
      <c r="K64" s="275"/>
    </row>
    <row r="65" spans="2:11" s="1" customFormat="1" ht="15" customHeight="1">
      <c r="B65" s="273"/>
      <c r="C65" s="279"/>
      <c r="D65" s="277" t="s">
        <v>403</v>
      </c>
      <c r="E65" s="277"/>
      <c r="F65" s="277"/>
      <c r="G65" s="277"/>
      <c r="H65" s="277"/>
      <c r="I65" s="277"/>
      <c r="J65" s="277"/>
      <c r="K65" s="275"/>
    </row>
    <row r="66" spans="2:11" s="1" customFormat="1" ht="15" customHeight="1">
      <c r="B66" s="273"/>
      <c r="C66" s="279"/>
      <c r="D66" s="282" t="s">
        <v>404</v>
      </c>
      <c r="E66" s="282"/>
      <c r="F66" s="282"/>
      <c r="G66" s="282"/>
      <c r="H66" s="282"/>
      <c r="I66" s="282"/>
      <c r="J66" s="282"/>
      <c r="K66" s="275"/>
    </row>
    <row r="67" spans="2:11" s="1" customFormat="1" ht="15" customHeight="1">
      <c r="B67" s="273"/>
      <c r="C67" s="279"/>
      <c r="D67" s="277" t="s">
        <v>405</v>
      </c>
      <c r="E67" s="277"/>
      <c r="F67" s="277"/>
      <c r="G67" s="277"/>
      <c r="H67" s="277"/>
      <c r="I67" s="277"/>
      <c r="J67" s="277"/>
      <c r="K67" s="275"/>
    </row>
    <row r="68" spans="2:11" s="1" customFormat="1" ht="15" customHeight="1">
      <c r="B68" s="273"/>
      <c r="C68" s="279"/>
      <c r="D68" s="277" t="s">
        <v>406</v>
      </c>
      <c r="E68" s="277"/>
      <c r="F68" s="277"/>
      <c r="G68" s="277"/>
      <c r="H68" s="277"/>
      <c r="I68" s="277"/>
      <c r="J68" s="277"/>
      <c r="K68" s="275"/>
    </row>
    <row r="69" spans="2:11" s="1" customFormat="1" ht="15" customHeight="1">
      <c r="B69" s="273"/>
      <c r="C69" s="279"/>
      <c r="D69" s="277" t="s">
        <v>407</v>
      </c>
      <c r="E69" s="277"/>
      <c r="F69" s="277"/>
      <c r="G69" s="277"/>
      <c r="H69" s="277"/>
      <c r="I69" s="277"/>
      <c r="J69" s="277"/>
      <c r="K69" s="275"/>
    </row>
    <row r="70" spans="2:11" s="1" customFormat="1" ht="15" customHeight="1">
      <c r="B70" s="273"/>
      <c r="C70" s="279"/>
      <c r="D70" s="277" t="s">
        <v>408</v>
      </c>
      <c r="E70" s="277"/>
      <c r="F70" s="277"/>
      <c r="G70" s="277"/>
      <c r="H70" s="277"/>
      <c r="I70" s="277"/>
      <c r="J70" s="277"/>
      <c r="K70" s="275"/>
    </row>
    <row r="71" spans="2:11" s="1" customFormat="1" ht="12.75" customHeight="1">
      <c r="B71" s="284"/>
      <c r="C71" s="285"/>
      <c r="D71" s="285"/>
      <c r="E71" s="285"/>
      <c r="F71" s="285"/>
      <c r="G71" s="285"/>
      <c r="H71" s="285"/>
      <c r="I71" s="285"/>
      <c r="J71" s="285"/>
      <c r="K71" s="286"/>
    </row>
    <row r="72" spans="2:11" s="1" customFormat="1" ht="18.75" customHeight="1">
      <c r="B72" s="287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s="1" customFormat="1" ht="18.75" customHeight="1">
      <c r="B73" s="288"/>
      <c r="C73" s="288"/>
      <c r="D73" s="288"/>
      <c r="E73" s="288"/>
      <c r="F73" s="288"/>
      <c r="G73" s="288"/>
      <c r="H73" s="288"/>
      <c r="I73" s="288"/>
      <c r="J73" s="288"/>
      <c r="K73" s="288"/>
    </row>
    <row r="74" spans="2:11" s="1" customFormat="1" ht="7.5" customHeight="1">
      <c r="B74" s="289"/>
      <c r="C74" s="290"/>
      <c r="D74" s="290"/>
      <c r="E74" s="290"/>
      <c r="F74" s="290"/>
      <c r="G74" s="290"/>
      <c r="H74" s="290"/>
      <c r="I74" s="290"/>
      <c r="J74" s="290"/>
      <c r="K74" s="291"/>
    </row>
    <row r="75" spans="2:11" s="1" customFormat="1" ht="45" customHeight="1">
      <c r="B75" s="292"/>
      <c r="C75" s="293" t="s">
        <v>409</v>
      </c>
      <c r="D75" s="293"/>
      <c r="E75" s="293"/>
      <c r="F75" s="293"/>
      <c r="G75" s="293"/>
      <c r="H75" s="293"/>
      <c r="I75" s="293"/>
      <c r="J75" s="293"/>
      <c r="K75" s="294"/>
    </row>
    <row r="76" spans="2:11" s="1" customFormat="1" ht="17.25" customHeight="1">
      <c r="B76" s="292"/>
      <c r="C76" s="295" t="s">
        <v>410</v>
      </c>
      <c r="D76" s="295"/>
      <c r="E76" s="295"/>
      <c r="F76" s="295" t="s">
        <v>411</v>
      </c>
      <c r="G76" s="296"/>
      <c r="H76" s="295" t="s">
        <v>56</v>
      </c>
      <c r="I76" s="295" t="s">
        <v>59</v>
      </c>
      <c r="J76" s="295" t="s">
        <v>412</v>
      </c>
      <c r="K76" s="294"/>
    </row>
    <row r="77" spans="2:11" s="1" customFormat="1" ht="17.25" customHeight="1">
      <c r="B77" s="292"/>
      <c r="C77" s="297" t="s">
        <v>413</v>
      </c>
      <c r="D77" s="297"/>
      <c r="E77" s="297"/>
      <c r="F77" s="298" t="s">
        <v>414</v>
      </c>
      <c r="G77" s="299"/>
      <c r="H77" s="297"/>
      <c r="I77" s="297"/>
      <c r="J77" s="297" t="s">
        <v>415</v>
      </c>
      <c r="K77" s="294"/>
    </row>
    <row r="78" spans="2:11" s="1" customFormat="1" ht="5.25" customHeight="1">
      <c r="B78" s="292"/>
      <c r="C78" s="300"/>
      <c r="D78" s="300"/>
      <c r="E78" s="300"/>
      <c r="F78" s="300"/>
      <c r="G78" s="301"/>
      <c r="H78" s="300"/>
      <c r="I78" s="300"/>
      <c r="J78" s="300"/>
      <c r="K78" s="294"/>
    </row>
    <row r="79" spans="2:11" s="1" customFormat="1" ht="15" customHeight="1">
      <c r="B79" s="292"/>
      <c r="C79" s="280" t="s">
        <v>55</v>
      </c>
      <c r="D79" s="302"/>
      <c r="E79" s="302"/>
      <c r="F79" s="303" t="s">
        <v>416</v>
      </c>
      <c r="G79" s="304"/>
      <c r="H79" s="280" t="s">
        <v>417</v>
      </c>
      <c r="I79" s="280" t="s">
        <v>418</v>
      </c>
      <c r="J79" s="280">
        <v>20</v>
      </c>
      <c r="K79" s="294"/>
    </row>
    <row r="80" spans="2:11" s="1" customFormat="1" ht="15" customHeight="1">
      <c r="B80" s="292"/>
      <c r="C80" s="280" t="s">
        <v>419</v>
      </c>
      <c r="D80" s="280"/>
      <c r="E80" s="280"/>
      <c r="F80" s="303" t="s">
        <v>416</v>
      </c>
      <c r="G80" s="304"/>
      <c r="H80" s="280" t="s">
        <v>420</v>
      </c>
      <c r="I80" s="280" t="s">
        <v>418</v>
      </c>
      <c r="J80" s="280">
        <v>120</v>
      </c>
      <c r="K80" s="294"/>
    </row>
    <row r="81" spans="2:11" s="1" customFormat="1" ht="15" customHeight="1">
      <c r="B81" s="305"/>
      <c r="C81" s="280" t="s">
        <v>421</v>
      </c>
      <c r="D81" s="280"/>
      <c r="E81" s="280"/>
      <c r="F81" s="303" t="s">
        <v>422</v>
      </c>
      <c r="G81" s="304"/>
      <c r="H81" s="280" t="s">
        <v>423</v>
      </c>
      <c r="I81" s="280" t="s">
        <v>418</v>
      </c>
      <c r="J81" s="280">
        <v>50</v>
      </c>
      <c r="K81" s="294"/>
    </row>
    <row r="82" spans="2:11" s="1" customFormat="1" ht="15" customHeight="1">
      <c r="B82" s="305"/>
      <c r="C82" s="280" t="s">
        <v>424</v>
      </c>
      <c r="D82" s="280"/>
      <c r="E82" s="280"/>
      <c r="F82" s="303" t="s">
        <v>416</v>
      </c>
      <c r="G82" s="304"/>
      <c r="H82" s="280" t="s">
        <v>425</v>
      </c>
      <c r="I82" s="280" t="s">
        <v>426</v>
      </c>
      <c r="J82" s="280"/>
      <c r="K82" s="294"/>
    </row>
    <row r="83" spans="2:11" s="1" customFormat="1" ht="15" customHeight="1">
      <c r="B83" s="305"/>
      <c r="C83" s="306" t="s">
        <v>427</v>
      </c>
      <c r="D83" s="306"/>
      <c r="E83" s="306"/>
      <c r="F83" s="307" t="s">
        <v>422</v>
      </c>
      <c r="G83" s="306"/>
      <c r="H83" s="306" t="s">
        <v>428</v>
      </c>
      <c r="I83" s="306" t="s">
        <v>418</v>
      </c>
      <c r="J83" s="306">
        <v>15</v>
      </c>
      <c r="K83" s="294"/>
    </row>
    <row r="84" spans="2:11" s="1" customFormat="1" ht="15" customHeight="1">
      <c r="B84" s="305"/>
      <c r="C84" s="306" t="s">
        <v>429</v>
      </c>
      <c r="D84" s="306"/>
      <c r="E84" s="306"/>
      <c r="F84" s="307" t="s">
        <v>422</v>
      </c>
      <c r="G84" s="306"/>
      <c r="H84" s="306" t="s">
        <v>430</v>
      </c>
      <c r="I84" s="306" t="s">
        <v>418</v>
      </c>
      <c r="J84" s="306">
        <v>15</v>
      </c>
      <c r="K84" s="294"/>
    </row>
    <row r="85" spans="2:11" s="1" customFormat="1" ht="15" customHeight="1">
      <c r="B85" s="305"/>
      <c r="C85" s="306" t="s">
        <v>431</v>
      </c>
      <c r="D85" s="306"/>
      <c r="E85" s="306"/>
      <c r="F85" s="307" t="s">
        <v>422</v>
      </c>
      <c r="G85" s="306"/>
      <c r="H85" s="306" t="s">
        <v>432</v>
      </c>
      <c r="I85" s="306" t="s">
        <v>418</v>
      </c>
      <c r="J85" s="306">
        <v>20</v>
      </c>
      <c r="K85" s="294"/>
    </row>
    <row r="86" spans="2:11" s="1" customFormat="1" ht="15" customHeight="1">
      <c r="B86" s="305"/>
      <c r="C86" s="306" t="s">
        <v>433</v>
      </c>
      <c r="D86" s="306"/>
      <c r="E86" s="306"/>
      <c r="F86" s="307" t="s">
        <v>422</v>
      </c>
      <c r="G86" s="306"/>
      <c r="H86" s="306" t="s">
        <v>434</v>
      </c>
      <c r="I86" s="306" t="s">
        <v>418</v>
      </c>
      <c r="J86" s="306">
        <v>20</v>
      </c>
      <c r="K86" s="294"/>
    </row>
    <row r="87" spans="2:11" s="1" customFormat="1" ht="15" customHeight="1">
      <c r="B87" s="305"/>
      <c r="C87" s="280" t="s">
        <v>435</v>
      </c>
      <c r="D87" s="280"/>
      <c r="E87" s="280"/>
      <c r="F87" s="303" t="s">
        <v>422</v>
      </c>
      <c r="G87" s="304"/>
      <c r="H87" s="280" t="s">
        <v>436</v>
      </c>
      <c r="I87" s="280" t="s">
        <v>418</v>
      </c>
      <c r="J87" s="280">
        <v>50</v>
      </c>
      <c r="K87" s="294"/>
    </row>
    <row r="88" spans="2:11" s="1" customFormat="1" ht="15" customHeight="1">
      <c r="B88" s="305"/>
      <c r="C88" s="280" t="s">
        <v>437</v>
      </c>
      <c r="D88" s="280"/>
      <c r="E88" s="280"/>
      <c r="F88" s="303" t="s">
        <v>422</v>
      </c>
      <c r="G88" s="304"/>
      <c r="H88" s="280" t="s">
        <v>438</v>
      </c>
      <c r="I88" s="280" t="s">
        <v>418</v>
      </c>
      <c r="J88" s="280">
        <v>20</v>
      </c>
      <c r="K88" s="294"/>
    </row>
    <row r="89" spans="2:11" s="1" customFormat="1" ht="15" customHeight="1">
      <c r="B89" s="305"/>
      <c r="C89" s="280" t="s">
        <v>439</v>
      </c>
      <c r="D89" s="280"/>
      <c r="E89" s="280"/>
      <c r="F89" s="303" t="s">
        <v>422</v>
      </c>
      <c r="G89" s="304"/>
      <c r="H89" s="280" t="s">
        <v>440</v>
      </c>
      <c r="I89" s="280" t="s">
        <v>418</v>
      </c>
      <c r="J89" s="280">
        <v>20</v>
      </c>
      <c r="K89" s="294"/>
    </row>
    <row r="90" spans="2:11" s="1" customFormat="1" ht="15" customHeight="1">
      <c r="B90" s="305"/>
      <c r="C90" s="280" t="s">
        <v>441</v>
      </c>
      <c r="D90" s="280"/>
      <c r="E90" s="280"/>
      <c r="F90" s="303" t="s">
        <v>422</v>
      </c>
      <c r="G90" s="304"/>
      <c r="H90" s="280" t="s">
        <v>442</v>
      </c>
      <c r="I90" s="280" t="s">
        <v>418</v>
      </c>
      <c r="J90" s="280">
        <v>50</v>
      </c>
      <c r="K90" s="294"/>
    </row>
    <row r="91" spans="2:11" s="1" customFormat="1" ht="15" customHeight="1">
      <c r="B91" s="305"/>
      <c r="C91" s="280" t="s">
        <v>443</v>
      </c>
      <c r="D91" s="280"/>
      <c r="E91" s="280"/>
      <c r="F91" s="303" t="s">
        <v>422</v>
      </c>
      <c r="G91" s="304"/>
      <c r="H91" s="280" t="s">
        <v>443</v>
      </c>
      <c r="I91" s="280" t="s">
        <v>418</v>
      </c>
      <c r="J91" s="280">
        <v>50</v>
      </c>
      <c r="K91" s="294"/>
    </row>
    <row r="92" spans="2:11" s="1" customFormat="1" ht="15" customHeight="1">
      <c r="B92" s="305"/>
      <c r="C92" s="280" t="s">
        <v>444</v>
      </c>
      <c r="D92" s="280"/>
      <c r="E92" s="280"/>
      <c r="F92" s="303" t="s">
        <v>422</v>
      </c>
      <c r="G92" s="304"/>
      <c r="H92" s="280" t="s">
        <v>445</v>
      </c>
      <c r="I92" s="280" t="s">
        <v>418</v>
      </c>
      <c r="J92" s="280">
        <v>255</v>
      </c>
      <c r="K92" s="294"/>
    </row>
    <row r="93" spans="2:11" s="1" customFormat="1" ht="15" customHeight="1">
      <c r="B93" s="305"/>
      <c r="C93" s="280" t="s">
        <v>446</v>
      </c>
      <c r="D93" s="280"/>
      <c r="E93" s="280"/>
      <c r="F93" s="303" t="s">
        <v>416</v>
      </c>
      <c r="G93" s="304"/>
      <c r="H93" s="280" t="s">
        <v>447</v>
      </c>
      <c r="I93" s="280" t="s">
        <v>448</v>
      </c>
      <c r="J93" s="280"/>
      <c r="K93" s="294"/>
    </row>
    <row r="94" spans="2:11" s="1" customFormat="1" ht="15" customHeight="1">
      <c r="B94" s="305"/>
      <c r="C94" s="280" t="s">
        <v>449</v>
      </c>
      <c r="D94" s="280"/>
      <c r="E94" s="280"/>
      <c r="F94" s="303" t="s">
        <v>416</v>
      </c>
      <c r="G94" s="304"/>
      <c r="H94" s="280" t="s">
        <v>450</v>
      </c>
      <c r="I94" s="280" t="s">
        <v>451</v>
      </c>
      <c r="J94" s="280"/>
      <c r="K94" s="294"/>
    </row>
    <row r="95" spans="2:11" s="1" customFormat="1" ht="15" customHeight="1">
      <c r="B95" s="305"/>
      <c r="C95" s="280" t="s">
        <v>452</v>
      </c>
      <c r="D95" s="280"/>
      <c r="E95" s="280"/>
      <c r="F95" s="303" t="s">
        <v>416</v>
      </c>
      <c r="G95" s="304"/>
      <c r="H95" s="280" t="s">
        <v>452</v>
      </c>
      <c r="I95" s="280" t="s">
        <v>451</v>
      </c>
      <c r="J95" s="280"/>
      <c r="K95" s="294"/>
    </row>
    <row r="96" spans="2:11" s="1" customFormat="1" ht="15" customHeight="1">
      <c r="B96" s="305"/>
      <c r="C96" s="280" t="s">
        <v>40</v>
      </c>
      <c r="D96" s="280"/>
      <c r="E96" s="280"/>
      <c r="F96" s="303" t="s">
        <v>416</v>
      </c>
      <c r="G96" s="304"/>
      <c r="H96" s="280" t="s">
        <v>453</v>
      </c>
      <c r="I96" s="280" t="s">
        <v>451</v>
      </c>
      <c r="J96" s="280"/>
      <c r="K96" s="294"/>
    </row>
    <row r="97" spans="2:11" s="1" customFormat="1" ht="15" customHeight="1">
      <c r="B97" s="305"/>
      <c r="C97" s="280" t="s">
        <v>50</v>
      </c>
      <c r="D97" s="280"/>
      <c r="E97" s="280"/>
      <c r="F97" s="303" t="s">
        <v>416</v>
      </c>
      <c r="G97" s="304"/>
      <c r="H97" s="280" t="s">
        <v>454</v>
      </c>
      <c r="I97" s="280" t="s">
        <v>451</v>
      </c>
      <c r="J97" s="280"/>
      <c r="K97" s="294"/>
    </row>
    <row r="98" spans="2:11" s="1" customFormat="1" ht="15" customHeight="1">
      <c r="B98" s="308"/>
      <c r="C98" s="309"/>
      <c r="D98" s="309"/>
      <c r="E98" s="309"/>
      <c r="F98" s="309"/>
      <c r="G98" s="309"/>
      <c r="H98" s="309"/>
      <c r="I98" s="309"/>
      <c r="J98" s="309"/>
      <c r="K98" s="310"/>
    </row>
    <row r="99" spans="2:11" s="1" customFormat="1" ht="18.75" customHeight="1">
      <c r="B99" s="311"/>
      <c r="C99" s="312"/>
      <c r="D99" s="312"/>
      <c r="E99" s="312"/>
      <c r="F99" s="312"/>
      <c r="G99" s="312"/>
      <c r="H99" s="312"/>
      <c r="I99" s="312"/>
      <c r="J99" s="312"/>
      <c r="K99" s="311"/>
    </row>
    <row r="100" spans="2:11" s="1" customFormat="1" ht="18.75" customHeight="1"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</row>
    <row r="101" spans="2:11" s="1" customFormat="1" ht="7.5" customHeight="1">
      <c r="B101" s="289"/>
      <c r="C101" s="290"/>
      <c r="D101" s="290"/>
      <c r="E101" s="290"/>
      <c r="F101" s="290"/>
      <c r="G101" s="290"/>
      <c r="H101" s="290"/>
      <c r="I101" s="290"/>
      <c r="J101" s="290"/>
      <c r="K101" s="291"/>
    </row>
    <row r="102" spans="2:11" s="1" customFormat="1" ht="45" customHeight="1">
      <c r="B102" s="292"/>
      <c r="C102" s="293" t="s">
        <v>455</v>
      </c>
      <c r="D102" s="293"/>
      <c r="E102" s="293"/>
      <c r="F102" s="293"/>
      <c r="G102" s="293"/>
      <c r="H102" s="293"/>
      <c r="I102" s="293"/>
      <c r="J102" s="293"/>
      <c r="K102" s="294"/>
    </row>
    <row r="103" spans="2:11" s="1" customFormat="1" ht="17.25" customHeight="1">
      <c r="B103" s="292"/>
      <c r="C103" s="295" t="s">
        <v>410</v>
      </c>
      <c r="D103" s="295"/>
      <c r="E103" s="295"/>
      <c r="F103" s="295" t="s">
        <v>411</v>
      </c>
      <c r="G103" s="296"/>
      <c r="H103" s="295" t="s">
        <v>56</v>
      </c>
      <c r="I103" s="295" t="s">
        <v>59</v>
      </c>
      <c r="J103" s="295" t="s">
        <v>412</v>
      </c>
      <c r="K103" s="294"/>
    </row>
    <row r="104" spans="2:11" s="1" customFormat="1" ht="17.25" customHeight="1">
      <c r="B104" s="292"/>
      <c r="C104" s="297" t="s">
        <v>413</v>
      </c>
      <c r="D104" s="297"/>
      <c r="E104" s="297"/>
      <c r="F104" s="298" t="s">
        <v>414</v>
      </c>
      <c r="G104" s="299"/>
      <c r="H104" s="297"/>
      <c r="I104" s="297"/>
      <c r="J104" s="297" t="s">
        <v>415</v>
      </c>
      <c r="K104" s="294"/>
    </row>
    <row r="105" spans="2:11" s="1" customFormat="1" ht="5.25" customHeight="1">
      <c r="B105" s="292"/>
      <c r="C105" s="295"/>
      <c r="D105" s="295"/>
      <c r="E105" s="295"/>
      <c r="F105" s="295"/>
      <c r="G105" s="313"/>
      <c r="H105" s="295"/>
      <c r="I105" s="295"/>
      <c r="J105" s="295"/>
      <c r="K105" s="294"/>
    </row>
    <row r="106" spans="2:11" s="1" customFormat="1" ht="15" customHeight="1">
      <c r="B106" s="292"/>
      <c r="C106" s="280" t="s">
        <v>55</v>
      </c>
      <c r="D106" s="302"/>
      <c r="E106" s="302"/>
      <c r="F106" s="303" t="s">
        <v>416</v>
      </c>
      <c r="G106" s="280"/>
      <c r="H106" s="280" t="s">
        <v>456</v>
      </c>
      <c r="I106" s="280" t="s">
        <v>418</v>
      </c>
      <c r="J106" s="280">
        <v>20</v>
      </c>
      <c r="K106" s="294"/>
    </row>
    <row r="107" spans="2:11" s="1" customFormat="1" ht="15" customHeight="1">
      <c r="B107" s="292"/>
      <c r="C107" s="280" t="s">
        <v>419</v>
      </c>
      <c r="D107" s="280"/>
      <c r="E107" s="280"/>
      <c r="F107" s="303" t="s">
        <v>416</v>
      </c>
      <c r="G107" s="280"/>
      <c r="H107" s="280" t="s">
        <v>456</v>
      </c>
      <c r="I107" s="280" t="s">
        <v>418</v>
      </c>
      <c r="J107" s="280">
        <v>120</v>
      </c>
      <c r="K107" s="294"/>
    </row>
    <row r="108" spans="2:11" s="1" customFormat="1" ht="15" customHeight="1">
      <c r="B108" s="305"/>
      <c r="C108" s="280" t="s">
        <v>421</v>
      </c>
      <c r="D108" s="280"/>
      <c r="E108" s="280"/>
      <c r="F108" s="303" t="s">
        <v>422</v>
      </c>
      <c r="G108" s="280"/>
      <c r="H108" s="280" t="s">
        <v>456</v>
      </c>
      <c r="I108" s="280" t="s">
        <v>418</v>
      </c>
      <c r="J108" s="280">
        <v>50</v>
      </c>
      <c r="K108" s="294"/>
    </row>
    <row r="109" spans="2:11" s="1" customFormat="1" ht="15" customHeight="1">
      <c r="B109" s="305"/>
      <c r="C109" s="280" t="s">
        <v>424</v>
      </c>
      <c r="D109" s="280"/>
      <c r="E109" s="280"/>
      <c r="F109" s="303" t="s">
        <v>416</v>
      </c>
      <c r="G109" s="280"/>
      <c r="H109" s="280" t="s">
        <v>456</v>
      </c>
      <c r="I109" s="280" t="s">
        <v>426</v>
      </c>
      <c r="J109" s="280"/>
      <c r="K109" s="294"/>
    </row>
    <row r="110" spans="2:11" s="1" customFormat="1" ht="15" customHeight="1">
      <c r="B110" s="305"/>
      <c r="C110" s="280" t="s">
        <v>435</v>
      </c>
      <c r="D110" s="280"/>
      <c r="E110" s="280"/>
      <c r="F110" s="303" t="s">
        <v>422</v>
      </c>
      <c r="G110" s="280"/>
      <c r="H110" s="280" t="s">
        <v>456</v>
      </c>
      <c r="I110" s="280" t="s">
        <v>418</v>
      </c>
      <c r="J110" s="280">
        <v>50</v>
      </c>
      <c r="K110" s="294"/>
    </row>
    <row r="111" spans="2:11" s="1" customFormat="1" ht="15" customHeight="1">
      <c r="B111" s="305"/>
      <c r="C111" s="280" t="s">
        <v>443</v>
      </c>
      <c r="D111" s="280"/>
      <c r="E111" s="280"/>
      <c r="F111" s="303" t="s">
        <v>422</v>
      </c>
      <c r="G111" s="280"/>
      <c r="H111" s="280" t="s">
        <v>456</v>
      </c>
      <c r="I111" s="280" t="s">
        <v>418</v>
      </c>
      <c r="J111" s="280">
        <v>50</v>
      </c>
      <c r="K111" s="294"/>
    </row>
    <row r="112" spans="2:11" s="1" customFormat="1" ht="15" customHeight="1">
      <c r="B112" s="305"/>
      <c r="C112" s="280" t="s">
        <v>441</v>
      </c>
      <c r="D112" s="280"/>
      <c r="E112" s="280"/>
      <c r="F112" s="303" t="s">
        <v>422</v>
      </c>
      <c r="G112" s="280"/>
      <c r="H112" s="280" t="s">
        <v>456</v>
      </c>
      <c r="I112" s="280" t="s">
        <v>418</v>
      </c>
      <c r="J112" s="280">
        <v>50</v>
      </c>
      <c r="K112" s="294"/>
    </row>
    <row r="113" spans="2:11" s="1" customFormat="1" ht="15" customHeight="1">
      <c r="B113" s="305"/>
      <c r="C113" s="280" t="s">
        <v>55</v>
      </c>
      <c r="D113" s="280"/>
      <c r="E113" s="280"/>
      <c r="F113" s="303" t="s">
        <v>416</v>
      </c>
      <c r="G113" s="280"/>
      <c r="H113" s="280" t="s">
        <v>457</v>
      </c>
      <c r="I113" s="280" t="s">
        <v>418</v>
      </c>
      <c r="J113" s="280">
        <v>20</v>
      </c>
      <c r="K113" s="294"/>
    </row>
    <row r="114" spans="2:11" s="1" customFormat="1" ht="15" customHeight="1">
      <c r="B114" s="305"/>
      <c r="C114" s="280" t="s">
        <v>458</v>
      </c>
      <c r="D114" s="280"/>
      <c r="E114" s="280"/>
      <c r="F114" s="303" t="s">
        <v>416</v>
      </c>
      <c r="G114" s="280"/>
      <c r="H114" s="280" t="s">
        <v>459</v>
      </c>
      <c r="I114" s="280" t="s">
        <v>418</v>
      </c>
      <c r="J114" s="280">
        <v>120</v>
      </c>
      <c r="K114" s="294"/>
    </row>
    <row r="115" spans="2:11" s="1" customFormat="1" ht="15" customHeight="1">
      <c r="B115" s="305"/>
      <c r="C115" s="280" t="s">
        <v>40</v>
      </c>
      <c r="D115" s="280"/>
      <c r="E115" s="280"/>
      <c r="F115" s="303" t="s">
        <v>416</v>
      </c>
      <c r="G115" s="280"/>
      <c r="H115" s="280" t="s">
        <v>460</v>
      </c>
      <c r="I115" s="280" t="s">
        <v>451</v>
      </c>
      <c r="J115" s="280"/>
      <c r="K115" s="294"/>
    </row>
    <row r="116" spans="2:11" s="1" customFormat="1" ht="15" customHeight="1">
      <c r="B116" s="305"/>
      <c r="C116" s="280" t="s">
        <v>50</v>
      </c>
      <c r="D116" s="280"/>
      <c r="E116" s="280"/>
      <c r="F116" s="303" t="s">
        <v>416</v>
      </c>
      <c r="G116" s="280"/>
      <c r="H116" s="280" t="s">
        <v>461</v>
      </c>
      <c r="I116" s="280" t="s">
        <v>451</v>
      </c>
      <c r="J116" s="280"/>
      <c r="K116" s="294"/>
    </row>
    <row r="117" spans="2:11" s="1" customFormat="1" ht="15" customHeight="1">
      <c r="B117" s="305"/>
      <c r="C117" s="280" t="s">
        <v>59</v>
      </c>
      <c r="D117" s="280"/>
      <c r="E117" s="280"/>
      <c r="F117" s="303" t="s">
        <v>416</v>
      </c>
      <c r="G117" s="280"/>
      <c r="H117" s="280" t="s">
        <v>462</v>
      </c>
      <c r="I117" s="280" t="s">
        <v>463</v>
      </c>
      <c r="J117" s="280"/>
      <c r="K117" s="294"/>
    </row>
    <row r="118" spans="2:11" s="1" customFormat="1" ht="15" customHeight="1">
      <c r="B118" s="308"/>
      <c r="C118" s="314"/>
      <c r="D118" s="314"/>
      <c r="E118" s="314"/>
      <c r="F118" s="314"/>
      <c r="G118" s="314"/>
      <c r="H118" s="314"/>
      <c r="I118" s="314"/>
      <c r="J118" s="314"/>
      <c r="K118" s="310"/>
    </row>
    <row r="119" spans="2:11" s="1" customFormat="1" ht="18.75" customHeight="1">
      <c r="B119" s="315"/>
      <c r="C119" s="316"/>
      <c r="D119" s="316"/>
      <c r="E119" s="316"/>
      <c r="F119" s="317"/>
      <c r="G119" s="316"/>
      <c r="H119" s="316"/>
      <c r="I119" s="316"/>
      <c r="J119" s="316"/>
      <c r="K119" s="315"/>
    </row>
    <row r="120" spans="2:11" s="1" customFormat="1" ht="18.75" customHeight="1"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</row>
    <row r="121" spans="2:11" s="1" customFormat="1" ht="7.5" customHeight="1">
      <c r="B121" s="318"/>
      <c r="C121" s="319"/>
      <c r="D121" s="319"/>
      <c r="E121" s="319"/>
      <c r="F121" s="319"/>
      <c r="G121" s="319"/>
      <c r="H121" s="319"/>
      <c r="I121" s="319"/>
      <c r="J121" s="319"/>
      <c r="K121" s="320"/>
    </row>
    <row r="122" spans="2:11" s="1" customFormat="1" ht="45" customHeight="1">
      <c r="B122" s="321"/>
      <c r="C122" s="271" t="s">
        <v>464</v>
      </c>
      <c r="D122" s="271"/>
      <c r="E122" s="271"/>
      <c r="F122" s="271"/>
      <c r="G122" s="271"/>
      <c r="H122" s="271"/>
      <c r="I122" s="271"/>
      <c r="J122" s="271"/>
      <c r="K122" s="322"/>
    </row>
    <row r="123" spans="2:11" s="1" customFormat="1" ht="17.25" customHeight="1">
      <c r="B123" s="323"/>
      <c r="C123" s="295" t="s">
        <v>410</v>
      </c>
      <c r="D123" s="295"/>
      <c r="E123" s="295"/>
      <c r="F123" s="295" t="s">
        <v>411</v>
      </c>
      <c r="G123" s="296"/>
      <c r="H123" s="295" t="s">
        <v>56</v>
      </c>
      <c r="I123" s="295" t="s">
        <v>59</v>
      </c>
      <c r="J123" s="295" t="s">
        <v>412</v>
      </c>
      <c r="K123" s="324"/>
    </row>
    <row r="124" spans="2:11" s="1" customFormat="1" ht="17.25" customHeight="1">
      <c r="B124" s="323"/>
      <c r="C124" s="297" t="s">
        <v>413</v>
      </c>
      <c r="D124" s="297"/>
      <c r="E124" s="297"/>
      <c r="F124" s="298" t="s">
        <v>414</v>
      </c>
      <c r="G124" s="299"/>
      <c r="H124" s="297"/>
      <c r="I124" s="297"/>
      <c r="J124" s="297" t="s">
        <v>415</v>
      </c>
      <c r="K124" s="324"/>
    </row>
    <row r="125" spans="2:11" s="1" customFormat="1" ht="5.25" customHeight="1">
      <c r="B125" s="325"/>
      <c r="C125" s="300"/>
      <c r="D125" s="300"/>
      <c r="E125" s="300"/>
      <c r="F125" s="300"/>
      <c r="G125" s="326"/>
      <c r="H125" s="300"/>
      <c r="I125" s="300"/>
      <c r="J125" s="300"/>
      <c r="K125" s="327"/>
    </row>
    <row r="126" spans="2:11" s="1" customFormat="1" ht="15" customHeight="1">
      <c r="B126" s="325"/>
      <c r="C126" s="280" t="s">
        <v>419</v>
      </c>
      <c r="D126" s="302"/>
      <c r="E126" s="302"/>
      <c r="F126" s="303" t="s">
        <v>416</v>
      </c>
      <c r="G126" s="280"/>
      <c r="H126" s="280" t="s">
        <v>456</v>
      </c>
      <c r="I126" s="280" t="s">
        <v>418</v>
      </c>
      <c r="J126" s="280">
        <v>120</v>
      </c>
      <c r="K126" s="328"/>
    </row>
    <row r="127" spans="2:11" s="1" customFormat="1" ht="15" customHeight="1">
      <c r="B127" s="325"/>
      <c r="C127" s="280" t="s">
        <v>465</v>
      </c>
      <c r="D127" s="280"/>
      <c r="E127" s="280"/>
      <c r="F127" s="303" t="s">
        <v>416</v>
      </c>
      <c r="G127" s="280"/>
      <c r="H127" s="280" t="s">
        <v>466</v>
      </c>
      <c r="I127" s="280" t="s">
        <v>418</v>
      </c>
      <c r="J127" s="280" t="s">
        <v>467</v>
      </c>
      <c r="K127" s="328"/>
    </row>
    <row r="128" spans="2:11" s="1" customFormat="1" ht="15" customHeight="1">
      <c r="B128" s="325"/>
      <c r="C128" s="280" t="s">
        <v>364</v>
      </c>
      <c r="D128" s="280"/>
      <c r="E128" s="280"/>
      <c r="F128" s="303" t="s">
        <v>416</v>
      </c>
      <c r="G128" s="280"/>
      <c r="H128" s="280" t="s">
        <v>468</v>
      </c>
      <c r="I128" s="280" t="s">
        <v>418</v>
      </c>
      <c r="J128" s="280" t="s">
        <v>467</v>
      </c>
      <c r="K128" s="328"/>
    </row>
    <row r="129" spans="2:11" s="1" customFormat="1" ht="15" customHeight="1">
      <c r="B129" s="325"/>
      <c r="C129" s="280" t="s">
        <v>427</v>
      </c>
      <c r="D129" s="280"/>
      <c r="E129" s="280"/>
      <c r="F129" s="303" t="s">
        <v>422</v>
      </c>
      <c r="G129" s="280"/>
      <c r="H129" s="280" t="s">
        <v>428</v>
      </c>
      <c r="I129" s="280" t="s">
        <v>418</v>
      </c>
      <c r="J129" s="280">
        <v>15</v>
      </c>
      <c r="K129" s="328"/>
    </row>
    <row r="130" spans="2:11" s="1" customFormat="1" ht="15" customHeight="1">
      <c r="B130" s="325"/>
      <c r="C130" s="306" t="s">
        <v>429</v>
      </c>
      <c r="D130" s="306"/>
      <c r="E130" s="306"/>
      <c r="F130" s="307" t="s">
        <v>422</v>
      </c>
      <c r="G130" s="306"/>
      <c r="H130" s="306" t="s">
        <v>430</v>
      </c>
      <c r="I130" s="306" t="s">
        <v>418</v>
      </c>
      <c r="J130" s="306">
        <v>15</v>
      </c>
      <c r="K130" s="328"/>
    </row>
    <row r="131" spans="2:11" s="1" customFormat="1" ht="15" customHeight="1">
      <c r="B131" s="325"/>
      <c r="C131" s="306" t="s">
        <v>431</v>
      </c>
      <c r="D131" s="306"/>
      <c r="E131" s="306"/>
      <c r="F131" s="307" t="s">
        <v>422</v>
      </c>
      <c r="G131" s="306"/>
      <c r="H131" s="306" t="s">
        <v>432</v>
      </c>
      <c r="I131" s="306" t="s">
        <v>418</v>
      </c>
      <c r="J131" s="306">
        <v>20</v>
      </c>
      <c r="K131" s="328"/>
    </row>
    <row r="132" spans="2:11" s="1" customFormat="1" ht="15" customHeight="1">
      <c r="B132" s="325"/>
      <c r="C132" s="306" t="s">
        <v>433</v>
      </c>
      <c r="D132" s="306"/>
      <c r="E132" s="306"/>
      <c r="F132" s="307" t="s">
        <v>422</v>
      </c>
      <c r="G132" s="306"/>
      <c r="H132" s="306" t="s">
        <v>434</v>
      </c>
      <c r="I132" s="306" t="s">
        <v>418</v>
      </c>
      <c r="J132" s="306">
        <v>20</v>
      </c>
      <c r="K132" s="328"/>
    </row>
    <row r="133" spans="2:11" s="1" customFormat="1" ht="15" customHeight="1">
      <c r="B133" s="325"/>
      <c r="C133" s="280" t="s">
        <v>421</v>
      </c>
      <c r="D133" s="280"/>
      <c r="E133" s="280"/>
      <c r="F133" s="303" t="s">
        <v>422</v>
      </c>
      <c r="G133" s="280"/>
      <c r="H133" s="280" t="s">
        <v>456</v>
      </c>
      <c r="I133" s="280" t="s">
        <v>418</v>
      </c>
      <c r="J133" s="280">
        <v>50</v>
      </c>
      <c r="K133" s="328"/>
    </row>
    <row r="134" spans="2:11" s="1" customFormat="1" ht="15" customHeight="1">
      <c r="B134" s="325"/>
      <c r="C134" s="280" t="s">
        <v>435</v>
      </c>
      <c r="D134" s="280"/>
      <c r="E134" s="280"/>
      <c r="F134" s="303" t="s">
        <v>422</v>
      </c>
      <c r="G134" s="280"/>
      <c r="H134" s="280" t="s">
        <v>456</v>
      </c>
      <c r="I134" s="280" t="s">
        <v>418</v>
      </c>
      <c r="J134" s="280">
        <v>50</v>
      </c>
      <c r="K134" s="328"/>
    </row>
    <row r="135" spans="2:11" s="1" customFormat="1" ht="15" customHeight="1">
      <c r="B135" s="325"/>
      <c r="C135" s="280" t="s">
        <v>441</v>
      </c>
      <c r="D135" s="280"/>
      <c r="E135" s="280"/>
      <c r="F135" s="303" t="s">
        <v>422</v>
      </c>
      <c r="G135" s="280"/>
      <c r="H135" s="280" t="s">
        <v>456</v>
      </c>
      <c r="I135" s="280" t="s">
        <v>418</v>
      </c>
      <c r="J135" s="280">
        <v>50</v>
      </c>
      <c r="K135" s="328"/>
    </row>
    <row r="136" spans="2:11" s="1" customFormat="1" ht="15" customHeight="1">
      <c r="B136" s="325"/>
      <c r="C136" s="280" t="s">
        <v>443</v>
      </c>
      <c r="D136" s="280"/>
      <c r="E136" s="280"/>
      <c r="F136" s="303" t="s">
        <v>422</v>
      </c>
      <c r="G136" s="280"/>
      <c r="H136" s="280" t="s">
        <v>456</v>
      </c>
      <c r="I136" s="280" t="s">
        <v>418</v>
      </c>
      <c r="J136" s="280">
        <v>50</v>
      </c>
      <c r="K136" s="328"/>
    </row>
    <row r="137" spans="2:11" s="1" customFormat="1" ht="15" customHeight="1">
      <c r="B137" s="325"/>
      <c r="C137" s="280" t="s">
        <v>444</v>
      </c>
      <c r="D137" s="280"/>
      <c r="E137" s="280"/>
      <c r="F137" s="303" t="s">
        <v>422</v>
      </c>
      <c r="G137" s="280"/>
      <c r="H137" s="280" t="s">
        <v>469</v>
      </c>
      <c r="I137" s="280" t="s">
        <v>418</v>
      </c>
      <c r="J137" s="280">
        <v>255</v>
      </c>
      <c r="K137" s="328"/>
    </row>
    <row r="138" spans="2:11" s="1" customFormat="1" ht="15" customHeight="1">
      <c r="B138" s="325"/>
      <c r="C138" s="280" t="s">
        <v>446</v>
      </c>
      <c r="D138" s="280"/>
      <c r="E138" s="280"/>
      <c r="F138" s="303" t="s">
        <v>416</v>
      </c>
      <c r="G138" s="280"/>
      <c r="H138" s="280" t="s">
        <v>470</v>
      </c>
      <c r="I138" s="280" t="s">
        <v>448</v>
      </c>
      <c r="J138" s="280"/>
      <c r="K138" s="328"/>
    </row>
    <row r="139" spans="2:11" s="1" customFormat="1" ht="15" customHeight="1">
      <c r="B139" s="325"/>
      <c r="C139" s="280" t="s">
        <v>449</v>
      </c>
      <c r="D139" s="280"/>
      <c r="E139" s="280"/>
      <c r="F139" s="303" t="s">
        <v>416</v>
      </c>
      <c r="G139" s="280"/>
      <c r="H139" s="280" t="s">
        <v>471</v>
      </c>
      <c r="I139" s="280" t="s">
        <v>451</v>
      </c>
      <c r="J139" s="280"/>
      <c r="K139" s="328"/>
    </row>
    <row r="140" spans="2:11" s="1" customFormat="1" ht="15" customHeight="1">
      <c r="B140" s="325"/>
      <c r="C140" s="280" t="s">
        <v>452</v>
      </c>
      <c r="D140" s="280"/>
      <c r="E140" s="280"/>
      <c r="F140" s="303" t="s">
        <v>416</v>
      </c>
      <c r="G140" s="280"/>
      <c r="H140" s="280" t="s">
        <v>452</v>
      </c>
      <c r="I140" s="280" t="s">
        <v>451</v>
      </c>
      <c r="J140" s="280"/>
      <c r="K140" s="328"/>
    </row>
    <row r="141" spans="2:11" s="1" customFormat="1" ht="15" customHeight="1">
      <c r="B141" s="325"/>
      <c r="C141" s="280" t="s">
        <v>40</v>
      </c>
      <c r="D141" s="280"/>
      <c r="E141" s="280"/>
      <c r="F141" s="303" t="s">
        <v>416</v>
      </c>
      <c r="G141" s="280"/>
      <c r="H141" s="280" t="s">
        <v>472</v>
      </c>
      <c r="I141" s="280" t="s">
        <v>451</v>
      </c>
      <c r="J141" s="280"/>
      <c r="K141" s="328"/>
    </row>
    <row r="142" spans="2:11" s="1" customFormat="1" ht="15" customHeight="1">
      <c r="B142" s="325"/>
      <c r="C142" s="280" t="s">
        <v>473</v>
      </c>
      <c r="D142" s="280"/>
      <c r="E142" s="280"/>
      <c r="F142" s="303" t="s">
        <v>416</v>
      </c>
      <c r="G142" s="280"/>
      <c r="H142" s="280" t="s">
        <v>474</v>
      </c>
      <c r="I142" s="280" t="s">
        <v>451</v>
      </c>
      <c r="J142" s="280"/>
      <c r="K142" s="328"/>
    </row>
    <row r="143" spans="2:11" s="1" customFormat="1" ht="15" customHeight="1">
      <c r="B143" s="329"/>
      <c r="C143" s="330"/>
      <c r="D143" s="330"/>
      <c r="E143" s="330"/>
      <c r="F143" s="330"/>
      <c r="G143" s="330"/>
      <c r="H143" s="330"/>
      <c r="I143" s="330"/>
      <c r="J143" s="330"/>
      <c r="K143" s="331"/>
    </row>
    <row r="144" spans="2:11" s="1" customFormat="1" ht="18.75" customHeight="1">
      <c r="B144" s="316"/>
      <c r="C144" s="316"/>
      <c r="D144" s="316"/>
      <c r="E144" s="316"/>
      <c r="F144" s="317"/>
      <c r="G144" s="316"/>
      <c r="H144" s="316"/>
      <c r="I144" s="316"/>
      <c r="J144" s="316"/>
      <c r="K144" s="316"/>
    </row>
    <row r="145" spans="2:11" s="1" customFormat="1" ht="18.75" customHeight="1">
      <c r="B145" s="288"/>
      <c r="C145" s="288"/>
      <c r="D145" s="288"/>
      <c r="E145" s="288"/>
      <c r="F145" s="288"/>
      <c r="G145" s="288"/>
      <c r="H145" s="288"/>
      <c r="I145" s="288"/>
      <c r="J145" s="288"/>
      <c r="K145" s="288"/>
    </row>
    <row r="146" spans="2:11" s="1" customFormat="1" ht="7.5" customHeight="1">
      <c r="B146" s="289"/>
      <c r="C146" s="290"/>
      <c r="D146" s="290"/>
      <c r="E146" s="290"/>
      <c r="F146" s="290"/>
      <c r="G146" s="290"/>
      <c r="H146" s="290"/>
      <c r="I146" s="290"/>
      <c r="J146" s="290"/>
      <c r="K146" s="291"/>
    </row>
    <row r="147" spans="2:11" s="1" customFormat="1" ht="45" customHeight="1">
      <c r="B147" s="292"/>
      <c r="C147" s="293" t="s">
        <v>475</v>
      </c>
      <c r="D147" s="293"/>
      <c r="E147" s="293"/>
      <c r="F147" s="293"/>
      <c r="G147" s="293"/>
      <c r="H147" s="293"/>
      <c r="I147" s="293"/>
      <c r="J147" s="293"/>
      <c r="K147" s="294"/>
    </row>
    <row r="148" spans="2:11" s="1" customFormat="1" ht="17.25" customHeight="1">
      <c r="B148" s="292"/>
      <c r="C148" s="295" t="s">
        <v>410</v>
      </c>
      <c r="D148" s="295"/>
      <c r="E148" s="295"/>
      <c r="F148" s="295" t="s">
        <v>411</v>
      </c>
      <c r="G148" s="296"/>
      <c r="H148" s="295" t="s">
        <v>56</v>
      </c>
      <c r="I148" s="295" t="s">
        <v>59</v>
      </c>
      <c r="J148" s="295" t="s">
        <v>412</v>
      </c>
      <c r="K148" s="294"/>
    </row>
    <row r="149" spans="2:11" s="1" customFormat="1" ht="17.25" customHeight="1">
      <c r="B149" s="292"/>
      <c r="C149" s="297" t="s">
        <v>413</v>
      </c>
      <c r="D149" s="297"/>
      <c r="E149" s="297"/>
      <c r="F149" s="298" t="s">
        <v>414</v>
      </c>
      <c r="G149" s="299"/>
      <c r="H149" s="297"/>
      <c r="I149" s="297"/>
      <c r="J149" s="297" t="s">
        <v>415</v>
      </c>
      <c r="K149" s="294"/>
    </row>
    <row r="150" spans="2:11" s="1" customFormat="1" ht="5.25" customHeight="1">
      <c r="B150" s="305"/>
      <c r="C150" s="300"/>
      <c r="D150" s="300"/>
      <c r="E150" s="300"/>
      <c r="F150" s="300"/>
      <c r="G150" s="301"/>
      <c r="H150" s="300"/>
      <c r="I150" s="300"/>
      <c r="J150" s="300"/>
      <c r="K150" s="328"/>
    </row>
    <row r="151" spans="2:11" s="1" customFormat="1" ht="15" customHeight="1">
      <c r="B151" s="305"/>
      <c r="C151" s="332" t="s">
        <v>419</v>
      </c>
      <c r="D151" s="280"/>
      <c r="E151" s="280"/>
      <c r="F151" s="333" t="s">
        <v>416</v>
      </c>
      <c r="G151" s="280"/>
      <c r="H151" s="332" t="s">
        <v>456</v>
      </c>
      <c r="I151" s="332" t="s">
        <v>418</v>
      </c>
      <c r="J151" s="332">
        <v>120</v>
      </c>
      <c r="K151" s="328"/>
    </row>
    <row r="152" spans="2:11" s="1" customFormat="1" ht="15" customHeight="1">
      <c r="B152" s="305"/>
      <c r="C152" s="332" t="s">
        <v>465</v>
      </c>
      <c r="D152" s="280"/>
      <c r="E152" s="280"/>
      <c r="F152" s="333" t="s">
        <v>416</v>
      </c>
      <c r="G152" s="280"/>
      <c r="H152" s="332" t="s">
        <v>476</v>
      </c>
      <c r="I152" s="332" t="s">
        <v>418</v>
      </c>
      <c r="J152" s="332" t="s">
        <v>467</v>
      </c>
      <c r="K152" s="328"/>
    </row>
    <row r="153" spans="2:11" s="1" customFormat="1" ht="15" customHeight="1">
      <c r="B153" s="305"/>
      <c r="C153" s="332" t="s">
        <v>364</v>
      </c>
      <c r="D153" s="280"/>
      <c r="E153" s="280"/>
      <c r="F153" s="333" t="s">
        <v>416</v>
      </c>
      <c r="G153" s="280"/>
      <c r="H153" s="332" t="s">
        <v>477</v>
      </c>
      <c r="I153" s="332" t="s">
        <v>418</v>
      </c>
      <c r="J153" s="332" t="s">
        <v>467</v>
      </c>
      <c r="K153" s="328"/>
    </row>
    <row r="154" spans="2:11" s="1" customFormat="1" ht="15" customHeight="1">
      <c r="B154" s="305"/>
      <c r="C154" s="332" t="s">
        <v>421</v>
      </c>
      <c r="D154" s="280"/>
      <c r="E154" s="280"/>
      <c r="F154" s="333" t="s">
        <v>422</v>
      </c>
      <c r="G154" s="280"/>
      <c r="H154" s="332" t="s">
        <v>456</v>
      </c>
      <c r="I154" s="332" t="s">
        <v>418</v>
      </c>
      <c r="J154" s="332">
        <v>50</v>
      </c>
      <c r="K154" s="328"/>
    </row>
    <row r="155" spans="2:11" s="1" customFormat="1" ht="15" customHeight="1">
      <c r="B155" s="305"/>
      <c r="C155" s="332" t="s">
        <v>424</v>
      </c>
      <c r="D155" s="280"/>
      <c r="E155" s="280"/>
      <c r="F155" s="333" t="s">
        <v>416</v>
      </c>
      <c r="G155" s="280"/>
      <c r="H155" s="332" t="s">
        <v>456</v>
      </c>
      <c r="I155" s="332" t="s">
        <v>426</v>
      </c>
      <c r="J155" s="332"/>
      <c r="K155" s="328"/>
    </row>
    <row r="156" spans="2:11" s="1" customFormat="1" ht="15" customHeight="1">
      <c r="B156" s="305"/>
      <c r="C156" s="332" t="s">
        <v>435</v>
      </c>
      <c r="D156" s="280"/>
      <c r="E156" s="280"/>
      <c r="F156" s="333" t="s">
        <v>422</v>
      </c>
      <c r="G156" s="280"/>
      <c r="H156" s="332" t="s">
        <v>456</v>
      </c>
      <c r="I156" s="332" t="s">
        <v>418</v>
      </c>
      <c r="J156" s="332">
        <v>50</v>
      </c>
      <c r="K156" s="328"/>
    </row>
    <row r="157" spans="2:11" s="1" customFormat="1" ht="15" customHeight="1">
      <c r="B157" s="305"/>
      <c r="C157" s="332" t="s">
        <v>443</v>
      </c>
      <c r="D157" s="280"/>
      <c r="E157" s="280"/>
      <c r="F157" s="333" t="s">
        <v>422</v>
      </c>
      <c r="G157" s="280"/>
      <c r="H157" s="332" t="s">
        <v>456</v>
      </c>
      <c r="I157" s="332" t="s">
        <v>418</v>
      </c>
      <c r="J157" s="332">
        <v>50</v>
      </c>
      <c r="K157" s="328"/>
    </row>
    <row r="158" spans="2:11" s="1" customFormat="1" ht="15" customHeight="1">
      <c r="B158" s="305"/>
      <c r="C158" s="332" t="s">
        <v>441</v>
      </c>
      <c r="D158" s="280"/>
      <c r="E158" s="280"/>
      <c r="F158" s="333" t="s">
        <v>422</v>
      </c>
      <c r="G158" s="280"/>
      <c r="H158" s="332" t="s">
        <v>456</v>
      </c>
      <c r="I158" s="332" t="s">
        <v>418</v>
      </c>
      <c r="J158" s="332">
        <v>50</v>
      </c>
      <c r="K158" s="328"/>
    </row>
    <row r="159" spans="2:11" s="1" customFormat="1" ht="15" customHeight="1">
      <c r="B159" s="305"/>
      <c r="C159" s="332" t="s">
        <v>87</v>
      </c>
      <c r="D159" s="280"/>
      <c r="E159" s="280"/>
      <c r="F159" s="333" t="s">
        <v>416</v>
      </c>
      <c r="G159" s="280"/>
      <c r="H159" s="332" t="s">
        <v>478</v>
      </c>
      <c r="I159" s="332" t="s">
        <v>418</v>
      </c>
      <c r="J159" s="332" t="s">
        <v>479</v>
      </c>
      <c r="K159" s="328"/>
    </row>
    <row r="160" spans="2:11" s="1" customFormat="1" ht="15" customHeight="1">
      <c r="B160" s="305"/>
      <c r="C160" s="332" t="s">
        <v>480</v>
      </c>
      <c r="D160" s="280"/>
      <c r="E160" s="280"/>
      <c r="F160" s="333" t="s">
        <v>416</v>
      </c>
      <c r="G160" s="280"/>
      <c r="H160" s="332" t="s">
        <v>481</v>
      </c>
      <c r="I160" s="332" t="s">
        <v>451</v>
      </c>
      <c r="J160" s="332"/>
      <c r="K160" s="328"/>
    </row>
    <row r="161" spans="2:11" s="1" customFormat="1" ht="15" customHeight="1">
      <c r="B161" s="334"/>
      <c r="C161" s="314"/>
      <c r="D161" s="314"/>
      <c r="E161" s="314"/>
      <c r="F161" s="314"/>
      <c r="G161" s="314"/>
      <c r="H161" s="314"/>
      <c r="I161" s="314"/>
      <c r="J161" s="314"/>
      <c r="K161" s="335"/>
    </row>
    <row r="162" spans="2:11" s="1" customFormat="1" ht="18.75" customHeight="1">
      <c r="B162" s="316"/>
      <c r="C162" s="326"/>
      <c r="D162" s="326"/>
      <c r="E162" s="326"/>
      <c r="F162" s="336"/>
      <c r="G162" s="326"/>
      <c r="H162" s="326"/>
      <c r="I162" s="326"/>
      <c r="J162" s="326"/>
      <c r="K162" s="316"/>
    </row>
    <row r="163" spans="2:11" s="1" customFormat="1" ht="18.75" customHeight="1"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</row>
    <row r="164" spans="2:11" s="1" customFormat="1" ht="7.5" customHeight="1">
      <c r="B164" s="267"/>
      <c r="C164" s="268"/>
      <c r="D164" s="268"/>
      <c r="E164" s="268"/>
      <c r="F164" s="268"/>
      <c r="G164" s="268"/>
      <c r="H164" s="268"/>
      <c r="I164" s="268"/>
      <c r="J164" s="268"/>
      <c r="K164" s="269"/>
    </row>
    <row r="165" spans="2:11" s="1" customFormat="1" ht="45" customHeight="1">
      <c r="B165" s="270"/>
      <c r="C165" s="271" t="s">
        <v>482</v>
      </c>
      <c r="D165" s="271"/>
      <c r="E165" s="271"/>
      <c r="F165" s="271"/>
      <c r="G165" s="271"/>
      <c r="H165" s="271"/>
      <c r="I165" s="271"/>
      <c r="J165" s="271"/>
      <c r="K165" s="272"/>
    </row>
    <row r="166" spans="2:11" s="1" customFormat="1" ht="17.25" customHeight="1">
      <c r="B166" s="270"/>
      <c r="C166" s="295" t="s">
        <v>410</v>
      </c>
      <c r="D166" s="295"/>
      <c r="E166" s="295"/>
      <c r="F166" s="295" t="s">
        <v>411</v>
      </c>
      <c r="G166" s="337"/>
      <c r="H166" s="338" t="s">
        <v>56</v>
      </c>
      <c r="I166" s="338" t="s">
        <v>59</v>
      </c>
      <c r="J166" s="295" t="s">
        <v>412</v>
      </c>
      <c r="K166" s="272"/>
    </row>
    <row r="167" spans="2:11" s="1" customFormat="1" ht="17.25" customHeight="1">
      <c r="B167" s="273"/>
      <c r="C167" s="297" t="s">
        <v>413</v>
      </c>
      <c r="D167" s="297"/>
      <c r="E167" s="297"/>
      <c r="F167" s="298" t="s">
        <v>414</v>
      </c>
      <c r="G167" s="339"/>
      <c r="H167" s="340"/>
      <c r="I167" s="340"/>
      <c r="J167" s="297" t="s">
        <v>415</v>
      </c>
      <c r="K167" s="275"/>
    </row>
    <row r="168" spans="2:11" s="1" customFormat="1" ht="5.25" customHeight="1">
      <c r="B168" s="305"/>
      <c r="C168" s="300"/>
      <c r="D168" s="300"/>
      <c r="E168" s="300"/>
      <c r="F168" s="300"/>
      <c r="G168" s="301"/>
      <c r="H168" s="300"/>
      <c r="I168" s="300"/>
      <c r="J168" s="300"/>
      <c r="K168" s="328"/>
    </row>
    <row r="169" spans="2:11" s="1" customFormat="1" ht="15" customHeight="1">
      <c r="B169" s="305"/>
      <c r="C169" s="280" t="s">
        <v>419</v>
      </c>
      <c r="D169" s="280"/>
      <c r="E169" s="280"/>
      <c r="F169" s="303" t="s">
        <v>416</v>
      </c>
      <c r="G169" s="280"/>
      <c r="H169" s="280" t="s">
        <v>456</v>
      </c>
      <c r="I169" s="280" t="s">
        <v>418</v>
      </c>
      <c r="J169" s="280">
        <v>120</v>
      </c>
      <c r="K169" s="328"/>
    </row>
    <row r="170" spans="2:11" s="1" customFormat="1" ht="15" customHeight="1">
      <c r="B170" s="305"/>
      <c r="C170" s="280" t="s">
        <v>465</v>
      </c>
      <c r="D170" s="280"/>
      <c r="E170" s="280"/>
      <c r="F170" s="303" t="s">
        <v>416</v>
      </c>
      <c r="G170" s="280"/>
      <c r="H170" s="280" t="s">
        <v>466</v>
      </c>
      <c r="I170" s="280" t="s">
        <v>418</v>
      </c>
      <c r="J170" s="280" t="s">
        <v>467</v>
      </c>
      <c r="K170" s="328"/>
    </row>
    <row r="171" spans="2:11" s="1" customFormat="1" ht="15" customHeight="1">
      <c r="B171" s="305"/>
      <c r="C171" s="280" t="s">
        <v>364</v>
      </c>
      <c r="D171" s="280"/>
      <c r="E171" s="280"/>
      <c r="F171" s="303" t="s">
        <v>416</v>
      </c>
      <c r="G171" s="280"/>
      <c r="H171" s="280" t="s">
        <v>483</v>
      </c>
      <c r="I171" s="280" t="s">
        <v>418</v>
      </c>
      <c r="J171" s="280" t="s">
        <v>467</v>
      </c>
      <c r="K171" s="328"/>
    </row>
    <row r="172" spans="2:11" s="1" customFormat="1" ht="15" customHeight="1">
      <c r="B172" s="305"/>
      <c r="C172" s="280" t="s">
        <v>421</v>
      </c>
      <c r="D172" s="280"/>
      <c r="E172" s="280"/>
      <c r="F172" s="303" t="s">
        <v>422</v>
      </c>
      <c r="G172" s="280"/>
      <c r="H172" s="280" t="s">
        <v>483</v>
      </c>
      <c r="I172" s="280" t="s">
        <v>418</v>
      </c>
      <c r="J172" s="280">
        <v>50</v>
      </c>
      <c r="K172" s="328"/>
    </row>
    <row r="173" spans="2:11" s="1" customFormat="1" ht="15" customHeight="1">
      <c r="B173" s="305"/>
      <c r="C173" s="280" t="s">
        <v>424</v>
      </c>
      <c r="D173" s="280"/>
      <c r="E173" s="280"/>
      <c r="F173" s="303" t="s">
        <v>416</v>
      </c>
      <c r="G173" s="280"/>
      <c r="H173" s="280" t="s">
        <v>483</v>
      </c>
      <c r="I173" s="280" t="s">
        <v>426</v>
      </c>
      <c r="J173" s="280"/>
      <c r="K173" s="328"/>
    </row>
    <row r="174" spans="2:11" s="1" customFormat="1" ht="15" customHeight="1">
      <c r="B174" s="305"/>
      <c r="C174" s="280" t="s">
        <v>435</v>
      </c>
      <c r="D174" s="280"/>
      <c r="E174" s="280"/>
      <c r="F174" s="303" t="s">
        <v>422</v>
      </c>
      <c r="G174" s="280"/>
      <c r="H174" s="280" t="s">
        <v>483</v>
      </c>
      <c r="I174" s="280" t="s">
        <v>418</v>
      </c>
      <c r="J174" s="280">
        <v>50</v>
      </c>
      <c r="K174" s="328"/>
    </row>
    <row r="175" spans="2:11" s="1" customFormat="1" ht="15" customHeight="1">
      <c r="B175" s="305"/>
      <c r="C175" s="280" t="s">
        <v>443</v>
      </c>
      <c r="D175" s="280"/>
      <c r="E175" s="280"/>
      <c r="F175" s="303" t="s">
        <v>422</v>
      </c>
      <c r="G175" s="280"/>
      <c r="H175" s="280" t="s">
        <v>483</v>
      </c>
      <c r="I175" s="280" t="s">
        <v>418</v>
      </c>
      <c r="J175" s="280">
        <v>50</v>
      </c>
      <c r="K175" s="328"/>
    </row>
    <row r="176" spans="2:11" s="1" customFormat="1" ht="15" customHeight="1">
      <c r="B176" s="305"/>
      <c r="C176" s="280" t="s">
        <v>441</v>
      </c>
      <c r="D176" s="280"/>
      <c r="E176" s="280"/>
      <c r="F176" s="303" t="s">
        <v>422</v>
      </c>
      <c r="G176" s="280"/>
      <c r="H176" s="280" t="s">
        <v>483</v>
      </c>
      <c r="I176" s="280" t="s">
        <v>418</v>
      </c>
      <c r="J176" s="280">
        <v>50</v>
      </c>
      <c r="K176" s="328"/>
    </row>
    <row r="177" spans="2:11" s="1" customFormat="1" ht="15" customHeight="1">
      <c r="B177" s="305"/>
      <c r="C177" s="280" t="s">
        <v>100</v>
      </c>
      <c r="D177" s="280"/>
      <c r="E177" s="280"/>
      <c r="F177" s="303" t="s">
        <v>416</v>
      </c>
      <c r="G177" s="280"/>
      <c r="H177" s="280" t="s">
        <v>484</v>
      </c>
      <c r="I177" s="280" t="s">
        <v>485</v>
      </c>
      <c r="J177" s="280"/>
      <c r="K177" s="328"/>
    </row>
    <row r="178" spans="2:11" s="1" customFormat="1" ht="15" customHeight="1">
      <c r="B178" s="305"/>
      <c r="C178" s="280" t="s">
        <v>59</v>
      </c>
      <c r="D178" s="280"/>
      <c r="E178" s="280"/>
      <c r="F178" s="303" t="s">
        <v>416</v>
      </c>
      <c r="G178" s="280"/>
      <c r="H178" s="280" t="s">
        <v>486</v>
      </c>
      <c r="I178" s="280" t="s">
        <v>487</v>
      </c>
      <c r="J178" s="280">
        <v>1</v>
      </c>
      <c r="K178" s="328"/>
    </row>
    <row r="179" spans="2:11" s="1" customFormat="1" ht="15" customHeight="1">
      <c r="B179" s="305"/>
      <c r="C179" s="280" t="s">
        <v>55</v>
      </c>
      <c r="D179" s="280"/>
      <c r="E179" s="280"/>
      <c r="F179" s="303" t="s">
        <v>416</v>
      </c>
      <c r="G179" s="280"/>
      <c r="H179" s="280" t="s">
        <v>488</v>
      </c>
      <c r="I179" s="280" t="s">
        <v>418</v>
      </c>
      <c r="J179" s="280">
        <v>20</v>
      </c>
      <c r="K179" s="328"/>
    </row>
    <row r="180" spans="2:11" s="1" customFormat="1" ht="15" customHeight="1">
      <c r="B180" s="305"/>
      <c r="C180" s="280" t="s">
        <v>56</v>
      </c>
      <c r="D180" s="280"/>
      <c r="E180" s="280"/>
      <c r="F180" s="303" t="s">
        <v>416</v>
      </c>
      <c r="G180" s="280"/>
      <c r="H180" s="280" t="s">
        <v>489</v>
      </c>
      <c r="I180" s="280" t="s">
        <v>418</v>
      </c>
      <c r="J180" s="280">
        <v>255</v>
      </c>
      <c r="K180" s="328"/>
    </row>
    <row r="181" spans="2:11" s="1" customFormat="1" ht="15" customHeight="1">
      <c r="B181" s="305"/>
      <c r="C181" s="280" t="s">
        <v>101</v>
      </c>
      <c r="D181" s="280"/>
      <c r="E181" s="280"/>
      <c r="F181" s="303" t="s">
        <v>416</v>
      </c>
      <c r="G181" s="280"/>
      <c r="H181" s="280" t="s">
        <v>380</v>
      </c>
      <c r="I181" s="280" t="s">
        <v>418</v>
      </c>
      <c r="J181" s="280">
        <v>10</v>
      </c>
      <c r="K181" s="328"/>
    </row>
    <row r="182" spans="2:11" s="1" customFormat="1" ht="15" customHeight="1">
      <c r="B182" s="305"/>
      <c r="C182" s="280" t="s">
        <v>102</v>
      </c>
      <c r="D182" s="280"/>
      <c r="E182" s="280"/>
      <c r="F182" s="303" t="s">
        <v>416</v>
      </c>
      <c r="G182" s="280"/>
      <c r="H182" s="280" t="s">
        <v>490</v>
      </c>
      <c r="I182" s="280" t="s">
        <v>451</v>
      </c>
      <c r="J182" s="280"/>
      <c r="K182" s="328"/>
    </row>
    <row r="183" spans="2:11" s="1" customFormat="1" ht="15" customHeight="1">
      <c r="B183" s="305"/>
      <c r="C183" s="280" t="s">
        <v>491</v>
      </c>
      <c r="D183" s="280"/>
      <c r="E183" s="280"/>
      <c r="F183" s="303" t="s">
        <v>416</v>
      </c>
      <c r="G183" s="280"/>
      <c r="H183" s="280" t="s">
        <v>492</v>
      </c>
      <c r="I183" s="280" t="s">
        <v>451</v>
      </c>
      <c r="J183" s="280"/>
      <c r="K183" s="328"/>
    </row>
    <row r="184" spans="2:11" s="1" customFormat="1" ht="15" customHeight="1">
      <c r="B184" s="305"/>
      <c r="C184" s="280" t="s">
        <v>480</v>
      </c>
      <c r="D184" s="280"/>
      <c r="E184" s="280"/>
      <c r="F184" s="303" t="s">
        <v>416</v>
      </c>
      <c r="G184" s="280"/>
      <c r="H184" s="280" t="s">
        <v>493</v>
      </c>
      <c r="I184" s="280" t="s">
        <v>451</v>
      </c>
      <c r="J184" s="280"/>
      <c r="K184" s="328"/>
    </row>
    <row r="185" spans="2:11" s="1" customFormat="1" ht="15" customHeight="1">
      <c r="B185" s="305"/>
      <c r="C185" s="280" t="s">
        <v>104</v>
      </c>
      <c r="D185" s="280"/>
      <c r="E185" s="280"/>
      <c r="F185" s="303" t="s">
        <v>422</v>
      </c>
      <c r="G185" s="280"/>
      <c r="H185" s="280" t="s">
        <v>494</v>
      </c>
      <c r="I185" s="280" t="s">
        <v>418</v>
      </c>
      <c r="J185" s="280">
        <v>50</v>
      </c>
      <c r="K185" s="328"/>
    </row>
    <row r="186" spans="2:11" s="1" customFormat="1" ht="15" customHeight="1">
      <c r="B186" s="305"/>
      <c r="C186" s="280" t="s">
        <v>495</v>
      </c>
      <c r="D186" s="280"/>
      <c r="E186" s="280"/>
      <c r="F186" s="303" t="s">
        <v>422</v>
      </c>
      <c r="G186" s="280"/>
      <c r="H186" s="280" t="s">
        <v>496</v>
      </c>
      <c r="I186" s="280" t="s">
        <v>497</v>
      </c>
      <c r="J186" s="280"/>
      <c r="K186" s="328"/>
    </row>
    <row r="187" spans="2:11" s="1" customFormat="1" ht="15" customHeight="1">
      <c r="B187" s="305"/>
      <c r="C187" s="280" t="s">
        <v>498</v>
      </c>
      <c r="D187" s="280"/>
      <c r="E187" s="280"/>
      <c r="F187" s="303" t="s">
        <v>422</v>
      </c>
      <c r="G187" s="280"/>
      <c r="H187" s="280" t="s">
        <v>499</v>
      </c>
      <c r="I187" s="280" t="s">
        <v>497</v>
      </c>
      <c r="J187" s="280"/>
      <c r="K187" s="328"/>
    </row>
    <row r="188" spans="2:11" s="1" customFormat="1" ht="15" customHeight="1">
      <c r="B188" s="305"/>
      <c r="C188" s="280" t="s">
        <v>500</v>
      </c>
      <c r="D188" s="280"/>
      <c r="E188" s="280"/>
      <c r="F188" s="303" t="s">
        <v>422</v>
      </c>
      <c r="G188" s="280"/>
      <c r="H188" s="280" t="s">
        <v>501</v>
      </c>
      <c r="I188" s="280" t="s">
        <v>497</v>
      </c>
      <c r="J188" s="280"/>
      <c r="K188" s="328"/>
    </row>
    <row r="189" spans="2:11" s="1" customFormat="1" ht="15" customHeight="1">
      <c r="B189" s="305"/>
      <c r="C189" s="341" t="s">
        <v>502</v>
      </c>
      <c r="D189" s="280"/>
      <c r="E189" s="280"/>
      <c r="F189" s="303" t="s">
        <v>422</v>
      </c>
      <c r="G189" s="280"/>
      <c r="H189" s="280" t="s">
        <v>503</v>
      </c>
      <c r="I189" s="280" t="s">
        <v>504</v>
      </c>
      <c r="J189" s="342" t="s">
        <v>505</v>
      </c>
      <c r="K189" s="328"/>
    </row>
    <row r="190" spans="2:11" s="1" customFormat="1" ht="15" customHeight="1">
      <c r="B190" s="305"/>
      <c r="C190" s="341" t="s">
        <v>44</v>
      </c>
      <c r="D190" s="280"/>
      <c r="E190" s="280"/>
      <c r="F190" s="303" t="s">
        <v>416</v>
      </c>
      <c r="G190" s="280"/>
      <c r="H190" s="277" t="s">
        <v>506</v>
      </c>
      <c r="I190" s="280" t="s">
        <v>507</v>
      </c>
      <c r="J190" s="280"/>
      <c r="K190" s="328"/>
    </row>
    <row r="191" spans="2:11" s="1" customFormat="1" ht="15" customHeight="1">
      <c r="B191" s="305"/>
      <c r="C191" s="341" t="s">
        <v>508</v>
      </c>
      <c r="D191" s="280"/>
      <c r="E191" s="280"/>
      <c r="F191" s="303" t="s">
        <v>416</v>
      </c>
      <c r="G191" s="280"/>
      <c r="H191" s="280" t="s">
        <v>509</v>
      </c>
      <c r="I191" s="280" t="s">
        <v>451</v>
      </c>
      <c r="J191" s="280"/>
      <c r="K191" s="328"/>
    </row>
    <row r="192" spans="2:11" s="1" customFormat="1" ht="15" customHeight="1">
      <c r="B192" s="305"/>
      <c r="C192" s="341" t="s">
        <v>510</v>
      </c>
      <c r="D192" s="280"/>
      <c r="E192" s="280"/>
      <c r="F192" s="303" t="s">
        <v>416</v>
      </c>
      <c r="G192" s="280"/>
      <c r="H192" s="280" t="s">
        <v>511</v>
      </c>
      <c r="I192" s="280" t="s">
        <v>451</v>
      </c>
      <c r="J192" s="280"/>
      <c r="K192" s="328"/>
    </row>
    <row r="193" spans="2:11" s="1" customFormat="1" ht="15" customHeight="1">
      <c r="B193" s="305"/>
      <c r="C193" s="341" t="s">
        <v>512</v>
      </c>
      <c r="D193" s="280"/>
      <c r="E193" s="280"/>
      <c r="F193" s="303" t="s">
        <v>422</v>
      </c>
      <c r="G193" s="280"/>
      <c r="H193" s="280" t="s">
        <v>513</v>
      </c>
      <c r="I193" s="280" t="s">
        <v>451</v>
      </c>
      <c r="J193" s="280"/>
      <c r="K193" s="328"/>
    </row>
    <row r="194" spans="2:11" s="1" customFormat="1" ht="15" customHeight="1">
      <c r="B194" s="334"/>
      <c r="C194" s="343"/>
      <c r="D194" s="314"/>
      <c r="E194" s="314"/>
      <c r="F194" s="314"/>
      <c r="G194" s="314"/>
      <c r="H194" s="314"/>
      <c r="I194" s="314"/>
      <c r="J194" s="314"/>
      <c r="K194" s="335"/>
    </row>
    <row r="195" spans="2:11" s="1" customFormat="1" ht="18.75" customHeight="1">
      <c r="B195" s="316"/>
      <c r="C195" s="326"/>
      <c r="D195" s="326"/>
      <c r="E195" s="326"/>
      <c r="F195" s="336"/>
      <c r="G195" s="326"/>
      <c r="H195" s="326"/>
      <c r="I195" s="326"/>
      <c r="J195" s="326"/>
      <c r="K195" s="316"/>
    </row>
    <row r="196" spans="2:11" s="1" customFormat="1" ht="18.75" customHeight="1">
      <c r="B196" s="316"/>
      <c r="C196" s="326"/>
      <c r="D196" s="326"/>
      <c r="E196" s="326"/>
      <c r="F196" s="336"/>
      <c r="G196" s="326"/>
      <c r="H196" s="326"/>
      <c r="I196" s="326"/>
      <c r="J196" s="326"/>
      <c r="K196" s="316"/>
    </row>
    <row r="197" spans="2:11" s="1" customFormat="1" ht="18.75" customHeight="1">
      <c r="B197" s="288"/>
      <c r="C197" s="288"/>
      <c r="D197" s="288"/>
      <c r="E197" s="288"/>
      <c r="F197" s="288"/>
      <c r="G197" s="288"/>
      <c r="H197" s="288"/>
      <c r="I197" s="288"/>
      <c r="J197" s="288"/>
      <c r="K197" s="288"/>
    </row>
    <row r="198" spans="2:11" s="1" customFormat="1" ht="13.5">
      <c r="B198" s="267"/>
      <c r="C198" s="268"/>
      <c r="D198" s="268"/>
      <c r="E198" s="268"/>
      <c r="F198" s="268"/>
      <c r="G198" s="268"/>
      <c r="H198" s="268"/>
      <c r="I198" s="268"/>
      <c r="J198" s="268"/>
      <c r="K198" s="269"/>
    </row>
    <row r="199" spans="2:11" s="1" customFormat="1" ht="21">
      <c r="B199" s="270"/>
      <c r="C199" s="271" t="s">
        <v>514</v>
      </c>
      <c r="D199" s="271"/>
      <c r="E199" s="271"/>
      <c r="F199" s="271"/>
      <c r="G199" s="271"/>
      <c r="H199" s="271"/>
      <c r="I199" s="271"/>
      <c r="J199" s="271"/>
      <c r="K199" s="272"/>
    </row>
    <row r="200" spans="2:11" s="1" customFormat="1" ht="25.5" customHeight="1">
      <c r="B200" s="270"/>
      <c r="C200" s="344" t="s">
        <v>515</v>
      </c>
      <c r="D200" s="344"/>
      <c r="E200" s="344"/>
      <c r="F200" s="344" t="s">
        <v>516</v>
      </c>
      <c r="G200" s="345"/>
      <c r="H200" s="344" t="s">
        <v>517</v>
      </c>
      <c r="I200" s="344"/>
      <c r="J200" s="344"/>
      <c r="K200" s="272"/>
    </row>
    <row r="201" spans="2:11" s="1" customFormat="1" ht="5.25" customHeight="1">
      <c r="B201" s="305"/>
      <c r="C201" s="300"/>
      <c r="D201" s="300"/>
      <c r="E201" s="300"/>
      <c r="F201" s="300"/>
      <c r="G201" s="326"/>
      <c r="H201" s="300"/>
      <c r="I201" s="300"/>
      <c r="J201" s="300"/>
      <c r="K201" s="328"/>
    </row>
    <row r="202" spans="2:11" s="1" customFormat="1" ht="15" customHeight="1">
      <c r="B202" s="305"/>
      <c r="C202" s="280" t="s">
        <v>507</v>
      </c>
      <c r="D202" s="280"/>
      <c r="E202" s="280"/>
      <c r="F202" s="303" t="s">
        <v>45</v>
      </c>
      <c r="G202" s="280"/>
      <c r="H202" s="280" t="s">
        <v>518</v>
      </c>
      <c r="I202" s="280"/>
      <c r="J202" s="280"/>
      <c r="K202" s="328"/>
    </row>
    <row r="203" spans="2:11" s="1" customFormat="1" ht="15" customHeight="1">
      <c r="B203" s="305"/>
      <c r="C203" s="280"/>
      <c r="D203" s="280"/>
      <c r="E203" s="280"/>
      <c r="F203" s="303" t="s">
        <v>46</v>
      </c>
      <c r="G203" s="280"/>
      <c r="H203" s="280" t="s">
        <v>519</v>
      </c>
      <c r="I203" s="280"/>
      <c r="J203" s="280"/>
      <c r="K203" s="328"/>
    </row>
    <row r="204" spans="2:11" s="1" customFormat="1" ht="15" customHeight="1">
      <c r="B204" s="305"/>
      <c r="C204" s="280"/>
      <c r="D204" s="280"/>
      <c r="E204" s="280"/>
      <c r="F204" s="303" t="s">
        <v>49</v>
      </c>
      <c r="G204" s="280"/>
      <c r="H204" s="280" t="s">
        <v>520</v>
      </c>
      <c r="I204" s="280"/>
      <c r="J204" s="280"/>
      <c r="K204" s="328"/>
    </row>
    <row r="205" spans="2:11" s="1" customFormat="1" ht="15" customHeight="1">
      <c r="B205" s="305"/>
      <c r="C205" s="280"/>
      <c r="D205" s="280"/>
      <c r="E205" s="280"/>
      <c r="F205" s="303" t="s">
        <v>47</v>
      </c>
      <c r="G205" s="280"/>
      <c r="H205" s="280" t="s">
        <v>521</v>
      </c>
      <c r="I205" s="280"/>
      <c r="J205" s="280"/>
      <c r="K205" s="328"/>
    </row>
    <row r="206" spans="2:11" s="1" customFormat="1" ht="15" customHeight="1">
      <c r="B206" s="305"/>
      <c r="C206" s="280"/>
      <c r="D206" s="280"/>
      <c r="E206" s="280"/>
      <c r="F206" s="303" t="s">
        <v>48</v>
      </c>
      <c r="G206" s="280"/>
      <c r="H206" s="280" t="s">
        <v>522</v>
      </c>
      <c r="I206" s="280"/>
      <c r="J206" s="280"/>
      <c r="K206" s="328"/>
    </row>
    <row r="207" spans="2:11" s="1" customFormat="1" ht="15" customHeight="1">
      <c r="B207" s="305"/>
      <c r="C207" s="280"/>
      <c r="D207" s="280"/>
      <c r="E207" s="280"/>
      <c r="F207" s="303"/>
      <c r="G207" s="280"/>
      <c r="H207" s="280"/>
      <c r="I207" s="280"/>
      <c r="J207" s="280"/>
      <c r="K207" s="328"/>
    </row>
    <row r="208" spans="2:11" s="1" customFormat="1" ht="15" customHeight="1">
      <c r="B208" s="305"/>
      <c r="C208" s="280" t="s">
        <v>463</v>
      </c>
      <c r="D208" s="280"/>
      <c r="E208" s="280"/>
      <c r="F208" s="303" t="s">
        <v>80</v>
      </c>
      <c r="G208" s="280"/>
      <c r="H208" s="280" t="s">
        <v>523</v>
      </c>
      <c r="I208" s="280"/>
      <c r="J208" s="280"/>
      <c r="K208" s="328"/>
    </row>
    <row r="209" spans="2:11" s="1" customFormat="1" ht="15" customHeight="1">
      <c r="B209" s="305"/>
      <c r="C209" s="280"/>
      <c r="D209" s="280"/>
      <c r="E209" s="280"/>
      <c r="F209" s="303" t="s">
        <v>358</v>
      </c>
      <c r="G209" s="280"/>
      <c r="H209" s="280" t="s">
        <v>359</v>
      </c>
      <c r="I209" s="280"/>
      <c r="J209" s="280"/>
      <c r="K209" s="328"/>
    </row>
    <row r="210" spans="2:11" s="1" customFormat="1" ht="15" customHeight="1">
      <c r="B210" s="305"/>
      <c r="C210" s="280"/>
      <c r="D210" s="280"/>
      <c r="E210" s="280"/>
      <c r="F210" s="303" t="s">
        <v>356</v>
      </c>
      <c r="G210" s="280"/>
      <c r="H210" s="280" t="s">
        <v>524</v>
      </c>
      <c r="I210" s="280"/>
      <c r="J210" s="280"/>
      <c r="K210" s="328"/>
    </row>
    <row r="211" spans="2:11" s="1" customFormat="1" ht="15" customHeight="1">
      <c r="B211" s="346"/>
      <c r="C211" s="280"/>
      <c r="D211" s="280"/>
      <c r="E211" s="280"/>
      <c r="F211" s="303" t="s">
        <v>360</v>
      </c>
      <c r="G211" s="341"/>
      <c r="H211" s="332" t="s">
        <v>361</v>
      </c>
      <c r="I211" s="332"/>
      <c r="J211" s="332"/>
      <c r="K211" s="347"/>
    </row>
    <row r="212" spans="2:11" s="1" customFormat="1" ht="15" customHeight="1">
      <c r="B212" s="346"/>
      <c r="C212" s="280"/>
      <c r="D212" s="280"/>
      <c r="E212" s="280"/>
      <c r="F212" s="303" t="s">
        <v>362</v>
      </c>
      <c r="G212" s="341"/>
      <c r="H212" s="332" t="s">
        <v>525</v>
      </c>
      <c r="I212" s="332"/>
      <c r="J212" s="332"/>
      <c r="K212" s="347"/>
    </row>
    <row r="213" spans="2:11" s="1" customFormat="1" ht="15" customHeight="1">
      <c r="B213" s="346"/>
      <c r="C213" s="280"/>
      <c r="D213" s="280"/>
      <c r="E213" s="280"/>
      <c r="F213" s="303"/>
      <c r="G213" s="341"/>
      <c r="H213" s="332"/>
      <c r="I213" s="332"/>
      <c r="J213" s="332"/>
      <c r="K213" s="347"/>
    </row>
    <row r="214" spans="2:11" s="1" customFormat="1" ht="15" customHeight="1">
      <c r="B214" s="346"/>
      <c r="C214" s="280" t="s">
        <v>487</v>
      </c>
      <c r="D214" s="280"/>
      <c r="E214" s="280"/>
      <c r="F214" s="303">
        <v>1</v>
      </c>
      <c r="G214" s="341"/>
      <c r="H214" s="332" t="s">
        <v>526</v>
      </c>
      <c r="I214" s="332"/>
      <c r="J214" s="332"/>
      <c r="K214" s="347"/>
    </row>
    <row r="215" spans="2:11" s="1" customFormat="1" ht="15" customHeight="1">
      <c r="B215" s="346"/>
      <c r="C215" s="280"/>
      <c r="D215" s="280"/>
      <c r="E215" s="280"/>
      <c r="F215" s="303">
        <v>2</v>
      </c>
      <c r="G215" s="341"/>
      <c r="H215" s="332" t="s">
        <v>527</v>
      </c>
      <c r="I215" s="332"/>
      <c r="J215" s="332"/>
      <c r="K215" s="347"/>
    </row>
    <row r="216" spans="2:11" s="1" customFormat="1" ht="15" customHeight="1">
      <c r="B216" s="346"/>
      <c r="C216" s="280"/>
      <c r="D216" s="280"/>
      <c r="E216" s="280"/>
      <c r="F216" s="303">
        <v>3</v>
      </c>
      <c r="G216" s="341"/>
      <c r="H216" s="332" t="s">
        <v>528</v>
      </c>
      <c r="I216" s="332"/>
      <c r="J216" s="332"/>
      <c r="K216" s="347"/>
    </row>
    <row r="217" spans="2:11" s="1" customFormat="1" ht="15" customHeight="1">
      <c r="B217" s="346"/>
      <c r="C217" s="280"/>
      <c r="D217" s="280"/>
      <c r="E217" s="280"/>
      <c r="F217" s="303">
        <v>4</v>
      </c>
      <c r="G217" s="341"/>
      <c r="H217" s="332" t="s">
        <v>529</v>
      </c>
      <c r="I217" s="332"/>
      <c r="J217" s="332"/>
      <c r="K217" s="347"/>
    </row>
    <row r="218" spans="2:11" s="1" customFormat="1" ht="12.75" customHeight="1">
      <c r="B218" s="348"/>
      <c r="C218" s="349"/>
      <c r="D218" s="349"/>
      <c r="E218" s="349"/>
      <c r="F218" s="349"/>
      <c r="G218" s="349"/>
      <c r="H218" s="349"/>
      <c r="I218" s="349"/>
      <c r="J218" s="349"/>
      <c r="K218" s="35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Káťa</dc:creator>
  <cp:keywords/>
  <dc:description/>
  <cp:lastModifiedBy>Káťa</cp:lastModifiedBy>
  <dcterms:created xsi:type="dcterms:W3CDTF">2021-09-22T10:38:36Z</dcterms:created>
  <dcterms:modified xsi:type="dcterms:W3CDTF">2021-09-22T10:38:38Z</dcterms:modified>
  <cp:category/>
  <cp:version/>
  <cp:contentType/>
  <cp:contentStatus/>
</cp:coreProperties>
</file>