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32" yWindow="480" windowWidth="22716" windowHeight="11052" activeTab="0"/>
  </bookViews>
  <sheets>
    <sheet name="Rekapitulace stavby" sheetId="1" r:id="rId1"/>
    <sheet name="SO 01 - Bourací práce a o..." sheetId="2" r:id="rId2"/>
    <sheet name="SO 02 - Stavební práce" sheetId="3" r:id="rId3"/>
    <sheet name="VON - Vedlejší a ostatní ..." sheetId="4" r:id="rId4"/>
  </sheets>
  <definedNames>
    <definedName name="_xlnm._FilterDatabase" localSheetId="1" hidden="1">'SO 01 - Bourací práce a o...'!$C$132:$K$546</definedName>
    <definedName name="_xlnm._FilterDatabase" localSheetId="2" hidden="1">'SO 02 - Stavební práce'!$C$127:$K$300</definedName>
    <definedName name="_xlnm._FilterDatabase" localSheetId="3" hidden="1">'VON - Vedlejší a ostatní ...'!$C$121:$K$159</definedName>
    <definedName name="_xlnm.Print_Area" localSheetId="0">'Rekapitulace stavby'!$D$4:$AO$76,'Rekapitulace stavby'!$C$82:$AQ$98</definedName>
    <definedName name="_xlnm.Print_Area" localSheetId="1">'SO 01 - Bourací práce a o...'!$C$4:$J$39,'SO 01 - Bourací práce a o...'!$C$50:$J$76,'SO 01 - Bourací práce a o...'!$C$82:$J$114,'SO 01 - Bourací práce a o...'!$C$120:$K$546</definedName>
    <definedName name="_xlnm.Print_Area" localSheetId="2">'SO 02 - Stavební práce'!$C$4:$J$39,'SO 02 - Stavební práce'!$C$50:$J$76,'SO 02 - Stavební práce'!$C$82:$J$109,'SO 02 - Stavební práce'!$C$115:$K$300</definedName>
    <definedName name="_xlnm.Print_Area" localSheetId="3">'VON - Vedlejší a ostatní ...'!$C$4:$J$39,'VON - Vedlejší a ostatní ...'!$C$50:$J$76,'VON - Vedlejší a ostatní ...'!$C$82:$J$103,'VON - Vedlejší a ostatní ...'!$C$109:$K$159</definedName>
    <definedName name="_xlnm.Print_Titles" localSheetId="0">'Rekapitulace stavby'!$92:$92</definedName>
    <definedName name="_xlnm.Print_Titles" localSheetId="1">'SO 01 - Bourací práce a o...'!$132:$132</definedName>
    <definedName name="_xlnm.Print_Titles" localSheetId="2">'SO 02 - Stavební práce'!$127:$127</definedName>
    <definedName name="_xlnm.Print_Titles" localSheetId="3">'VON - Vedlejší a ostatní ...'!$121:$121</definedName>
  </definedNames>
  <calcPr calcId="145621"/>
</workbook>
</file>

<file path=xl/sharedStrings.xml><?xml version="1.0" encoding="utf-8"?>
<sst xmlns="http://schemas.openxmlformats.org/spreadsheetml/2006/main" count="7183" uniqueCount="931">
  <si>
    <t>Export Komplet</t>
  </si>
  <si>
    <t/>
  </si>
  <si>
    <t>2.0</t>
  </si>
  <si>
    <t>False</t>
  </si>
  <si>
    <t>{cbd33374-c01f-45c3-beaf-59040325565f}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</si>
  <si>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</si>
  <si>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</si>
  <si>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</si>
  <si>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</si>
  <si>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</si>
  <si>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</si>
  <si>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</si>
  <si>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</si>
  <si>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</si>
  <si>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063/18/07/2021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</si>
  <si>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</si>
  <si>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</si>
  <si>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Chomutov Na Příkopech 895, oprava střechy ČÁST B</t>
  </si>
  <si>
    <t>KSO:</t>
  </si>
  <si>
    <t>CC-CZ:</t>
  </si>
  <si>
    <t>Místo:</t>
  </si>
  <si>
    <t>Chomutov</t>
  </si>
  <si>
    <t>Datum:</t>
  </si>
  <si>
    <t>17. 7. 2021</t>
  </si>
  <si>
    <t>Zadavatel:</t>
  </si>
  <si>
    <t>IČ:</t>
  </si>
  <si>
    <t>Město Chomutov</t>
  </si>
  <si>
    <t>DIČ:</t>
  </si>
  <si>
    <t>Uchazeč:</t>
  </si>
  <si>
    <t>Vyplň údaj</t>
  </si>
  <si>
    <t>Projektant:</t>
  </si>
  <si>
    <t>Ing. Marian Zach</t>
  </si>
  <si>
    <t>True</t>
  </si>
  <si>
    <t>Zpracovatel:</t>
  </si>
  <si>
    <t>Pavel Šouta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</si>
  <si>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</si>
  <si>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</si>
  <si>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</si>
  <si>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</si>
  <si>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</si>
  <si>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</si>
  <si>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</si>
  <si>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</si>
  <si>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</si>
  <si>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</si>
  <si>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</si>
  <si>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</si>
  <si>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</si>
  <si>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</si>
  <si>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</si>
  <si>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</si>
  <si>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</si>
  <si>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</si>
  <si>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</si>
  <si>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</si>
  <si>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</si>
  <si>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</si>
  <si>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</si>
  <si>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</si>
  <si>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</si>
  <si>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</si>
  <si>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</si>
  <si>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</si>
  <si>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</si>
  <si>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</si>
  <si>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</si>
  <si>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</si>
  <si>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</si>
  <si>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</si>
  <si>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</si>
  <si>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</si>
  <si>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</si>
  <si>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</si>
  <si>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</si>
  <si>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</si>
  <si>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</si>
  <si>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</si>
  <si>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</si>
  <si>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</si>
  <si>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</si>
  <si>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</si>
  <si>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</si>
  <si>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Bourací práce a opravy</t>
  </si>
  <si>
    <t>STA</t>
  </si>
  <si>
    <t>1</t>
  </si>
  <si>
    <t>{858d3a18-3ba0-4fbd-9712-8fc067342699}</t>
  </si>
  <si>
    <t>2</t>
  </si>
  <si>
    <t>SO 02</t>
  </si>
  <si>
    <t>Stavební práce</t>
  </si>
  <si>
    <t>{41351b3e-0367-418b-bf5f-0e64031fd68e}</t>
  </si>
  <si>
    <t>VON</t>
  </si>
  <si>
    <t>Vedlejší a ostatní náklady</t>
  </si>
  <si>
    <t>{756dd1c1-7c61-46f4-b424-687c518a1c04}</t>
  </si>
  <si>
    <t>KRYCÍ LIST SOUPISU PRACÍ</t>
  </si>
  <si>
    <t>Objekt:</t>
  </si>
  <si>
    <t>SO 01 - Bourací práce a opravy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</si>
  <si>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</si>
  <si>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</si>
  <si>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</si>
  <si>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</si>
  <si>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</si>
  <si>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</si>
  <si>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</si>
  <si>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</si>
  <si>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</si>
  <si>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</si>
  <si>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</si>
  <si>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</si>
  <si>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</si>
  <si>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</si>
  <si>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</si>
  <si>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</si>
  <si>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</si>
  <si>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783 - Dokončovací práce - nátěry</t>
  </si>
  <si>
    <t>M - Práce a dodávky M</t>
  </si>
  <si>
    <t xml:space="preserve">    21-M - Elektromontáže</t>
  </si>
  <si>
    <t xml:space="preserve">    58-M - Revize vyhrazených technických zařízení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</si>
  <si>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</si>
  <si>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</si>
  <si>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</si>
  <si>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</si>
  <si>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</si>
  <si>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</si>
  <si>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</si>
  <si>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</si>
  <si>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</si>
  <si>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</si>
  <si>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</si>
  <si>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</si>
  <si>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</si>
  <si>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</si>
  <si>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</si>
  <si>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</si>
  <si>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</si>
  <si>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</si>
  <si>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</si>
  <si>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</si>
  <si>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310239411</t>
  </si>
  <si>
    <t>Zazdívka otvorů pl přes 1 do 4 m2 ve zdivu nadzákladovém cihlami pálenými na MC</t>
  </si>
  <si>
    <t>m3</t>
  </si>
  <si>
    <t>CS ÚRS 2021 02</t>
  </si>
  <si>
    <t>4</t>
  </si>
  <si>
    <t>-776305052</t>
  </si>
  <si>
    <t>VV</t>
  </si>
  <si>
    <t>Součet</t>
  </si>
  <si>
    <t>zazdívka po vybouraném prahu</t>
  </si>
  <si>
    <t>zazdívka po vybourané pozednici</t>
  </si>
  <si>
    <t>314231511</t>
  </si>
  <si>
    <t>Zdivo komínů nad střechou průduch do 150x150 na MC včetně spárování z cihel pálených dl 290 mm</t>
  </si>
  <si>
    <t>-101623898</t>
  </si>
  <si>
    <t>0,75*5</t>
  </si>
  <si>
    <t>doplnění zdiva komínů, pozn. 35</t>
  </si>
  <si>
    <t>6</t>
  </si>
  <si>
    <t>Úpravy povrchů, podlahy a osazování výplní</t>
  </si>
  <si>
    <t>623142001</t>
  </si>
  <si>
    <t>Potažení vnějších pilířů nebo sloupů sklovláknitým pletivem vtlačeným do tenkovrstvé hmoty</t>
  </si>
  <si>
    <t>m2</t>
  </si>
  <si>
    <t>-1311053977</t>
  </si>
  <si>
    <t>66</t>
  </si>
  <si>
    <t>pozn. 35</t>
  </si>
  <si>
    <t>M</t>
  </si>
  <si>
    <t>NC 0000.10</t>
  </si>
  <si>
    <t>demontáž ocelové trubky a obezdění ( 500/500/150 mm ) svislý a vodorovný přesun, likvidace na skládce, zakrytí otvoru cementotřískovou deskou a zabetonování na úroveň podlahy krovu</t>
  </si>
  <si>
    <t>ks</t>
  </si>
  <si>
    <t>8</t>
  </si>
  <si>
    <t>139458355</t>
  </si>
  <si>
    <t>5</t>
  </si>
  <si>
    <t>NC 0000.48.1</t>
  </si>
  <si>
    <t>montáž a dodávka modifikovaného vápenného nátěru</t>
  </si>
  <si>
    <t>650885413</t>
  </si>
  <si>
    <t>NC 0000.44.1</t>
  </si>
  <si>
    <t>montáž a dodávka jádrová omítka s podkladní penetrací a vrchní úpravou modifikovaným vápenným nátěrem</t>
  </si>
  <si>
    <t>220118938</t>
  </si>
  <si>
    <t>9</t>
  </si>
  <si>
    <t>Ostatní konstrukce a práce, bourání</t>
  </si>
  <si>
    <t>7</t>
  </si>
  <si>
    <t>941311112</t>
  </si>
  <si>
    <t>Montáž lešení řadového modulového lehkého zatížení do 200 kg/m2 š přes 0,6 do 0,9 m v přes 10 do 25 m</t>
  </si>
  <si>
    <t>-148716117</t>
  </si>
  <si>
    <t>(37,80+0,90+0,90)*17,60</t>
  </si>
  <si>
    <t>(26,40+0,90)*17,60</t>
  </si>
  <si>
    <t>(13,50+0,90)*17,60</t>
  </si>
  <si>
    <t>5,50*17,60</t>
  </si>
  <si>
    <t>(7,40+0,90)*17,60</t>
  </si>
  <si>
    <t>(12,50+0,90+0,90)*17,60</t>
  </si>
  <si>
    <t>3,10*17,60</t>
  </si>
  <si>
    <t>(6,80+0,90+0,90)*17,60</t>
  </si>
  <si>
    <t>(20,50+0,90+0,90)*17,60</t>
  </si>
  <si>
    <t>941311211</t>
  </si>
  <si>
    <t>Příplatek k lešení řadovému modulovému lehkému š 0,9 m v přes 10 do 25 m za první a ZKD den použití</t>
  </si>
  <si>
    <t>316062609</t>
  </si>
  <si>
    <t>(37,80+0,90+0,90)*17,60*90</t>
  </si>
  <si>
    <t>(26,40+0,90)*17,60*90</t>
  </si>
  <si>
    <t>(13,50+0,90)*17,60*90</t>
  </si>
  <si>
    <t>5,50*17,60*90</t>
  </si>
  <si>
    <t>(7,40+0,90)*17,60*90</t>
  </si>
  <si>
    <t>(12,50+0,90+0,90)*17,60*90</t>
  </si>
  <si>
    <t>3,10*17,60*90</t>
  </si>
  <si>
    <t>(6,80+0,90+0,90)*17,60*90</t>
  </si>
  <si>
    <t>(20,50+0,90+0,90)*17,60*90</t>
  </si>
  <si>
    <t>941311812</t>
  </si>
  <si>
    <t>Demontáž lešení řadového modulového lehkého zatížení do 200 kg/m2 š přes 0,6 do 0,9 m v přes 10 do 25 m</t>
  </si>
  <si>
    <t>389778483</t>
  </si>
  <si>
    <t>10</t>
  </si>
  <si>
    <t>944511111</t>
  </si>
  <si>
    <t>Montáž ochranné sítě z textilie z umělých vláken</t>
  </si>
  <si>
    <t>-631549536</t>
  </si>
  <si>
    <t>11</t>
  </si>
  <si>
    <t>944511211</t>
  </si>
  <si>
    <t>Příplatek k ochranné síti za první a ZKD den použití</t>
  </si>
  <si>
    <t>1780788563</t>
  </si>
  <si>
    <t>12</t>
  </si>
  <si>
    <t>944511811</t>
  </si>
  <si>
    <t>Demontáž ochranné sítě z textilie z umělých vláken</t>
  </si>
  <si>
    <t>971635043</t>
  </si>
  <si>
    <t>13</t>
  </si>
  <si>
    <t>944711112</t>
  </si>
  <si>
    <t>Montáž záchytné stříšky š přes 1,5 do 2 m</t>
  </si>
  <si>
    <t>m</t>
  </si>
  <si>
    <t>-1945371614</t>
  </si>
  <si>
    <t>20,50</t>
  </si>
  <si>
    <t>37,80</t>
  </si>
  <si>
    <t>26,40</t>
  </si>
  <si>
    <t>14</t>
  </si>
  <si>
    <t>944711212</t>
  </si>
  <si>
    <t>Příplatek k záchytné stříšce š do 2 m za první a ZKD den použití</t>
  </si>
  <si>
    <t>1607739309</t>
  </si>
  <si>
    <t>87,40*90</t>
  </si>
  <si>
    <t>944711812</t>
  </si>
  <si>
    <t>Demontáž záchytné stříšky š přes 1,5 do 2 m</t>
  </si>
  <si>
    <t>-994213024</t>
  </si>
  <si>
    <t>16</t>
  </si>
  <si>
    <t>949101111</t>
  </si>
  <si>
    <t>Lešení pomocné pro objekty pozemních staveb s lešeňovou podlahou v do 1,9 m zatížení do 150 kg/m2</t>
  </si>
  <si>
    <t>1165408426</t>
  </si>
  <si>
    <t>200</t>
  </si>
  <si>
    <t>17</t>
  </si>
  <si>
    <t>NC 0000</t>
  </si>
  <si>
    <t>demontáž osinkocementového potrubí včetně svislého a vodorovného přemístění, likvidace na řízené skládce s poplatkem</t>
  </si>
  <si>
    <t>-215358468</t>
  </si>
  <si>
    <t>5,50</t>
  </si>
  <si>
    <t>pozn. 14</t>
  </si>
  <si>
    <t>18</t>
  </si>
  <si>
    <t>949101112</t>
  </si>
  <si>
    <t>Lešení pomocné pro objekty pozemních staveb s lešeňovou podlahou v přes 1,9 do 3,5 m zatížení do 150 kg/m2</t>
  </si>
  <si>
    <t>-1458752368</t>
  </si>
  <si>
    <t>300</t>
  </si>
  <si>
    <t>19</t>
  </si>
  <si>
    <t>952902601</t>
  </si>
  <si>
    <t>Čištění budov vysátí prachu z trámů</t>
  </si>
  <si>
    <t>-744175370</t>
  </si>
  <si>
    <t>150</t>
  </si>
  <si>
    <t>20</t>
  </si>
  <si>
    <t>952903001</t>
  </si>
  <si>
    <t>Čištění budov odstranění ptačího nebo netopýřího trusu z podlahy</t>
  </si>
  <si>
    <t>215359488</t>
  </si>
  <si>
    <t>942*0,75</t>
  </si>
  <si>
    <t>přesná výměra dle doložených vážních lístků zhotovitele</t>
  </si>
  <si>
    <t>952903006</t>
  </si>
  <si>
    <t>Čištění budov odstranění ptačího nebo netopýřího trusu z trámů</t>
  </si>
  <si>
    <t>256963657</t>
  </si>
  <si>
    <t>22</t>
  </si>
  <si>
    <t>952903008</t>
  </si>
  <si>
    <t>Čištění budov odstranění ptačího nebo netopýřího trusu z těžko přístupných míst</t>
  </si>
  <si>
    <t>2016199921</t>
  </si>
  <si>
    <t>50</t>
  </si>
  <si>
    <t>23</t>
  </si>
  <si>
    <t>962032641</t>
  </si>
  <si>
    <t>Bourání zdiva komínového nad střechou z cihel na MC</t>
  </si>
  <si>
    <t>-1227566536</t>
  </si>
  <si>
    <t>24</t>
  </si>
  <si>
    <t>973031345</t>
  </si>
  <si>
    <t>Vysekání kapes ve zdivu cihelném na MV nebo MVC pl do 0,25 m2 hl do 300 mm</t>
  </si>
  <si>
    <t>kus</t>
  </si>
  <si>
    <t>-1049153045</t>
  </si>
  <si>
    <t>62</t>
  </si>
  <si>
    <t>pozn. 6, 5</t>
  </si>
  <si>
    <t>25</t>
  </si>
  <si>
    <t>978019391</t>
  </si>
  <si>
    <t>Otlučení (osekání) vnější vápenné nebo vápenocementové omítky stupně členitosti 3 až 5 vrozsahu přes 80 do 100 %</t>
  </si>
  <si>
    <t>-124370526</t>
  </si>
  <si>
    <t>15,50*2,00</t>
  </si>
  <si>
    <t>pozn. 42</t>
  </si>
  <si>
    <t>26</t>
  </si>
  <si>
    <t>978036191</t>
  </si>
  <si>
    <t>Otlučení (osekání) cementových omítek vnějších ploch v rozsahu přes 50 do 100 %</t>
  </si>
  <si>
    <t>-704223556</t>
  </si>
  <si>
    <t>27</t>
  </si>
  <si>
    <t>NC 0000.11</t>
  </si>
  <si>
    <t>vyčištění krovu od suti, zbytků střešní krytiny a odpadu uloženého za pozednicí, včetně svislého a vodorovného přesunu odpadu, uložení na skládce s poplatkem</t>
  </si>
  <si>
    <t>t</t>
  </si>
  <si>
    <t>-1114593519</t>
  </si>
  <si>
    <t>28</t>
  </si>
  <si>
    <t>NC 0000.6</t>
  </si>
  <si>
    <t>montáž a dodávka - oprava římsy 0,50 m pod okapovou hranou ( korunní římsy ) včetně nátěru ( pozn. 42 )</t>
  </si>
  <si>
    <t>-1948915053</t>
  </si>
  <si>
    <t>29</t>
  </si>
  <si>
    <t>985112132</t>
  </si>
  <si>
    <t>Odsekání degradovaného betonu rubu kleneb a podlah tl přes 10 do 30 mm</t>
  </si>
  <si>
    <t>-891065450</t>
  </si>
  <si>
    <t>pozn. 55</t>
  </si>
  <si>
    <t>jedná se o betonovou hlavici komínů</t>
  </si>
  <si>
    <t>30</t>
  </si>
  <si>
    <t>985311313</t>
  </si>
  <si>
    <t>Reprofilace rubu kleneb a podlah cementovou sanační maltou tl přes 20 do 30 mm</t>
  </si>
  <si>
    <t>130267895</t>
  </si>
  <si>
    <t>31</t>
  </si>
  <si>
    <t>985323112</t>
  </si>
  <si>
    <t>Spojovací můstek reprofilovaného betonu na cementové bázi tl 2 mm</t>
  </si>
  <si>
    <t>2128174566</t>
  </si>
  <si>
    <t>32</t>
  </si>
  <si>
    <t>NC 0000.51</t>
  </si>
  <si>
    <t>výměna sloupu, demontáž původního a osazení nového včetně napojení, likvidace demontovaného na řízené skládce ( pozn. 15 )</t>
  </si>
  <si>
    <t>-922385515</t>
  </si>
  <si>
    <t>33</t>
  </si>
  <si>
    <t>NC 0000.52</t>
  </si>
  <si>
    <t>demontovat v celém rozsahu původně provedenou opravu, původní kleštiny odstranit, včetně přesunu a likvidace na řízené skládce, osadit nové kleštiny. ( pozn. 16 )</t>
  </si>
  <si>
    <t>-597680166</t>
  </si>
  <si>
    <t>997</t>
  </si>
  <si>
    <t>Přesun sutě</t>
  </si>
  <si>
    <t>34</t>
  </si>
  <si>
    <t>997013217</t>
  </si>
  <si>
    <t>Vnitrostaveništní doprava suti a vybouraných hmot pro budovy v přes 21 do 24 m ručně</t>
  </si>
  <si>
    <t>679656081</t>
  </si>
  <si>
    <t>35</t>
  </si>
  <si>
    <t>997013501</t>
  </si>
  <si>
    <t>Odvoz suti a vybouraných hmot na skládku nebo meziskládku do 1 km se složením</t>
  </si>
  <si>
    <t>-1011234551</t>
  </si>
  <si>
    <t>36</t>
  </si>
  <si>
    <t>997013509</t>
  </si>
  <si>
    <t>Příplatek k odvozu suti a vybouraných hmot na skládku ZKD 1 km přes 1 km</t>
  </si>
  <si>
    <t>-239256186</t>
  </si>
  <si>
    <t>41,276*15 'Přepočtené koeficientem množství</t>
  </si>
  <si>
    <t>37</t>
  </si>
  <si>
    <t>997013603</t>
  </si>
  <si>
    <t>Poplatek za uložení na skládce (skládkovné) stavebního odpadu cihelného kód odpadu 17 01 02</t>
  </si>
  <si>
    <t>1150083949</t>
  </si>
  <si>
    <t>18,802</t>
  </si>
  <si>
    <t>38</t>
  </si>
  <si>
    <t>997013645</t>
  </si>
  <si>
    <t>Poplatek za uložení na skládce (skládkovné) odpadu asfaltového bez dehtu kód odpadu 17 03 02</t>
  </si>
  <si>
    <t>1317701385</t>
  </si>
  <si>
    <t>0,622</t>
  </si>
  <si>
    <t>39</t>
  </si>
  <si>
    <t>997013811</t>
  </si>
  <si>
    <t>Poplatek za uložení na skládce (skládkovné) stavebního odpadu dřevěného kód odpadu 17 02 01</t>
  </si>
  <si>
    <t>-1089546040</t>
  </si>
  <si>
    <t>14,130</t>
  </si>
  <si>
    <t>998</t>
  </si>
  <si>
    <t>Přesun hmot</t>
  </si>
  <si>
    <t>40</t>
  </si>
  <si>
    <t>998011003</t>
  </si>
  <si>
    <t>Přesun hmot pro budovy zděné v přes 12 do 24 m</t>
  </si>
  <si>
    <t>-1043300603</t>
  </si>
  <si>
    <t>PSV</t>
  </si>
  <si>
    <t>Práce a dodávky PSV</t>
  </si>
  <si>
    <t>712</t>
  </si>
  <si>
    <t>Povlakové krytiny</t>
  </si>
  <si>
    <t>41</t>
  </si>
  <si>
    <t>712431801</t>
  </si>
  <si>
    <t>Odstranění povlakové krytiny střech přes 10° do 30° z pásů uložených na sucho AIP nebo NAIP</t>
  </si>
  <si>
    <t>977542171</t>
  </si>
  <si>
    <t>942</t>
  </si>
  <si>
    <t>42</t>
  </si>
  <si>
    <t>998712203</t>
  </si>
  <si>
    <t>Přesun hmot procentní pro krytiny povlakové v objektech v přes 12 do 24 m</t>
  </si>
  <si>
    <t>%</t>
  </si>
  <si>
    <t>8438695</t>
  </si>
  <si>
    <t>762</t>
  </si>
  <si>
    <t>Konstrukce tesařské</t>
  </si>
  <si>
    <t>43</t>
  </si>
  <si>
    <t>762341811</t>
  </si>
  <si>
    <t>Demontáž bednění střech z prken</t>
  </si>
  <si>
    <t>-2109893039</t>
  </si>
  <si>
    <t>44</t>
  </si>
  <si>
    <t>NC 0000.9</t>
  </si>
  <si>
    <t>demontáž stávajícího bednění pod střešní rovinou, bez náhrady, svislý a vodorovný přesun, likvidace na skládce ( pozn. 9 )</t>
  </si>
  <si>
    <t>1997663459</t>
  </si>
  <si>
    <t>4,20*2,80</t>
  </si>
  <si>
    <t>45</t>
  </si>
  <si>
    <t>762381011</t>
  </si>
  <si>
    <t>Heverování a podepření tesařských konstrukcí krovů, plná vazba do 9 m</t>
  </si>
  <si>
    <t>292013514</t>
  </si>
  <si>
    <t>46</t>
  </si>
  <si>
    <t>762381012</t>
  </si>
  <si>
    <t>Heverování a podepření tesařských konstrukcí krovů, plná vazba přes 9 do 12,5 m</t>
  </si>
  <si>
    <t>-1663331885</t>
  </si>
  <si>
    <t>47</t>
  </si>
  <si>
    <t>762382011</t>
  </si>
  <si>
    <t>Heverování a podepření tesařských konstrukcí krovů, prázdná vazba do 9 m</t>
  </si>
  <si>
    <t>1092027311</t>
  </si>
  <si>
    <t>48</t>
  </si>
  <si>
    <t>762382012</t>
  </si>
  <si>
    <t>Heverování a podepření tesařských konstrukcí krovů, prázdná vazba přes 9 do 12,5 m</t>
  </si>
  <si>
    <t>532378144</t>
  </si>
  <si>
    <t>49</t>
  </si>
  <si>
    <t>NC 0000.5.1</t>
  </si>
  <si>
    <t>montáž a dodávka podložky z dubového dřeva, podložka pod trám ( pozn. 6 )</t>
  </si>
  <si>
    <t>-1275932330</t>
  </si>
  <si>
    <t>NC 0000.34</t>
  </si>
  <si>
    <t>KROKVE 15% KOMPLETNĚ VYMĚNIT : demontáž původních krokví včetně likvidace na řízené skládce a krokve nové</t>
  </si>
  <si>
    <t>-1909359983</t>
  </si>
  <si>
    <t>6*8*0,15</t>
  </si>
  <si>
    <t>25*13*0,15</t>
  </si>
  <si>
    <t>11*11*0,15</t>
  </si>
  <si>
    <t>5*9,50*0,15</t>
  </si>
  <si>
    <t>8*7,50*0,15</t>
  </si>
  <si>
    <t>přesný rozsah se určí na stavbě po odkrytí příslušných prvků a konstrukcí</t>
  </si>
  <si>
    <t>51</t>
  </si>
  <si>
    <t>NC 0000.35</t>
  </si>
  <si>
    <t>KROKVE U PULTOVÉ STŘECHY, HORNÍ ČÁST : odříznout a napojit horní část délky 1 m, včetně likvidace demontované části na řízené skládce</t>
  </si>
  <si>
    <t>1204109736</t>
  </si>
  <si>
    <t>52</t>
  </si>
  <si>
    <t>NC 0000.36</t>
  </si>
  <si>
    <t>KROKVE 80% : odříznout a napojit spodní část délky 2 m, včetně likvidace demontované části na řízené skládce</t>
  </si>
  <si>
    <t>2039465951</t>
  </si>
  <si>
    <t>88</t>
  </si>
  <si>
    <t>53</t>
  </si>
  <si>
    <t>NC 0000.39</t>
  </si>
  <si>
    <t>KLEŠTINY KOMPLETNĚ VYMĚNIT 30% : demontáž původních a montáž nových včetně likvidace demontované části na řízené skládce</t>
  </si>
  <si>
    <t>-1666985417</t>
  </si>
  <si>
    <t>16*6</t>
  </si>
  <si>
    <t>8*6</t>
  </si>
  <si>
    <t>15*3</t>
  </si>
  <si>
    <t>54</t>
  </si>
  <si>
    <t>NC 0000.40</t>
  </si>
  <si>
    <t>VÝMĚNA POZEDNICE 60% : demontáž původní a nová pozednice včetně likvidace demontované části na řízené skládce</t>
  </si>
  <si>
    <t>1550325439</t>
  </si>
  <si>
    <t>11,50</t>
  </si>
  <si>
    <t>6,50</t>
  </si>
  <si>
    <t>55</t>
  </si>
  <si>
    <t>NC 0000.41</t>
  </si>
  <si>
    <t>ODSTRANĚNÍ PRAHU : a jeho likvidace na řízené skládce</t>
  </si>
  <si>
    <t>-395865214</t>
  </si>
  <si>
    <t>102</t>
  </si>
  <si>
    <t>56</t>
  </si>
  <si>
    <t>NC 0000.42</t>
  </si>
  <si>
    <t>montáž a dodávka, zednická úprava zhlaví vazného trámu včetně podložení 100%</t>
  </si>
  <si>
    <t>-702241532</t>
  </si>
  <si>
    <t>57</t>
  </si>
  <si>
    <t>NC 0000.43</t>
  </si>
  <si>
    <t>výměna části vazného trámu délky 2m 80%, demontáž původního a nový vazný trám včetně likvidace demontované části na řízené skládce ( oprava zhlaví vazných trámů )</t>
  </si>
  <si>
    <t>-108032003</t>
  </si>
  <si>
    <t>58</t>
  </si>
  <si>
    <t>NC 0000.44</t>
  </si>
  <si>
    <t>montáž a dodávka, napojení vaznice délky 2m včetně likvidace demontované části na řízené skládce</t>
  </si>
  <si>
    <t>413235354</t>
  </si>
  <si>
    <t>59</t>
  </si>
  <si>
    <t>NC 0000.45</t>
  </si>
  <si>
    <t>výměna pásků, demontáž původních a nové pásky včetně likvidace demontované části na řízené skládce</t>
  </si>
  <si>
    <t>-1868561507</t>
  </si>
  <si>
    <t>60</t>
  </si>
  <si>
    <t>NC 0000.46</t>
  </si>
  <si>
    <t>výměna vzpěr, demontáž původních a vzpěry nové včetně likvidace demontované části na řízené skládce</t>
  </si>
  <si>
    <t>-1344234630</t>
  </si>
  <si>
    <t>61</t>
  </si>
  <si>
    <t>NC 0000.47</t>
  </si>
  <si>
    <t>výměna rozpěr, demontáž původních a rozpěry nové včetně likvidace demontované části na řízené skládce</t>
  </si>
  <si>
    <t>-1533242354</t>
  </si>
  <si>
    <t>NC 0000.48</t>
  </si>
  <si>
    <t>výměna hambalku, demontáž původních a habalky nové včetně likvidace demontované části na řízené skládce</t>
  </si>
  <si>
    <t>-252989164</t>
  </si>
  <si>
    <t>63</t>
  </si>
  <si>
    <t>NC 0000.49</t>
  </si>
  <si>
    <t>výměna sloupků, demontáž původních a sloupky nové včetně likvidace demontované části na řízené skládce</t>
  </si>
  <si>
    <t>833192713</t>
  </si>
  <si>
    <t>64</t>
  </si>
  <si>
    <t>NC 0000.50</t>
  </si>
  <si>
    <t>montáž a dodávka dubové podložky s impregnovaného dřeva ( pozn. 6 )</t>
  </si>
  <si>
    <t>82351724</t>
  </si>
  <si>
    <t>65</t>
  </si>
  <si>
    <t>998762203</t>
  </si>
  <si>
    <t>Přesun hmot procentní pro kce tesařské v objektech v přes 12 do 24 m</t>
  </si>
  <si>
    <t>949802266</t>
  </si>
  <si>
    <t>764</t>
  </si>
  <si>
    <t>Konstrukce klempířské</t>
  </si>
  <si>
    <t>764001821</t>
  </si>
  <si>
    <t>Demontáž krytiny ze svitků nebo tabulí do suti</t>
  </si>
  <si>
    <t>-459807234</t>
  </si>
  <si>
    <t>67</t>
  </si>
  <si>
    <t>764002821</t>
  </si>
  <si>
    <t>Demontáž střešního výlezu do suti</t>
  </si>
  <si>
    <t>-163025486</t>
  </si>
  <si>
    <t>pozn. 31</t>
  </si>
  <si>
    <t>68</t>
  </si>
  <si>
    <t>NC 0000.1</t>
  </si>
  <si>
    <t>demontáž stávající pochozí lávky včetně svislého a vodorovného přesunu, likvidace na řízené skládce</t>
  </si>
  <si>
    <t>-675852728</t>
  </si>
  <si>
    <t>2,15</t>
  </si>
  <si>
    <t>1,05</t>
  </si>
  <si>
    <t>4,60</t>
  </si>
  <si>
    <t>pozn. 32</t>
  </si>
  <si>
    <t>69</t>
  </si>
  <si>
    <t>764002831</t>
  </si>
  <si>
    <t>Demontáž sněhového zachytávače do suti</t>
  </si>
  <si>
    <t>-794516418</t>
  </si>
  <si>
    <t>pozn. 36</t>
  </si>
  <si>
    <t>70</t>
  </si>
  <si>
    <t>764002841</t>
  </si>
  <si>
    <t>Demontáž oplechování horních ploch zdí a nadezdívek do suti</t>
  </si>
  <si>
    <t>-240008781</t>
  </si>
  <si>
    <t>15,50*2</t>
  </si>
  <si>
    <t>21,50</t>
  </si>
  <si>
    <t>6,80</t>
  </si>
  <si>
    <t>8,20</t>
  </si>
  <si>
    <t>3,10</t>
  </si>
  <si>
    <t>7,40</t>
  </si>
  <si>
    <t>12,50</t>
  </si>
  <si>
    <t>13,50</t>
  </si>
  <si>
    <t>pozn. 33</t>
  </si>
  <si>
    <t>atika o délce 15,50 m dvojnásobná výměra, zohledněna šíře atiky</t>
  </si>
  <si>
    <t>71</t>
  </si>
  <si>
    <t>764002881</t>
  </si>
  <si>
    <t>Demontáž lemování střešních prostupů do suti</t>
  </si>
  <si>
    <t>2028266733</t>
  </si>
  <si>
    <t>6*3</t>
  </si>
  <si>
    <t>72</t>
  </si>
  <si>
    <t>NC 0000.2</t>
  </si>
  <si>
    <t>demontáž litinové stříšky komínů včetně svislého a vodorovného přesunu</t>
  </si>
  <si>
    <t>-1239900898</t>
  </si>
  <si>
    <t>pozn. 34</t>
  </si>
  <si>
    <t>73</t>
  </si>
  <si>
    <t>764004821</t>
  </si>
  <si>
    <t>Demontáž nástřešního žlabu do suti</t>
  </si>
  <si>
    <t>560814772</t>
  </si>
  <si>
    <t>103</t>
  </si>
  <si>
    <t>pozn. 38</t>
  </si>
  <si>
    <t>74</t>
  </si>
  <si>
    <t>764004861</t>
  </si>
  <si>
    <t>Demontáž svodu do suti</t>
  </si>
  <si>
    <t>125242686</t>
  </si>
  <si>
    <t>176</t>
  </si>
  <si>
    <t>75</t>
  </si>
  <si>
    <t>NC 0000.3</t>
  </si>
  <si>
    <t>demontáž anténního stožáru včetně odpojení instalací, svislá a vodorovná doprava, uložení na skládce ( pozn. 39 )</t>
  </si>
  <si>
    <t>2056097217</t>
  </si>
  <si>
    <t>76</t>
  </si>
  <si>
    <t>NC 0000.4</t>
  </si>
  <si>
    <t>demontáž stávajícího potrubí včetně oplechování, svislá a vodorovná doprava, uložení na skládce ( poz. 40 )</t>
  </si>
  <si>
    <t>-562839930</t>
  </si>
  <si>
    <t>77</t>
  </si>
  <si>
    <t>NC 0000.5</t>
  </si>
  <si>
    <t>demontáž plechové komínové stříšky, svislá a vodorovná doprava, uložení na skláce ( pozn. 41 )</t>
  </si>
  <si>
    <t>528870192</t>
  </si>
  <si>
    <t>78</t>
  </si>
  <si>
    <t>NC 0000.7</t>
  </si>
  <si>
    <t>likvidace ocelové trubky na úrovni podlahy, otvor zavařit ( pozn. 1 )</t>
  </si>
  <si>
    <t>-530142719</t>
  </si>
  <si>
    <t>79</t>
  </si>
  <si>
    <t>NC 0000.8</t>
  </si>
  <si>
    <t>likvidace ocelové trubky včetně úchytů ( pozn. 2 )</t>
  </si>
  <si>
    <t>764885616</t>
  </si>
  <si>
    <t>80</t>
  </si>
  <si>
    <t>998764203</t>
  </si>
  <si>
    <t>Přesun hmot procentní pro konstrukce klempířské v objektech v přes 12 do 24 m</t>
  </si>
  <si>
    <t>166772474</t>
  </si>
  <si>
    <t>765</t>
  </si>
  <si>
    <t>Krytina skládaná</t>
  </si>
  <si>
    <t>81</t>
  </si>
  <si>
    <t>765192001</t>
  </si>
  <si>
    <t>Nouzové (provizorní) zakrytí střechy plachtou</t>
  </si>
  <si>
    <t>-406321313</t>
  </si>
  <si>
    <t>942*1,20</t>
  </si>
  <si>
    <t>767</t>
  </si>
  <si>
    <t>Konstrukce zámečnické</t>
  </si>
  <si>
    <t>82</t>
  </si>
  <si>
    <t>NC 0000.6.1</t>
  </si>
  <si>
    <t>montáž a dodávka - dotažení uvolněného spoje dřevěných prvků ( pozn. 8 )</t>
  </si>
  <si>
    <t>1929546177</t>
  </si>
  <si>
    <t>83</t>
  </si>
  <si>
    <t>NC 0000.8.1</t>
  </si>
  <si>
    <t>montáž a dodáva - doplnění ocelového spojovacího prvku ( pozn 10 )</t>
  </si>
  <si>
    <t>1989447386</t>
  </si>
  <si>
    <t>783</t>
  </si>
  <si>
    <t>Dokončovací práce - nátěry</t>
  </si>
  <si>
    <t>84</t>
  </si>
  <si>
    <t>783201403</t>
  </si>
  <si>
    <t>Oprášení tesařských konstrukcí před provedením nátěru</t>
  </si>
  <si>
    <t>-1628224775</t>
  </si>
  <si>
    <t>1350</t>
  </si>
  <si>
    <t>85</t>
  </si>
  <si>
    <t>783214121</t>
  </si>
  <si>
    <t>Sanační biocidní ošetření stříkáním tesařských konstrukcí zabudovaných do konstrukce</t>
  </si>
  <si>
    <t>-1591367044</t>
  </si>
  <si>
    <t>86</t>
  </si>
  <si>
    <t>783301303</t>
  </si>
  <si>
    <t>Bezoplachové odrezivění zámečnických konstrukcí</t>
  </si>
  <si>
    <t>1967678570</t>
  </si>
  <si>
    <t>87</t>
  </si>
  <si>
    <t>783301313</t>
  </si>
  <si>
    <t>Odmaštění zámečnických konstrukcí ředidlovým odmašťovačem</t>
  </si>
  <si>
    <t>1261129331</t>
  </si>
  <si>
    <t>783314101</t>
  </si>
  <si>
    <t>Základní jednonásobný syntetický nátěr zámečnických konstrukcí</t>
  </si>
  <si>
    <t>1725670511</t>
  </si>
  <si>
    <t>89</t>
  </si>
  <si>
    <t>783317101</t>
  </si>
  <si>
    <t>Krycí jednonásobný syntetický standardní nátěr zámečnických konstrukcí</t>
  </si>
  <si>
    <t>746830437</t>
  </si>
  <si>
    <t>Práce a dodávky M</t>
  </si>
  <si>
    <t>21-M</t>
  </si>
  <si>
    <t>Elektromontáže</t>
  </si>
  <si>
    <t>90</t>
  </si>
  <si>
    <t>218220101</t>
  </si>
  <si>
    <t>Demontáž hromosvodného vedení svodových vodičů s podpěrami průměru do 10 mm</t>
  </si>
  <si>
    <t>-1300762140</t>
  </si>
  <si>
    <t>9,50</t>
  </si>
  <si>
    <t>3*22</t>
  </si>
  <si>
    <t>pozn. 37</t>
  </si>
  <si>
    <t>91</t>
  </si>
  <si>
    <t>NC 0000.53</t>
  </si>
  <si>
    <t>demontáž tyčí jímacích délky do 6 m ze střešního hřebenu</t>
  </si>
  <si>
    <t>256</t>
  </si>
  <si>
    <t>1243619728</t>
  </si>
  <si>
    <t>92</t>
  </si>
  <si>
    <t>218220301</t>
  </si>
  <si>
    <t>Demontáž svorek hromosvodných se 2 šrouby</t>
  </si>
  <si>
    <t>707046990</t>
  </si>
  <si>
    <t>58-M</t>
  </si>
  <si>
    <t>Revize vyhrazených technických zařízení</t>
  </si>
  <si>
    <t>93</t>
  </si>
  <si>
    <t>580101001</t>
  </si>
  <si>
    <t>Kontrola stavu přípojkové skříně do 63 A rozvodných zařízení</t>
  </si>
  <si>
    <t>-1214875676</t>
  </si>
  <si>
    <t>94</t>
  </si>
  <si>
    <t>580101002</t>
  </si>
  <si>
    <t>Kontrola stavu rozvaděče do 10 přístrojů rozvodných zařízení</t>
  </si>
  <si>
    <t>pole</t>
  </si>
  <si>
    <t>620604868</t>
  </si>
  <si>
    <t>95</t>
  </si>
  <si>
    <t>580101031</t>
  </si>
  <si>
    <t>Kontrola stavu rozpojovací a jistící skříně do 63 A rozvodných zařízení</t>
  </si>
  <si>
    <t>383592787</t>
  </si>
  <si>
    <t>96</t>
  </si>
  <si>
    <t>580103002</t>
  </si>
  <si>
    <t>Kontrola stavu elektrického okruhu přes 5 do 10 vývodů v prostoru bezpečném</t>
  </si>
  <si>
    <t>okruh</t>
  </si>
  <si>
    <t>212177982</t>
  </si>
  <si>
    <t>97</t>
  </si>
  <si>
    <t>NC 0000.1.1</t>
  </si>
  <si>
    <t>demontáž silnoproudé elektroinstalace včetně vypínačů, krabic a svítidel, svislý a vodorovný přesun, poplatek za skládku ( pozn. 3 )</t>
  </si>
  <si>
    <t>2125433707</t>
  </si>
  <si>
    <t>98</t>
  </si>
  <si>
    <t>NC 0000.2.1</t>
  </si>
  <si>
    <t>demontáž koaxiálního kabelu včetně napojovacích krabic, svislý a vodorovný přesun, poplatek za skládku ( pozn. 4 )</t>
  </si>
  <si>
    <t>-1158612045</t>
  </si>
  <si>
    <t>HZS</t>
  </si>
  <si>
    <t>Hodinové zúčtovací sazby</t>
  </si>
  <si>
    <t>99</t>
  </si>
  <si>
    <t>HZS1292</t>
  </si>
  <si>
    <t>Hodinová zúčtovací sazba stavební dělník</t>
  </si>
  <si>
    <t>hod</t>
  </si>
  <si>
    <t>512</t>
  </si>
  <si>
    <t>-2085864751</t>
  </si>
  <si>
    <t>250</t>
  </si>
  <si>
    <t>ostatní pomocné práce při čištění a demotáži konstrukcí v půdním prostoru</t>
  </si>
  <si>
    <t>100</t>
  </si>
  <si>
    <t>HZS2112</t>
  </si>
  <si>
    <t>Hodinová zúčtovací sazba tesař odborný</t>
  </si>
  <si>
    <t>-386715825</t>
  </si>
  <si>
    <t>180</t>
  </si>
  <si>
    <t>nutná odborná hodinová práce tesaře, velké zásahy do konstrukce krovu</t>
  </si>
  <si>
    <t>SO 02 - Stavební práce</t>
  </si>
  <si>
    <t xml:space="preserve">    721 - Zdravotechnika - vnitřní kanalizace</t>
  </si>
  <si>
    <t xml:space="preserve">    741 - Elektroinstalace - silnoproud</t>
  </si>
  <si>
    <t>622326353</t>
  </si>
  <si>
    <t>Oprava vnější vápenocementové omítky s celoplošným přeštukováním členitosti 2 v rozsahu přes 20 do 30 %</t>
  </si>
  <si>
    <t>2007975230</t>
  </si>
  <si>
    <t>172</t>
  </si>
  <si>
    <t>136</t>
  </si>
  <si>
    <t>montáž a dodávka modifikovaného vápenného nátěru nebo silikátového</t>
  </si>
  <si>
    <t>844610083</t>
  </si>
  <si>
    <t>945411111</t>
  </si>
  <si>
    <t>Výsuvná šplhací plošina motorová s jedním podvozkem a jedním stožárem v do 80 m</t>
  </si>
  <si>
    <t>den</t>
  </si>
  <si>
    <t>-422928224</t>
  </si>
  <si>
    <t>945421112</t>
  </si>
  <si>
    <t>Hydraulická zvedací plošina na automobilovém podvozku výška zdvihu do 34 m včetně obsluhy</t>
  </si>
  <si>
    <t>932079277</t>
  </si>
  <si>
    <t>952901111</t>
  </si>
  <si>
    <t>Vyčištění budov bytové a občanské výstavby při výšce podlaží do 4 m</t>
  </si>
  <si>
    <t>191016117</t>
  </si>
  <si>
    <t>978019341</t>
  </si>
  <si>
    <t>Otlučení (osekání) vnější vápenné nebo vápenocementové omítky stupně členitosti 3 až 5 v rozsahu přes 20 do 30 %</t>
  </si>
  <si>
    <t>2043306382</t>
  </si>
  <si>
    <t>135082247</t>
  </si>
  <si>
    <t>-28817550</t>
  </si>
  <si>
    <t>-1677915649</t>
  </si>
  <si>
    <t>6,776*15 'Přepočtené koeficientem množství</t>
  </si>
  <si>
    <t>-1442787792</t>
  </si>
  <si>
    <t>-1452361458</t>
  </si>
  <si>
    <t>721</t>
  </si>
  <si>
    <t>Zdravotechnika - vnitřní kanalizace</t>
  </si>
  <si>
    <t>721173704</t>
  </si>
  <si>
    <t>Potrubí kanalizační z PE odpadní DN 70</t>
  </si>
  <si>
    <t>-2122023958</t>
  </si>
  <si>
    <t>pozn. 57</t>
  </si>
  <si>
    <t>NC 0000.57</t>
  </si>
  <si>
    <t>montáž a dodávka nového prostupu a stříšky pro plastové potrubí DN 70 nad rovinu střechy ( pozn. 57 )</t>
  </si>
  <si>
    <t>1959902952</t>
  </si>
  <si>
    <t>721173708</t>
  </si>
  <si>
    <t>Potrubí kanalizační z PE odpadní DN 150</t>
  </si>
  <si>
    <t>234263914</t>
  </si>
  <si>
    <t>NC 0000.58</t>
  </si>
  <si>
    <t>montáž a dodávka nového prostupu a stříšky pro plastové potrubí DN 150 nad rovinu střechy ( pozn. 57 )</t>
  </si>
  <si>
    <t>1389512366</t>
  </si>
  <si>
    <t>721242116</t>
  </si>
  <si>
    <t>Lapač střešních splavenin z PP s kulovým kloubem na odtoku DN 125</t>
  </si>
  <si>
    <t>-1461034836</t>
  </si>
  <si>
    <t>NC 0000.37</t>
  </si>
  <si>
    <t>demontáž stávajících lapačů střešních splavenin včetně likvidace</t>
  </si>
  <si>
    <t>-2001734457</t>
  </si>
  <si>
    <t>NC 0000.38</t>
  </si>
  <si>
    <t>zemní a stavební přípomoce pro montáž nových lapačů střešních splavenin</t>
  </si>
  <si>
    <t>-1078180977</t>
  </si>
  <si>
    <t>998721203</t>
  </si>
  <si>
    <t>Přesun hmot procentní pro vnitřní kanalizace v objektech v přes 12 do 24 m</t>
  </si>
  <si>
    <t>1852843172</t>
  </si>
  <si>
    <t>741</t>
  </si>
  <si>
    <t>Elektroinstalace - silnoproud</t>
  </si>
  <si>
    <t>741420001</t>
  </si>
  <si>
    <t>Montáž drát nebo lano hromosvodné svodové D do 10 mm s podpěrou</t>
  </si>
  <si>
    <t>-749977662</t>
  </si>
  <si>
    <t>pozn. 54</t>
  </si>
  <si>
    <t>35442136</t>
  </si>
  <si>
    <t>drát D 8/11 mm AlMgSi + PVC</t>
  </si>
  <si>
    <t>246377115</t>
  </si>
  <si>
    <t>741420021</t>
  </si>
  <si>
    <t>Montáž svorka hromosvodná se 2 šrouby</t>
  </si>
  <si>
    <t>483132747</t>
  </si>
  <si>
    <t>35441885</t>
  </si>
  <si>
    <t>svorka spojovací pro lano D 8-10mm</t>
  </si>
  <si>
    <t>-1736002210</t>
  </si>
  <si>
    <t>741420022</t>
  </si>
  <si>
    <t>Montáž svorka hromosvodná se 3 a více šrouby</t>
  </si>
  <si>
    <t>856612441</t>
  </si>
  <si>
    <t>35431001</t>
  </si>
  <si>
    <t>svorka uzemnění AlMgSi univerzální</t>
  </si>
  <si>
    <t>-747676368</t>
  </si>
  <si>
    <t>P</t>
  </si>
  <si>
    <t>Poznámka k položce:
SU Al</t>
  </si>
  <si>
    <t>741430011</t>
  </si>
  <si>
    <t>Montáž tyč jímací délky přes 3 m na střešní hřeben</t>
  </si>
  <si>
    <t>-1919979998</t>
  </si>
  <si>
    <t>35442148</t>
  </si>
  <si>
    <t>tyč jímací s rovným koncem 5000mm AlMgSi</t>
  </si>
  <si>
    <t>-1684632219</t>
  </si>
  <si>
    <t>NC 0000.24.1</t>
  </si>
  <si>
    <t>revize hromosvodu ( pozn. 54 )</t>
  </si>
  <si>
    <t>1848912184</t>
  </si>
  <si>
    <t>NC 0000.25.1</t>
  </si>
  <si>
    <t>stavební přípomoce pro hromosvod včetně ostatního drobného a pomocného materiálu a přizeměmí svodů ( pozn. 54 )</t>
  </si>
  <si>
    <t>-69762601</t>
  </si>
  <si>
    <t>montáž a dodávka systémové průchodky střešní krytinou pro jímací tyč</t>
  </si>
  <si>
    <t>-1265881138</t>
  </si>
  <si>
    <t>montáž a dodávka, ukotvení jimací tyče pomocí ocelové příchytky včetně pomocné ocelové konstrukce, žárově pozinkované</t>
  </si>
  <si>
    <t>-352299172</t>
  </si>
  <si>
    <t>762083122</t>
  </si>
  <si>
    <t>Impregnace řeziva proti dřevokaznému hmyzu, houbám a plísním máčením třída ohrožení 3 a 4</t>
  </si>
  <si>
    <t>-395259458</t>
  </si>
  <si>
    <t>942*1,05*0,024*1,05</t>
  </si>
  <si>
    <t>762341210</t>
  </si>
  <si>
    <t>Montáž bednění střech rovných a šikmých sklonu do 60° z hrubých prken na sraz tl do 32 mm</t>
  </si>
  <si>
    <t>1950568664</t>
  </si>
  <si>
    <t>942*1,05</t>
  </si>
  <si>
    <t>60511085</t>
  </si>
  <si>
    <t>řezivo jehličnaté středové smrk, borovice š 120/150mm tl 24mm dl 4m</t>
  </si>
  <si>
    <t>362151974</t>
  </si>
  <si>
    <t>762395000</t>
  </si>
  <si>
    <t>Spojovací prostředky krovů, bednění, laťování, nadstřešních konstrukcí</t>
  </si>
  <si>
    <t>-1840049190</t>
  </si>
  <si>
    <t>24,925</t>
  </si>
  <si>
    <t>2106852045</t>
  </si>
  <si>
    <t>764101133</t>
  </si>
  <si>
    <t>Montáž krytiny střechy rovné drážkováním z tabulí sklonu přes 30 do 60°</t>
  </si>
  <si>
    <t>1159697225</t>
  </si>
  <si>
    <t>NC 0000.20</t>
  </si>
  <si>
    <t>dodávka střešní krytiny dle PD včetně ztratného</t>
  </si>
  <si>
    <t>-16897824</t>
  </si>
  <si>
    <t>NC 0000.26</t>
  </si>
  <si>
    <t>montáž a dodávka podokapního půlkulatého žlabu včetně uchycení a provedení dilatací ( ozn. K20 )</t>
  </si>
  <si>
    <t>1930233638</t>
  </si>
  <si>
    <t>montáž a dodávka sítí proti hmyzu umístěné v komínovém průduchu, včetně rámu a kotvení ( 350/350 mm )</t>
  </si>
  <si>
    <t>montáž a dodávka sítě proti hmyzu umístěné do svislých průduchů komínů ( D 350 mm )</t>
  </si>
  <si>
    <t>1368616673</t>
  </si>
  <si>
    <t>montáž a dodávka sítě proti hmyzu u okapové hrany</t>
  </si>
  <si>
    <t>1799344108</t>
  </si>
  <si>
    <t>NC 0000.54</t>
  </si>
  <si>
    <t>montáž a dodávka kotlíků</t>
  </si>
  <si>
    <t>709748322</t>
  </si>
  <si>
    <t>NC 0000.27</t>
  </si>
  <si>
    <t>montáž a dodávka oplechování atiky RŠ 400 mm včetně podkladního impregnovaného prkna tl. 24 mm ( ozn. K21 )</t>
  </si>
  <si>
    <t>302378374</t>
  </si>
  <si>
    <t>montáž a dodávka oplechování atiky RŠ 550 mm včetně podkladního impregnovaného prkna tl. 24 mm ( ozn. K22 )</t>
  </si>
  <si>
    <t>2043443559</t>
  </si>
  <si>
    <t>NC 0000.12</t>
  </si>
  <si>
    <t>montáž a dodávka lemování komínů a zdí včtně uchycení a dilatací ( K23 )</t>
  </si>
  <si>
    <t>-545382471</t>
  </si>
  <si>
    <t>NC 0000.13</t>
  </si>
  <si>
    <t>montáž a dodávka lemování zdí včetně uchycení a dilatací ( K24 )</t>
  </si>
  <si>
    <t>-672067874</t>
  </si>
  <si>
    <t>NC 0000.14</t>
  </si>
  <si>
    <t>montáž a dodávka hřebenového nárožního profilu s větrací lištou včetně uchycení a provedení dilatací ( K25 )</t>
  </si>
  <si>
    <t>-2127805128</t>
  </si>
  <si>
    <t>NC 0000.15</t>
  </si>
  <si>
    <t>montáž a dodávka úžlabí včetně uchycení a provedení dilatací ( K26 )</t>
  </si>
  <si>
    <t>-1218379062</t>
  </si>
  <si>
    <t>NC 0000.16</t>
  </si>
  <si>
    <t>montáž a dodávka zatahovacího plechu včetně uchycení a překrytí lepenkou ( K27 )</t>
  </si>
  <si>
    <t>-456116213</t>
  </si>
  <si>
    <t>NC 0000.17</t>
  </si>
  <si>
    <t>montáž a dodávka oplechování římsy ( K28 )</t>
  </si>
  <si>
    <t>1435979917</t>
  </si>
  <si>
    <t>NC 0000.18</t>
  </si>
  <si>
    <t>montáž a dodávka střešního výlezu, 730/450 mm včetně těsnění a oplechování</t>
  </si>
  <si>
    <t>838289272</t>
  </si>
  <si>
    <t>NC 0000.19</t>
  </si>
  <si>
    <t>montáž a dodávka dešťového svodu včetně kolen a odskoků a uchycení uchycení do fasády ( K29 )</t>
  </si>
  <si>
    <t>-1268637836</t>
  </si>
  <si>
    <t>NC 0000.21</t>
  </si>
  <si>
    <t>montáž a dodávka oplechování římsy ( K30 )</t>
  </si>
  <si>
    <t>1831190466</t>
  </si>
  <si>
    <t>NC 0000.22</t>
  </si>
  <si>
    <t>montáž a dodávka oplechování komínové hlavice včetně uchycení rš. 700 mm ( K31 )</t>
  </si>
  <si>
    <t>1305857543</t>
  </si>
  <si>
    <t>NC 0000.23</t>
  </si>
  <si>
    <t>montáž a dodávka oplechování komínové hlavice včetně uchycení rš. 600 mm ( K32 )</t>
  </si>
  <si>
    <t>1667088070</t>
  </si>
  <si>
    <t>NC 0000.24</t>
  </si>
  <si>
    <t>montáž a dodávka plechová komínová stříška D 200 mm, h. 400 mm ( K33 )</t>
  </si>
  <si>
    <t>-12190197</t>
  </si>
  <si>
    <t>NC 0000.25</t>
  </si>
  <si>
    <t>montáž a dodávka plechová odvětrávací stříška D 500 mm, h. 1000 mm ( K34 )</t>
  </si>
  <si>
    <t>2124597236</t>
  </si>
  <si>
    <t>NC 0000.28</t>
  </si>
  <si>
    <t>montáž a dodávka oplechování ozdobného vikýře, rš. 1000 mm, l. 3200 mm ( K35 )</t>
  </si>
  <si>
    <t>-552276330</t>
  </si>
  <si>
    <t>NC 0000.29</t>
  </si>
  <si>
    <t>montáž a dodávka oplechování ozdobného vikýře, rš. 1000 mm, l. 1500 mm ( K36 )</t>
  </si>
  <si>
    <t>316004100</t>
  </si>
  <si>
    <t>NC 0000.30</t>
  </si>
  <si>
    <t>montáž a dodávka oplechování průčelí atiky rš. 700 mm, l. 6000 mm ( K37 )</t>
  </si>
  <si>
    <t>889329087</t>
  </si>
  <si>
    <t>NC 0000.31</t>
  </si>
  <si>
    <t>montáž a dodávka oplechování hlavní římsy rš. 950 mm, pl. 11 m2 ( K38 )</t>
  </si>
  <si>
    <t>1570252099</t>
  </si>
  <si>
    <t>NC 0000.32</t>
  </si>
  <si>
    <t>montáž a dodávka oplechování ozdoby uličního průčelí rš. 300 mm ( K39 )</t>
  </si>
  <si>
    <t>1306849650</t>
  </si>
  <si>
    <t>NC 0000.33</t>
  </si>
  <si>
    <t>montáž a dodávka oplechování prostoru za atikou včetně úpravy bednění, rš. 1200 mm ( K40 )</t>
  </si>
  <si>
    <t>1405189702</t>
  </si>
  <si>
    <t>NC 0000.22.1</t>
  </si>
  <si>
    <t>montáž a dodávka systémové střešní lávky a schodů se zábradlím včetně kotvení ( poz. 52 )</t>
  </si>
  <si>
    <t>474354149</t>
  </si>
  <si>
    <t>4,50</t>
  </si>
  <si>
    <t>2,50</t>
  </si>
  <si>
    <t>NC 0000.23.1</t>
  </si>
  <si>
    <t>montáž a dodávka systémového trubkového zachytávače sněhu včetně kotvení ( pozn. 53 )</t>
  </si>
  <si>
    <t>-19501350</t>
  </si>
  <si>
    <t>NC 0000.55</t>
  </si>
  <si>
    <t>montáž a dodávka nového anténního stožáru z žárově pozinkované trubky délky 3 m, 2x kotvení do tělesa komínu ( pozn. 59 )</t>
  </si>
  <si>
    <t>1397278517</t>
  </si>
  <si>
    <t>NC 0000.56</t>
  </si>
  <si>
    <t>montáž a dodávka nového systémového kabelového prostupu pro kabeláž k anténnímu stožáru ( pozn. 59 )</t>
  </si>
  <si>
    <t>-1445706871</t>
  </si>
  <si>
    <t>2088186624</t>
  </si>
  <si>
    <t>765191023</t>
  </si>
  <si>
    <t>Montáž pojistné hydroizolační nebo parotěsné kladené ve sklonu přes 20° s lepenými spoji na bednění</t>
  </si>
  <si>
    <t>28329322</t>
  </si>
  <si>
    <t>fólie kontaktní difuzně propustná pro doplňkovou hydroizolační vrstvu, čtyřvrstvá mikroporézní PP 160g/m2</t>
  </si>
  <si>
    <t>-1156153418</t>
  </si>
  <si>
    <t>989,1*1,1 'Přepočtené koeficientem množství</t>
  </si>
  <si>
    <t>998765203</t>
  </si>
  <si>
    <t>Přesun hmot procentní pro krytiny skládané v objektech v přes 12 do 24 m</t>
  </si>
  <si>
    <t>-1570104855</t>
  </si>
  <si>
    <t>783806811</t>
  </si>
  <si>
    <t>Odstranění nátěrů z omítek oškrábáním</t>
  </si>
  <si>
    <t>1928309381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</si>
  <si>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</si>
  <si>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</si>
  <si>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</si>
  <si>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</si>
  <si>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</si>
  <si>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</si>
  <si>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</si>
  <si>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</si>
  <si>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</si>
  <si>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</si>
  <si>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</si>
  <si>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011514000</t>
  </si>
  <si>
    <t>Stavebně-statický průzkum</t>
  </si>
  <si>
    <t>Kč</t>
  </si>
  <si>
    <t>1024</t>
  </si>
  <si>
    <t>-1704452060</t>
  </si>
  <si>
    <t>013254000</t>
  </si>
  <si>
    <t>Dokumentace skutečného provedení stavby</t>
  </si>
  <si>
    <t>688569237</t>
  </si>
  <si>
    <t>VRN3</t>
  </si>
  <si>
    <t>Zařízení staveniště</t>
  </si>
  <si>
    <t>032002000</t>
  </si>
  <si>
    <t>Vybavení staveniště</t>
  </si>
  <si>
    <t>229243233</t>
  </si>
  <si>
    <t>032903000</t>
  </si>
  <si>
    <t>Náklady na provoz a údržbu vybavení staveniště</t>
  </si>
  <si>
    <t>-1239126813</t>
  </si>
  <si>
    <t>034002000</t>
  </si>
  <si>
    <t>Zabezpečení staveniště</t>
  </si>
  <si>
    <t>-1309285275</t>
  </si>
  <si>
    <t>034103000</t>
  </si>
  <si>
    <t>Oplocení staveniště</t>
  </si>
  <si>
    <t>-2139224242</t>
  </si>
  <si>
    <t>VRN4</t>
  </si>
  <si>
    <t>Inženýrská činnost</t>
  </si>
  <si>
    <t>042503000</t>
  </si>
  <si>
    <t>Plán BOZP na staveništi</t>
  </si>
  <si>
    <t>1960880354</t>
  </si>
  <si>
    <t>VRN5</t>
  </si>
  <si>
    <t>Finanční náklady</t>
  </si>
  <si>
    <t>052103000</t>
  </si>
  <si>
    <t>Rezerva investora : PEVNÁ ČÁSTKA : 390.000,-- Kč</t>
  </si>
  <si>
    <t>-1079113875</t>
  </si>
  <si>
    <t>VRN7</t>
  </si>
  <si>
    <t>Provozní vlivy</t>
  </si>
  <si>
    <t>071002000</t>
  </si>
  <si>
    <t>Provoz investora, třetích osob</t>
  </si>
  <si>
    <t>-1951975230</t>
  </si>
  <si>
    <t>075603000</t>
  </si>
  <si>
    <t>Jiná ochranná pásma</t>
  </si>
  <si>
    <t>-1276508462</t>
  </si>
  <si>
    <t>respektování veškerých podzemních a nadzemních inženýrských sítí včetně TZB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</si>
</sst>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8"/>
      <color theme="1"/>
      <name val="Arial CE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95250</xdr:colOff>
      <xdr:row>22</xdr:row>
      <xdr:rowOff>57150</xdr:rowOff>
    </xdr:from>
    <xdr:to>
      <xdr:col>39</xdr:col>
      <xdr:colOff>676275</xdr:colOff>
      <xdr:row>22</xdr:row>
      <xdr:rowOff>1552575</xdr:rowOff>
    </xdr:to>
    <xdr:sp macro="" textlink="">
      <xdr:nvSpPr>
        <xdr:cNvPr id="3" name="TextovéPole 2"/>
        <xdr:cNvSpPr txBox="1"/>
      </xdr:nvSpPr>
      <xdr:spPr>
        <a:xfrm>
          <a:off x="1285875" y="4133850"/>
          <a:ext cx="10334625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Každá položka výkazu výměr musí být v rámci nabídkového rozpočtu nabídnuta kompletní, včetně všech pomocných konstrukcí a prací potřebných k řádnému a provozuschopnému dokončení díla. Zadavatel nebude v průběhu realizace díla akceptovat požadavky na zvýšení ceny díla o cenu konstrukcí a prací, které uchazeč objektivně mohl případně měl předpokládat při vynaložení odborné péče při zpracování nabídkové ceny v součinnosti s příslušnou projektovou dokumentací stavby. Uchazeč o zakázku je odpovědný za svoji cenu díla.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Uchazeč do nabídkové ceny zahrne také náklady spojené s umístěním stavby. Jedná se zejména o náklady na zřízení, údržbu a odstranění objektů zařízení staveniště včetně vnitrostaveništních komunikací a skladovacích ploch, provozní vlivy, mimostaveništní doprava, náklady na kompletační činnost a zpracování dokumentace skutečného provedení stavby.</a:t>
          </a:r>
        </a:p>
        <a:p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">
      <selection activeCell="E23" sqref="E23:AN23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hidden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" customHeight="1">
      <c r="AR2" s="202" t="s">
        <v>5</v>
      </c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33" t="s">
        <v>14</v>
      </c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R5" s="20"/>
      <c r="BE5" s="230" t="s">
        <v>15</v>
      </c>
      <c r="BS5" s="17" t="s">
        <v>6</v>
      </c>
    </row>
    <row r="6" spans="2:71" s="1" customFormat="1" ht="36.9" customHeight="1">
      <c r="B6" s="20"/>
      <c r="D6" s="26" t="s">
        <v>16</v>
      </c>
      <c r="K6" s="234" t="s">
        <v>17</v>
      </c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R6" s="20"/>
      <c r="BE6" s="23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3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31"/>
      <c r="BS8" s="17" t="s">
        <v>6</v>
      </c>
    </row>
    <row r="9" spans="2:71" s="1" customFormat="1" ht="14.4" customHeight="1">
      <c r="B9" s="20"/>
      <c r="AR9" s="20"/>
      <c r="BE9" s="23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31"/>
      <c r="BS10" s="17" t="s">
        <v>6</v>
      </c>
    </row>
    <row r="11" spans="2:71" s="1" customFormat="1" ht="18.45" customHeight="1">
      <c r="B11" s="20"/>
      <c r="E11" s="25" t="s">
        <v>26</v>
      </c>
      <c r="AK11" s="27" t="s">
        <v>27</v>
      </c>
      <c r="AN11" s="25" t="s">
        <v>1</v>
      </c>
      <c r="AR11" s="20"/>
      <c r="BE11" s="231"/>
      <c r="BS11" s="17" t="s">
        <v>6</v>
      </c>
    </row>
    <row r="12" spans="2:71" s="1" customFormat="1" ht="6.9" customHeight="1">
      <c r="B12" s="20"/>
      <c r="AR12" s="20"/>
      <c r="BE12" s="231"/>
      <c r="BS12" s="17" t="s">
        <v>6</v>
      </c>
    </row>
    <row r="13" spans="2:71" s="1" customFormat="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31"/>
      <c r="BS13" s="17" t="s">
        <v>6</v>
      </c>
    </row>
    <row r="14" spans="2:71" ht="13.2">
      <c r="B14" s="20"/>
      <c r="E14" s="235" t="s">
        <v>29</v>
      </c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7" t="s">
        <v>27</v>
      </c>
      <c r="AN14" s="29" t="s">
        <v>29</v>
      </c>
      <c r="AR14" s="20"/>
      <c r="BE14" s="231"/>
      <c r="BS14" s="17" t="s">
        <v>6</v>
      </c>
    </row>
    <row r="15" spans="2:71" s="1" customFormat="1" ht="6.9" customHeight="1">
      <c r="B15" s="20"/>
      <c r="AR15" s="20"/>
      <c r="BE15" s="231"/>
      <c r="BS15" s="17" t="s">
        <v>3</v>
      </c>
    </row>
    <row r="16" spans="2:71" s="1" customFormat="1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231"/>
      <c r="BS16" s="17" t="s">
        <v>3</v>
      </c>
    </row>
    <row r="17" spans="2:71" s="1" customFormat="1" ht="18.45" customHeight="1">
      <c r="B17" s="20"/>
      <c r="E17" s="25" t="s">
        <v>31</v>
      </c>
      <c r="AK17" s="27" t="s">
        <v>27</v>
      </c>
      <c r="AN17" s="25" t="s">
        <v>1</v>
      </c>
      <c r="AR17" s="20"/>
      <c r="BE17" s="231"/>
      <c r="BS17" s="17" t="s">
        <v>32</v>
      </c>
    </row>
    <row r="18" spans="2:71" s="1" customFormat="1" ht="6.9" customHeight="1">
      <c r="B18" s="20"/>
      <c r="AR18" s="20"/>
      <c r="BE18" s="231"/>
      <c r="BS18" s="17" t="s">
        <v>6</v>
      </c>
    </row>
    <row r="19" spans="2:71" s="1" customFormat="1" ht="12" customHeight="1">
      <c r="B19" s="20"/>
      <c r="D19" s="27" t="s">
        <v>33</v>
      </c>
      <c r="AK19" s="27" t="s">
        <v>25</v>
      </c>
      <c r="AN19" s="25" t="s">
        <v>1</v>
      </c>
      <c r="AR19" s="20"/>
      <c r="BE19" s="231"/>
      <c r="BS19" s="17" t="s">
        <v>6</v>
      </c>
    </row>
    <row r="20" spans="2:71" s="1" customFormat="1" ht="18.45" customHeight="1">
      <c r="B20" s="20"/>
      <c r="E20" s="25" t="s">
        <v>34</v>
      </c>
      <c r="AK20" s="27" t="s">
        <v>27</v>
      </c>
      <c r="AN20" s="25" t="s">
        <v>1</v>
      </c>
      <c r="AR20" s="20"/>
      <c r="BE20" s="231"/>
      <c r="BS20" s="17" t="s">
        <v>32</v>
      </c>
    </row>
    <row r="21" spans="2:57" s="1" customFormat="1" ht="6.9" customHeight="1">
      <c r="B21" s="20"/>
      <c r="AR21" s="20"/>
      <c r="BE21" s="231"/>
    </row>
    <row r="22" spans="2:57" s="1" customFormat="1" ht="12" customHeight="1">
      <c r="B22" s="20"/>
      <c r="D22" s="27" t="s">
        <v>35</v>
      </c>
      <c r="AR22" s="20"/>
      <c r="BE22" s="231"/>
    </row>
    <row r="23" spans="2:57" s="1" customFormat="1" ht="127.2" customHeight="1">
      <c r="B23" s="20"/>
      <c r="E23" s="237" t="s">
        <v>1</v>
      </c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R23" s="20"/>
      <c r="BE23" s="231"/>
    </row>
    <row r="24" spans="2:57" s="1" customFormat="1" ht="6.9" customHeight="1">
      <c r="B24" s="20"/>
      <c r="AR24" s="20"/>
      <c r="BE24" s="231"/>
    </row>
    <row r="25" spans="2:57" s="1" customFormat="1" ht="6.9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31"/>
    </row>
    <row r="26" spans="1:57" s="2" customFormat="1" ht="25.95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8">
        <f>ROUND(AG94,2)</f>
        <v>0</v>
      </c>
      <c r="AL26" s="239"/>
      <c r="AM26" s="239"/>
      <c r="AN26" s="239"/>
      <c r="AO26" s="239"/>
      <c r="AP26" s="32"/>
      <c r="AQ26" s="32"/>
      <c r="AR26" s="33"/>
      <c r="BE26" s="231"/>
    </row>
    <row r="27" spans="1:57" s="2" customFormat="1" ht="6.9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31"/>
    </row>
    <row r="28" spans="1:57" s="2" customFormat="1" ht="13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40" t="s">
        <v>37</v>
      </c>
      <c r="M28" s="240"/>
      <c r="N28" s="240"/>
      <c r="O28" s="240"/>
      <c r="P28" s="240"/>
      <c r="Q28" s="32"/>
      <c r="R28" s="32"/>
      <c r="S28" s="32"/>
      <c r="T28" s="32"/>
      <c r="U28" s="32"/>
      <c r="V28" s="32"/>
      <c r="W28" s="240" t="s">
        <v>38</v>
      </c>
      <c r="X28" s="240"/>
      <c r="Y28" s="240"/>
      <c r="Z28" s="240"/>
      <c r="AA28" s="240"/>
      <c r="AB28" s="240"/>
      <c r="AC28" s="240"/>
      <c r="AD28" s="240"/>
      <c r="AE28" s="240"/>
      <c r="AF28" s="32"/>
      <c r="AG28" s="32"/>
      <c r="AH28" s="32"/>
      <c r="AI28" s="32"/>
      <c r="AJ28" s="32"/>
      <c r="AK28" s="240" t="s">
        <v>39</v>
      </c>
      <c r="AL28" s="240"/>
      <c r="AM28" s="240"/>
      <c r="AN28" s="240"/>
      <c r="AO28" s="240"/>
      <c r="AP28" s="32"/>
      <c r="AQ28" s="32"/>
      <c r="AR28" s="33"/>
      <c r="BE28" s="231"/>
    </row>
    <row r="29" spans="2:57" s="3" customFormat="1" ht="14.4" customHeight="1">
      <c r="B29" s="37"/>
      <c r="D29" s="27" t="s">
        <v>40</v>
      </c>
      <c r="F29" s="27" t="s">
        <v>41</v>
      </c>
      <c r="L29" s="225">
        <v>0.21</v>
      </c>
      <c r="M29" s="224"/>
      <c r="N29" s="224"/>
      <c r="O29" s="224"/>
      <c r="P29" s="224"/>
      <c r="W29" s="223">
        <f>ROUND(AZ94,2)</f>
        <v>0</v>
      </c>
      <c r="X29" s="224"/>
      <c r="Y29" s="224"/>
      <c r="Z29" s="224"/>
      <c r="AA29" s="224"/>
      <c r="AB29" s="224"/>
      <c r="AC29" s="224"/>
      <c r="AD29" s="224"/>
      <c r="AE29" s="224"/>
      <c r="AK29" s="223">
        <f>ROUND(AV94,2)</f>
        <v>0</v>
      </c>
      <c r="AL29" s="224"/>
      <c r="AM29" s="224"/>
      <c r="AN29" s="224"/>
      <c r="AO29" s="224"/>
      <c r="AR29" s="37"/>
      <c r="BE29" s="232"/>
    </row>
    <row r="30" spans="2:57" s="3" customFormat="1" ht="14.4" customHeight="1">
      <c r="B30" s="37"/>
      <c r="F30" s="27" t="s">
        <v>42</v>
      </c>
      <c r="L30" s="225">
        <v>0.15</v>
      </c>
      <c r="M30" s="224"/>
      <c r="N30" s="224"/>
      <c r="O30" s="224"/>
      <c r="P30" s="224"/>
      <c r="W30" s="223">
        <f>ROUND(BA94,2)</f>
        <v>0</v>
      </c>
      <c r="X30" s="224"/>
      <c r="Y30" s="224"/>
      <c r="Z30" s="224"/>
      <c r="AA30" s="224"/>
      <c r="AB30" s="224"/>
      <c r="AC30" s="224"/>
      <c r="AD30" s="224"/>
      <c r="AE30" s="224"/>
      <c r="AK30" s="223">
        <f>ROUND(AW94,2)</f>
        <v>0</v>
      </c>
      <c r="AL30" s="224"/>
      <c r="AM30" s="224"/>
      <c r="AN30" s="224"/>
      <c r="AO30" s="224"/>
      <c r="AR30" s="37"/>
      <c r="BE30" s="232"/>
    </row>
    <row r="31" spans="2:57" s="3" customFormat="1" ht="14.4" customHeight="1" hidden="1">
      <c r="B31" s="37"/>
      <c r="F31" s="27" t="s">
        <v>43</v>
      </c>
      <c r="L31" s="225">
        <v>0.21</v>
      </c>
      <c r="M31" s="224"/>
      <c r="N31" s="224"/>
      <c r="O31" s="224"/>
      <c r="P31" s="224"/>
      <c r="W31" s="223">
        <f>ROUND(BB94,2)</f>
        <v>0</v>
      </c>
      <c r="X31" s="224"/>
      <c r="Y31" s="224"/>
      <c r="Z31" s="224"/>
      <c r="AA31" s="224"/>
      <c r="AB31" s="224"/>
      <c r="AC31" s="224"/>
      <c r="AD31" s="224"/>
      <c r="AE31" s="224"/>
      <c r="AK31" s="223">
        <v>0</v>
      </c>
      <c r="AL31" s="224"/>
      <c r="AM31" s="224"/>
      <c r="AN31" s="224"/>
      <c r="AO31" s="224"/>
      <c r="AR31" s="37"/>
      <c r="BE31" s="232"/>
    </row>
    <row r="32" spans="2:57" s="3" customFormat="1" ht="14.4" customHeight="1" hidden="1">
      <c r="B32" s="37"/>
      <c r="F32" s="27" t="s">
        <v>44</v>
      </c>
      <c r="L32" s="225">
        <v>0.15</v>
      </c>
      <c r="M32" s="224"/>
      <c r="N32" s="224"/>
      <c r="O32" s="224"/>
      <c r="P32" s="224"/>
      <c r="W32" s="223">
        <f>ROUND(BC94,2)</f>
        <v>0</v>
      </c>
      <c r="X32" s="224"/>
      <c r="Y32" s="224"/>
      <c r="Z32" s="224"/>
      <c r="AA32" s="224"/>
      <c r="AB32" s="224"/>
      <c r="AC32" s="224"/>
      <c r="AD32" s="224"/>
      <c r="AE32" s="224"/>
      <c r="AK32" s="223">
        <v>0</v>
      </c>
      <c r="AL32" s="224"/>
      <c r="AM32" s="224"/>
      <c r="AN32" s="224"/>
      <c r="AO32" s="224"/>
      <c r="AR32" s="37"/>
      <c r="BE32" s="232"/>
    </row>
    <row r="33" spans="2:57" s="3" customFormat="1" ht="14.4" customHeight="1" hidden="1">
      <c r="B33" s="37"/>
      <c r="F33" s="27" t="s">
        <v>45</v>
      </c>
      <c r="L33" s="225">
        <v>0</v>
      </c>
      <c r="M33" s="224"/>
      <c r="N33" s="224"/>
      <c r="O33" s="224"/>
      <c r="P33" s="224"/>
      <c r="W33" s="223">
        <f>ROUND(BD94,2)</f>
        <v>0</v>
      </c>
      <c r="X33" s="224"/>
      <c r="Y33" s="224"/>
      <c r="Z33" s="224"/>
      <c r="AA33" s="224"/>
      <c r="AB33" s="224"/>
      <c r="AC33" s="224"/>
      <c r="AD33" s="224"/>
      <c r="AE33" s="224"/>
      <c r="AK33" s="223">
        <v>0</v>
      </c>
      <c r="AL33" s="224"/>
      <c r="AM33" s="224"/>
      <c r="AN33" s="224"/>
      <c r="AO33" s="224"/>
      <c r="AR33" s="37"/>
      <c r="BE33" s="232"/>
    </row>
    <row r="34" spans="1:57" s="2" customFormat="1" ht="6.9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31"/>
    </row>
    <row r="35" spans="1:57" s="2" customFormat="1" ht="25.95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26" t="s">
        <v>48</v>
      </c>
      <c r="Y35" s="227"/>
      <c r="Z35" s="227"/>
      <c r="AA35" s="227"/>
      <c r="AB35" s="227"/>
      <c r="AC35" s="40"/>
      <c r="AD35" s="40"/>
      <c r="AE35" s="40"/>
      <c r="AF35" s="40"/>
      <c r="AG35" s="40"/>
      <c r="AH35" s="40"/>
      <c r="AI35" s="40"/>
      <c r="AJ35" s="40"/>
      <c r="AK35" s="228">
        <f>SUM(AK26:AK33)</f>
        <v>0</v>
      </c>
      <c r="AL35" s="227"/>
      <c r="AM35" s="227"/>
      <c r="AN35" s="227"/>
      <c r="AO35" s="229"/>
      <c r="AP35" s="38"/>
      <c r="AQ35" s="38"/>
      <c r="AR35" s="33"/>
      <c r="BE35" s="32"/>
    </row>
    <row r="36" spans="1:57" s="2" customFormat="1" ht="6.9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" customHeight="1">
      <c r="B38" s="20"/>
      <c r="AR38" s="20"/>
    </row>
    <row r="39" spans="2:44" s="1" customFormat="1" ht="14.4" customHeight="1">
      <c r="B39" s="20"/>
      <c r="AR39" s="20"/>
    </row>
    <row r="40" spans="2:44" s="1" customFormat="1" ht="14.4" customHeight="1">
      <c r="B40" s="20"/>
      <c r="AR40" s="20"/>
    </row>
    <row r="41" spans="2:44" s="1" customFormat="1" ht="14.4" customHeight="1">
      <c r="B41" s="20"/>
      <c r="AR41" s="20"/>
    </row>
    <row r="42" spans="2:44" s="1" customFormat="1" ht="14.4" customHeight="1">
      <c r="B42" s="20"/>
      <c r="AR42" s="20"/>
    </row>
    <row r="43" spans="2:44" s="1" customFormat="1" ht="14.4" customHeight="1">
      <c r="B43" s="20"/>
      <c r="AR43" s="20"/>
    </row>
    <row r="44" spans="2:44" s="1" customFormat="1" ht="14.4" customHeight="1">
      <c r="B44" s="20"/>
      <c r="AR44" s="20"/>
    </row>
    <row r="45" spans="2:44" s="1" customFormat="1" ht="14.4" customHeight="1">
      <c r="B45" s="20"/>
      <c r="AR45" s="20"/>
    </row>
    <row r="46" spans="2:44" s="1" customFormat="1" ht="14.4" customHeight="1">
      <c r="B46" s="20"/>
      <c r="AR46" s="20"/>
    </row>
    <row r="47" spans="2:44" s="1" customFormat="1" ht="14.4" customHeight="1">
      <c r="B47" s="20"/>
      <c r="AR47" s="20"/>
    </row>
    <row r="48" spans="2:44" s="1" customFormat="1" ht="14.4" customHeight="1">
      <c r="B48" s="20"/>
      <c r="AR48" s="20"/>
    </row>
    <row r="49" spans="2:44" s="2" customFormat="1" ht="14.4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3.2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3.2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3.2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063/18/07/2021</v>
      </c>
      <c r="AR84" s="51"/>
    </row>
    <row r="85" spans="2:44" s="5" customFormat="1" ht="36.9" customHeight="1">
      <c r="B85" s="52"/>
      <c r="C85" s="53" t="s">
        <v>16</v>
      </c>
      <c r="L85" s="214" t="str">
        <f>K6</f>
        <v>ZŠ Chomutov Na Příkopech 895, oprava střechy ČÁST B</v>
      </c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R85" s="52"/>
    </row>
    <row r="86" spans="1:57" s="2" customFormat="1" ht="6.9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Chomutov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16" t="str">
        <f>IF(AN8="","",AN8)</f>
        <v>17. 7. 2021</v>
      </c>
      <c r="AN87" s="216"/>
      <c r="AO87" s="32"/>
      <c r="AP87" s="32"/>
      <c r="AQ87" s="32"/>
      <c r="AR87" s="33"/>
      <c r="BE87" s="32"/>
    </row>
    <row r="88" spans="1:57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6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>Město Chomutov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30</v>
      </c>
      <c r="AJ89" s="32"/>
      <c r="AK89" s="32"/>
      <c r="AL89" s="32"/>
      <c r="AM89" s="217" t="str">
        <f>IF(E17="","",E17)</f>
        <v>Ing. Marian Zach</v>
      </c>
      <c r="AN89" s="218"/>
      <c r="AO89" s="218"/>
      <c r="AP89" s="218"/>
      <c r="AQ89" s="32"/>
      <c r="AR89" s="33"/>
      <c r="AS89" s="219" t="s">
        <v>56</v>
      </c>
      <c r="AT89" s="22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6" customHeight="1">
      <c r="A90" s="32"/>
      <c r="B90" s="33"/>
      <c r="C90" s="27" t="s">
        <v>28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33</v>
      </c>
      <c r="AJ90" s="32"/>
      <c r="AK90" s="32"/>
      <c r="AL90" s="32"/>
      <c r="AM90" s="217" t="str">
        <f>IF(E20="","",E20)</f>
        <v>Pavel Šouta</v>
      </c>
      <c r="AN90" s="218"/>
      <c r="AO90" s="218"/>
      <c r="AP90" s="218"/>
      <c r="AQ90" s="32"/>
      <c r="AR90" s="33"/>
      <c r="AS90" s="221"/>
      <c r="AT90" s="22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8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1"/>
      <c r="AT91" s="22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07" t="s">
        <v>57</v>
      </c>
      <c r="D92" s="208"/>
      <c r="E92" s="208"/>
      <c r="F92" s="208"/>
      <c r="G92" s="208"/>
      <c r="H92" s="60"/>
      <c r="I92" s="209" t="s">
        <v>58</v>
      </c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10" t="s">
        <v>59</v>
      </c>
      <c r="AH92" s="208"/>
      <c r="AI92" s="208"/>
      <c r="AJ92" s="208"/>
      <c r="AK92" s="208"/>
      <c r="AL92" s="208"/>
      <c r="AM92" s="208"/>
      <c r="AN92" s="209" t="s">
        <v>60</v>
      </c>
      <c r="AO92" s="208"/>
      <c r="AP92" s="211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8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2">
        <f>ROUND(SUM(AG95:AG97),2)</f>
        <v>0</v>
      </c>
      <c r="AH94" s="212"/>
      <c r="AI94" s="212"/>
      <c r="AJ94" s="212"/>
      <c r="AK94" s="212"/>
      <c r="AL94" s="212"/>
      <c r="AM94" s="212"/>
      <c r="AN94" s="213">
        <f>SUM(AG94,AT94)</f>
        <v>0</v>
      </c>
      <c r="AO94" s="213"/>
      <c r="AP94" s="213"/>
      <c r="AQ94" s="72" t="s">
        <v>1</v>
      </c>
      <c r="AR94" s="68"/>
      <c r="AS94" s="73">
        <f>ROUND(SUM(AS95:AS97),2)</f>
        <v>0</v>
      </c>
      <c r="AT94" s="74">
        <f>ROUND(SUM(AV94:AW94),2)</f>
        <v>0</v>
      </c>
      <c r="AU94" s="75">
        <f>ROUND(SUM(AU95:AU97),5)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ROUND(SUM(AZ95:AZ97),2)</f>
        <v>0</v>
      </c>
      <c r="BA94" s="74">
        <f>ROUND(SUM(BA95:BA97),2)</f>
        <v>0</v>
      </c>
      <c r="BB94" s="74">
        <f>ROUND(SUM(BB95:BB97),2)</f>
        <v>0</v>
      </c>
      <c r="BC94" s="74">
        <f>ROUND(SUM(BC95:BC97),2)</f>
        <v>0</v>
      </c>
      <c r="BD94" s="76">
        <f>ROUND(SUM(BD95:BD97),2)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4.4" customHeight="1">
      <c r="A95" s="79" t="s">
        <v>80</v>
      </c>
      <c r="B95" s="80"/>
      <c r="C95" s="81"/>
      <c r="D95" s="206" t="s">
        <v>81</v>
      </c>
      <c r="E95" s="206"/>
      <c r="F95" s="206"/>
      <c r="G95" s="206"/>
      <c r="H95" s="206"/>
      <c r="I95" s="82"/>
      <c r="J95" s="206" t="s">
        <v>82</v>
      </c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4">
        <f>'SO 01 - Bourací práce a o...'!J30</f>
        <v>0</v>
      </c>
      <c r="AH95" s="205"/>
      <c r="AI95" s="205"/>
      <c r="AJ95" s="205"/>
      <c r="AK95" s="205"/>
      <c r="AL95" s="205"/>
      <c r="AM95" s="205"/>
      <c r="AN95" s="204">
        <f>SUM(AG95,AT95)</f>
        <v>0</v>
      </c>
      <c r="AO95" s="205"/>
      <c r="AP95" s="205"/>
      <c r="AQ95" s="83" t="s">
        <v>83</v>
      </c>
      <c r="AR95" s="80"/>
      <c r="AS95" s="84">
        <v>0</v>
      </c>
      <c r="AT95" s="85">
        <f>ROUND(SUM(AV95:AW95),2)</f>
        <v>0</v>
      </c>
      <c r="AU95" s="86">
        <f>'SO 01 - Bourací práce a o...'!P133</f>
        <v>0</v>
      </c>
      <c r="AV95" s="85">
        <f>'SO 01 - Bourací práce a o...'!J33</f>
        <v>0</v>
      </c>
      <c r="AW95" s="85">
        <f>'SO 01 - Bourací práce a o...'!J34</f>
        <v>0</v>
      </c>
      <c r="AX95" s="85">
        <f>'SO 01 - Bourací práce a o...'!J35</f>
        <v>0</v>
      </c>
      <c r="AY95" s="85">
        <f>'SO 01 - Bourací práce a o...'!J36</f>
        <v>0</v>
      </c>
      <c r="AZ95" s="85">
        <f>'SO 01 - Bourací práce a o...'!F33</f>
        <v>0</v>
      </c>
      <c r="BA95" s="85">
        <f>'SO 01 - Bourací práce a o...'!F34</f>
        <v>0</v>
      </c>
      <c r="BB95" s="85">
        <f>'SO 01 - Bourací práce a o...'!F35</f>
        <v>0</v>
      </c>
      <c r="BC95" s="85">
        <f>'SO 01 - Bourací práce a o...'!F36</f>
        <v>0</v>
      </c>
      <c r="BD95" s="87">
        <f>'SO 01 - Bourací práce a o...'!F37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86</v>
      </c>
    </row>
    <row r="96" spans="1:91" s="7" customFormat="1" ht="14.4" customHeight="1">
      <c r="A96" s="79" t="s">
        <v>80</v>
      </c>
      <c r="B96" s="80"/>
      <c r="C96" s="81"/>
      <c r="D96" s="206" t="s">
        <v>87</v>
      </c>
      <c r="E96" s="206"/>
      <c r="F96" s="206"/>
      <c r="G96" s="206"/>
      <c r="H96" s="206"/>
      <c r="I96" s="82"/>
      <c r="J96" s="206" t="s">
        <v>88</v>
      </c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4">
        <f>'SO 02 - Stavební práce'!J30</f>
        <v>0</v>
      </c>
      <c r="AH96" s="205"/>
      <c r="AI96" s="205"/>
      <c r="AJ96" s="205"/>
      <c r="AK96" s="205"/>
      <c r="AL96" s="205"/>
      <c r="AM96" s="205"/>
      <c r="AN96" s="204">
        <f>SUM(AG96,AT96)</f>
        <v>0</v>
      </c>
      <c r="AO96" s="205"/>
      <c r="AP96" s="205"/>
      <c r="AQ96" s="83" t="s">
        <v>83</v>
      </c>
      <c r="AR96" s="80"/>
      <c r="AS96" s="84">
        <v>0</v>
      </c>
      <c r="AT96" s="85">
        <f>ROUND(SUM(AV96:AW96),2)</f>
        <v>0</v>
      </c>
      <c r="AU96" s="86">
        <f>'SO 02 - Stavební práce'!P128</f>
        <v>0</v>
      </c>
      <c r="AV96" s="85">
        <f>'SO 02 - Stavební práce'!J33</f>
        <v>0</v>
      </c>
      <c r="AW96" s="85">
        <f>'SO 02 - Stavební práce'!J34</f>
        <v>0</v>
      </c>
      <c r="AX96" s="85">
        <f>'SO 02 - Stavební práce'!J35</f>
        <v>0</v>
      </c>
      <c r="AY96" s="85">
        <f>'SO 02 - Stavební práce'!J36</f>
        <v>0</v>
      </c>
      <c r="AZ96" s="85">
        <f>'SO 02 - Stavební práce'!F33</f>
        <v>0</v>
      </c>
      <c r="BA96" s="85">
        <f>'SO 02 - Stavební práce'!F34</f>
        <v>0</v>
      </c>
      <c r="BB96" s="85">
        <f>'SO 02 - Stavební práce'!F35</f>
        <v>0</v>
      </c>
      <c r="BC96" s="85">
        <f>'SO 02 - Stavební práce'!F36</f>
        <v>0</v>
      </c>
      <c r="BD96" s="87">
        <f>'SO 02 - Stavební práce'!F37</f>
        <v>0</v>
      </c>
      <c r="BT96" s="88" t="s">
        <v>84</v>
      </c>
      <c r="BV96" s="88" t="s">
        <v>78</v>
      </c>
      <c r="BW96" s="88" t="s">
        <v>89</v>
      </c>
      <c r="BX96" s="88" t="s">
        <v>4</v>
      </c>
      <c r="CL96" s="88" t="s">
        <v>1</v>
      </c>
      <c r="CM96" s="88" t="s">
        <v>86</v>
      </c>
    </row>
    <row r="97" spans="1:91" s="7" customFormat="1" ht="14.4" customHeight="1">
      <c r="A97" s="79" t="s">
        <v>80</v>
      </c>
      <c r="B97" s="80"/>
      <c r="C97" s="81"/>
      <c r="D97" s="206" t="s">
        <v>90</v>
      </c>
      <c r="E97" s="206"/>
      <c r="F97" s="206"/>
      <c r="G97" s="206"/>
      <c r="H97" s="206"/>
      <c r="I97" s="82"/>
      <c r="J97" s="206" t="s">
        <v>91</v>
      </c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4">
        <f>'VON - Vedlejší a ostatní ...'!J30</f>
        <v>0</v>
      </c>
      <c r="AH97" s="205"/>
      <c r="AI97" s="205"/>
      <c r="AJ97" s="205"/>
      <c r="AK97" s="205"/>
      <c r="AL97" s="205"/>
      <c r="AM97" s="205"/>
      <c r="AN97" s="204">
        <f>SUM(AG97,AT97)</f>
        <v>0</v>
      </c>
      <c r="AO97" s="205"/>
      <c r="AP97" s="205"/>
      <c r="AQ97" s="83" t="s">
        <v>83</v>
      </c>
      <c r="AR97" s="80"/>
      <c r="AS97" s="89">
        <v>0</v>
      </c>
      <c r="AT97" s="90">
        <f>ROUND(SUM(AV97:AW97),2)</f>
        <v>0</v>
      </c>
      <c r="AU97" s="91">
        <f>'VON - Vedlejší a ostatní ...'!P122</f>
        <v>0</v>
      </c>
      <c r="AV97" s="90">
        <f>'VON - Vedlejší a ostatní ...'!J33</f>
        <v>0</v>
      </c>
      <c r="AW97" s="90">
        <f>'VON - Vedlejší a ostatní ...'!J34</f>
        <v>0</v>
      </c>
      <c r="AX97" s="90">
        <f>'VON - Vedlejší a ostatní ...'!J35</f>
        <v>0</v>
      </c>
      <c r="AY97" s="90">
        <f>'VON - Vedlejší a ostatní ...'!J36</f>
        <v>0</v>
      </c>
      <c r="AZ97" s="90">
        <f>'VON - Vedlejší a ostatní ...'!F33</f>
        <v>0</v>
      </c>
      <c r="BA97" s="90">
        <f>'VON - Vedlejší a ostatní ...'!F34</f>
        <v>0</v>
      </c>
      <c r="BB97" s="90">
        <f>'VON - Vedlejší a ostatní ...'!F35</f>
        <v>0</v>
      </c>
      <c r="BC97" s="90">
        <f>'VON - Vedlejší a ostatní ...'!F36</f>
        <v>0</v>
      </c>
      <c r="BD97" s="92">
        <f>'VON - Vedlejší a ostatní ...'!F37</f>
        <v>0</v>
      </c>
      <c r="BT97" s="88" t="s">
        <v>84</v>
      </c>
      <c r="BV97" s="88" t="s">
        <v>78</v>
      </c>
      <c r="BW97" s="88" t="s">
        <v>92</v>
      </c>
      <c r="BX97" s="88" t="s">
        <v>4</v>
      </c>
      <c r="CL97" s="88" t="s">
        <v>1</v>
      </c>
      <c r="CM97" s="88" t="s">
        <v>86</v>
      </c>
    </row>
    <row r="98" spans="1:57" s="2" customFormat="1" ht="30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3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  <row r="99" spans="1:57" s="2" customFormat="1" ht="6.9" customHeight="1">
      <c r="A99" s="32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33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</sheetData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SO 01 - Bourací práce a o...'!C2" display="/"/>
    <hyperlink ref="A96" location="'SO 02 - Stavební práce'!C2" display="/"/>
    <hyperlink ref="A97" location="'VON - Vedlejší a ostatní ...'!C2" display="/"/>
  </hyperlink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97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47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7" t="s">
        <v>85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" customHeight="1">
      <c r="B4" s="20"/>
      <c r="D4" s="21" t="s">
        <v>93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4.4" customHeight="1">
      <c r="B7" s="20"/>
      <c r="E7" s="242" t="str">
        <f>'Rekapitulace stavby'!K6</f>
        <v>ZŠ Chomutov Na Příkopech 895, oprava střechy ČÁST B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94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5.6" customHeight="1">
      <c r="A9" s="32"/>
      <c r="B9" s="33"/>
      <c r="C9" s="32"/>
      <c r="D9" s="32"/>
      <c r="E9" s="214" t="s">
        <v>95</v>
      </c>
      <c r="F9" s="241"/>
      <c r="G9" s="241"/>
      <c r="H9" s="24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17. 7. 2021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4" t="str">
        <f>'Rekapitulace stavby'!E14</f>
        <v>Vyplň údaj</v>
      </c>
      <c r="F18" s="233"/>
      <c r="G18" s="233"/>
      <c r="H18" s="233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" customHeight="1">
      <c r="A27" s="94"/>
      <c r="B27" s="95"/>
      <c r="C27" s="94"/>
      <c r="D27" s="94"/>
      <c r="E27" s="237" t="s">
        <v>1</v>
      </c>
      <c r="F27" s="237"/>
      <c r="G27" s="237"/>
      <c r="H27" s="23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36</v>
      </c>
      <c r="E30" s="32"/>
      <c r="F30" s="32"/>
      <c r="G30" s="32"/>
      <c r="H30" s="32"/>
      <c r="I30" s="32"/>
      <c r="J30" s="71">
        <f>ROUND(J133,2)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40</v>
      </c>
      <c r="E33" s="27" t="s">
        <v>41</v>
      </c>
      <c r="F33" s="99">
        <f>ROUND((SUM(BE133:BE546)),2)</f>
        <v>0</v>
      </c>
      <c r="G33" s="32"/>
      <c r="H33" s="32"/>
      <c r="I33" s="100">
        <v>0.21</v>
      </c>
      <c r="J33" s="99">
        <f>ROUND(((SUM(BE133:BE546))*I33),2)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42</v>
      </c>
      <c r="F34" s="99">
        <f>ROUND((SUM(BF133:BF546)),2)</f>
        <v>0</v>
      </c>
      <c r="G34" s="32"/>
      <c r="H34" s="32"/>
      <c r="I34" s="100">
        <v>0.15</v>
      </c>
      <c r="J34" s="99">
        <f>ROUND(((SUM(BF133:BF546))*I34),2)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43</v>
      </c>
      <c r="F35" s="99">
        <f>ROUND((SUM(BG133:BG546)),2)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44</v>
      </c>
      <c r="F36" s="99">
        <f>ROUND((SUM(BH133:BH546)),2)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45</v>
      </c>
      <c r="F37" s="99">
        <f>ROUND((SUM(BI133:BI546)),2)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46</v>
      </c>
      <c r="E39" s="60"/>
      <c r="F39" s="60"/>
      <c r="G39" s="103" t="s">
        <v>47</v>
      </c>
      <c r="H39" s="104" t="s">
        <v>48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2"/>
      <c r="B61" s="33"/>
      <c r="C61" s="32"/>
      <c r="D61" s="45" t="s">
        <v>51</v>
      </c>
      <c r="E61" s="35"/>
      <c r="F61" s="107" t="s">
        <v>52</v>
      </c>
      <c r="G61" s="45" t="s">
        <v>51</v>
      </c>
      <c r="H61" s="35"/>
      <c r="I61" s="35"/>
      <c r="J61" s="108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2"/>
      <c r="B76" s="33"/>
      <c r="C76" s="32"/>
      <c r="D76" s="45" t="s">
        <v>51</v>
      </c>
      <c r="E76" s="35"/>
      <c r="F76" s="107" t="s">
        <v>52</v>
      </c>
      <c r="G76" s="45" t="s">
        <v>51</v>
      </c>
      <c r="H76" s="35"/>
      <c r="I76" s="35"/>
      <c r="J76" s="108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96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" customHeight="1">
      <c r="A85" s="32"/>
      <c r="B85" s="33"/>
      <c r="C85" s="32"/>
      <c r="D85" s="32"/>
      <c r="E85" s="242" t="str">
        <f>E7</f>
        <v>ZŠ Chomutov Na Příkopech 895, oprava střechy ČÁST B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5.6" customHeight="1">
      <c r="A87" s="32"/>
      <c r="B87" s="33"/>
      <c r="C87" s="32"/>
      <c r="D87" s="32"/>
      <c r="E87" s="214" t="str">
        <f>E9</f>
        <v>SO 01 - Bourací práce a opravy</v>
      </c>
      <c r="F87" s="241"/>
      <c r="G87" s="241"/>
      <c r="H87" s="24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Chomutov</v>
      </c>
      <c r="G89" s="32"/>
      <c r="H89" s="32"/>
      <c r="I89" s="27" t="s">
        <v>22</v>
      </c>
      <c r="J89" s="55" t="str">
        <f>IF(J12="","",J12)</f>
        <v>17. 7. 2021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6" customHeight="1">
      <c r="A91" s="32"/>
      <c r="B91" s="33"/>
      <c r="C91" s="27" t="s">
        <v>24</v>
      </c>
      <c r="D91" s="32"/>
      <c r="E91" s="32"/>
      <c r="F91" s="25" t="str">
        <f>E15</f>
        <v>Město Chomutov</v>
      </c>
      <c r="G91" s="32"/>
      <c r="H91" s="32"/>
      <c r="I91" s="27" t="s">
        <v>30</v>
      </c>
      <c r="J91" s="30" t="str">
        <f>E21</f>
        <v>Ing. Marian Zach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6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>Pavel Šouta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97</v>
      </c>
      <c r="D94" s="101"/>
      <c r="E94" s="101"/>
      <c r="F94" s="101"/>
      <c r="G94" s="101"/>
      <c r="H94" s="101"/>
      <c r="I94" s="101"/>
      <c r="J94" s="110" t="s">
        <v>98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99</v>
      </c>
      <c r="D96" s="32"/>
      <c r="E96" s="32"/>
      <c r="F96" s="32"/>
      <c r="G96" s="32"/>
      <c r="H96" s="32"/>
      <c r="I96" s="32"/>
      <c r="J96" s="71">
        <f>J133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100</v>
      </c>
    </row>
    <row r="97" spans="2:12" s="9" customFormat="1" ht="24.9" customHeight="1">
      <c r="B97" s="112"/>
      <c r="D97" s="113" t="s">
        <v>101</v>
      </c>
      <c r="E97" s="114"/>
      <c r="F97" s="114"/>
      <c r="G97" s="114"/>
      <c r="H97" s="114"/>
      <c r="I97" s="114"/>
      <c r="J97" s="115">
        <f>J134</f>
        <v>0</v>
      </c>
      <c r="L97" s="112"/>
    </row>
    <row r="98" spans="2:12" s="10" customFormat="1" ht="19.95" customHeight="1">
      <c r="B98" s="116"/>
      <c r="D98" s="117" t="s">
        <v>102</v>
      </c>
      <c r="E98" s="118"/>
      <c r="F98" s="118"/>
      <c r="G98" s="118"/>
      <c r="H98" s="118"/>
      <c r="I98" s="118"/>
      <c r="J98" s="119">
        <f>J135</f>
        <v>0</v>
      </c>
      <c r="L98" s="116"/>
    </row>
    <row r="99" spans="2:12" s="10" customFormat="1" ht="19.95" customHeight="1">
      <c r="B99" s="116"/>
      <c r="D99" s="117" t="s">
        <v>103</v>
      </c>
      <c r="E99" s="118"/>
      <c r="F99" s="118"/>
      <c r="G99" s="118"/>
      <c r="H99" s="118"/>
      <c r="I99" s="118"/>
      <c r="J99" s="119">
        <f>J146</f>
        <v>0</v>
      </c>
      <c r="L99" s="116"/>
    </row>
    <row r="100" spans="2:12" s="10" customFormat="1" ht="19.95" customHeight="1">
      <c r="B100" s="116"/>
      <c r="D100" s="117" t="s">
        <v>104</v>
      </c>
      <c r="E100" s="118"/>
      <c r="F100" s="118"/>
      <c r="G100" s="118"/>
      <c r="H100" s="118"/>
      <c r="I100" s="118"/>
      <c r="J100" s="119">
        <f>J160</f>
        <v>0</v>
      </c>
      <c r="L100" s="116"/>
    </row>
    <row r="101" spans="2:12" s="10" customFormat="1" ht="19.95" customHeight="1">
      <c r="B101" s="116"/>
      <c r="D101" s="117" t="s">
        <v>105</v>
      </c>
      <c r="E101" s="118"/>
      <c r="F101" s="118"/>
      <c r="G101" s="118"/>
      <c r="H101" s="118"/>
      <c r="I101" s="118"/>
      <c r="J101" s="119">
        <f>J311</f>
        <v>0</v>
      </c>
      <c r="L101" s="116"/>
    </row>
    <row r="102" spans="2:12" s="10" customFormat="1" ht="19.95" customHeight="1">
      <c r="B102" s="116"/>
      <c r="D102" s="117" t="s">
        <v>106</v>
      </c>
      <c r="E102" s="118"/>
      <c r="F102" s="118"/>
      <c r="G102" s="118"/>
      <c r="H102" s="118"/>
      <c r="I102" s="118"/>
      <c r="J102" s="119">
        <f>J325</f>
        <v>0</v>
      </c>
      <c r="L102" s="116"/>
    </row>
    <row r="103" spans="2:12" s="9" customFormat="1" ht="24.9" customHeight="1">
      <c r="B103" s="112"/>
      <c r="D103" s="113" t="s">
        <v>107</v>
      </c>
      <c r="E103" s="114"/>
      <c r="F103" s="114"/>
      <c r="G103" s="114"/>
      <c r="H103" s="114"/>
      <c r="I103" s="114"/>
      <c r="J103" s="115">
        <f>J327</f>
        <v>0</v>
      </c>
      <c r="L103" s="112"/>
    </row>
    <row r="104" spans="2:12" s="10" customFormat="1" ht="19.95" customHeight="1">
      <c r="B104" s="116"/>
      <c r="D104" s="117" t="s">
        <v>108</v>
      </c>
      <c r="E104" s="118"/>
      <c r="F104" s="118"/>
      <c r="G104" s="118"/>
      <c r="H104" s="118"/>
      <c r="I104" s="118"/>
      <c r="J104" s="119">
        <f>J328</f>
        <v>0</v>
      </c>
      <c r="L104" s="116"/>
    </row>
    <row r="105" spans="2:12" s="10" customFormat="1" ht="19.95" customHeight="1">
      <c r="B105" s="116"/>
      <c r="D105" s="117" t="s">
        <v>109</v>
      </c>
      <c r="E105" s="118"/>
      <c r="F105" s="118"/>
      <c r="G105" s="118"/>
      <c r="H105" s="118"/>
      <c r="I105" s="118"/>
      <c r="J105" s="119">
        <f>J333</f>
        <v>0</v>
      </c>
      <c r="L105" s="116"/>
    </row>
    <row r="106" spans="2:12" s="10" customFormat="1" ht="19.95" customHeight="1">
      <c r="B106" s="116"/>
      <c r="D106" s="117" t="s">
        <v>110</v>
      </c>
      <c r="E106" s="118"/>
      <c r="F106" s="118"/>
      <c r="G106" s="118"/>
      <c r="H106" s="118"/>
      <c r="I106" s="118"/>
      <c r="J106" s="119">
        <f>J419</f>
        <v>0</v>
      </c>
      <c r="L106" s="116"/>
    </row>
    <row r="107" spans="2:12" s="10" customFormat="1" ht="19.95" customHeight="1">
      <c r="B107" s="116"/>
      <c r="D107" s="117" t="s">
        <v>111</v>
      </c>
      <c r="E107" s="118"/>
      <c r="F107" s="118"/>
      <c r="G107" s="118"/>
      <c r="H107" s="118"/>
      <c r="I107" s="118"/>
      <c r="J107" s="119">
        <f>J478</f>
        <v>0</v>
      </c>
      <c r="L107" s="116"/>
    </row>
    <row r="108" spans="2:12" s="10" customFormat="1" ht="19.95" customHeight="1">
      <c r="B108" s="116"/>
      <c r="D108" s="117" t="s">
        <v>112</v>
      </c>
      <c r="E108" s="118"/>
      <c r="F108" s="118"/>
      <c r="G108" s="118"/>
      <c r="H108" s="118"/>
      <c r="I108" s="118"/>
      <c r="J108" s="119">
        <f>J482</f>
        <v>0</v>
      </c>
      <c r="L108" s="116"/>
    </row>
    <row r="109" spans="2:12" s="10" customFormat="1" ht="19.95" customHeight="1">
      <c r="B109" s="116"/>
      <c r="D109" s="117" t="s">
        <v>113</v>
      </c>
      <c r="E109" s="118"/>
      <c r="F109" s="118"/>
      <c r="G109" s="118"/>
      <c r="H109" s="118"/>
      <c r="I109" s="118"/>
      <c r="J109" s="119">
        <f>J489</f>
        <v>0</v>
      </c>
      <c r="L109" s="116"/>
    </row>
    <row r="110" spans="2:12" s="9" customFormat="1" ht="24.9" customHeight="1">
      <c r="B110" s="112"/>
      <c r="D110" s="113" t="s">
        <v>114</v>
      </c>
      <c r="E110" s="114"/>
      <c r="F110" s="114"/>
      <c r="G110" s="114"/>
      <c r="H110" s="114"/>
      <c r="I110" s="114"/>
      <c r="J110" s="115">
        <f>J508</f>
        <v>0</v>
      </c>
      <c r="L110" s="112"/>
    </row>
    <row r="111" spans="2:12" s="10" customFormat="1" ht="19.95" customHeight="1">
      <c r="B111" s="116"/>
      <c r="D111" s="117" t="s">
        <v>115</v>
      </c>
      <c r="E111" s="118"/>
      <c r="F111" s="118"/>
      <c r="G111" s="118"/>
      <c r="H111" s="118"/>
      <c r="I111" s="118"/>
      <c r="J111" s="119">
        <f>J509</f>
        <v>0</v>
      </c>
      <c r="L111" s="116"/>
    </row>
    <row r="112" spans="2:12" s="10" customFormat="1" ht="19.95" customHeight="1">
      <c r="B112" s="116"/>
      <c r="D112" s="117" t="s">
        <v>116</v>
      </c>
      <c r="E112" s="118"/>
      <c r="F112" s="118"/>
      <c r="G112" s="118"/>
      <c r="H112" s="118"/>
      <c r="I112" s="118"/>
      <c r="J112" s="119">
        <f>J523</f>
        <v>0</v>
      </c>
      <c r="L112" s="116"/>
    </row>
    <row r="113" spans="2:12" s="9" customFormat="1" ht="24.9" customHeight="1">
      <c r="B113" s="112"/>
      <c r="D113" s="113" t="s">
        <v>117</v>
      </c>
      <c r="E113" s="114"/>
      <c r="F113" s="114"/>
      <c r="G113" s="114"/>
      <c r="H113" s="114"/>
      <c r="I113" s="114"/>
      <c r="J113" s="115">
        <f>J538</f>
        <v>0</v>
      </c>
      <c r="L113" s="112"/>
    </row>
    <row r="114" spans="1:31" s="2" customFormat="1" ht="21.7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" customHeight="1">
      <c r="A115" s="32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9" spans="1:31" s="2" customFormat="1" ht="6.9" customHeight="1">
      <c r="A119" s="32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24.9" customHeight="1">
      <c r="A120" s="32"/>
      <c r="B120" s="33"/>
      <c r="C120" s="21" t="s">
        <v>118</v>
      </c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16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4.4" customHeight="1">
      <c r="A123" s="32"/>
      <c r="B123" s="33"/>
      <c r="C123" s="32"/>
      <c r="D123" s="32"/>
      <c r="E123" s="242" t="str">
        <f>E7</f>
        <v>ZŠ Chomutov Na Příkopech 895, oprava střechy ČÁST B</v>
      </c>
      <c r="F123" s="243"/>
      <c r="G123" s="243"/>
      <c r="H123" s="243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94</v>
      </c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5.6" customHeight="1">
      <c r="A125" s="32"/>
      <c r="B125" s="33"/>
      <c r="C125" s="32"/>
      <c r="D125" s="32"/>
      <c r="E125" s="214" t="str">
        <f>E9</f>
        <v>SO 01 - Bourací práce a opravy</v>
      </c>
      <c r="F125" s="241"/>
      <c r="G125" s="241"/>
      <c r="H125" s="241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2" customHeight="1">
      <c r="A127" s="32"/>
      <c r="B127" s="33"/>
      <c r="C127" s="27" t="s">
        <v>20</v>
      </c>
      <c r="D127" s="32"/>
      <c r="E127" s="32"/>
      <c r="F127" s="25" t="str">
        <f>F12</f>
        <v>Chomutov</v>
      </c>
      <c r="G127" s="32"/>
      <c r="H127" s="32"/>
      <c r="I127" s="27" t="s">
        <v>22</v>
      </c>
      <c r="J127" s="55" t="str">
        <f>IF(J12="","",J12)</f>
        <v>17. 7. 2021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5.6" customHeight="1">
      <c r="A129" s="32"/>
      <c r="B129" s="33"/>
      <c r="C129" s="27" t="s">
        <v>24</v>
      </c>
      <c r="D129" s="32"/>
      <c r="E129" s="32"/>
      <c r="F129" s="25" t="str">
        <f>E15</f>
        <v>Město Chomutov</v>
      </c>
      <c r="G129" s="32"/>
      <c r="H129" s="32"/>
      <c r="I129" s="27" t="s">
        <v>30</v>
      </c>
      <c r="J129" s="30" t="str">
        <f>E21</f>
        <v>Ing. Marian Zach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5.6" customHeight="1">
      <c r="A130" s="32"/>
      <c r="B130" s="33"/>
      <c r="C130" s="27" t="s">
        <v>28</v>
      </c>
      <c r="D130" s="32"/>
      <c r="E130" s="32"/>
      <c r="F130" s="25" t="str">
        <f>IF(E18="","",E18)</f>
        <v>Vyplň údaj</v>
      </c>
      <c r="G130" s="32"/>
      <c r="H130" s="32"/>
      <c r="I130" s="27" t="s">
        <v>33</v>
      </c>
      <c r="J130" s="30" t="str">
        <f>E24</f>
        <v>Pavel Šouta</v>
      </c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0.35" customHeight="1">
      <c r="A131" s="32"/>
      <c r="B131" s="33"/>
      <c r="C131" s="32"/>
      <c r="D131" s="32"/>
      <c r="E131" s="32"/>
      <c r="F131" s="32"/>
      <c r="G131" s="32"/>
      <c r="H131" s="32"/>
      <c r="I131" s="3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11" customFormat="1" ht="29.25" customHeight="1">
      <c r="A132" s="120"/>
      <c r="B132" s="121"/>
      <c r="C132" s="122" t="s">
        <v>119</v>
      </c>
      <c r="D132" s="123" t="s">
        <v>61</v>
      </c>
      <c r="E132" s="123" t="s">
        <v>57</v>
      </c>
      <c r="F132" s="123" t="s">
        <v>58</v>
      </c>
      <c r="G132" s="123" t="s">
        <v>120</v>
      </c>
      <c r="H132" s="123" t="s">
        <v>121</v>
      </c>
      <c r="I132" s="123" t="s">
        <v>122</v>
      </c>
      <c r="J132" s="123" t="s">
        <v>98</v>
      </c>
      <c r="K132" s="124" t="s">
        <v>123</v>
      </c>
      <c r="L132" s="125"/>
      <c r="M132" s="62" t="s">
        <v>1</v>
      </c>
      <c r="N132" s="63" t="s">
        <v>40</v>
      </c>
      <c r="O132" s="63" t="s">
        <v>124</v>
      </c>
      <c r="P132" s="63" t="s">
        <v>125</v>
      </c>
      <c r="Q132" s="63" t="s">
        <v>126</v>
      </c>
      <c r="R132" s="63" t="s">
        <v>127</v>
      </c>
      <c r="S132" s="63" t="s">
        <v>128</v>
      </c>
      <c r="T132" s="64" t="s">
        <v>129</v>
      </c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</row>
    <row r="133" spans="1:63" s="2" customFormat="1" ht="22.8" customHeight="1">
      <c r="A133" s="32"/>
      <c r="B133" s="33"/>
      <c r="C133" s="69" t="s">
        <v>130</v>
      </c>
      <c r="D133" s="32"/>
      <c r="E133" s="32"/>
      <c r="F133" s="32"/>
      <c r="G133" s="32"/>
      <c r="H133" s="32"/>
      <c r="I133" s="32"/>
      <c r="J133" s="126">
        <f>BK133</f>
        <v>0</v>
      </c>
      <c r="K133" s="32"/>
      <c r="L133" s="33"/>
      <c r="M133" s="65"/>
      <c r="N133" s="56"/>
      <c r="O133" s="66"/>
      <c r="P133" s="127">
        <f>P134+P327+P508+P538</f>
        <v>0</v>
      </c>
      <c r="Q133" s="66"/>
      <c r="R133" s="127">
        <f>R134+R327+R508+R538</f>
        <v>25.669316000000002</v>
      </c>
      <c r="S133" s="66"/>
      <c r="T133" s="128">
        <f>T134+T327+T508+T538</f>
        <v>41.276437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75</v>
      </c>
      <c r="AU133" s="17" t="s">
        <v>100</v>
      </c>
      <c r="BK133" s="129">
        <f>BK134+BK327+BK508+BK538</f>
        <v>0</v>
      </c>
    </row>
    <row r="134" spans="2:63" s="12" customFormat="1" ht="25.95" customHeight="1">
      <c r="B134" s="130"/>
      <c r="D134" s="131" t="s">
        <v>75</v>
      </c>
      <c r="E134" s="132" t="s">
        <v>131</v>
      </c>
      <c r="F134" s="132" t="s">
        <v>132</v>
      </c>
      <c r="I134" s="133"/>
      <c r="J134" s="134">
        <f>BK134</f>
        <v>0</v>
      </c>
      <c r="L134" s="130"/>
      <c r="M134" s="135"/>
      <c r="N134" s="136"/>
      <c r="O134" s="136"/>
      <c r="P134" s="137">
        <f>P135+P146+P160+P311+P325</f>
        <v>0</v>
      </c>
      <c r="Q134" s="136"/>
      <c r="R134" s="137">
        <f>R135+R146+R160+R311+R325</f>
        <v>19.60331</v>
      </c>
      <c r="S134" s="136"/>
      <c r="T134" s="138">
        <f>T135+T146+T160+T311+T325</f>
        <v>18.802249999999997</v>
      </c>
      <c r="AR134" s="131" t="s">
        <v>84</v>
      </c>
      <c r="AT134" s="139" t="s">
        <v>75</v>
      </c>
      <c r="AU134" s="139" t="s">
        <v>76</v>
      </c>
      <c r="AY134" s="131" t="s">
        <v>133</v>
      </c>
      <c r="BK134" s="140">
        <f>BK135+BK146+BK160+BK311+BK325</f>
        <v>0</v>
      </c>
    </row>
    <row r="135" spans="2:63" s="12" customFormat="1" ht="22.8" customHeight="1">
      <c r="B135" s="130"/>
      <c r="D135" s="131" t="s">
        <v>75</v>
      </c>
      <c r="E135" s="141" t="s">
        <v>134</v>
      </c>
      <c r="F135" s="141" t="s">
        <v>135</v>
      </c>
      <c r="I135" s="133"/>
      <c r="J135" s="142">
        <f>BK135</f>
        <v>0</v>
      </c>
      <c r="L135" s="130"/>
      <c r="M135" s="135"/>
      <c r="N135" s="136"/>
      <c r="O135" s="136"/>
      <c r="P135" s="137">
        <f>SUM(P136:P145)</f>
        <v>0</v>
      </c>
      <c r="Q135" s="136"/>
      <c r="R135" s="137">
        <f>SUM(R136:R145)</f>
        <v>18.27825</v>
      </c>
      <c r="S135" s="136"/>
      <c r="T135" s="138">
        <f>SUM(T136:T145)</f>
        <v>0</v>
      </c>
      <c r="AR135" s="131" t="s">
        <v>84</v>
      </c>
      <c r="AT135" s="139" t="s">
        <v>75</v>
      </c>
      <c r="AU135" s="139" t="s">
        <v>84</v>
      </c>
      <c r="AY135" s="131" t="s">
        <v>133</v>
      </c>
      <c r="BK135" s="140">
        <f>SUM(BK136:BK145)</f>
        <v>0</v>
      </c>
    </row>
    <row r="136" spans="1:65" s="2" customFormat="1" ht="14.4" customHeight="1">
      <c r="A136" s="32"/>
      <c r="B136" s="143"/>
      <c r="C136" s="144" t="s">
        <v>84</v>
      </c>
      <c r="D136" s="144" t="s">
        <v>136</v>
      </c>
      <c r="E136" s="145" t="s">
        <v>137</v>
      </c>
      <c r="F136" s="146" t="s">
        <v>138</v>
      </c>
      <c r="G136" s="147" t="s">
        <v>139</v>
      </c>
      <c r="H136" s="148">
        <v>6</v>
      </c>
      <c r="I136" s="149"/>
      <c r="J136" s="150">
        <f>ROUND(I136*H136,2)</f>
        <v>0</v>
      </c>
      <c r="K136" s="146" t="s">
        <v>140</v>
      </c>
      <c r="L136" s="33"/>
      <c r="M136" s="151" t="s">
        <v>1</v>
      </c>
      <c r="N136" s="152" t="s">
        <v>41</v>
      </c>
      <c r="O136" s="58"/>
      <c r="P136" s="153">
        <f>O136*H136</f>
        <v>0</v>
      </c>
      <c r="Q136" s="153">
        <v>1.8775</v>
      </c>
      <c r="R136" s="153">
        <f>Q136*H136</f>
        <v>11.265</v>
      </c>
      <c r="S136" s="153">
        <v>0</v>
      </c>
      <c r="T136" s="154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5" t="s">
        <v>141</v>
      </c>
      <c r="AT136" s="155" t="s">
        <v>136</v>
      </c>
      <c r="AU136" s="155" t="s">
        <v>86</v>
      </c>
      <c r="AY136" s="17" t="s">
        <v>133</v>
      </c>
      <c r="BE136" s="156">
        <f>IF(N136="základní",J136,0)</f>
        <v>0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17" t="s">
        <v>84</v>
      </c>
      <c r="BK136" s="156">
        <f>ROUND(I136*H136,2)</f>
        <v>0</v>
      </c>
      <c r="BL136" s="17" t="s">
        <v>141</v>
      </c>
      <c r="BM136" s="155" t="s">
        <v>142</v>
      </c>
    </row>
    <row r="137" spans="2:51" s="13" customFormat="1" ht="12">
      <c r="B137" s="157"/>
      <c r="D137" s="158" t="s">
        <v>143</v>
      </c>
      <c r="E137" s="159" t="s">
        <v>1</v>
      </c>
      <c r="F137" s="160" t="s">
        <v>134</v>
      </c>
      <c r="H137" s="161">
        <v>3</v>
      </c>
      <c r="I137" s="162"/>
      <c r="L137" s="157"/>
      <c r="M137" s="163"/>
      <c r="N137" s="164"/>
      <c r="O137" s="164"/>
      <c r="P137" s="164"/>
      <c r="Q137" s="164"/>
      <c r="R137" s="164"/>
      <c r="S137" s="164"/>
      <c r="T137" s="165"/>
      <c r="AT137" s="159" t="s">
        <v>143</v>
      </c>
      <c r="AU137" s="159" t="s">
        <v>86</v>
      </c>
      <c r="AV137" s="13" t="s">
        <v>86</v>
      </c>
      <c r="AW137" s="13" t="s">
        <v>32</v>
      </c>
      <c r="AX137" s="13" t="s">
        <v>76</v>
      </c>
      <c r="AY137" s="159" t="s">
        <v>133</v>
      </c>
    </row>
    <row r="138" spans="2:51" s="13" customFormat="1" ht="12">
      <c r="B138" s="157"/>
      <c r="D138" s="158" t="s">
        <v>143</v>
      </c>
      <c r="E138" s="159" t="s">
        <v>1</v>
      </c>
      <c r="F138" s="160" t="s">
        <v>134</v>
      </c>
      <c r="H138" s="161">
        <v>3</v>
      </c>
      <c r="I138" s="162"/>
      <c r="L138" s="157"/>
      <c r="M138" s="163"/>
      <c r="N138" s="164"/>
      <c r="O138" s="164"/>
      <c r="P138" s="164"/>
      <c r="Q138" s="164"/>
      <c r="R138" s="164"/>
      <c r="S138" s="164"/>
      <c r="T138" s="165"/>
      <c r="AT138" s="159" t="s">
        <v>143</v>
      </c>
      <c r="AU138" s="159" t="s">
        <v>86</v>
      </c>
      <c r="AV138" s="13" t="s">
        <v>86</v>
      </c>
      <c r="AW138" s="13" t="s">
        <v>32</v>
      </c>
      <c r="AX138" s="13" t="s">
        <v>76</v>
      </c>
      <c r="AY138" s="159" t="s">
        <v>133</v>
      </c>
    </row>
    <row r="139" spans="2:51" s="14" customFormat="1" ht="12">
      <c r="B139" s="166"/>
      <c r="D139" s="158" t="s">
        <v>143</v>
      </c>
      <c r="E139" s="167" t="s">
        <v>1</v>
      </c>
      <c r="F139" s="168" t="s">
        <v>144</v>
      </c>
      <c r="H139" s="169">
        <v>6</v>
      </c>
      <c r="I139" s="170"/>
      <c r="L139" s="166"/>
      <c r="M139" s="171"/>
      <c r="N139" s="172"/>
      <c r="O139" s="172"/>
      <c r="P139" s="172"/>
      <c r="Q139" s="172"/>
      <c r="R139" s="172"/>
      <c r="S139" s="172"/>
      <c r="T139" s="173"/>
      <c r="AT139" s="167" t="s">
        <v>143</v>
      </c>
      <c r="AU139" s="167" t="s">
        <v>86</v>
      </c>
      <c r="AV139" s="14" t="s">
        <v>141</v>
      </c>
      <c r="AW139" s="14" t="s">
        <v>32</v>
      </c>
      <c r="AX139" s="14" t="s">
        <v>84</v>
      </c>
      <c r="AY139" s="167" t="s">
        <v>133</v>
      </c>
    </row>
    <row r="140" spans="2:51" s="15" customFormat="1" ht="12">
      <c r="B140" s="174"/>
      <c r="D140" s="158" t="s">
        <v>143</v>
      </c>
      <c r="E140" s="175" t="s">
        <v>1</v>
      </c>
      <c r="F140" s="176" t="s">
        <v>145</v>
      </c>
      <c r="H140" s="175" t="s">
        <v>1</v>
      </c>
      <c r="I140" s="177"/>
      <c r="L140" s="174"/>
      <c r="M140" s="178"/>
      <c r="N140" s="179"/>
      <c r="O140" s="179"/>
      <c r="P140" s="179"/>
      <c r="Q140" s="179"/>
      <c r="R140" s="179"/>
      <c r="S140" s="179"/>
      <c r="T140" s="180"/>
      <c r="AT140" s="175" t="s">
        <v>143</v>
      </c>
      <c r="AU140" s="175" t="s">
        <v>86</v>
      </c>
      <c r="AV140" s="15" t="s">
        <v>84</v>
      </c>
      <c r="AW140" s="15" t="s">
        <v>32</v>
      </c>
      <c r="AX140" s="15" t="s">
        <v>76</v>
      </c>
      <c r="AY140" s="175" t="s">
        <v>133</v>
      </c>
    </row>
    <row r="141" spans="2:51" s="15" customFormat="1" ht="12">
      <c r="B141" s="174"/>
      <c r="D141" s="158" t="s">
        <v>143</v>
      </c>
      <c r="E141" s="175" t="s">
        <v>1</v>
      </c>
      <c r="F141" s="176" t="s">
        <v>146</v>
      </c>
      <c r="H141" s="175" t="s">
        <v>1</v>
      </c>
      <c r="I141" s="177"/>
      <c r="L141" s="174"/>
      <c r="M141" s="178"/>
      <c r="N141" s="179"/>
      <c r="O141" s="179"/>
      <c r="P141" s="179"/>
      <c r="Q141" s="179"/>
      <c r="R141" s="179"/>
      <c r="S141" s="179"/>
      <c r="T141" s="180"/>
      <c r="AT141" s="175" t="s">
        <v>143</v>
      </c>
      <c r="AU141" s="175" t="s">
        <v>86</v>
      </c>
      <c r="AV141" s="15" t="s">
        <v>84</v>
      </c>
      <c r="AW141" s="15" t="s">
        <v>32</v>
      </c>
      <c r="AX141" s="15" t="s">
        <v>76</v>
      </c>
      <c r="AY141" s="175" t="s">
        <v>133</v>
      </c>
    </row>
    <row r="142" spans="1:65" s="2" customFormat="1" ht="19.8" customHeight="1">
      <c r="A142" s="32"/>
      <c r="B142" s="143"/>
      <c r="C142" s="144" t="s">
        <v>86</v>
      </c>
      <c r="D142" s="144" t="s">
        <v>136</v>
      </c>
      <c r="E142" s="145" t="s">
        <v>147</v>
      </c>
      <c r="F142" s="146" t="s">
        <v>148</v>
      </c>
      <c r="G142" s="147" t="s">
        <v>139</v>
      </c>
      <c r="H142" s="148">
        <v>3.75</v>
      </c>
      <c r="I142" s="149"/>
      <c r="J142" s="150">
        <f>ROUND(I142*H142,2)</f>
        <v>0</v>
      </c>
      <c r="K142" s="146" t="s">
        <v>140</v>
      </c>
      <c r="L142" s="33"/>
      <c r="M142" s="151" t="s">
        <v>1</v>
      </c>
      <c r="N142" s="152" t="s">
        <v>41</v>
      </c>
      <c r="O142" s="58"/>
      <c r="P142" s="153">
        <f>O142*H142</f>
        <v>0</v>
      </c>
      <c r="Q142" s="153">
        <v>1.8702</v>
      </c>
      <c r="R142" s="153">
        <f>Q142*H142</f>
        <v>7.01325</v>
      </c>
      <c r="S142" s="153">
        <v>0</v>
      </c>
      <c r="T142" s="154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5" t="s">
        <v>141</v>
      </c>
      <c r="AT142" s="155" t="s">
        <v>136</v>
      </c>
      <c r="AU142" s="155" t="s">
        <v>86</v>
      </c>
      <c r="AY142" s="17" t="s">
        <v>133</v>
      </c>
      <c r="BE142" s="156">
        <f>IF(N142="základní",J142,0)</f>
        <v>0</v>
      </c>
      <c r="BF142" s="156">
        <f>IF(N142="snížená",J142,0)</f>
        <v>0</v>
      </c>
      <c r="BG142" s="156">
        <f>IF(N142="zákl. přenesená",J142,0)</f>
        <v>0</v>
      </c>
      <c r="BH142" s="156">
        <f>IF(N142="sníž. přenesená",J142,0)</f>
        <v>0</v>
      </c>
      <c r="BI142" s="156">
        <f>IF(N142="nulová",J142,0)</f>
        <v>0</v>
      </c>
      <c r="BJ142" s="17" t="s">
        <v>84</v>
      </c>
      <c r="BK142" s="156">
        <f>ROUND(I142*H142,2)</f>
        <v>0</v>
      </c>
      <c r="BL142" s="17" t="s">
        <v>141</v>
      </c>
      <c r="BM142" s="155" t="s">
        <v>149</v>
      </c>
    </row>
    <row r="143" spans="2:51" s="13" customFormat="1" ht="12">
      <c r="B143" s="157"/>
      <c r="D143" s="158" t="s">
        <v>143</v>
      </c>
      <c r="E143" s="159" t="s">
        <v>1</v>
      </c>
      <c r="F143" s="160" t="s">
        <v>150</v>
      </c>
      <c r="H143" s="161">
        <v>3.75</v>
      </c>
      <c r="I143" s="162"/>
      <c r="L143" s="157"/>
      <c r="M143" s="163"/>
      <c r="N143" s="164"/>
      <c r="O143" s="164"/>
      <c r="P143" s="164"/>
      <c r="Q143" s="164"/>
      <c r="R143" s="164"/>
      <c r="S143" s="164"/>
      <c r="T143" s="165"/>
      <c r="AT143" s="159" t="s">
        <v>143</v>
      </c>
      <c r="AU143" s="159" t="s">
        <v>86</v>
      </c>
      <c r="AV143" s="13" t="s">
        <v>86</v>
      </c>
      <c r="AW143" s="13" t="s">
        <v>32</v>
      </c>
      <c r="AX143" s="13" t="s">
        <v>76</v>
      </c>
      <c r="AY143" s="159" t="s">
        <v>133</v>
      </c>
    </row>
    <row r="144" spans="2:51" s="14" customFormat="1" ht="12">
      <c r="B144" s="166"/>
      <c r="D144" s="158" t="s">
        <v>143</v>
      </c>
      <c r="E144" s="167" t="s">
        <v>1</v>
      </c>
      <c r="F144" s="168" t="s">
        <v>144</v>
      </c>
      <c r="H144" s="169">
        <v>3.75</v>
      </c>
      <c r="I144" s="170"/>
      <c r="L144" s="166"/>
      <c r="M144" s="171"/>
      <c r="N144" s="172"/>
      <c r="O144" s="172"/>
      <c r="P144" s="172"/>
      <c r="Q144" s="172"/>
      <c r="R144" s="172"/>
      <c r="S144" s="172"/>
      <c r="T144" s="173"/>
      <c r="AT144" s="167" t="s">
        <v>143</v>
      </c>
      <c r="AU144" s="167" t="s">
        <v>86</v>
      </c>
      <c r="AV144" s="14" t="s">
        <v>141</v>
      </c>
      <c r="AW144" s="14" t="s">
        <v>32</v>
      </c>
      <c r="AX144" s="14" t="s">
        <v>84</v>
      </c>
      <c r="AY144" s="167" t="s">
        <v>133</v>
      </c>
    </row>
    <row r="145" spans="2:51" s="15" customFormat="1" ht="12">
      <c r="B145" s="174"/>
      <c r="D145" s="158" t="s">
        <v>143</v>
      </c>
      <c r="E145" s="175" t="s">
        <v>1</v>
      </c>
      <c r="F145" s="176" t="s">
        <v>151</v>
      </c>
      <c r="H145" s="175" t="s">
        <v>1</v>
      </c>
      <c r="I145" s="177"/>
      <c r="L145" s="174"/>
      <c r="M145" s="178"/>
      <c r="N145" s="179"/>
      <c r="O145" s="179"/>
      <c r="P145" s="179"/>
      <c r="Q145" s="179"/>
      <c r="R145" s="179"/>
      <c r="S145" s="179"/>
      <c r="T145" s="180"/>
      <c r="AT145" s="175" t="s">
        <v>143</v>
      </c>
      <c r="AU145" s="175" t="s">
        <v>86</v>
      </c>
      <c r="AV145" s="15" t="s">
        <v>84</v>
      </c>
      <c r="AW145" s="15" t="s">
        <v>32</v>
      </c>
      <c r="AX145" s="15" t="s">
        <v>76</v>
      </c>
      <c r="AY145" s="175" t="s">
        <v>133</v>
      </c>
    </row>
    <row r="146" spans="2:63" s="12" customFormat="1" ht="22.8" customHeight="1">
      <c r="B146" s="130"/>
      <c r="D146" s="131" t="s">
        <v>75</v>
      </c>
      <c r="E146" s="141" t="s">
        <v>152</v>
      </c>
      <c r="F146" s="141" t="s">
        <v>153</v>
      </c>
      <c r="I146" s="133"/>
      <c r="J146" s="142">
        <f>BK146</f>
        <v>0</v>
      </c>
      <c r="L146" s="130"/>
      <c r="M146" s="135"/>
      <c r="N146" s="136"/>
      <c r="O146" s="136"/>
      <c r="P146" s="137">
        <f>SUM(P147:P159)</f>
        <v>0</v>
      </c>
      <c r="Q146" s="136"/>
      <c r="R146" s="137">
        <f>SUM(R147:R159)</f>
        <v>0.29106</v>
      </c>
      <c r="S146" s="136"/>
      <c r="T146" s="138">
        <f>SUM(T147:T159)</f>
        <v>0</v>
      </c>
      <c r="AR146" s="131" t="s">
        <v>84</v>
      </c>
      <c r="AT146" s="139" t="s">
        <v>75</v>
      </c>
      <c r="AU146" s="139" t="s">
        <v>84</v>
      </c>
      <c r="AY146" s="131" t="s">
        <v>133</v>
      </c>
      <c r="BK146" s="140">
        <f>SUM(BK147:BK159)</f>
        <v>0</v>
      </c>
    </row>
    <row r="147" spans="1:65" s="2" customFormat="1" ht="14.4" customHeight="1">
      <c r="A147" s="32"/>
      <c r="B147" s="143"/>
      <c r="C147" s="144" t="s">
        <v>134</v>
      </c>
      <c r="D147" s="144" t="s">
        <v>136</v>
      </c>
      <c r="E147" s="145" t="s">
        <v>154</v>
      </c>
      <c r="F147" s="146" t="s">
        <v>155</v>
      </c>
      <c r="G147" s="147" t="s">
        <v>156</v>
      </c>
      <c r="H147" s="148">
        <v>66</v>
      </c>
      <c r="I147" s="149"/>
      <c r="J147" s="150">
        <f>ROUND(I147*H147,2)</f>
        <v>0</v>
      </c>
      <c r="K147" s="146" t="s">
        <v>140</v>
      </c>
      <c r="L147" s="33"/>
      <c r="M147" s="151" t="s">
        <v>1</v>
      </c>
      <c r="N147" s="152" t="s">
        <v>41</v>
      </c>
      <c r="O147" s="58"/>
      <c r="P147" s="153">
        <f>O147*H147</f>
        <v>0</v>
      </c>
      <c r="Q147" s="153">
        <v>0.00441</v>
      </c>
      <c r="R147" s="153">
        <f>Q147*H147</f>
        <v>0.29106</v>
      </c>
      <c r="S147" s="153">
        <v>0</v>
      </c>
      <c r="T147" s="154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5" t="s">
        <v>141</v>
      </c>
      <c r="AT147" s="155" t="s">
        <v>136</v>
      </c>
      <c r="AU147" s="155" t="s">
        <v>86</v>
      </c>
      <c r="AY147" s="17" t="s">
        <v>133</v>
      </c>
      <c r="BE147" s="156">
        <f>IF(N147="základní",J147,0)</f>
        <v>0</v>
      </c>
      <c r="BF147" s="156">
        <f>IF(N147="snížená",J147,0)</f>
        <v>0</v>
      </c>
      <c r="BG147" s="156">
        <f>IF(N147="zákl. přenesená",J147,0)</f>
        <v>0</v>
      </c>
      <c r="BH147" s="156">
        <f>IF(N147="sníž. přenesená",J147,0)</f>
        <v>0</v>
      </c>
      <c r="BI147" s="156">
        <f>IF(N147="nulová",J147,0)</f>
        <v>0</v>
      </c>
      <c r="BJ147" s="17" t="s">
        <v>84</v>
      </c>
      <c r="BK147" s="156">
        <f>ROUND(I147*H147,2)</f>
        <v>0</v>
      </c>
      <c r="BL147" s="17" t="s">
        <v>141</v>
      </c>
      <c r="BM147" s="155" t="s">
        <v>157</v>
      </c>
    </row>
    <row r="148" spans="2:51" s="13" customFormat="1" ht="12">
      <c r="B148" s="157"/>
      <c r="D148" s="158" t="s">
        <v>143</v>
      </c>
      <c r="E148" s="159" t="s">
        <v>1</v>
      </c>
      <c r="F148" s="160" t="s">
        <v>158</v>
      </c>
      <c r="H148" s="161">
        <v>66</v>
      </c>
      <c r="I148" s="162"/>
      <c r="L148" s="157"/>
      <c r="M148" s="163"/>
      <c r="N148" s="164"/>
      <c r="O148" s="164"/>
      <c r="P148" s="164"/>
      <c r="Q148" s="164"/>
      <c r="R148" s="164"/>
      <c r="S148" s="164"/>
      <c r="T148" s="165"/>
      <c r="AT148" s="159" t="s">
        <v>143</v>
      </c>
      <c r="AU148" s="159" t="s">
        <v>86</v>
      </c>
      <c r="AV148" s="13" t="s">
        <v>86</v>
      </c>
      <c r="AW148" s="13" t="s">
        <v>32</v>
      </c>
      <c r="AX148" s="13" t="s">
        <v>76</v>
      </c>
      <c r="AY148" s="159" t="s">
        <v>133</v>
      </c>
    </row>
    <row r="149" spans="2:51" s="14" customFormat="1" ht="12">
      <c r="B149" s="166"/>
      <c r="D149" s="158" t="s">
        <v>143</v>
      </c>
      <c r="E149" s="167" t="s">
        <v>1</v>
      </c>
      <c r="F149" s="168" t="s">
        <v>144</v>
      </c>
      <c r="H149" s="169">
        <v>66</v>
      </c>
      <c r="I149" s="170"/>
      <c r="L149" s="166"/>
      <c r="M149" s="171"/>
      <c r="N149" s="172"/>
      <c r="O149" s="172"/>
      <c r="P149" s="172"/>
      <c r="Q149" s="172"/>
      <c r="R149" s="172"/>
      <c r="S149" s="172"/>
      <c r="T149" s="173"/>
      <c r="AT149" s="167" t="s">
        <v>143</v>
      </c>
      <c r="AU149" s="167" t="s">
        <v>86</v>
      </c>
      <c r="AV149" s="14" t="s">
        <v>141</v>
      </c>
      <c r="AW149" s="14" t="s">
        <v>32</v>
      </c>
      <c r="AX149" s="14" t="s">
        <v>84</v>
      </c>
      <c r="AY149" s="167" t="s">
        <v>133</v>
      </c>
    </row>
    <row r="150" spans="2:51" s="15" customFormat="1" ht="12">
      <c r="B150" s="174"/>
      <c r="D150" s="158" t="s">
        <v>143</v>
      </c>
      <c r="E150" s="175" t="s">
        <v>1</v>
      </c>
      <c r="F150" s="176" t="s">
        <v>159</v>
      </c>
      <c r="H150" s="175" t="s">
        <v>1</v>
      </c>
      <c r="I150" s="177"/>
      <c r="L150" s="174"/>
      <c r="M150" s="178"/>
      <c r="N150" s="179"/>
      <c r="O150" s="179"/>
      <c r="P150" s="179"/>
      <c r="Q150" s="179"/>
      <c r="R150" s="179"/>
      <c r="S150" s="179"/>
      <c r="T150" s="180"/>
      <c r="AT150" s="175" t="s">
        <v>143</v>
      </c>
      <c r="AU150" s="175" t="s">
        <v>86</v>
      </c>
      <c r="AV150" s="15" t="s">
        <v>84</v>
      </c>
      <c r="AW150" s="15" t="s">
        <v>32</v>
      </c>
      <c r="AX150" s="15" t="s">
        <v>76</v>
      </c>
      <c r="AY150" s="175" t="s">
        <v>133</v>
      </c>
    </row>
    <row r="151" spans="1:65" s="2" customFormat="1" ht="22.2" customHeight="1">
      <c r="A151" s="32"/>
      <c r="B151" s="143"/>
      <c r="C151" s="181" t="s">
        <v>141</v>
      </c>
      <c r="D151" s="181" t="s">
        <v>160</v>
      </c>
      <c r="E151" s="182" t="s">
        <v>161</v>
      </c>
      <c r="F151" s="183" t="s">
        <v>162</v>
      </c>
      <c r="G151" s="184" t="s">
        <v>163</v>
      </c>
      <c r="H151" s="185">
        <v>6</v>
      </c>
      <c r="I151" s="186"/>
      <c r="J151" s="187">
        <f>ROUND(I151*H151,2)</f>
        <v>0</v>
      </c>
      <c r="K151" s="183" t="s">
        <v>1</v>
      </c>
      <c r="L151" s="188"/>
      <c r="M151" s="189" t="s">
        <v>1</v>
      </c>
      <c r="N151" s="190" t="s">
        <v>41</v>
      </c>
      <c r="O151" s="58"/>
      <c r="P151" s="153">
        <f>O151*H151</f>
        <v>0</v>
      </c>
      <c r="Q151" s="153">
        <v>0</v>
      </c>
      <c r="R151" s="153">
        <f>Q151*H151</f>
        <v>0</v>
      </c>
      <c r="S151" s="153">
        <v>0</v>
      </c>
      <c r="T151" s="154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5" t="s">
        <v>164</v>
      </c>
      <c r="AT151" s="155" t="s">
        <v>160</v>
      </c>
      <c r="AU151" s="155" t="s">
        <v>86</v>
      </c>
      <c r="AY151" s="17" t="s">
        <v>133</v>
      </c>
      <c r="BE151" s="156">
        <f>IF(N151="základní",J151,0)</f>
        <v>0</v>
      </c>
      <c r="BF151" s="156">
        <f>IF(N151="snížená",J151,0)</f>
        <v>0</v>
      </c>
      <c r="BG151" s="156">
        <f>IF(N151="zákl. přenesená",J151,0)</f>
        <v>0</v>
      </c>
      <c r="BH151" s="156">
        <f>IF(N151="sníž. přenesená",J151,0)</f>
        <v>0</v>
      </c>
      <c r="BI151" s="156">
        <f>IF(N151="nulová",J151,0)</f>
        <v>0</v>
      </c>
      <c r="BJ151" s="17" t="s">
        <v>84</v>
      </c>
      <c r="BK151" s="156">
        <f>ROUND(I151*H151,2)</f>
        <v>0</v>
      </c>
      <c r="BL151" s="17" t="s">
        <v>141</v>
      </c>
      <c r="BM151" s="155" t="s">
        <v>165</v>
      </c>
    </row>
    <row r="152" spans="2:51" s="13" customFormat="1" ht="12">
      <c r="B152" s="157"/>
      <c r="D152" s="158" t="s">
        <v>143</v>
      </c>
      <c r="E152" s="159" t="s">
        <v>1</v>
      </c>
      <c r="F152" s="160" t="s">
        <v>152</v>
      </c>
      <c r="H152" s="161">
        <v>6</v>
      </c>
      <c r="I152" s="162"/>
      <c r="L152" s="157"/>
      <c r="M152" s="163"/>
      <c r="N152" s="164"/>
      <c r="O152" s="164"/>
      <c r="P152" s="164"/>
      <c r="Q152" s="164"/>
      <c r="R152" s="164"/>
      <c r="S152" s="164"/>
      <c r="T152" s="165"/>
      <c r="AT152" s="159" t="s">
        <v>143</v>
      </c>
      <c r="AU152" s="159" t="s">
        <v>86</v>
      </c>
      <c r="AV152" s="13" t="s">
        <v>86</v>
      </c>
      <c r="AW152" s="13" t="s">
        <v>32</v>
      </c>
      <c r="AX152" s="13" t="s">
        <v>76</v>
      </c>
      <c r="AY152" s="159" t="s">
        <v>133</v>
      </c>
    </row>
    <row r="153" spans="2:51" s="14" customFormat="1" ht="12">
      <c r="B153" s="166"/>
      <c r="D153" s="158" t="s">
        <v>143</v>
      </c>
      <c r="E153" s="167" t="s">
        <v>1</v>
      </c>
      <c r="F153" s="168" t="s">
        <v>144</v>
      </c>
      <c r="H153" s="169">
        <v>6</v>
      </c>
      <c r="I153" s="170"/>
      <c r="L153" s="166"/>
      <c r="M153" s="171"/>
      <c r="N153" s="172"/>
      <c r="O153" s="172"/>
      <c r="P153" s="172"/>
      <c r="Q153" s="172"/>
      <c r="R153" s="172"/>
      <c r="S153" s="172"/>
      <c r="T153" s="173"/>
      <c r="AT153" s="167" t="s">
        <v>143</v>
      </c>
      <c r="AU153" s="167" t="s">
        <v>86</v>
      </c>
      <c r="AV153" s="14" t="s">
        <v>141</v>
      </c>
      <c r="AW153" s="14" t="s">
        <v>32</v>
      </c>
      <c r="AX153" s="14" t="s">
        <v>84</v>
      </c>
      <c r="AY153" s="167" t="s">
        <v>133</v>
      </c>
    </row>
    <row r="154" spans="1:65" s="2" customFormat="1" ht="14.4" customHeight="1">
      <c r="A154" s="32"/>
      <c r="B154" s="143"/>
      <c r="C154" s="181" t="s">
        <v>166</v>
      </c>
      <c r="D154" s="181" t="s">
        <v>160</v>
      </c>
      <c r="E154" s="182" t="s">
        <v>167</v>
      </c>
      <c r="F154" s="183" t="s">
        <v>168</v>
      </c>
      <c r="G154" s="184" t="s">
        <v>156</v>
      </c>
      <c r="H154" s="185">
        <v>66</v>
      </c>
      <c r="I154" s="186"/>
      <c r="J154" s="187">
        <f>ROUND(I154*H154,2)</f>
        <v>0</v>
      </c>
      <c r="K154" s="183" t="s">
        <v>1</v>
      </c>
      <c r="L154" s="188"/>
      <c r="M154" s="189" t="s">
        <v>1</v>
      </c>
      <c r="N154" s="190" t="s">
        <v>41</v>
      </c>
      <c r="O154" s="58"/>
      <c r="P154" s="153">
        <f>O154*H154</f>
        <v>0</v>
      </c>
      <c r="Q154" s="153">
        <v>0</v>
      </c>
      <c r="R154" s="153">
        <f>Q154*H154</f>
        <v>0</v>
      </c>
      <c r="S154" s="153">
        <v>0</v>
      </c>
      <c r="T154" s="154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5" t="s">
        <v>164</v>
      </c>
      <c r="AT154" s="155" t="s">
        <v>160</v>
      </c>
      <c r="AU154" s="155" t="s">
        <v>86</v>
      </c>
      <c r="AY154" s="17" t="s">
        <v>133</v>
      </c>
      <c r="BE154" s="156">
        <f>IF(N154="základní",J154,0)</f>
        <v>0</v>
      </c>
      <c r="BF154" s="156">
        <f>IF(N154="snížená",J154,0)</f>
        <v>0</v>
      </c>
      <c r="BG154" s="156">
        <f>IF(N154="zákl. přenesená",J154,0)</f>
        <v>0</v>
      </c>
      <c r="BH154" s="156">
        <f>IF(N154="sníž. přenesená",J154,0)</f>
        <v>0</v>
      </c>
      <c r="BI154" s="156">
        <f>IF(N154="nulová",J154,0)</f>
        <v>0</v>
      </c>
      <c r="BJ154" s="17" t="s">
        <v>84</v>
      </c>
      <c r="BK154" s="156">
        <f>ROUND(I154*H154,2)</f>
        <v>0</v>
      </c>
      <c r="BL154" s="17" t="s">
        <v>141</v>
      </c>
      <c r="BM154" s="155" t="s">
        <v>169</v>
      </c>
    </row>
    <row r="155" spans="2:51" s="13" customFormat="1" ht="12">
      <c r="B155" s="157"/>
      <c r="D155" s="158" t="s">
        <v>143</v>
      </c>
      <c r="E155" s="159" t="s">
        <v>1</v>
      </c>
      <c r="F155" s="160" t="s">
        <v>158</v>
      </c>
      <c r="H155" s="161">
        <v>66</v>
      </c>
      <c r="I155" s="162"/>
      <c r="L155" s="157"/>
      <c r="M155" s="163"/>
      <c r="N155" s="164"/>
      <c r="O155" s="164"/>
      <c r="P155" s="164"/>
      <c r="Q155" s="164"/>
      <c r="R155" s="164"/>
      <c r="S155" s="164"/>
      <c r="T155" s="165"/>
      <c r="AT155" s="159" t="s">
        <v>143</v>
      </c>
      <c r="AU155" s="159" t="s">
        <v>86</v>
      </c>
      <c r="AV155" s="13" t="s">
        <v>86</v>
      </c>
      <c r="AW155" s="13" t="s">
        <v>32</v>
      </c>
      <c r="AX155" s="13" t="s">
        <v>76</v>
      </c>
      <c r="AY155" s="159" t="s">
        <v>133</v>
      </c>
    </row>
    <row r="156" spans="2:51" s="14" customFormat="1" ht="12">
      <c r="B156" s="166"/>
      <c r="D156" s="158" t="s">
        <v>143</v>
      </c>
      <c r="E156" s="167" t="s">
        <v>1</v>
      </c>
      <c r="F156" s="168" t="s">
        <v>144</v>
      </c>
      <c r="H156" s="169">
        <v>66</v>
      </c>
      <c r="I156" s="170"/>
      <c r="L156" s="166"/>
      <c r="M156" s="171"/>
      <c r="N156" s="172"/>
      <c r="O156" s="172"/>
      <c r="P156" s="172"/>
      <c r="Q156" s="172"/>
      <c r="R156" s="172"/>
      <c r="S156" s="172"/>
      <c r="T156" s="173"/>
      <c r="AT156" s="167" t="s">
        <v>143</v>
      </c>
      <c r="AU156" s="167" t="s">
        <v>86</v>
      </c>
      <c r="AV156" s="14" t="s">
        <v>141</v>
      </c>
      <c r="AW156" s="14" t="s">
        <v>32</v>
      </c>
      <c r="AX156" s="14" t="s">
        <v>84</v>
      </c>
      <c r="AY156" s="167" t="s">
        <v>133</v>
      </c>
    </row>
    <row r="157" spans="1:65" s="2" customFormat="1" ht="19.8" customHeight="1">
      <c r="A157" s="32"/>
      <c r="B157" s="143"/>
      <c r="C157" s="181" t="s">
        <v>152</v>
      </c>
      <c r="D157" s="181" t="s">
        <v>160</v>
      </c>
      <c r="E157" s="182" t="s">
        <v>170</v>
      </c>
      <c r="F157" s="183" t="s">
        <v>171</v>
      </c>
      <c r="G157" s="184" t="s">
        <v>156</v>
      </c>
      <c r="H157" s="185">
        <v>66</v>
      </c>
      <c r="I157" s="186"/>
      <c r="J157" s="187">
        <f>ROUND(I157*H157,2)</f>
        <v>0</v>
      </c>
      <c r="K157" s="183" t="s">
        <v>1</v>
      </c>
      <c r="L157" s="188"/>
      <c r="M157" s="189" t="s">
        <v>1</v>
      </c>
      <c r="N157" s="190" t="s">
        <v>41</v>
      </c>
      <c r="O157" s="58"/>
      <c r="P157" s="153">
        <f>O157*H157</f>
        <v>0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5" t="s">
        <v>164</v>
      </c>
      <c r="AT157" s="155" t="s">
        <v>160</v>
      </c>
      <c r="AU157" s="155" t="s">
        <v>86</v>
      </c>
      <c r="AY157" s="17" t="s">
        <v>133</v>
      </c>
      <c r="BE157" s="156">
        <f>IF(N157="základní",J157,0)</f>
        <v>0</v>
      </c>
      <c r="BF157" s="156">
        <f>IF(N157="snížená",J157,0)</f>
        <v>0</v>
      </c>
      <c r="BG157" s="156">
        <f>IF(N157="zákl. přenesená",J157,0)</f>
        <v>0</v>
      </c>
      <c r="BH157" s="156">
        <f>IF(N157="sníž. přenesená",J157,0)</f>
        <v>0</v>
      </c>
      <c r="BI157" s="156">
        <f>IF(N157="nulová",J157,0)</f>
        <v>0</v>
      </c>
      <c r="BJ157" s="17" t="s">
        <v>84</v>
      </c>
      <c r="BK157" s="156">
        <f>ROUND(I157*H157,2)</f>
        <v>0</v>
      </c>
      <c r="BL157" s="17" t="s">
        <v>141</v>
      </c>
      <c r="BM157" s="155" t="s">
        <v>172</v>
      </c>
    </row>
    <row r="158" spans="2:51" s="13" customFormat="1" ht="12">
      <c r="B158" s="157"/>
      <c r="D158" s="158" t="s">
        <v>143</v>
      </c>
      <c r="E158" s="159" t="s">
        <v>1</v>
      </c>
      <c r="F158" s="160" t="s">
        <v>158</v>
      </c>
      <c r="H158" s="161">
        <v>66</v>
      </c>
      <c r="I158" s="162"/>
      <c r="L158" s="157"/>
      <c r="M158" s="163"/>
      <c r="N158" s="164"/>
      <c r="O158" s="164"/>
      <c r="P158" s="164"/>
      <c r="Q158" s="164"/>
      <c r="R158" s="164"/>
      <c r="S158" s="164"/>
      <c r="T158" s="165"/>
      <c r="AT158" s="159" t="s">
        <v>143</v>
      </c>
      <c r="AU158" s="159" t="s">
        <v>86</v>
      </c>
      <c r="AV158" s="13" t="s">
        <v>86</v>
      </c>
      <c r="AW158" s="13" t="s">
        <v>32</v>
      </c>
      <c r="AX158" s="13" t="s">
        <v>76</v>
      </c>
      <c r="AY158" s="159" t="s">
        <v>133</v>
      </c>
    </row>
    <row r="159" spans="2:51" s="14" customFormat="1" ht="12">
      <c r="B159" s="166"/>
      <c r="D159" s="158" t="s">
        <v>143</v>
      </c>
      <c r="E159" s="167" t="s">
        <v>1</v>
      </c>
      <c r="F159" s="168" t="s">
        <v>144</v>
      </c>
      <c r="H159" s="169">
        <v>66</v>
      </c>
      <c r="I159" s="170"/>
      <c r="L159" s="166"/>
      <c r="M159" s="171"/>
      <c r="N159" s="172"/>
      <c r="O159" s="172"/>
      <c r="P159" s="172"/>
      <c r="Q159" s="172"/>
      <c r="R159" s="172"/>
      <c r="S159" s="172"/>
      <c r="T159" s="173"/>
      <c r="AT159" s="167" t="s">
        <v>143</v>
      </c>
      <c r="AU159" s="167" t="s">
        <v>86</v>
      </c>
      <c r="AV159" s="14" t="s">
        <v>141</v>
      </c>
      <c r="AW159" s="14" t="s">
        <v>32</v>
      </c>
      <c r="AX159" s="14" t="s">
        <v>84</v>
      </c>
      <c r="AY159" s="167" t="s">
        <v>133</v>
      </c>
    </row>
    <row r="160" spans="2:63" s="12" customFormat="1" ht="22.8" customHeight="1">
      <c r="B160" s="130"/>
      <c r="D160" s="131" t="s">
        <v>75</v>
      </c>
      <c r="E160" s="141" t="s">
        <v>173</v>
      </c>
      <c r="F160" s="141" t="s">
        <v>174</v>
      </c>
      <c r="I160" s="133"/>
      <c r="J160" s="142">
        <f>BK160</f>
        <v>0</v>
      </c>
      <c r="L160" s="130"/>
      <c r="M160" s="135"/>
      <c r="N160" s="136"/>
      <c r="O160" s="136"/>
      <c r="P160" s="137">
        <f>SUM(P161:P310)</f>
        <v>0</v>
      </c>
      <c r="Q160" s="136"/>
      <c r="R160" s="137">
        <f>SUM(R161:R310)</f>
        <v>1.034</v>
      </c>
      <c r="S160" s="136"/>
      <c r="T160" s="138">
        <f>SUM(T161:T310)</f>
        <v>18.802249999999997</v>
      </c>
      <c r="AR160" s="131" t="s">
        <v>84</v>
      </c>
      <c r="AT160" s="139" t="s">
        <v>75</v>
      </c>
      <c r="AU160" s="139" t="s">
        <v>84</v>
      </c>
      <c r="AY160" s="131" t="s">
        <v>133</v>
      </c>
      <c r="BK160" s="140">
        <f>SUM(BK161:BK310)</f>
        <v>0</v>
      </c>
    </row>
    <row r="161" spans="1:65" s="2" customFormat="1" ht="19.8" customHeight="1">
      <c r="A161" s="32"/>
      <c r="B161" s="143"/>
      <c r="C161" s="144" t="s">
        <v>175</v>
      </c>
      <c r="D161" s="144" t="s">
        <v>136</v>
      </c>
      <c r="E161" s="145" t="s">
        <v>176</v>
      </c>
      <c r="F161" s="146" t="s">
        <v>177</v>
      </c>
      <c r="G161" s="147" t="s">
        <v>156</v>
      </c>
      <c r="H161" s="148">
        <v>2669.92</v>
      </c>
      <c r="I161" s="149"/>
      <c r="J161" s="150">
        <f>ROUND(I161*H161,2)</f>
        <v>0</v>
      </c>
      <c r="K161" s="146" t="s">
        <v>140</v>
      </c>
      <c r="L161" s="33"/>
      <c r="M161" s="151" t="s">
        <v>1</v>
      </c>
      <c r="N161" s="152" t="s">
        <v>41</v>
      </c>
      <c r="O161" s="58"/>
      <c r="P161" s="153">
        <f>O161*H161</f>
        <v>0</v>
      </c>
      <c r="Q161" s="153">
        <v>0</v>
      </c>
      <c r="R161" s="153">
        <f>Q161*H161</f>
        <v>0</v>
      </c>
      <c r="S161" s="153">
        <v>0</v>
      </c>
      <c r="T161" s="154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5" t="s">
        <v>141</v>
      </c>
      <c r="AT161" s="155" t="s">
        <v>136</v>
      </c>
      <c r="AU161" s="155" t="s">
        <v>86</v>
      </c>
      <c r="AY161" s="17" t="s">
        <v>133</v>
      </c>
      <c r="BE161" s="156">
        <f>IF(N161="základní",J161,0)</f>
        <v>0</v>
      </c>
      <c r="BF161" s="156">
        <f>IF(N161="snížená",J161,0)</f>
        <v>0</v>
      </c>
      <c r="BG161" s="156">
        <f>IF(N161="zákl. přenesená",J161,0)</f>
        <v>0</v>
      </c>
      <c r="BH161" s="156">
        <f>IF(N161="sníž. přenesená",J161,0)</f>
        <v>0</v>
      </c>
      <c r="BI161" s="156">
        <f>IF(N161="nulová",J161,0)</f>
        <v>0</v>
      </c>
      <c r="BJ161" s="17" t="s">
        <v>84</v>
      </c>
      <c r="BK161" s="156">
        <f>ROUND(I161*H161,2)</f>
        <v>0</v>
      </c>
      <c r="BL161" s="17" t="s">
        <v>141</v>
      </c>
      <c r="BM161" s="155" t="s">
        <v>178</v>
      </c>
    </row>
    <row r="162" spans="2:51" s="13" customFormat="1" ht="12">
      <c r="B162" s="157"/>
      <c r="D162" s="158" t="s">
        <v>143</v>
      </c>
      <c r="E162" s="159" t="s">
        <v>1</v>
      </c>
      <c r="F162" s="160" t="s">
        <v>179</v>
      </c>
      <c r="H162" s="161">
        <v>696.96</v>
      </c>
      <c r="I162" s="162"/>
      <c r="L162" s="157"/>
      <c r="M162" s="163"/>
      <c r="N162" s="164"/>
      <c r="O162" s="164"/>
      <c r="P162" s="164"/>
      <c r="Q162" s="164"/>
      <c r="R162" s="164"/>
      <c r="S162" s="164"/>
      <c r="T162" s="165"/>
      <c r="AT162" s="159" t="s">
        <v>143</v>
      </c>
      <c r="AU162" s="159" t="s">
        <v>86</v>
      </c>
      <c r="AV162" s="13" t="s">
        <v>86</v>
      </c>
      <c r="AW162" s="13" t="s">
        <v>32</v>
      </c>
      <c r="AX162" s="13" t="s">
        <v>76</v>
      </c>
      <c r="AY162" s="159" t="s">
        <v>133</v>
      </c>
    </row>
    <row r="163" spans="2:51" s="13" customFormat="1" ht="12">
      <c r="B163" s="157"/>
      <c r="D163" s="158" t="s">
        <v>143</v>
      </c>
      <c r="E163" s="159" t="s">
        <v>1</v>
      </c>
      <c r="F163" s="160" t="s">
        <v>180</v>
      </c>
      <c r="H163" s="161">
        <v>480.48</v>
      </c>
      <c r="I163" s="162"/>
      <c r="L163" s="157"/>
      <c r="M163" s="163"/>
      <c r="N163" s="164"/>
      <c r="O163" s="164"/>
      <c r="P163" s="164"/>
      <c r="Q163" s="164"/>
      <c r="R163" s="164"/>
      <c r="S163" s="164"/>
      <c r="T163" s="165"/>
      <c r="AT163" s="159" t="s">
        <v>143</v>
      </c>
      <c r="AU163" s="159" t="s">
        <v>86</v>
      </c>
      <c r="AV163" s="13" t="s">
        <v>86</v>
      </c>
      <c r="AW163" s="13" t="s">
        <v>32</v>
      </c>
      <c r="AX163" s="13" t="s">
        <v>76</v>
      </c>
      <c r="AY163" s="159" t="s">
        <v>133</v>
      </c>
    </row>
    <row r="164" spans="2:51" s="13" customFormat="1" ht="12">
      <c r="B164" s="157"/>
      <c r="D164" s="158" t="s">
        <v>143</v>
      </c>
      <c r="E164" s="159" t="s">
        <v>1</v>
      </c>
      <c r="F164" s="160" t="s">
        <v>181</v>
      </c>
      <c r="H164" s="161">
        <v>253.44</v>
      </c>
      <c r="I164" s="162"/>
      <c r="L164" s="157"/>
      <c r="M164" s="163"/>
      <c r="N164" s="164"/>
      <c r="O164" s="164"/>
      <c r="P164" s="164"/>
      <c r="Q164" s="164"/>
      <c r="R164" s="164"/>
      <c r="S164" s="164"/>
      <c r="T164" s="165"/>
      <c r="AT164" s="159" t="s">
        <v>143</v>
      </c>
      <c r="AU164" s="159" t="s">
        <v>86</v>
      </c>
      <c r="AV164" s="13" t="s">
        <v>86</v>
      </c>
      <c r="AW164" s="13" t="s">
        <v>32</v>
      </c>
      <c r="AX164" s="13" t="s">
        <v>76</v>
      </c>
      <c r="AY164" s="159" t="s">
        <v>133</v>
      </c>
    </row>
    <row r="165" spans="2:51" s="13" customFormat="1" ht="12">
      <c r="B165" s="157"/>
      <c r="D165" s="158" t="s">
        <v>143</v>
      </c>
      <c r="E165" s="159" t="s">
        <v>1</v>
      </c>
      <c r="F165" s="160" t="s">
        <v>182</v>
      </c>
      <c r="H165" s="161">
        <v>96.8</v>
      </c>
      <c r="I165" s="162"/>
      <c r="L165" s="157"/>
      <c r="M165" s="163"/>
      <c r="N165" s="164"/>
      <c r="O165" s="164"/>
      <c r="P165" s="164"/>
      <c r="Q165" s="164"/>
      <c r="R165" s="164"/>
      <c r="S165" s="164"/>
      <c r="T165" s="165"/>
      <c r="AT165" s="159" t="s">
        <v>143</v>
      </c>
      <c r="AU165" s="159" t="s">
        <v>86</v>
      </c>
      <c r="AV165" s="13" t="s">
        <v>86</v>
      </c>
      <c r="AW165" s="13" t="s">
        <v>32</v>
      </c>
      <c r="AX165" s="13" t="s">
        <v>76</v>
      </c>
      <c r="AY165" s="159" t="s">
        <v>133</v>
      </c>
    </row>
    <row r="166" spans="2:51" s="13" customFormat="1" ht="12">
      <c r="B166" s="157"/>
      <c r="D166" s="158" t="s">
        <v>143</v>
      </c>
      <c r="E166" s="159" t="s">
        <v>1</v>
      </c>
      <c r="F166" s="160" t="s">
        <v>183</v>
      </c>
      <c r="H166" s="161">
        <v>146.08</v>
      </c>
      <c r="I166" s="162"/>
      <c r="L166" s="157"/>
      <c r="M166" s="163"/>
      <c r="N166" s="164"/>
      <c r="O166" s="164"/>
      <c r="P166" s="164"/>
      <c r="Q166" s="164"/>
      <c r="R166" s="164"/>
      <c r="S166" s="164"/>
      <c r="T166" s="165"/>
      <c r="AT166" s="159" t="s">
        <v>143</v>
      </c>
      <c r="AU166" s="159" t="s">
        <v>86</v>
      </c>
      <c r="AV166" s="13" t="s">
        <v>86</v>
      </c>
      <c r="AW166" s="13" t="s">
        <v>32</v>
      </c>
      <c r="AX166" s="13" t="s">
        <v>76</v>
      </c>
      <c r="AY166" s="159" t="s">
        <v>133</v>
      </c>
    </row>
    <row r="167" spans="2:51" s="13" customFormat="1" ht="12">
      <c r="B167" s="157"/>
      <c r="D167" s="158" t="s">
        <v>143</v>
      </c>
      <c r="E167" s="159" t="s">
        <v>1</v>
      </c>
      <c r="F167" s="160" t="s">
        <v>184</v>
      </c>
      <c r="H167" s="161">
        <v>251.68</v>
      </c>
      <c r="I167" s="162"/>
      <c r="L167" s="157"/>
      <c r="M167" s="163"/>
      <c r="N167" s="164"/>
      <c r="O167" s="164"/>
      <c r="P167" s="164"/>
      <c r="Q167" s="164"/>
      <c r="R167" s="164"/>
      <c r="S167" s="164"/>
      <c r="T167" s="165"/>
      <c r="AT167" s="159" t="s">
        <v>143</v>
      </c>
      <c r="AU167" s="159" t="s">
        <v>86</v>
      </c>
      <c r="AV167" s="13" t="s">
        <v>86</v>
      </c>
      <c r="AW167" s="13" t="s">
        <v>32</v>
      </c>
      <c r="AX167" s="13" t="s">
        <v>76</v>
      </c>
      <c r="AY167" s="159" t="s">
        <v>133</v>
      </c>
    </row>
    <row r="168" spans="2:51" s="13" customFormat="1" ht="12">
      <c r="B168" s="157"/>
      <c r="D168" s="158" t="s">
        <v>143</v>
      </c>
      <c r="E168" s="159" t="s">
        <v>1</v>
      </c>
      <c r="F168" s="160" t="s">
        <v>183</v>
      </c>
      <c r="H168" s="161">
        <v>146.08</v>
      </c>
      <c r="I168" s="162"/>
      <c r="L168" s="157"/>
      <c r="M168" s="163"/>
      <c r="N168" s="164"/>
      <c r="O168" s="164"/>
      <c r="P168" s="164"/>
      <c r="Q168" s="164"/>
      <c r="R168" s="164"/>
      <c r="S168" s="164"/>
      <c r="T168" s="165"/>
      <c r="AT168" s="159" t="s">
        <v>143</v>
      </c>
      <c r="AU168" s="159" t="s">
        <v>86</v>
      </c>
      <c r="AV168" s="13" t="s">
        <v>86</v>
      </c>
      <c r="AW168" s="13" t="s">
        <v>32</v>
      </c>
      <c r="AX168" s="13" t="s">
        <v>76</v>
      </c>
      <c r="AY168" s="159" t="s">
        <v>133</v>
      </c>
    </row>
    <row r="169" spans="2:51" s="13" customFormat="1" ht="12">
      <c r="B169" s="157"/>
      <c r="D169" s="158" t="s">
        <v>143</v>
      </c>
      <c r="E169" s="159" t="s">
        <v>1</v>
      </c>
      <c r="F169" s="160" t="s">
        <v>185</v>
      </c>
      <c r="H169" s="161">
        <v>54.56</v>
      </c>
      <c r="I169" s="162"/>
      <c r="L169" s="157"/>
      <c r="M169" s="163"/>
      <c r="N169" s="164"/>
      <c r="O169" s="164"/>
      <c r="P169" s="164"/>
      <c r="Q169" s="164"/>
      <c r="R169" s="164"/>
      <c r="S169" s="164"/>
      <c r="T169" s="165"/>
      <c r="AT169" s="159" t="s">
        <v>143</v>
      </c>
      <c r="AU169" s="159" t="s">
        <v>86</v>
      </c>
      <c r="AV169" s="13" t="s">
        <v>86</v>
      </c>
      <c r="AW169" s="13" t="s">
        <v>32</v>
      </c>
      <c r="AX169" s="13" t="s">
        <v>76</v>
      </c>
      <c r="AY169" s="159" t="s">
        <v>133</v>
      </c>
    </row>
    <row r="170" spans="2:51" s="13" customFormat="1" ht="12">
      <c r="B170" s="157"/>
      <c r="D170" s="158" t="s">
        <v>143</v>
      </c>
      <c r="E170" s="159" t="s">
        <v>1</v>
      </c>
      <c r="F170" s="160" t="s">
        <v>186</v>
      </c>
      <c r="H170" s="161">
        <v>151.36</v>
      </c>
      <c r="I170" s="162"/>
      <c r="L170" s="157"/>
      <c r="M170" s="163"/>
      <c r="N170" s="164"/>
      <c r="O170" s="164"/>
      <c r="P170" s="164"/>
      <c r="Q170" s="164"/>
      <c r="R170" s="164"/>
      <c r="S170" s="164"/>
      <c r="T170" s="165"/>
      <c r="AT170" s="159" t="s">
        <v>143</v>
      </c>
      <c r="AU170" s="159" t="s">
        <v>86</v>
      </c>
      <c r="AV170" s="13" t="s">
        <v>86</v>
      </c>
      <c r="AW170" s="13" t="s">
        <v>32</v>
      </c>
      <c r="AX170" s="13" t="s">
        <v>76</v>
      </c>
      <c r="AY170" s="159" t="s">
        <v>133</v>
      </c>
    </row>
    <row r="171" spans="2:51" s="13" customFormat="1" ht="12">
      <c r="B171" s="157"/>
      <c r="D171" s="158" t="s">
        <v>143</v>
      </c>
      <c r="E171" s="159" t="s">
        <v>1</v>
      </c>
      <c r="F171" s="160" t="s">
        <v>187</v>
      </c>
      <c r="H171" s="161">
        <v>392.48</v>
      </c>
      <c r="I171" s="162"/>
      <c r="L171" s="157"/>
      <c r="M171" s="163"/>
      <c r="N171" s="164"/>
      <c r="O171" s="164"/>
      <c r="P171" s="164"/>
      <c r="Q171" s="164"/>
      <c r="R171" s="164"/>
      <c r="S171" s="164"/>
      <c r="T171" s="165"/>
      <c r="AT171" s="159" t="s">
        <v>143</v>
      </c>
      <c r="AU171" s="159" t="s">
        <v>86</v>
      </c>
      <c r="AV171" s="13" t="s">
        <v>86</v>
      </c>
      <c r="AW171" s="13" t="s">
        <v>32</v>
      </c>
      <c r="AX171" s="13" t="s">
        <v>76</v>
      </c>
      <c r="AY171" s="159" t="s">
        <v>133</v>
      </c>
    </row>
    <row r="172" spans="2:51" s="14" customFormat="1" ht="12">
      <c r="B172" s="166"/>
      <c r="D172" s="158" t="s">
        <v>143</v>
      </c>
      <c r="E172" s="167" t="s">
        <v>1</v>
      </c>
      <c r="F172" s="168" t="s">
        <v>144</v>
      </c>
      <c r="H172" s="169">
        <v>2669.92</v>
      </c>
      <c r="I172" s="170"/>
      <c r="L172" s="166"/>
      <c r="M172" s="171"/>
      <c r="N172" s="172"/>
      <c r="O172" s="172"/>
      <c r="P172" s="172"/>
      <c r="Q172" s="172"/>
      <c r="R172" s="172"/>
      <c r="S172" s="172"/>
      <c r="T172" s="173"/>
      <c r="AT172" s="167" t="s">
        <v>143</v>
      </c>
      <c r="AU172" s="167" t="s">
        <v>86</v>
      </c>
      <c r="AV172" s="14" t="s">
        <v>141</v>
      </c>
      <c r="AW172" s="14" t="s">
        <v>32</v>
      </c>
      <c r="AX172" s="14" t="s">
        <v>84</v>
      </c>
      <c r="AY172" s="167" t="s">
        <v>133</v>
      </c>
    </row>
    <row r="173" spans="1:65" s="2" customFormat="1" ht="19.8" customHeight="1">
      <c r="A173" s="32"/>
      <c r="B173" s="143"/>
      <c r="C173" s="144" t="s">
        <v>164</v>
      </c>
      <c r="D173" s="144" t="s">
        <v>136</v>
      </c>
      <c r="E173" s="145" t="s">
        <v>188</v>
      </c>
      <c r="F173" s="146" t="s">
        <v>189</v>
      </c>
      <c r="G173" s="147" t="s">
        <v>156</v>
      </c>
      <c r="H173" s="148">
        <v>240292.8</v>
      </c>
      <c r="I173" s="149"/>
      <c r="J173" s="150">
        <f>ROUND(I173*H173,2)</f>
        <v>0</v>
      </c>
      <c r="K173" s="146" t="s">
        <v>140</v>
      </c>
      <c r="L173" s="33"/>
      <c r="M173" s="151" t="s">
        <v>1</v>
      </c>
      <c r="N173" s="152" t="s">
        <v>41</v>
      </c>
      <c r="O173" s="58"/>
      <c r="P173" s="153">
        <f>O173*H173</f>
        <v>0</v>
      </c>
      <c r="Q173" s="153">
        <v>0</v>
      </c>
      <c r="R173" s="153">
        <f>Q173*H173</f>
        <v>0</v>
      </c>
      <c r="S173" s="153">
        <v>0</v>
      </c>
      <c r="T173" s="154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5" t="s">
        <v>141</v>
      </c>
      <c r="AT173" s="155" t="s">
        <v>136</v>
      </c>
      <c r="AU173" s="155" t="s">
        <v>86</v>
      </c>
      <c r="AY173" s="17" t="s">
        <v>133</v>
      </c>
      <c r="BE173" s="156">
        <f>IF(N173="základní",J173,0)</f>
        <v>0</v>
      </c>
      <c r="BF173" s="156">
        <f>IF(N173="snížená",J173,0)</f>
        <v>0</v>
      </c>
      <c r="BG173" s="156">
        <f>IF(N173="zákl. přenesená",J173,0)</f>
        <v>0</v>
      </c>
      <c r="BH173" s="156">
        <f>IF(N173="sníž. přenesená",J173,0)</f>
        <v>0</v>
      </c>
      <c r="BI173" s="156">
        <f>IF(N173="nulová",J173,0)</f>
        <v>0</v>
      </c>
      <c r="BJ173" s="17" t="s">
        <v>84</v>
      </c>
      <c r="BK173" s="156">
        <f>ROUND(I173*H173,2)</f>
        <v>0</v>
      </c>
      <c r="BL173" s="17" t="s">
        <v>141</v>
      </c>
      <c r="BM173" s="155" t="s">
        <v>190</v>
      </c>
    </row>
    <row r="174" spans="2:51" s="13" customFormat="1" ht="12">
      <c r="B174" s="157"/>
      <c r="D174" s="158" t="s">
        <v>143</v>
      </c>
      <c r="E174" s="159" t="s">
        <v>1</v>
      </c>
      <c r="F174" s="160" t="s">
        <v>191</v>
      </c>
      <c r="H174" s="161">
        <v>62726.4</v>
      </c>
      <c r="I174" s="162"/>
      <c r="L174" s="157"/>
      <c r="M174" s="163"/>
      <c r="N174" s="164"/>
      <c r="O174" s="164"/>
      <c r="P174" s="164"/>
      <c r="Q174" s="164"/>
      <c r="R174" s="164"/>
      <c r="S174" s="164"/>
      <c r="T174" s="165"/>
      <c r="AT174" s="159" t="s">
        <v>143</v>
      </c>
      <c r="AU174" s="159" t="s">
        <v>86</v>
      </c>
      <c r="AV174" s="13" t="s">
        <v>86</v>
      </c>
      <c r="AW174" s="13" t="s">
        <v>32</v>
      </c>
      <c r="AX174" s="13" t="s">
        <v>76</v>
      </c>
      <c r="AY174" s="159" t="s">
        <v>133</v>
      </c>
    </row>
    <row r="175" spans="2:51" s="13" customFormat="1" ht="12">
      <c r="B175" s="157"/>
      <c r="D175" s="158" t="s">
        <v>143</v>
      </c>
      <c r="E175" s="159" t="s">
        <v>1</v>
      </c>
      <c r="F175" s="160" t="s">
        <v>192</v>
      </c>
      <c r="H175" s="161">
        <v>43243.2</v>
      </c>
      <c r="I175" s="162"/>
      <c r="L175" s="157"/>
      <c r="M175" s="163"/>
      <c r="N175" s="164"/>
      <c r="O175" s="164"/>
      <c r="P175" s="164"/>
      <c r="Q175" s="164"/>
      <c r="R175" s="164"/>
      <c r="S175" s="164"/>
      <c r="T175" s="165"/>
      <c r="AT175" s="159" t="s">
        <v>143</v>
      </c>
      <c r="AU175" s="159" t="s">
        <v>86</v>
      </c>
      <c r="AV175" s="13" t="s">
        <v>86</v>
      </c>
      <c r="AW175" s="13" t="s">
        <v>32</v>
      </c>
      <c r="AX175" s="13" t="s">
        <v>76</v>
      </c>
      <c r="AY175" s="159" t="s">
        <v>133</v>
      </c>
    </row>
    <row r="176" spans="2:51" s="13" customFormat="1" ht="12">
      <c r="B176" s="157"/>
      <c r="D176" s="158" t="s">
        <v>143</v>
      </c>
      <c r="E176" s="159" t="s">
        <v>1</v>
      </c>
      <c r="F176" s="160" t="s">
        <v>193</v>
      </c>
      <c r="H176" s="161">
        <v>22809.6</v>
      </c>
      <c r="I176" s="162"/>
      <c r="L176" s="157"/>
      <c r="M176" s="163"/>
      <c r="N176" s="164"/>
      <c r="O176" s="164"/>
      <c r="P176" s="164"/>
      <c r="Q176" s="164"/>
      <c r="R176" s="164"/>
      <c r="S176" s="164"/>
      <c r="T176" s="165"/>
      <c r="AT176" s="159" t="s">
        <v>143</v>
      </c>
      <c r="AU176" s="159" t="s">
        <v>86</v>
      </c>
      <c r="AV176" s="13" t="s">
        <v>86</v>
      </c>
      <c r="AW176" s="13" t="s">
        <v>32</v>
      </c>
      <c r="AX176" s="13" t="s">
        <v>76</v>
      </c>
      <c r="AY176" s="159" t="s">
        <v>133</v>
      </c>
    </row>
    <row r="177" spans="2:51" s="13" customFormat="1" ht="12">
      <c r="B177" s="157"/>
      <c r="D177" s="158" t="s">
        <v>143</v>
      </c>
      <c r="E177" s="159" t="s">
        <v>1</v>
      </c>
      <c r="F177" s="160" t="s">
        <v>194</v>
      </c>
      <c r="H177" s="161">
        <v>8712</v>
      </c>
      <c r="I177" s="162"/>
      <c r="L177" s="157"/>
      <c r="M177" s="163"/>
      <c r="N177" s="164"/>
      <c r="O177" s="164"/>
      <c r="P177" s="164"/>
      <c r="Q177" s="164"/>
      <c r="R177" s="164"/>
      <c r="S177" s="164"/>
      <c r="T177" s="165"/>
      <c r="AT177" s="159" t="s">
        <v>143</v>
      </c>
      <c r="AU177" s="159" t="s">
        <v>86</v>
      </c>
      <c r="AV177" s="13" t="s">
        <v>86</v>
      </c>
      <c r="AW177" s="13" t="s">
        <v>32</v>
      </c>
      <c r="AX177" s="13" t="s">
        <v>76</v>
      </c>
      <c r="AY177" s="159" t="s">
        <v>133</v>
      </c>
    </row>
    <row r="178" spans="2:51" s="13" customFormat="1" ht="12">
      <c r="B178" s="157"/>
      <c r="D178" s="158" t="s">
        <v>143</v>
      </c>
      <c r="E178" s="159" t="s">
        <v>1</v>
      </c>
      <c r="F178" s="160" t="s">
        <v>195</v>
      </c>
      <c r="H178" s="161">
        <v>13147.2</v>
      </c>
      <c r="I178" s="162"/>
      <c r="L178" s="157"/>
      <c r="M178" s="163"/>
      <c r="N178" s="164"/>
      <c r="O178" s="164"/>
      <c r="P178" s="164"/>
      <c r="Q178" s="164"/>
      <c r="R178" s="164"/>
      <c r="S178" s="164"/>
      <c r="T178" s="165"/>
      <c r="AT178" s="159" t="s">
        <v>143</v>
      </c>
      <c r="AU178" s="159" t="s">
        <v>86</v>
      </c>
      <c r="AV178" s="13" t="s">
        <v>86</v>
      </c>
      <c r="AW178" s="13" t="s">
        <v>32</v>
      </c>
      <c r="AX178" s="13" t="s">
        <v>76</v>
      </c>
      <c r="AY178" s="159" t="s">
        <v>133</v>
      </c>
    </row>
    <row r="179" spans="2:51" s="13" customFormat="1" ht="12">
      <c r="B179" s="157"/>
      <c r="D179" s="158" t="s">
        <v>143</v>
      </c>
      <c r="E179" s="159" t="s">
        <v>1</v>
      </c>
      <c r="F179" s="160" t="s">
        <v>196</v>
      </c>
      <c r="H179" s="161">
        <v>22651.2</v>
      </c>
      <c r="I179" s="162"/>
      <c r="L179" s="157"/>
      <c r="M179" s="163"/>
      <c r="N179" s="164"/>
      <c r="O179" s="164"/>
      <c r="P179" s="164"/>
      <c r="Q179" s="164"/>
      <c r="R179" s="164"/>
      <c r="S179" s="164"/>
      <c r="T179" s="165"/>
      <c r="AT179" s="159" t="s">
        <v>143</v>
      </c>
      <c r="AU179" s="159" t="s">
        <v>86</v>
      </c>
      <c r="AV179" s="13" t="s">
        <v>86</v>
      </c>
      <c r="AW179" s="13" t="s">
        <v>32</v>
      </c>
      <c r="AX179" s="13" t="s">
        <v>76</v>
      </c>
      <c r="AY179" s="159" t="s">
        <v>133</v>
      </c>
    </row>
    <row r="180" spans="2:51" s="13" customFormat="1" ht="12">
      <c r="B180" s="157"/>
      <c r="D180" s="158" t="s">
        <v>143</v>
      </c>
      <c r="E180" s="159" t="s">
        <v>1</v>
      </c>
      <c r="F180" s="160" t="s">
        <v>195</v>
      </c>
      <c r="H180" s="161">
        <v>13147.2</v>
      </c>
      <c r="I180" s="162"/>
      <c r="L180" s="157"/>
      <c r="M180" s="163"/>
      <c r="N180" s="164"/>
      <c r="O180" s="164"/>
      <c r="P180" s="164"/>
      <c r="Q180" s="164"/>
      <c r="R180" s="164"/>
      <c r="S180" s="164"/>
      <c r="T180" s="165"/>
      <c r="AT180" s="159" t="s">
        <v>143</v>
      </c>
      <c r="AU180" s="159" t="s">
        <v>86</v>
      </c>
      <c r="AV180" s="13" t="s">
        <v>86</v>
      </c>
      <c r="AW180" s="13" t="s">
        <v>32</v>
      </c>
      <c r="AX180" s="13" t="s">
        <v>76</v>
      </c>
      <c r="AY180" s="159" t="s">
        <v>133</v>
      </c>
    </row>
    <row r="181" spans="2:51" s="13" customFormat="1" ht="12">
      <c r="B181" s="157"/>
      <c r="D181" s="158" t="s">
        <v>143</v>
      </c>
      <c r="E181" s="159" t="s">
        <v>1</v>
      </c>
      <c r="F181" s="160" t="s">
        <v>197</v>
      </c>
      <c r="H181" s="161">
        <v>4910.4</v>
      </c>
      <c r="I181" s="162"/>
      <c r="L181" s="157"/>
      <c r="M181" s="163"/>
      <c r="N181" s="164"/>
      <c r="O181" s="164"/>
      <c r="P181" s="164"/>
      <c r="Q181" s="164"/>
      <c r="R181" s="164"/>
      <c r="S181" s="164"/>
      <c r="T181" s="165"/>
      <c r="AT181" s="159" t="s">
        <v>143</v>
      </c>
      <c r="AU181" s="159" t="s">
        <v>86</v>
      </c>
      <c r="AV181" s="13" t="s">
        <v>86</v>
      </c>
      <c r="AW181" s="13" t="s">
        <v>32</v>
      </c>
      <c r="AX181" s="13" t="s">
        <v>76</v>
      </c>
      <c r="AY181" s="159" t="s">
        <v>133</v>
      </c>
    </row>
    <row r="182" spans="2:51" s="13" customFormat="1" ht="12">
      <c r="B182" s="157"/>
      <c r="D182" s="158" t="s">
        <v>143</v>
      </c>
      <c r="E182" s="159" t="s">
        <v>1</v>
      </c>
      <c r="F182" s="160" t="s">
        <v>198</v>
      </c>
      <c r="H182" s="161">
        <v>13622.4</v>
      </c>
      <c r="I182" s="162"/>
      <c r="L182" s="157"/>
      <c r="M182" s="163"/>
      <c r="N182" s="164"/>
      <c r="O182" s="164"/>
      <c r="P182" s="164"/>
      <c r="Q182" s="164"/>
      <c r="R182" s="164"/>
      <c r="S182" s="164"/>
      <c r="T182" s="165"/>
      <c r="AT182" s="159" t="s">
        <v>143</v>
      </c>
      <c r="AU182" s="159" t="s">
        <v>86</v>
      </c>
      <c r="AV182" s="13" t="s">
        <v>86</v>
      </c>
      <c r="AW182" s="13" t="s">
        <v>32</v>
      </c>
      <c r="AX182" s="13" t="s">
        <v>76</v>
      </c>
      <c r="AY182" s="159" t="s">
        <v>133</v>
      </c>
    </row>
    <row r="183" spans="2:51" s="13" customFormat="1" ht="12">
      <c r="B183" s="157"/>
      <c r="D183" s="158" t="s">
        <v>143</v>
      </c>
      <c r="E183" s="159" t="s">
        <v>1</v>
      </c>
      <c r="F183" s="160" t="s">
        <v>199</v>
      </c>
      <c r="H183" s="161">
        <v>35323.2</v>
      </c>
      <c r="I183" s="162"/>
      <c r="L183" s="157"/>
      <c r="M183" s="163"/>
      <c r="N183" s="164"/>
      <c r="O183" s="164"/>
      <c r="P183" s="164"/>
      <c r="Q183" s="164"/>
      <c r="R183" s="164"/>
      <c r="S183" s="164"/>
      <c r="T183" s="165"/>
      <c r="AT183" s="159" t="s">
        <v>143</v>
      </c>
      <c r="AU183" s="159" t="s">
        <v>86</v>
      </c>
      <c r="AV183" s="13" t="s">
        <v>86</v>
      </c>
      <c r="AW183" s="13" t="s">
        <v>32</v>
      </c>
      <c r="AX183" s="13" t="s">
        <v>76</v>
      </c>
      <c r="AY183" s="159" t="s">
        <v>133</v>
      </c>
    </row>
    <row r="184" spans="2:51" s="14" customFormat="1" ht="12">
      <c r="B184" s="166"/>
      <c r="D184" s="158" t="s">
        <v>143</v>
      </c>
      <c r="E184" s="167" t="s">
        <v>1</v>
      </c>
      <c r="F184" s="168" t="s">
        <v>144</v>
      </c>
      <c r="H184" s="169">
        <v>240292.8</v>
      </c>
      <c r="I184" s="170"/>
      <c r="L184" s="166"/>
      <c r="M184" s="171"/>
      <c r="N184" s="172"/>
      <c r="O184" s="172"/>
      <c r="P184" s="172"/>
      <c r="Q184" s="172"/>
      <c r="R184" s="172"/>
      <c r="S184" s="172"/>
      <c r="T184" s="173"/>
      <c r="AT184" s="167" t="s">
        <v>143</v>
      </c>
      <c r="AU184" s="167" t="s">
        <v>86</v>
      </c>
      <c r="AV184" s="14" t="s">
        <v>141</v>
      </c>
      <c r="AW184" s="14" t="s">
        <v>32</v>
      </c>
      <c r="AX184" s="14" t="s">
        <v>84</v>
      </c>
      <c r="AY184" s="167" t="s">
        <v>133</v>
      </c>
    </row>
    <row r="185" spans="1:65" s="2" customFormat="1" ht="19.8" customHeight="1">
      <c r="A185" s="32"/>
      <c r="B185" s="143"/>
      <c r="C185" s="144" t="s">
        <v>173</v>
      </c>
      <c r="D185" s="144" t="s">
        <v>136</v>
      </c>
      <c r="E185" s="145" t="s">
        <v>200</v>
      </c>
      <c r="F185" s="146" t="s">
        <v>201</v>
      </c>
      <c r="G185" s="147" t="s">
        <v>156</v>
      </c>
      <c r="H185" s="148">
        <v>2669.92</v>
      </c>
      <c r="I185" s="149"/>
      <c r="J185" s="150">
        <f>ROUND(I185*H185,2)</f>
        <v>0</v>
      </c>
      <c r="K185" s="146" t="s">
        <v>140</v>
      </c>
      <c r="L185" s="33"/>
      <c r="M185" s="151" t="s">
        <v>1</v>
      </c>
      <c r="N185" s="152" t="s">
        <v>41</v>
      </c>
      <c r="O185" s="58"/>
      <c r="P185" s="153">
        <f>O185*H185</f>
        <v>0</v>
      </c>
      <c r="Q185" s="153">
        <v>0</v>
      </c>
      <c r="R185" s="153">
        <f>Q185*H185</f>
        <v>0</v>
      </c>
      <c r="S185" s="153">
        <v>0</v>
      </c>
      <c r="T185" s="154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5" t="s">
        <v>141</v>
      </c>
      <c r="AT185" s="155" t="s">
        <v>136</v>
      </c>
      <c r="AU185" s="155" t="s">
        <v>86</v>
      </c>
      <c r="AY185" s="17" t="s">
        <v>133</v>
      </c>
      <c r="BE185" s="156">
        <f>IF(N185="základní",J185,0)</f>
        <v>0</v>
      </c>
      <c r="BF185" s="156">
        <f>IF(N185="snížená",J185,0)</f>
        <v>0</v>
      </c>
      <c r="BG185" s="156">
        <f>IF(N185="zákl. přenesená",J185,0)</f>
        <v>0</v>
      </c>
      <c r="BH185" s="156">
        <f>IF(N185="sníž. přenesená",J185,0)</f>
        <v>0</v>
      </c>
      <c r="BI185" s="156">
        <f>IF(N185="nulová",J185,0)</f>
        <v>0</v>
      </c>
      <c r="BJ185" s="17" t="s">
        <v>84</v>
      </c>
      <c r="BK185" s="156">
        <f>ROUND(I185*H185,2)</f>
        <v>0</v>
      </c>
      <c r="BL185" s="17" t="s">
        <v>141</v>
      </c>
      <c r="BM185" s="155" t="s">
        <v>202</v>
      </c>
    </row>
    <row r="186" spans="2:51" s="13" customFormat="1" ht="12">
      <c r="B186" s="157"/>
      <c r="D186" s="158" t="s">
        <v>143</v>
      </c>
      <c r="E186" s="159" t="s">
        <v>1</v>
      </c>
      <c r="F186" s="160" t="s">
        <v>179</v>
      </c>
      <c r="H186" s="161">
        <v>696.96</v>
      </c>
      <c r="I186" s="162"/>
      <c r="L186" s="157"/>
      <c r="M186" s="163"/>
      <c r="N186" s="164"/>
      <c r="O186" s="164"/>
      <c r="P186" s="164"/>
      <c r="Q186" s="164"/>
      <c r="R186" s="164"/>
      <c r="S186" s="164"/>
      <c r="T186" s="165"/>
      <c r="AT186" s="159" t="s">
        <v>143</v>
      </c>
      <c r="AU186" s="159" t="s">
        <v>86</v>
      </c>
      <c r="AV186" s="13" t="s">
        <v>86</v>
      </c>
      <c r="AW186" s="13" t="s">
        <v>32</v>
      </c>
      <c r="AX186" s="13" t="s">
        <v>76</v>
      </c>
      <c r="AY186" s="159" t="s">
        <v>133</v>
      </c>
    </row>
    <row r="187" spans="2:51" s="13" customFormat="1" ht="12">
      <c r="B187" s="157"/>
      <c r="D187" s="158" t="s">
        <v>143</v>
      </c>
      <c r="E187" s="159" t="s">
        <v>1</v>
      </c>
      <c r="F187" s="160" t="s">
        <v>180</v>
      </c>
      <c r="H187" s="161">
        <v>480.48</v>
      </c>
      <c r="I187" s="162"/>
      <c r="L187" s="157"/>
      <c r="M187" s="163"/>
      <c r="N187" s="164"/>
      <c r="O187" s="164"/>
      <c r="P187" s="164"/>
      <c r="Q187" s="164"/>
      <c r="R187" s="164"/>
      <c r="S187" s="164"/>
      <c r="T187" s="165"/>
      <c r="AT187" s="159" t="s">
        <v>143</v>
      </c>
      <c r="AU187" s="159" t="s">
        <v>86</v>
      </c>
      <c r="AV187" s="13" t="s">
        <v>86</v>
      </c>
      <c r="AW187" s="13" t="s">
        <v>32</v>
      </c>
      <c r="AX187" s="13" t="s">
        <v>76</v>
      </c>
      <c r="AY187" s="159" t="s">
        <v>133</v>
      </c>
    </row>
    <row r="188" spans="2:51" s="13" customFormat="1" ht="12">
      <c r="B188" s="157"/>
      <c r="D188" s="158" t="s">
        <v>143</v>
      </c>
      <c r="E188" s="159" t="s">
        <v>1</v>
      </c>
      <c r="F188" s="160" t="s">
        <v>181</v>
      </c>
      <c r="H188" s="161">
        <v>253.44</v>
      </c>
      <c r="I188" s="162"/>
      <c r="L188" s="157"/>
      <c r="M188" s="163"/>
      <c r="N188" s="164"/>
      <c r="O188" s="164"/>
      <c r="P188" s="164"/>
      <c r="Q188" s="164"/>
      <c r="R188" s="164"/>
      <c r="S188" s="164"/>
      <c r="T188" s="165"/>
      <c r="AT188" s="159" t="s">
        <v>143</v>
      </c>
      <c r="AU188" s="159" t="s">
        <v>86</v>
      </c>
      <c r="AV188" s="13" t="s">
        <v>86</v>
      </c>
      <c r="AW188" s="13" t="s">
        <v>32</v>
      </c>
      <c r="AX188" s="13" t="s">
        <v>76</v>
      </c>
      <c r="AY188" s="159" t="s">
        <v>133</v>
      </c>
    </row>
    <row r="189" spans="2:51" s="13" customFormat="1" ht="12">
      <c r="B189" s="157"/>
      <c r="D189" s="158" t="s">
        <v>143</v>
      </c>
      <c r="E189" s="159" t="s">
        <v>1</v>
      </c>
      <c r="F189" s="160" t="s">
        <v>182</v>
      </c>
      <c r="H189" s="161">
        <v>96.8</v>
      </c>
      <c r="I189" s="162"/>
      <c r="L189" s="157"/>
      <c r="M189" s="163"/>
      <c r="N189" s="164"/>
      <c r="O189" s="164"/>
      <c r="P189" s="164"/>
      <c r="Q189" s="164"/>
      <c r="R189" s="164"/>
      <c r="S189" s="164"/>
      <c r="T189" s="165"/>
      <c r="AT189" s="159" t="s">
        <v>143</v>
      </c>
      <c r="AU189" s="159" t="s">
        <v>86</v>
      </c>
      <c r="AV189" s="13" t="s">
        <v>86</v>
      </c>
      <c r="AW189" s="13" t="s">
        <v>32</v>
      </c>
      <c r="AX189" s="13" t="s">
        <v>76</v>
      </c>
      <c r="AY189" s="159" t="s">
        <v>133</v>
      </c>
    </row>
    <row r="190" spans="2:51" s="13" customFormat="1" ht="12">
      <c r="B190" s="157"/>
      <c r="D190" s="158" t="s">
        <v>143</v>
      </c>
      <c r="E190" s="159" t="s">
        <v>1</v>
      </c>
      <c r="F190" s="160" t="s">
        <v>183</v>
      </c>
      <c r="H190" s="161">
        <v>146.08</v>
      </c>
      <c r="I190" s="162"/>
      <c r="L190" s="157"/>
      <c r="M190" s="163"/>
      <c r="N190" s="164"/>
      <c r="O190" s="164"/>
      <c r="P190" s="164"/>
      <c r="Q190" s="164"/>
      <c r="R190" s="164"/>
      <c r="S190" s="164"/>
      <c r="T190" s="165"/>
      <c r="AT190" s="159" t="s">
        <v>143</v>
      </c>
      <c r="AU190" s="159" t="s">
        <v>86</v>
      </c>
      <c r="AV190" s="13" t="s">
        <v>86</v>
      </c>
      <c r="AW190" s="13" t="s">
        <v>32</v>
      </c>
      <c r="AX190" s="13" t="s">
        <v>76</v>
      </c>
      <c r="AY190" s="159" t="s">
        <v>133</v>
      </c>
    </row>
    <row r="191" spans="2:51" s="13" customFormat="1" ht="12">
      <c r="B191" s="157"/>
      <c r="D191" s="158" t="s">
        <v>143</v>
      </c>
      <c r="E191" s="159" t="s">
        <v>1</v>
      </c>
      <c r="F191" s="160" t="s">
        <v>184</v>
      </c>
      <c r="H191" s="161">
        <v>251.68</v>
      </c>
      <c r="I191" s="162"/>
      <c r="L191" s="157"/>
      <c r="M191" s="163"/>
      <c r="N191" s="164"/>
      <c r="O191" s="164"/>
      <c r="P191" s="164"/>
      <c r="Q191" s="164"/>
      <c r="R191" s="164"/>
      <c r="S191" s="164"/>
      <c r="T191" s="165"/>
      <c r="AT191" s="159" t="s">
        <v>143</v>
      </c>
      <c r="AU191" s="159" t="s">
        <v>86</v>
      </c>
      <c r="AV191" s="13" t="s">
        <v>86</v>
      </c>
      <c r="AW191" s="13" t="s">
        <v>32</v>
      </c>
      <c r="AX191" s="13" t="s">
        <v>76</v>
      </c>
      <c r="AY191" s="159" t="s">
        <v>133</v>
      </c>
    </row>
    <row r="192" spans="2:51" s="13" customFormat="1" ht="12">
      <c r="B192" s="157"/>
      <c r="D192" s="158" t="s">
        <v>143</v>
      </c>
      <c r="E192" s="159" t="s">
        <v>1</v>
      </c>
      <c r="F192" s="160" t="s">
        <v>183</v>
      </c>
      <c r="H192" s="161">
        <v>146.08</v>
      </c>
      <c r="I192" s="162"/>
      <c r="L192" s="157"/>
      <c r="M192" s="163"/>
      <c r="N192" s="164"/>
      <c r="O192" s="164"/>
      <c r="P192" s="164"/>
      <c r="Q192" s="164"/>
      <c r="R192" s="164"/>
      <c r="S192" s="164"/>
      <c r="T192" s="165"/>
      <c r="AT192" s="159" t="s">
        <v>143</v>
      </c>
      <c r="AU192" s="159" t="s">
        <v>86</v>
      </c>
      <c r="AV192" s="13" t="s">
        <v>86</v>
      </c>
      <c r="AW192" s="13" t="s">
        <v>32</v>
      </c>
      <c r="AX192" s="13" t="s">
        <v>76</v>
      </c>
      <c r="AY192" s="159" t="s">
        <v>133</v>
      </c>
    </row>
    <row r="193" spans="2:51" s="13" customFormat="1" ht="12">
      <c r="B193" s="157"/>
      <c r="D193" s="158" t="s">
        <v>143</v>
      </c>
      <c r="E193" s="159" t="s">
        <v>1</v>
      </c>
      <c r="F193" s="160" t="s">
        <v>185</v>
      </c>
      <c r="H193" s="161">
        <v>54.56</v>
      </c>
      <c r="I193" s="162"/>
      <c r="L193" s="157"/>
      <c r="M193" s="163"/>
      <c r="N193" s="164"/>
      <c r="O193" s="164"/>
      <c r="P193" s="164"/>
      <c r="Q193" s="164"/>
      <c r="R193" s="164"/>
      <c r="S193" s="164"/>
      <c r="T193" s="165"/>
      <c r="AT193" s="159" t="s">
        <v>143</v>
      </c>
      <c r="AU193" s="159" t="s">
        <v>86</v>
      </c>
      <c r="AV193" s="13" t="s">
        <v>86</v>
      </c>
      <c r="AW193" s="13" t="s">
        <v>32</v>
      </c>
      <c r="AX193" s="13" t="s">
        <v>76</v>
      </c>
      <c r="AY193" s="159" t="s">
        <v>133</v>
      </c>
    </row>
    <row r="194" spans="2:51" s="13" customFormat="1" ht="12">
      <c r="B194" s="157"/>
      <c r="D194" s="158" t="s">
        <v>143</v>
      </c>
      <c r="E194" s="159" t="s">
        <v>1</v>
      </c>
      <c r="F194" s="160" t="s">
        <v>186</v>
      </c>
      <c r="H194" s="161">
        <v>151.36</v>
      </c>
      <c r="I194" s="162"/>
      <c r="L194" s="157"/>
      <c r="M194" s="163"/>
      <c r="N194" s="164"/>
      <c r="O194" s="164"/>
      <c r="P194" s="164"/>
      <c r="Q194" s="164"/>
      <c r="R194" s="164"/>
      <c r="S194" s="164"/>
      <c r="T194" s="165"/>
      <c r="AT194" s="159" t="s">
        <v>143</v>
      </c>
      <c r="AU194" s="159" t="s">
        <v>86</v>
      </c>
      <c r="AV194" s="13" t="s">
        <v>86</v>
      </c>
      <c r="AW194" s="13" t="s">
        <v>32</v>
      </c>
      <c r="AX194" s="13" t="s">
        <v>76</v>
      </c>
      <c r="AY194" s="159" t="s">
        <v>133</v>
      </c>
    </row>
    <row r="195" spans="2:51" s="13" customFormat="1" ht="12">
      <c r="B195" s="157"/>
      <c r="D195" s="158" t="s">
        <v>143</v>
      </c>
      <c r="E195" s="159" t="s">
        <v>1</v>
      </c>
      <c r="F195" s="160" t="s">
        <v>187</v>
      </c>
      <c r="H195" s="161">
        <v>392.48</v>
      </c>
      <c r="I195" s="162"/>
      <c r="L195" s="157"/>
      <c r="M195" s="163"/>
      <c r="N195" s="164"/>
      <c r="O195" s="164"/>
      <c r="P195" s="164"/>
      <c r="Q195" s="164"/>
      <c r="R195" s="164"/>
      <c r="S195" s="164"/>
      <c r="T195" s="165"/>
      <c r="AT195" s="159" t="s">
        <v>143</v>
      </c>
      <c r="AU195" s="159" t="s">
        <v>86</v>
      </c>
      <c r="AV195" s="13" t="s">
        <v>86</v>
      </c>
      <c r="AW195" s="13" t="s">
        <v>32</v>
      </c>
      <c r="AX195" s="13" t="s">
        <v>76</v>
      </c>
      <c r="AY195" s="159" t="s">
        <v>133</v>
      </c>
    </row>
    <row r="196" spans="2:51" s="14" customFormat="1" ht="12">
      <c r="B196" s="166"/>
      <c r="D196" s="158" t="s">
        <v>143</v>
      </c>
      <c r="E196" s="167" t="s">
        <v>1</v>
      </c>
      <c r="F196" s="168" t="s">
        <v>144</v>
      </c>
      <c r="H196" s="169">
        <v>2669.92</v>
      </c>
      <c r="I196" s="170"/>
      <c r="L196" s="166"/>
      <c r="M196" s="171"/>
      <c r="N196" s="172"/>
      <c r="O196" s="172"/>
      <c r="P196" s="172"/>
      <c r="Q196" s="172"/>
      <c r="R196" s="172"/>
      <c r="S196" s="172"/>
      <c r="T196" s="173"/>
      <c r="AT196" s="167" t="s">
        <v>143</v>
      </c>
      <c r="AU196" s="167" t="s">
        <v>86</v>
      </c>
      <c r="AV196" s="14" t="s">
        <v>141</v>
      </c>
      <c r="AW196" s="14" t="s">
        <v>32</v>
      </c>
      <c r="AX196" s="14" t="s">
        <v>84</v>
      </c>
      <c r="AY196" s="167" t="s">
        <v>133</v>
      </c>
    </row>
    <row r="197" spans="1:65" s="2" customFormat="1" ht="14.4" customHeight="1">
      <c r="A197" s="32"/>
      <c r="B197" s="143"/>
      <c r="C197" s="144" t="s">
        <v>203</v>
      </c>
      <c r="D197" s="144" t="s">
        <v>136</v>
      </c>
      <c r="E197" s="145" t="s">
        <v>204</v>
      </c>
      <c r="F197" s="146" t="s">
        <v>205</v>
      </c>
      <c r="G197" s="147" t="s">
        <v>156</v>
      </c>
      <c r="H197" s="148">
        <v>2669.92</v>
      </c>
      <c r="I197" s="149"/>
      <c r="J197" s="150">
        <f>ROUND(I197*H197,2)</f>
        <v>0</v>
      </c>
      <c r="K197" s="146" t="s">
        <v>140</v>
      </c>
      <c r="L197" s="33"/>
      <c r="M197" s="151" t="s">
        <v>1</v>
      </c>
      <c r="N197" s="152" t="s">
        <v>41</v>
      </c>
      <c r="O197" s="58"/>
      <c r="P197" s="153">
        <f>O197*H197</f>
        <v>0</v>
      </c>
      <c r="Q197" s="153">
        <v>0</v>
      </c>
      <c r="R197" s="153">
        <f>Q197*H197</f>
        <v>0</v>
      </c>
      <c r="S197" s="153">
        <v>0</v>
      </c>
      <c r="T197" s="154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5" t="s">
        <v>141</v>
      </c>
      <c r="AT197" s="155" t="s">
        <v>136</v>
      </c>
      <c r="AU197" s="155" t="s">
        <v>86</v>
      </c>
      <c r="AY197" s="17" t="s">
        <v>133</v>
      </c>
      <c r="BE197" s="156">
        <f>IF(N197="základní",J197,0)</f>
        <v>0</v>
      </c>
      <c r="BF197" s="156">
        <f>IF(N197="snížená",J197,0)</f>
        <v>0</v>
      </c>
      <c r="BG197" s="156">
        <f>IF(N197="zákl. přenesená",J197,0)</f>
        <v>0</v>
      </c>
      <c r="BH197" s="156">
        <f>IF(N197="sníž. přenesená",J197,0)</f>
        <v>0</v>
      </c>
      <c r="BI197" s="156">
        <f>IF(N197="nulová",J197,0)</f>
        <v>0</v>
      </c>
      <c r="BJ197" s="17" t="s">
        <v>84</v>
      </c>
      <c r="BK197" s="156">
        <f>ROUND(I197*H197,2)</f>
        <v>0</v>
      </c>
      <c r="BL197" s="17" t="s">
        <v>141</v>
      </c>
      <c r="BM197" s="155" t="s">
        <v>206</v>
      </c>
    </row>
    <row r="198" spans="2:51" s="13" customFormat="1" ht="12">
      <c r="B198" s="157"/>
      <c r="D198" s="158" t="s">
        <v>143</v>
      </c>
      <c r="E198" s="159" t="s">
        <v>1</v>
      </c>
      <c r="F198" s="160" t="s">
        <v>179</v>
      </c>
      <c r="H198" s="161">
        <v>696.96</v>
      </c>
      <c r="I198" s="162"/>
      <c r="L198" s="157"/>
      <c r="M198" s="163"/>
      <c r="N198" s="164"/>
      <c r="O198" s="164"/>
      <c r="P198" s="164"/>
      <c r="Q198" s="164"/>
      <c r="R198" s="164"/>
      <c r="S198" s="164"/>
      <c r="T198" s="165"/>
      <c r="AT198" s="159" t="s">
        <v>143</v>
      </c>
      <c r="AU198" s="159" t="s">
        <v>86</v>
      </c>
      <c r="AV198" s="13" t="s">
        <v>86</v>
      </c>
      <c r="AW198" s="13" t="s">
        <v>32</v>
      </c>
      <c r="AX198" s="13" t="s">
        <v>76</v>
      </c>
      <c r="AY198" s="159" t="s">
        <v>133</v>
      </c>
    </row>
    <row r="199" spans="2:51" s="13" customFormat="1" ht="12">
      <c r="B199" s="157"/>
      <c r="D199" s="158" t="s">
        <v>143</v>
      </c>
      <c r="E199" s="159" t="s">
        <v>1</v>
      </c>
      <c r="F199" s="160" t="s">
        <v>180</v>
      </c>
      <c r="H199" s="161">
        <v>480.48</v>
      </c>
      <c r="I199" s="162"/>
      <c r="L199" s="157"/>
      <c r="M199" s="163"/>
      <c r="N199" s="164"/>
      <c r="O199" s="164"/>
      <c r="P199" s="164"/>
      <c r="Q199" s="164"/>
      <c r="R199" s="164"/>
      <c r="S199" s="164"/>
      <c r="T199" s="165"/>
      <c r="AT199" s="159" t="s">
        <v>143</v>
      </c>
      <c r="AU199" s="159" t="s">
        <v>86</v>
      </c>
      <c r="AV199" s="13" t="s">
        <v>86</v>
      </c>
      <c r="AW199" s="13" t="s">
        <v>32</v>
      </c>
      <c r="AX199" s="13" t="s">
        <v>76</v>
      </c>
      <c r="AY199" s="159" t="s">
        <v>133</v>
      </c>
    </row>
    <row r="200" spans="2:51" s="13" customFormat="1" ht="12">
      <c r="B200" s="157"/>
      <c r="D200" s="158" t="s">
        <v>143</v>
      </c>
      <c r="E200" s="159" t="s">
        <v>1</v>
      </c>
      <c r="F200" s="160" t="s">
        <v>181</v>
      </c>
      <c r="H200" s="161">
        <v>253.44</v>
      </c>
      <c r="I200" s="162"/>
      <c r="L200" s="157"/>
      <c r="M200" s="163"/>
      <c r="N200" s="164"/>
      <c r="O200" s="164"/>
      <c r="P200" s="164"/>
      <c r="Q200" s="164"/>
      <c r="R200" s="164"/>
      <c r="S200" s="164"/>
      <c r="T200" s="165"/>
      <c r="AT200" s="159" t="s">
        <v>143</v>
      </c>
      <c r="AU200" s="159" t="s">
        <v>86</v>
      </c>
      <c r="AV200" s="13" t="s">
        <v>86</v>
      </c>
      <c r="AW200" s="13" t="s">
        <v>32</v>
      </c>
      <c r="AX200" s="13" t="s">
        <v>76</v>
      </c>
      <c r="AY200" s="159" t="s">
        <v>133</v>
      </c>
    </row>
    <row r="201" spans="2:51" s="13" customFormat="1" ht="12">
      <c r="B201" s="157"/>
      <c r="D201" s="158" t="s">
        <v>143</v>
      </c>
      <c r="E201" s="159" t="s">
        <v>1</v>
      </c>
      <c r="F201" s="160" t="s">
        <v>182</v>
      </c>
      <c r="H201" s="161">
        <v>96.8</v>
      </c>
      <c r="I201" s="162"/>
      <c r="L201" s="157"/>
      <c r="M201" s="163"/>
      <c r="N201" s="164"/>
      <c r="O201" s="164"/>
      <c r="P201" s="164"/>
      <c r="Q201" s="164"/>
      <c r="R201" s="164"/>
      <c r="S201" s="164"/>
      <c r="T201" s="165"/>
      <c r="AT201" s="159" t="s">
        <v>143</v>
      </c>
      <c r="AU201" s="159" t="s">
        <v>86</v>
      </c>
      <c r="AV201" s="13" t="s">
        <v>86</v>
      </c>
      <c r="AW201" s="13" t="s">
        <v>32</v>
      </c>
      <c r="AX201" s="13" t="s">
        <v>76</v>
      </c>
      <c r="AY201" s="159" t="s">
        <v>133</v>
      </c>
    </row>
    <row r="202" spans="2:51" s="13" customFormat="1" ht="12">
      <c r="B202" s="157"/>
      <c r="D202" s="158" t="s">
        <v>143</v>
      </c>
      <c r="E202" s="159" t="s">
        <v>1</v>
      </c>
      <c r="F202" s="160" t="s">
        <v>183</v>
      </c>
      <c r="H202" s="161">
        <v>146.08</v>
      </c>
      <c r="I202" s="162"/>
      <c r="L202" s="157"/>
      <c r="M202" s="163"/>
      <c r="N202" s="164"/>
      <c r="O202" s="164"/>
      <c r="P202" s="164"/>
      <c r="Q202" s="164"/>
      <c r="R202" s="164"/>
      <c r="S202" s="164"/>
      <c r="T202" s="165"/>
      <c r="AT202" s="159" t="s">
        <v>143</v>
      </c>
      <c r="AU202" s="159" t="s">
        <v>86</v>
      </c>
      <c r="AV202" s="13" t="s">
        <v>86</v>
      </c>
      <c r="AW202" s="13" t="s">
        <v>32</v>
      </c>
      <c r="AX202" s="13" t="s">
        <v>76</v>
      </c>
      <c r="AY202" s="159" t="s">
        <v>133</v>
      </c>
    </row>
    <row r="203" spans="2:51" s="13" customFormat="1" ht="12">
      <c r="B203" s="157"/>
      <c r="D203" s="158" t="s">
        <v>143</v>
      </c>
      <c r="E203" s="159" t="s">
        <v>1</v>
      </c>
      <c r="F203" s="160" t="s">
        <v>184</v>
      </c>
      <c r="H203" s="161">
        <v>251.68</v>
      </c>
      <c r="I203" s="162"/>
      <c r="L203" s="157"/>
      <c r="M203" s="163"/>
      <c r="N203" s="164"/>
      <c r="O203" s="164"/>
      <c r="P203" s="164"/>
      <c r="Q203" s="164"/>
      <c r="R203" s="164"/>
      <c r="S203" s="164"/>
      <c r="T203" s="165"/>
      <c r="AT203" s="159" t="s">
        <v>143</v>
      </c>
      <c r="AU203" s="159" t="s">
        <v>86</v>
      </c>
      <c r="AV203" s="13" t="s">
        <v>86</v>
      </c>
      <c r="AW203" s="13" t="s">
        <v>32</v>
      </c>
      <c r="AX203" s="13" t="s">
        <v>76</v>
      </c>
      <c r="AY203" s="159" t="s">
        <v>133</v>
      </c>
    </row>
    <row r="204" spans="2:51" s="13" customFormat="1" ht="12">
      <c r="B204" s="157"/>
      <c r="D204" s="158" t="s">
        <v>143</v>
      </c>
      <c r="E204" s="159" t="s">
        <v>1</v>
      </c>
      <c r="F204" s="160" t="s">
        <v>183</v>
      </c>
      <c r="H204" s="161">
        <v>146.08</v>
      </c>
      <c r="I204" s="162"/>
      <c r="L204" s="157"/>
      <c r="M204" s="163"/>
      <c r="N204" s="164"/>
      <c r="O204" s="164"/>
      <c r="P204" s="164"/>
      <c r="Q204" s="164"/>
      <c r="R204" s="164"/>
      <c r="S204" s="164"/>
      <c r="T204" s="165"/>
      <c r="AT204" s="159" t="s">
        <v>143</v>
      </c>
      <c r="AU204" s="159" t="s">
        <v>86</v>
      </c>
      <c r="AV204" s="13" t="s">
        <v>86</v>
      </c>
      <c r="AW204" s="13" t="s">
        <v>32</v>
      </c>
      <c r="AX204" s="13" t="s">
        <v>76</v>
      </c>
      <c r="AY204" s="159" t="s">
        <v>133</v>
      </c>
    </row>
    <row r="205" spans="2:51" s="13" customFormat="1" ht="12">
      <c r="B205" s="157"/>
      <c r="D205" s="158" t="s">
        <v>143</v>
      </c>
      <c r="E205" s="159" t="s">
        <v>1</v>
      </c>
      <c r="F205" s="160" t="s">
        <v>185</v>
      </c>
      <c r="H205" s="161">
        <v>54.56</v>
      </c>
      <c r="I205" s="162"/>
      <c r="L205" s="157"/>
      <c r="M205" s="163"/>
      <c r="N205" s="164"/>
      <c r="O205" s="164"/>
      <c r="P205" s="164"/>
      <c r="Q205" s="164"/>
      <c r="R205" s="164"/>
      <c r="S205" s="164"/>
      <c r="T205" s="165"/>
      <c r="AT205" s="159" t="s">
        <v>143</v>
      </c>
      <c r="AU205" s="159" t="s">
        <v>86</v>
      </c>
      <c r="AV205" s="13" t="s">
        <v>86</v>
      </c>
      <c r="AW205" s="13" t="s">
        <v>32</v>
      </c>
      <c r="AX205" s="13" t="s">
        <v>76</v>
      </c>
      <c r="AY205" s="159" t="s">
        <v>133</v>
      </c>
    </row>
    <row r="206" spans="2:51" s="13" customFormat="1" ht="12">
      <c r="B206" s="157"/>
      <c r="D206" s="158" t="s">
        <v>143</v>
      </c>
      <c r="E206" s="159" t="s">
        <v>1</v>
      </c>
      <c r="F206" s="160" t="s">
        <v>186</v>
      </c>
      <c r="H206" s="161">
        <v>151.36</v>
      </c>
      <c r="I206" s="162"/>
      <c r="L206" s="157"/>
      <c r="M206" s="163"/>
      <c r="N206" s="164"/>
      <c r="O206" s="164"/>
      <c r="P206" s="164"/>
      <c r="Q206" s="164"/>
      <c r="R206" s="164"/>
      <c r="S206" s="164"/>
      <c r="T206" s="165"/>
      <c r="AT206" s="159" t="s">
        <v>143</v>
      </c>
      <c r="AU206" s="159" t="s">
        <v>86</v>
      </c>
      <c r="AV206" s="13" t="s">
        <v>86</v>
      </c>
      <c r="AW206" s="13" t="s">
        <v>32</v>
      </c>
      <c r="AX206" s="13" t="s">
        <v>76</v>
      </c>
      <c r="AY206" s="159" t="s">
        <v>133</v>
      </c>
    </row>
    <row r="207" spans="2:51" s="13" customFormat="1" ht="12">
      <c r="B207" s="157"/>
      <c r="D207" s="158" t="s">
        <v>143</v>
      </c>
      <c r="E207" s="159" t="s">
        <v>1</v>
      </c>
      <c r="F207" s="160" t="s">
        <v>187</v>
      </c>
      <c r="H207" s="161">
        <v>392.48</v>
      </c>
      <c r="I207" s="162"/>
      <c r="L207" s="157"/>
      <c r="M207" s="163"/>
      <c r="N207" s="164"/>
      <c r="O207" s="164"/>
      <c r="P207" s="164"/>
      <c r="Q207" s="164"/>
      <c r="R207" s="164"/>
      <c r="S207" s="164"/>
      <c r="T207" s="165"/>
      <c r="AT207" s="159" t="s">
        <v>143</v>
      </c>
      <c r="AU207" s="159" t="s">
        <v>86</v>
      </c>
      <c r="AV207" s="13" t="s">
        <v>86</v>
      </c>
      <c r="AW207" s="13" t="s">
        <v>32</v>
      </c>
      <c r="AX207" s="13" t="s">
        <v>76</v>
      </c>
      <c r="AY207" s="159" t="s">
        <v>133</v>
      </c>
    </row>
    <row r="208" spans="2:51" s="14" customFormat="1" ht="12">
      <c r="B208" s="166"/>
      <c r="D208" s="158" t="s">
        <v>143</v>
      </c>
      <c r="E208" s="167" t="s">
        <v>1</v>
      </c>
      <c r="F208" s="168" t="s">
        <v>144</v>
      </c>
      <c r="H208" s="169">
        <v>2669.92</v>
      </c>
      <c r="I208" s="170"/>
      <c r="L208" s="166"/>
      <c r="M208" s="171"/>
      <c r="N208" s="172"/>
      <c r="O208" s="172"/>
      <c r="P208" s="172"/>
      <c r="Q208" s="172"/>
      <c r="R208" s="172"/>
      <c r="S208" s="172"/>
      <c r="T208" s="173"/>
      <c r="AT208" s="167" t="s">
        <v>143</v>
      </c>
      <c r="AU208" s="167" t="s">
        <v>86</v>
      </c>
      <c r="AV208" s="14" t="s">
        <v>141</v>
      </c>
      <c r="AW208" s="14" t="s">
        <v>32</v>
      </c>
      <c r="AX208" s="14" t="s">
        <v>84</v>
      </c>
      <c r="AY208" s="167" t="s">
        <v>133</v>
      </c>
    </row>
    <row r="209" spans="1:65" s="2" customFormat="1" ht="14.4" customHeight="1">
      <c r="A209" s="32"/>
      <c r="B209" s="143"/>
      <c r="C209" s="144" t="s">
        <v>207</v>
      </c>
      <c r="D209" s="144" t="s">
        <v>136</v>
      </c>
      <c r="E209" s="145" t="s">
        <v>208</v>
      </c>
      <c r="F209" s="146" t="s">
        <v>209</v>
      </c>
      <c r="G209" s="147" t="s">
        <v>156</v>
      </c>
      <c r="H209" s="148">
        <v>240292.8</v>
      </c>
      <c r="I209" s="149"/>
      <c r="J209" s="150">
        <f>ROUND(I209*H209,2)</f>
        <v>0</v>
      </c>
      <c r="K209" s="146" t="s">
        <v>140</v>
      </c>
      <c r="L209" s="33"/>
      <c r="M209" s="151" t="s">
        <v>1</v>
      </c>
      <c r="N209" s="152" t="s">
        <v>41</v>
      </c>
      <c r="O209" s="58"/>
      <c r="P209" s="153">
        <f>O209*H209</f>
        <v>0</v>
      </c>
      <c r="Q209" s="153">
        <v>0</v>
      </c>
      <c r="R209" s="153">
        <f>Q209*H209</f>
        <v>0</v>
      </c>
      <c r="S209" s="153">
        <v>0</v>
      </c>
      <c r="T209" s="154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55" t="s">
        <v>141</v>
      </c>
      <c r="AT209" s="155" t="s">
        <v>136</v>
      </c>
      <c r="AU209" s="155" t="s">
        <v>86</v>
      </c>
      <c r="AY209" s="17" t="s">
        <v>133</v>
      </c>
      <c r="BE209" s="156">
        <f>IF(N209="základní",J209,0)</f>
        <v>0</v>
      </c>
      <c r="BF209" s="156">
        <f>IF(N209="snížená",J209,0)</f>
        <v>0</v>
      </c>
      <c r="BG209" s="156">
        <f>IF(N209="zákl. přenesená",J209,0)</f>
        <v>0</v>
      </c>
      <c r="BH209" s="156">
        <f>IF(N209="sníž. přenesená",J209,0)</f>
        <v>0</v>
      </c>
      <c r="BI209" s="156">
        <f>IF(N209="nulová",J209,0)</f>
        <v>0</v>
      </c>
      <c r="BJ209" s="17" t="s">
        <v>84</v>
      </c>
      <c r="BK209" s="156">
        <f>ROUND(I209*H209,2)</f>
        <v>0</v>
      </c>
      <c r="BL209" s="17" t="s">
        <v>141</v>
      </c>
      <c r="BM209" s="155" t="s">
        <v>210</v>
      </c>
    </row>
    <row r="210" spans="2:51" s="13" customFormat="1" ht="12">
      <c r="B210" s="157"/>
      <c r="D210" s="158" t="s">
        <v>143</v>
      </c>
      <c r="E210" s="159" t="s">
        <v>1</v>
      </c>
      <c r="F210" s="160" t="s">
        <v>191</v>
      </c>
      <c r="H210" s="161">
        <v>62726.4</v>
      </c>
      <c r="I210" s="162"/>
      <c r="L210" s="157"/>
      <c r="M210" s="163"/>
      <c r="N210" s="164"/>
      <c r="O210" s="164"/>
      <c r="P210" s="164"/>
      <c r="Q210" s="164"/>
      <c r="R210" s="164"/>
      <c r="S210" s="164"/>
      <c r="T210" s="165"/>
      <c r="AT210" s="159" t="s">
        <v>143</v>
      </c>
      <c r="AU210" s="159" t="s">
        <v>86</v>
      </c>
      <c r="AV210" s="13" t="s">
        <v>86</v>
      </c>
      <c r="AW210" s="13" t="s">
        <v>32</v>
      </c>
      <c r="AX210" s="13" t="s">
        <v>76</v>
      </c>
      <c r="AY210" s="159" t="s">
        <v>133</v>
      </c>
    </row>
    <row r="211" spans="2:51" s="13" customFormat="1" ht="12">
      <c r="B211" s="157"/>
      <c r="D211" s="158" t="s">
        <v>143</v>
      </c>
      <c r="E211" s="159" t="s">
        <v>1</v>
      </c>
      <c r="F211" s="160" t="s">
        <v>192</v>
      </c>
      <c r="H211" s="161">
        <v>43243.2</v>
      </c>
      <c r="I211" s="162"/>
      <c r="L211" s="157"/>
      <c r="M211" s="163"/>
      <c r="N211" s="164"/>
      <c r="O211" s="164"/>
      <c r="P211" s="164"/>
      <c r="Q211" s="164"/>
      <c r="R211" s="164"/>
      <c r="S211" s="164"/>
      <c r="T211" s="165"/>
      <c r="AT211" s="159" t="s">
        <v>143</v>
      </c>
      <c r="AU211" s="159" t="s">
        <v>86</v>
      </c>
      <c r="AV211" s="13" t="s">
        <v>86</v>
      </c>
      <c r="AW211" s="13" t="s">
        <v>32</v>
      </c>
      <c r="AX211" s="13" t="s">
        <v>76</v>
      </c>
      <c r="AY211" s="159" t="s">
        <v>133</v>
      </c>
    </row>
    <row r="212" spans="2:51" s="13" customFormat="1" ht="12">
      <c r="B212" s="157"/>
      <c r="D212" s="158" t="s">
        <v>143</v>
      </c>
      <c r="E212" s="159" t="s">
        <v>1</v>
      </c>
      <c r="F212" s="160" t="s">
        <v>193</v>
      </c>
      <c r="H212" s="161">
        <v>22809.6</v>
      </c>
      <c r="I212" s="162"/>
      <c r="L212" s="157"/>
      <c r="M212" s="163"/>
      <c r="N212" s="164"/>
      <c r="O212" s="164"/>
      <c r="P212" s="164"/>
      <c r="Q212" s="164"/>
      <c r="R212" s="164"/>
      <c r="S212" s="164"/>
      <c r="T212" s="165"/>
      <c r="AT212" s="159" t="s">
        <v>143</v>
      </c>
      <c r="AU212" s="159" t="s">
        <v>86</v>
      </c>
      <c r="AV212" s="13" t="s">
        <v>86</v>
      </c>
      <c r="AW212" s="13" t="s">
        <v>32</v>
      </c>
      <c r="AX212" s="13" t="s">
        <v>76</v>
      </c>
      <c r="AY212" s="159" t="s">
        <v>133</v>
      </c>
    </row>
    <row r="213" spans="2:51" s="13" customFormat="1" ht="12">
      <c r="B213" s="157"/>
      <c r="D213" s="158" t="s">
        <v>143</v>
      </c>
      <c r="E213" s="159" t="s">
        <v>1</v>
      </c>
      <c r="F213" s="160" t="s">
        <v>194</v>
      </c>
      <c r="H213" s="161">
        <v>8712</v>
      </c>
      <c r="I213" s="162"/>
      <c r="L213" s="157"/>
      <c r="M213" s="163"/>
      <c r="N213" s="164"/>
      <c r="O213" s="164"/>
      <c r="P213" s="164"/>
      <c r="Q213" s="164"/>
      <c r="R213" s="164"/>
      <c r="S213" s="164"/>
      <c r="T213" s="165"/>
      <c r="AT213" s="159" t="s">
        <v>143</v>
      </c>
      <c r="AU213" s="159" t="s">
        <v>86</v>
      </c>
      <c r="AV213" s="13" t="s">
        <v>86</v>
      </c>
      <c r="AW213" s="13" t="s">
        <v>32</v>
      </c>
      <c r="AX213" s="13" t="s">
        <v>76</v>
      </c>
      <c r="AY213" s="159" t="s">
        <v>133</v>
      </c>
    </row>
    <row r="214" spans="2:51" s="13" customFormat="1" ht="12">
      <c r="B214" s="157"/>
      <c r="D214" s="158" t="s">
        <v>143</v>
      </c>
      <c r="E214" s="159" t="s">
        <v>1</v>
      </c>
      <c r="F214" s="160" t="s">
        <v>195</v>
      </c>
      <c r="H214" s="161">
        <v>13147.2</v>
      </c>
      <c r="I214" s="162"/>
      <c r="L214" s="157"/>
      <c r="M214" s="163"/>
      <c r="N214" s="164"/>
      <c r="O214" s="164"/>
      <c r="P214" s="164"/>
      <c r="Q214" s="164"/>
      <c r="R214" s="164"/>
      <c r="S214" s="164"/>
      <c r="T214" s="165"/>
      <c r="AT214" s="159" t="s">
        <v>143</v>
      </c>
      <c r="AU214" s="159" t="s">
        <v>86</v>
      </c>
      <c r="AV214" s="13" t="s">
        <v>86</v>
      </c>
      <c r="AW214" s="13" t="s">
        <v>32</v>
      </c>
      <c r="AX214" s="13" t="s">
        <v>76</v>
      </c>
      <c r="AY214" s="159" t="s">
        <v>133</v>
      </c>
    </row>
    <row r="215" spans="2:51" s="13" customFormat="1" ht="12">
      <c r="B215" s="157"/>
      <c r="D215" s="158" t="s">
        <v>143</v>
      </c>
      <c r="E215" s="159" t="s">
        <v>1</v>
      </c>
      <c r="F215" s="160" t="s">
        <v>196</v>
      </c>
      <c r="H215" s="161">
        <v>22651.2</v>
      </c>
      <c r="I215" s="162"/>
      <c r="L215" s="157"/>
      <c r="M215" s="163"/>
      <c r="N215" s="164"/>
      <c r="O215" s="164"/>
      <c r="P215" s="164"/>
      <c r="Q215" s="164"/>
      <c r="R215" s="164"/>
      <c r="S215" s="164"/>
      <c r="T215" s="165"/>
      <c r="AT215" s="159" t="s">
        <v>143</v>
      </c>
      <c r="AU215" s="159" t="s">
        <v>86</v>
      </c>
      <c r="AV215" s="13" t="s">
        <v>86</v>
      </c>
      <c r="AW215" s="13" t="s">
        <v>32</v>
      </c>
      <c r="AX215" s="13" t="s">
        <v>76</v>
      </c>
      <c r="AY215" s="159" t="s">
        <v>133</v>
      </c>
    </row>
    <row r="216" spans="2:51" s="13" customFormat="1" ht="12">
      <c r="B216" s="157"/>
      <c r="D216" s="158" t="s">
        <v>143</v>
      </c>
      <c r="E216" s="159" t="s">
        <v>1</v>
      </c>
      <c r="F216" s="160" t="s">
        <v>195</v>
      </c>
      <c r="H216" s="161">
        <v>13147.2</v>
      </c>
      <c r="I216" s="162"/>
      <c r="L216" s="157"/>
      <c r="M216" s="163"/>
      <c r="N216" s="164"/>
      <c r="O216" s="164"/>
      <c r="P216" s="164"/>
      <c r="Q216" s="164"/>
      <c r="R216" s="164"/>
      <c r="S216" s="164"/>
      <c r="T216" s="165"/>
      <c r="AT216" s="159" t="s">
        <v>143</v>
      </c>
      <c r="AU216" s="159" t="s">
        <v>86</v>
      </c>
      <c r="AV216" s="13" t="s">
        <v>86</v>
      </c>
      <c r="AW216" s="13" t="s">
        <v>32</v>
      </c>
      <c r="AX216" s="13" t="s">
        <v>76</v>
      </c>
      <c r="AY216" s="159" t="s">
        <v>133</v>
      </c>
    </row>
    <row r="217" spans="2:51" s="13" customFormat="1" ht="12">
      <c r="B217" s="157"/>
      <c r="D217" s="158" t="s">
        <v>143</v>
      </c>
      <c r="E217" s="159" t="s">
        <v>1</v>
      </c>
      <c r="F217" s="160" t="s">
        <v>197</v>
      </c>
      <c r="H217" s="161">
        <v>4910.4</v>
      </c>
      <c r="I217" s="162"/>
      <c r="L217" s="157"/>
      <c r="M217" s="163"/>
      <c r="N217" s="164"/>
      <c r="O217" s="164"/>
      <c r="P217" s="164"/>
      <c r="Q217" s="164"/>
      <c r="R217" s="164"/>
      <c r="S217" s="164"/>
      <c r="T217" s="165"/>
      <c r="AT217" s="159" t="s">
        <v>143</v>
      </c>
      <c r="AU217" s="159" t="s">
        <v>86</v>
      </c>
      <c r="AV217" s="13" t="s">
        <v>86</v>
      </c>
      <c r="AW217" s="13" t="s">
        <v>32</v>
      </c>
      <c r="AX217" s="13" t="s">
        <v>76</v>
      </c>
      <c r="AY217" s="159" t="s">
        <v>133</v>
      </c>
    </row>
    <row r="218" spans="2:51" s="13" customFormat="1" ht="12">
      <c r="B218" s="157"/>
      <c r="D218" s="158" t="s">
        <v>143</v>
      </c>
      <c r="E218" s="159" t="s">
        <v>1</v>
      </c>
      <c r="F218" s="160" t="s">
        <v>198</v>
      </c>
      <c r="H218" s="161">
        <v>13622.4</v>
      </c>
      <c r="I218" s="162"/>
      <c r="L218" s="157"/>
      <c r="M218" s="163"/>
      <c r="N218" s="164"/>
      <c r="O218" s="164"/>
      <c r="P218" s="164"/>
      <c r="Q218" s="164"/>
      <c r="R218" s="164"/>
      <c r="S218" s="164"/>
      <c r="T218" s="165"/>
      <c r="AT218" s="159" t="s">
        <v>143</v>
      </c>
      <c r="AU218" s="159" t="s">
        <v>86</v>
      </c>
      <c r="AV218" s="13" t="s">
        <v>86</v>
      </c>
      <c r="AW218" s="13" t="s">
        <v>32</v>
      </c>
      <c r="AX218" s="13" t="s">
        <v>76</v>
      </c>
      <c r="AY218" s="159" t="s">
        <v>133</v>
      </c>
    </row>
    <row r="219" spans="2:51" s="13" customFormat="1" ht="12">
      <c r="B219" s="157"/>
      <c r="D219" s="158" t="s">
        <v>143</v>
      </c>
      <c r="E219" s="159" t="s">
        <v>1</v>
      </c>
      <c r="F219" s="160" t="s">
        <v>199</v>
      </c>
      <c r="H219" s="161">
        <v>35323.2</v>
      </c>
      <c r="I219" s="162"/>
      <c r="L219" s="157"/>
      <c r="M219" s="163"/>
      <c r="N219" s="164"/>
      <c r="O219" s="164"/>
      <c r="P219" s="164"/>
      <c r="Q219" s="164"/>
      <c r="R219" s="164"/>
      <c r="S219" s="164"/>
      <c r="T219" s="165"/>
      <c r="AT219" s="159" t="s">
        <v>143</v>
      </c>
      <c r="AU219" s="159" t="s">
        <v>86</v>
      </c>
      <c r="AV219" s="13" t="s">
        <v>86</v>
      </c>
      <c r="AW219" s="13" t="s">
        <v>32</v>
      </c>
      <c r="AX219" s="13" t="s">
        <v>76</v>
      </c>
      <c r="AY219" s="159" t="s">
        <v>133</v>
      </c>
    </row>
    <row r="220" spans="2:51" s="14" customFormat="1" ht="12">
      <c r="B220" s="166"/>
      <c r="D220" s="158" t="s">
        <v>143</v>
      </c>
      <c r="E220" s="167" t="s">
        <v>1</v>
      </c>
      <c r="F220" s="168" t="s">
        <v>144</v>
      </c>
      <c r="H220" s="169">
        <v>240292.8</v>
      </c>
      <c r="I220" s="170"/>
      <c r="L220" s="166"/>
      <c r="M220" s="171"/>
      <c r="N220" s="172"/>
      <c r="O220" s="172"/>
      <c r="P220" s="172"/>
      <c r="Q220" s="172"/>
      <c r="R220" s="172"/>
      <c r="S220" s="172"/>
      <c r="T220" s="173"/>
      <c r="AT220" s="167" t="s">
        <v>143</v>
      </c>
      <c r="AU220" s="167" t="s">
        <v>86</v>
      </c>
      <c r="AV220" s="14" t="s">
        <v>141</v>
      </c>
      <c r="AW220" s="14" t="s">
        <v>32</v>
      </c>
      <c r="AX220" s="14" t="s">
        <v>84</v>
      </c>
      <c r="AY220" s="167" t="s">
        <v>133</v>
      </c>
    </row>
    <row r="221" spans="1:65" s="2" customFormat="1" ht="14.4" customHeight="1">
      <c r="A221" s="32"/>
      <c r="B221" s="143"/>
      <c r="C221" s="144" t="s">
        <v>211</v>
      </c>
      <c r="D221" s="144" t="s">
        <v>136</v>
      </c>
      <c r="E221" s="145" t="s">
        <v>212</v>
      </c>
      <c r="F221" s="146" t="s">
        <v>213</v>
      </c>
      <c r="G221" s="147" t="s">
        <v>156</v>
      </c>
      <c r="H221" s="148">
        <v>2669.92</v>
      </c>
      <c r="I221" s="149"/>
      <c r="J221" s="150">
        <f>ROUND(I221*H221,2)</f>
        <v>0</v>
      </c>
      <c r="K221" s="146" t="s">
        <v>140</v>
      </c>
      <c r="L221" s="33"/>
      <c r="M221" s="151" t="s">
        <v>1</v>
      </c>
      <c r="N221" s="152" t="s">
        <v>41</v>
      </c>
      <c r="O221" s="58"/>
      <c r="P221" s="153">
        <f>O221*H221</f>
        <v>0</v>
      </c>
      <c r="Q221" s="153">
        <v>0</v>
      </c>
      <c r="R221" s="153">
        <f>Q221*H221</f>
        <v>0</v>
      </c>
      <c r="S221" s="153">
        <v>0</v>
      </c>
      <c r="T221" s="154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5" t="s">
        <v>141</v>
      </c>
      <c r="AT221" s="155" t="s">
        <v>136</v>
      </c>
      <c r="AU221" s="155" t="s">
        <v>86</v>
      </c>
      <c r="AY221" s="17" t="s">
        <v>133</v>
      </c>
      <c r="BE221" s="156">
        <f>IF(N221="základní",J221,0)</f>
        <v>0</v>
      </c>
      <c r="BF221" s="156">
        <f>IF(N221="snížená",J221,0)</f>
        <v>0</v>
      </c>
      <c r="BG221" s="156">
        <f>IF(N221="zákl. přenesená",J221,0)</f>
        <v>0</v>
      </c>
      <c r="BH221" s="156">
        <f>IF(N221="sníž. přenesená",J221,0)</f>
        <v>0</v>
      </c>
      <c r="BI221" s="156">
        <f>IF(N221="nulová",J221,0)</f>
        <v>0</v>
      </c>
      <c r="BJ221" s="17" t="s">
        <v>84</v>
      </c>
      <c r="BK221" s="156">
        <f>ROUND(I221*H221,2)</f>
        <v>0</v>
      </c>
      <c r="BL221" s="17" t="s">
        <v>141</v>
      </c>
      <c r="BM221" s="155" t="s">
        <v>214</v>
      </c>
    </row>
    <row r="222" spans="2:51" s="13" customFormat="1" ht="12">
      <c r="B222" s="157"/>
      <c r="D222" s="158" t="s">
        <v>143</v>
      </c>
      <c r="E222" s="159" t="s">
        <v>1</v>
      </c>
      <c r="F222" s="160" t="s">
        <v>179</v>
      </c>
      <c r="H222" s="161">
        <v>696.96</v>
      </c>
      <c r="I222" s="162"/>
      <c r="L222" s="157"/>
      <c r="M222" s="163"/>
      <c r="N222" s="164"/>
      <c r="O222" s="164"/>
      <c r="P222" s="164"/>
      <c r="Q222" s="164"/>
      <c r="R222" s="164"/>
      <c r="S222" s="164"/>
      <c r="T222" s="165"/>
      <c r="AT222" s="159" t="s">
        <v>143</v>
      </c>
      <c r="AU222" s="159" t="s">
        <v>86</v>
      </c>
      <c r="AV222" s="13" t="s">
        <v>86</v>
      </c>
      <c r="AW222" s="13" t="s">
        <v>32</v>
      </c>
      <c r="AX222" s="13" t="s">
        <v>76</v>
      </c>
      <c r="AY222" s="159" t="s">
        <v>133</v>
      </c>
    </row>
    <row r="223" spans="2:51" s="13" customFormat="1" ht="12">
      <c r="B223" s="157"/>
      <c r="D223" s="158" t="s">
        <v>143</v>
      </c>
      <c r="E223" s="159" t="s">
        <v>1</v>
      </c>
      <c r="F223" s="160" t="s">
        <v>180</v>
      </c>
      <c r="H223" s="161">
        <v>480.48</v>
      </c>
      <c r="I223" s="162"/>
      <c r="L223" s="157"/>
      <c r="M223" s="163"/>
      <c r="N223" s="164"/>
      <c r="O223" s="164"/>
      <c r="P223" s="164"/>
      <c r="Q223" s="164"/>
      <c r="R223" s="164"/>
      <c r="S223" s="164"/>
      <c r="T223" s="165"/>
      <c r="AT223" s="159" t="s">
        <v>143</v>
      </c>
      <c r="AU223" s="159" t="s">
        <v>86</v>
      </c>
      <c r="AV223" s="13" t="s">
        <v>86</v>
      </c>
      <c r="AW223" s="13" t="s">
        <v>32</v>
      </c>
      <c r="AX223" s="13" t="s">
        <v>76</v>
      </c>
      <c r="AY223" s="159" t="s">
        <v>133</v>
      </c>
    </row>
    <row r="224" spans="2:51" s="13" customFormat="1" ht="12">
      <c r="B224" s="157"/>
      <c r="D224" s="158" t="s">
        <v>143</v>
      </c>
      <c r="E224" s="159" t="s">
        <v>1</v>
      </c>
      <c r="F224" s="160" t="s">
        <v>181</v>
      </c>
      <c r="H224" s="161">
        <v>253.44</v>
      </c>
      <c r="I224" s="162"/>
      <c r="L224" s="157"/>
      <c r="M224" s="163"/>
      <c r="N224" s="164"/>
      <c r="O224" s="164"/>
      <c r="P224" s="164"/>
      <c r="Q224" s="164"/>
      <c r="R224" s="164"/>
      <c r="S224" s="164"/>
      <c r="T224" s="165"/>
      <c r="AT224" s="159" t="s">
        <v>143</v>
      </c>
      <c r="AU224" s="159" t="s">
        <v>86</v>
      </c>
      <c r="AV224" s="13" t="s">
        <v>86</v>
      </c>
      <c r="AW224" s="13" t="s">
        <v>32</v>
      </c>
      <c r="AX224" s="13" t="s">
        <v>76</v>
      </c>
      <c r="AY224" s="159" t="s">
        <v>133</v>
      </c>
    </row>
    <row r="225" spans="2:51" s="13" customFormat="1" ht="12">
      <c r="B225" s="157"/>
      <c r="D225" s="158" t="s">
        <v>143</v>
      </c>
      <c r="E225" s="159" t="s">
        <v>1</v>
      </c>
      <c r="F225" s="160" t="s">
        <v>182</v>
      </c>
      <c r="H225" s="161">
        <v>96.8</v>
      </c>
      <c r="I225" s="162"/>
      <c r="L225" s="157"/>
      <c r="M225" s="163"/>
      <c r="N225" s="164"/>
      <c r="O225" s="164"/>
      <c r="P225" s="164"/>
      <c r="Q225" s="164"/>
      <c r="R225" s="164"/>
      <c r="S225" s="164"/>
      <c r="T225" s="165"/>
      <c r="AT225" s="159" t="s">
        <v>143</v>
      </c>
      <c r="AU225" s="159" t="s">
        <v>86</v>
      </c>
      <c r="AV225" s="13" t="s">
        <v>86</v>
      </c>
      <c r="AW225" s="13" t="s">
        <v>32</v>
      </c>
      <c r="AX225" s="13" t="s">
        <v>76</v>
      </c>
      <c r="AY225" s="159" t="s">
        <v>133</v>
      </c>
    </row>
    <row r="226" spans="2:51" s="13" customFormat="1" ht="12">
      <c r="B226" s="157"/>
      <c r="D226" s="158" t="s">
        <v>143</v>
      </c>
      <c r="E226" s="159" t="s">
        <v>1</v>
      </c>
      <c r="F226" s="160" t="s">
        <v>183</v>
      </c>
      <c r="H226" s="161">
        <v>146.08</v>
      </c>
      <c r="I226" s="162"/>
      <c r="L226" s="157"/>
      <c r="M226" s="163"/>
      <c r="N226" s="164"/>
      <c r="O226" s="164"/>
      <c r="P226" s="164"/>
      <c r="Q226" s="164"/>
      <c r="R226" s="164"/>
      <c r="S226" s="164"/>
      <c r="T226" s="165"/>
      <c r="AT226" s="159" t="s">
        <v>143</v>
      </c>
      <c r="AU226" s="159" t="s">
        <v>86</v>
      </c>
      <c r="AV226" s="13" t="s">
        <v>86</v>
      </c>
      <c r="AW226" s="13" t="s">
        <v>32</v>
      </c>
      <c r="AX226" s="13" t="s">
        <v>76</v>
      </c>
      <c r="AY226" s="159" t="s">
        <v>133</v>
      </c>
    </row>
    <row r="227" spans="2:51" s="13" customFormat="1" ht="12">
      <c r="B227" s="157"/>
      <c r="D227" s="158" t="s">
        <v>143</v>
      </c>
      <c r="E227" s="159" t="s">
        <v>1</v>
      </c>
      <c r="F227" s="160" t="s">
        <v>184</v>
      </c>
      <c r="H227" s="161">
        <v>251.68</v>
      </c>
      <c r="I227" s="162"/>
      <c r="L227" s="157"/>
      <c r="M227" s="163"/>
      <c r="N227" s="164"/>
      <c r="O227" s="164"/>
      <c r="P227" s="164"/>
      <c r="Q227" s="164"/>
      <c r="R227" s="164"/>
      <c r="S227" s="164"/>
      <c r="T227" s="165"/>
      <c r="AT227" s="159" t="s">
        <v>143</v>
      </c>
      <c r="AU227" s="159" t="s">
        <v>86</v>
      </c>
      <c r="AV227" s="13" t="s">
        <v>86</v>
      </c>
      <c r="AW227" s="13" t="s">
        <v>32</v>
      </c>
      <c r="AX227" s="13" t="s">
        <v>76</v>
      </c>
      <c r="AY227" s="159" t="s">
        <v>133</v>
      </c>
    </row>
    <row r="228" spans="2:51" s="13" customFormat="1" ht="12">
      <c r="B228" s="157"/>
      <c r="D228" s="158" t="s">
        <v>143</v>
      </c>
      <c r="E228" s="159" t="s">
        <v>1</v>
      </c>
      <c r="F228" s="160" t="s">
        <v>183</v>
      </c>
      <c r="H228" s="161">
        <v>146.08</v>
      </c>
      <c r="I228" s="162"/>
      <c r="L228" s="157"/>
      <c r="M228" s="163"/>
      <c r="N228" s="164"/>
      <c r="O228" s="164"/>
      <c r="P228" s="164"/>
      <c r="Q228" s="164"/>
      <c r="R228" s="164"/>
      <c r="S228" s="164"/>
      <c r="T228" s="165"/>
      <c r="AT228" s="159" t="s">
        <v>143</v>
      </c>
      <c r="AU228" s="159" t="s">
        <v>86</v>
      </c>
      <c r="AV228" s="13" t="s">
        <v>86</v>
      </c>
      <c r="AW228" s="13" t="s">
        <v>32</v>
      </c>
      <c r="AX228" s="13" t="s">
        <v>76</v>
      </c>
      <c r="AY228" s="159" t="s">
        <v>133</v>
      </c>
    </row>
    <row r="229" spans="2:51" s="13" customFormat="1" ht="12">
      <c r="B229" s="157"/>
      <c r="D229" s="158" t="s">
        <v>143</v>
      </c>
      <c r="E229" s="159" t="s">
        <v>1</v>
      </c>
      <c r="F229" s="160" t="s">
        <v>185</v>
      </c>
      <c r="H229" s="161">
        <v>54.56</v>
      </c>
      <c r="I229" s="162"/>
      <c r="L229" s="157"/>
      <c r="M229" s="163"/>
      <c r="N229" s="164"/>
      <c r="O229" s="164"/>
      <c r="P229" s="164"/>
      <c r="Q229" s="164"/>
      <c r="R229" s="164"/>
      <c r="S229" s="164"/>
      <c r="T229" s="165"/>
      <c r="AT229" s="159" t="s">
        <v>143</v>
      </c>
      <c r="AU229" s="159" t="s">
        <v>86</v>
      </c>
      <c r="AV229" s="13" t="s">
        <v>86</v>
      </c>
      <c r="AW229" s="13" t="s">
        <v>32</v>
      </c>
      <c r="AX229" s="13" t="s">
        <v>76</v>
      </c>
      <c r="AY229" s="159" t="s">
        <v>133</v>
      </c>
    </row>
    <row r="230" spans="2:51" s="13" customFormat="1" ht="12">
      <c r="B230" s="157"/>
      <c r="D230" s="158" t="s">
        <v>143</v>
      </c>
      <c r="E230" s="159" t="s">
        <v>1</v>
      </c>
      <c r="F230" s="160" t="s">
        <v>186</v>
      </c>
      <c r="H230" s="161">
        <v>151.36</v>
      </c>
      <c r="I230" s="162"/>
      <c r="L230" s="157"/>
      <c r="M230" s="163"/>
      <c r="N230" s="164"/>
      <c r="O230" s="164"/>
      <c r="P230" s="164"/>
      <c r="Q230" s="164"/>
      <c r="R230" s="164"/>
      <c r="S230" s="164"/>
      <c r="T230" s="165"/>
      <c r="AT230" s="159" t="s">
        <v>143</v>
      </c>
      <c r="AU230" s="159" t="s">
        <v>86</v>
      </c>
      <c r="AV230" s="13" t="s">
        <v>86</v>
      </c>
      <c r="AW230" s="13" t="s">
        <v>32</v>
      </c>
      <c r="AX230" s="13" t="s">
        <v>76</v>
      </c>
      <c r="AY230" s="159" t="s">
        <v>133</v>
      </c>
    </row>
    <row r="231" spans="2:51" s="13" customFormat="1" ht="12">
      <c r="B231" s="157"/>
      <c r="D231" s="158" t="s">
        <v>143</v>
      </c>
      <c r="E231" s="159" t="s">
        <v>1</v>
      </c>
      <c r="F231" s="160" t="s">
        <v>187</v>
      </c>
      <c r="H231" s="161">
        <v>392.48</v>
      </c>
      <c r="I231" s="162"/>
      <c r="L231" s="157"/>
      <c r="M231" s="163"/>
      <c r="N231" s="164"/>
      <c r="O231" s="164"/>
      <c r="P231" s="164"/>
      <c r="Q231" s="164"/>
      <c r="R231" s="164"/>
      <c r="S231" s="164"/>
      <c r="T231" s="165"/>
      <c r="AT231" s="159" t="s">
        <v>143</v>
      </c>
      <c r="AU231" s="159" t="s">
        <v>86</v>
      </c>
      <c r="AV231" s="13" t="s">
        <v>86</v>
      </c>
      <c r="AW231" s="13" t="s">
        <v>32</v>
      </c>
      <c r="AX231" s="13" t="s">
        <v>76</v>
      </c>
      <c r="AY231" s="159" t="s">
        <v>133</v>
      </c>
    </row>
    <row r="232" spans="2:51" s="14" customFormat="1" ht="12">
      <c r="B232" s="166"/>
      <c r="D232" s="158" t="s">
        <v>143</v>
      </c>
      <c r="E232" s="167" t="s">
        <v>1</v>
      </c>
      <c r="F232" s="168" t="s">
        <v>144</v>
      </c>
      <c r="H232" s="169">
        <v>2669.92</v>
      </c>
      <c r="I232" s="170"/>
      <c r="L232" s="166"/>
      <c r="M232" s="171"/>
      <c r="N232" s="172"/>
      <c r="O232" s="172"/>
      <c r="P232" s="172"/>
      <c r="Q232" s="172"/>
      <c r="R232" s="172"/>
      <c r="S232" s="172"/>
      <c r="T232" s="173"/>
      <c r="AT232" s="167" t="s">
        <v>143</v>
      </c>
      <c r="AU232" s="167" t="s">
        <v>86</v>
      </c>
      <c r="AV232" s="14" t="s">
        <v>141</v>
      </c>
      <c r="AW232" s="14" t="s">
        <v>32</v>
      </c>
      <c r="AX232" s="14" t="s">
        <v>84</v>
      </c>
      <c r="AY232" s="167" t="s">
        <v>133</v>
      </c>
    </row>
    <row r="233" spans="1:65" s="2" customFormat="1" ht="14.4" customHeight="1">
      <c r="A233" s="32"/>
      <c r="B233" s="143"/>
      <c r="C233" s="144" t="s">
        <v>215</v>
      </c>
      <c r="D233" s="144" t="s">
        <v>136</v>
      </c>
      <c r="E233" s="145" t="s">
        <v>216</v>
      </c>
      <c r="F233" s="146" t="s">
        <v>217</v>
      </c>
      <c r="G233" s="147" t="s">
        <v>218</v>
      </c>
      <c r="H233" s="148">
        <v>84.7</v>
      </c>
      <c r="I233" s="149"/>
      <c r="J233" s="150">
        <f>ROUND(I233*H233,2)</f>
        <v>0</v>
      </c>
      <c r="K233" s="146" t="s">
        <v>140</v>
      </c>
      <c r="L233" s="33"/>
      <c r="M233" s="151" t="s">
        <v>1</v>
      </c>
      <c r="N233" s="152" t="s">
        <v>41</v>
      </c>
      <c r="O233" s="58"/>
      <c r="P233" s="153">
        <f>O233*H233</f>
        <v>0</v>
      </c>
      <c r="Q233" s="153">
        <v>0</v>
      </c>
      <c r="R233" s="153">
        <f>Q233*H233</f>
        <v>0</v>
      </c>
      <c r="S233" s="153">
        <v>0</v>
      </c>
      <c r="T233" s="154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55" t="s">
        <v>141</v>
      </c>
      <c r="AT233" s="155" t="s">
        <v>136</v>
      </c>
      <c r="AU233" s="155" t="s">
        <v>86</v>
      </c>
      <c r="AY233" s="17" t="s">
        <v>133</v>
      </c>
      <c r="BE233" s="156">
        <f>IF(N233="základní",J233,0)</f>
        <v>0</v>
      </c>
      <c r="BF233" s="156">
        <f>IF(N233="snížená",J233,0)</f>
        <v>0</v>
      </c>
      <c r="BG233" s="156">
        <f>IF(N233="zákl. přenesená",J233,0)</f>
        <v>0</v>
      </c>
      <c r="BH233" s="156">
        <f>IF(N233="sníž. přenesená",J233,0)</f>
        <v>0</v>
      </c>
      <c r="BI233" s="156">
        <f>IF(N233="nulová",J233,0)</f>
        <v>0</v>
      </c>
      <c r="BJ233" s="17" t="s">
        <v>84</v>
      </c>
      <c r="BK233" s="156">
        <f>ROUND(I233*H233,2)</f>
        <v>0</v>
      </c>
      <c r="BL233" s="17" t="s">
        <v>141</v>
      </c>
      <c r="BM233" s="155" t="s">
        <v>219</v>
      </c>
    </row>
    <row r="234" spans="2:51" s="13" customFormat="1" ht="12">
      <c r="B234" s="157"/>
      <c r="D234" s="158" t="s">
        <v>143</v>
      </c>
      <c r="E234" s="159" t="s">
        <v>1</v>
      </c>
      <c r="F234" s="160" t="s">
        <v>220</v>
      </c>
      <c r="H234" s="161">
        <v>20.5</v>
      </c>
      <c r="I234" s="162"/>
      <c r="L234" s="157"/>
      <c r="M234" s="163"/>
      <c r="N234" s="164"/>
      <c r="O234" s="164"/>
      <c r="P234" s="164"/>
      <c r="Q234" s="164"/>
      <c r="R234" s="164"/>
      <c r="S234" s="164"/>
      <c r="T234" s="165"/>
      <c r="AT234" s="159" t="s">
        <v>143</v>
      </c>
      <c r="AU234" s="159" t="s">
        <v>86</v>
      </c>
      <c r="AV234" s="13" t="s">
        <v>86</v>
      </c>
      <c r="AW234" s="13" t="s">
        <v>32</v>
      </c>
      <c r="AX234" s="13" t="s">
        <v>76</v>
      </c>
      <c r="AY234" s="159" t="s">
        <v>133</v>
      </c>
    </row>
    <row r="235" spans="2:51" s="13" customFormat="1" ht="12">
      <c r="B235" s="157"/>
      <c r="D235" s="158" t="s">
        <v>143</v>
      </c>
      <c r="E235" s="159" t="s">
        <v>1</v>
      </c>
      <c r="F235" s="160" t="s">
        <v>221</v>
      </c>
      <c r="H235" s="161">
        <v>37.8</v>
      </c>
      <c r="I235" s="162"/>
      <c r="L235" s="157"/>
      <c r="M235" s="163"/>
      <c r="N235" s="164"/>
      <c r="O235" s="164"/>
      <c r="P235" s="164"/>
      <c r="Q235" s="164"/>
      <c r="R235" s="164"/>
      <c r="S235" s="164"/>
      <c r="T235" s="165"/>
      <c r="AT235" s="159" t="s">
        <v>143</v>
      </c>
      <c r="AU235" s="159" t="s">
        <v>86</v>
      </c>
      <c r="AV235" s="13" t="s">
        <v>86</v>
      </c>
      <c r="AW235" s="13" t="s">
        <v>32</v>
      </c>
      <c r="AX235" s="13" t="s">
        <v>76</v>
      </c>
      <c r="AY235" s="159" t="s">
        <v>133</v>
      </c>
    </row>
    <row r="236" spans="2:51" s="13" customFormat="1" ht="12">
      <c r="B236" s="157"/>
      <c r="D236" s="158" t="s">
        <v>143</v>
      </c>
      <c r="E236" s="159" t="s">
        <v>1</v>
      </c>
      <c r="F236" s="160" t="s">
        <v>222</v>
      </c>
      <c r="H236" s="161">
        <v>26.4</v>
      </c>
      <c r="I236" s="162"/>
      <c r="L236" s="157"/>
      <c r="M236" s="163"/>
      <c r="N236" s="164"/>
      <c r="O236" s="164"/>
      <c r="P236" s="164"/>
      <c r="Q236" s="164"/>
      <c r="R236" s="164"/>
      <c r="S236" s="164"/>
      <c r="T236" s="165"/>
      <c r="AT236" s="159" t="s">
        <v>143</v>
      </c>
      <c r="AU236" s="159" t="s">
        <v>86</v>
      </c>
      <c r="AV236" s="13" t="s">
        <v>86</v>
      </c>
      <c r="AW236" s="13" t="s">
        <v>32</v>
      </c>
      <c r="AX236" s="13" t="s">
        <v>76</v>
      </c>
      <c r="AY236" s="159" t="s">
        <v>133</v>
      </c>
    </row>
    <row r="237" spans="2:51" s="14" customFormat="1" ht="12">
      <c r="B237" s="166"/>
      <c r="D237" s="158" t="s">
        <v>143</v>
      </c>
      <c r="E237" s="167" t="s">
        <v>1</v>
      </c>
      <c r="F237" s="168" t="s">
        <v>144</v>
      </c>
      <c r="H237" s="169">
        <v>84.7</v>
      </c>
      <c r="I237" s="170"/>
      <c r="L237" s="166"/>
      <c r="M237" s="171"/>
      <c r="N237" s="172"/>
      <c r="O237" s="172"/>
      <c r="P237" s="172"/>
      <c r="Q237" s="172"/>
      <c r="R237" s="172"/>
      <c r="S237" s="172"/>
      <c r="T237" s="173"/>
      <c r="AT237" s="167" t="s">
        <v>143</v>
      </c>
      <c r="AU237" s="167" t="s">
        <v>86</v>
      </c>
      <c r="AV237" s="14" t="s">
        <v>141</v>
      </c>
      <c r="AW237" s="14" t="s">
        <v>32</v>
      </c>
      <c r="AX237" s="14" t="s">
        <v>84</v>
      </c>
      <c r="AY237" s="167" t="s">
        <v>133</v>
      </c>
    </row>
    <row r="238" spans="1:65" s="2" customFormat="1" ht="14.4" customHeight="1">
      <c r="A238" s="32"/>
      <c r="B238" s="143"/>
      <c r="C238" s="144" t="s">
        <v>223</v>
      </c>
      <c r="D238" s="144" t="s">
        <v>136</v>
      </c>
      <c r="E238" s="145" t="s">
        <v>224</v>
      </c>
      <c r="F238" s="146" t="s">
        <v>225</v>
      </c>
      <c r="G238" s="147" t="s">
        <v>218</v>
      </c>
      <c r="H238" s="148">
        <v>7866</v>
      </c>
      <c r="I238" s="149"/>
      <c r="J238" s="150">
        <f>ROUND(I238*H238,2)</f>
        <v>0</v>
      </c>
      <c r="K238" s="146" t="s">
        <v>140</v>
      </c>
      <c r="L238" s="33"/>
      <c r="M238" s="151" t="s">
        <v>1</v>
      </c>
      <c r="N238" s="152" t="s">
        <v>41</v>
      </c>
      <c r="O238" s="58"/>
      <c r="P238" s="153">
        <f>O238*H238</f>
        <v>0</v>
      </c>
      <c r="Q238" s="153">
        <v>0</v>
      </c>
      <c r="R238" s="153">
        <f>Q238*H238</f>
        <v>0</v>
      </c>
      <c r="S238" s="153">
        <v>0</v>
      </c>
      <c r="T238" s="154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5" t="s">
        <v>141</v>
      </c>
      <c r="AT238" s="155" t="s">
        <v>136</v>
      </c>
      <c r="AU238" s="155" t="s">
        <v>86</v>
      </c>
      <c r="AY238" s="17" t="s">
        <v>133</v>
      </c>
      <c r="BE238" s="156">
        <f>IF(N238="základní",J238,0)</f>
        <v>0</v>
      </c>
      <c r="BF238" s="156">
        <f>IF(N238="snížená",J238,0)</f>
        <v>0</v>
      </c>
      <c r="BG238" s="156">
        <f>IF(N238="zákl. přenesená",J238,0)</f>
        <v>0</v>
      </c>
      <c r="BH238" s="156">
        <f>IF(N238="sníž. přenesená",J238,0)</f>
        <v>0</v>
      </c>
      <c r="BI238" s="156">
        <f>IF(N238="nulová",J238,0)</f>
        <v>0</v>
      </c>
      <c r="BJ238" s="17" t="s">
        <v>84</v>
      </c>
      <c r="BK238" s="156">
        <f>ROUND(I238*H238,2)</f>
        <v>0</v>
      </c>
      <c r="BL238" s="17" t="s">
        <v>141</v>
      </c>
      <c r="BM238" s="155" t="s">
        <v>226</v>
      </c>
    </row>
    <row r="239" spans="2:51" s="13" customFormat="1" ht="12">
      <c r="B239" s="157"/>
      <c r="D239" s="158" t="s">
        <v>143</v>
      </c>
      <c r="E239" s="159" t="s">
        <v>1</v>
      </c>
      <c r="F239" s="160" t="s">
        <v>227</v>
      </c>
      <c r="H239" s="161">
        <v>7866</v>
      </c>
      <c r="I239" s="162"/>
      <c r="L239" s="157"/>
      <c r="M239" s="163"/>
      <c r="N239" s="164"/>
      <c r="O239" s="164"/>
      <c r="P239" s="164"/>
      <c r="Q239" s="164"/>
      <c r="R239" s="164"/>
      <c r="S239" s="164"/>
      <c r="T239" s="165"/>
      <c r="AT239" s="159" t="s">
        <v>143</v>
      </c>
      <c r="AU239" s="159" t="s">
        <v>86</v>
      </c>
      <c r="AV239" s="13" t="s">
        <v>86</v>
      </c>
      <c r="AW239" s="13" t="s">
        <v>32</v>
      </c>
      <c r="AX239" s="13" t="s">
        <v>76</v>
      </c>
      <c r="AY239" s="159" t="s">
        <v>133</v>
      </c>
    </row>
    <row r="240" spans="2:51" s="14" customFormat="1" ht="12">
      <c r="B240" s="166"/>
      <c r="D240" s="158" t="s">
        <v>143</v>
      </c>
      <c r="E240" s="167" t="s">
        <v>1</v>
      </c>
      <c r="F240" s="168" t="s">
        <v>144</v>
      </c>
      <c r="H240" s="169">
        <v>7866</v>
      </c>
      <c r="I240" s="170"/>
      <c r="L240" s="166"/>
      <c r="M240" s="171"/>
      <c r="N240" s="172"/>
      <c r="O240" s="172"/>
      <c r="P240" s="172"/>
      <c r="Q240" s="172"/>
      <c r="R240" s="172"/>
      <c r="S240" s="172"/>
      <c r="T240" s="173"/>
      <c r="AT240" s="167" t="s">
        <v>143</v>
      </c>
      <c r="AU240" s="167" t="s">
        <v>86</v>
      </c>
      <c r="AV240" s="14" t="s">
        <v>141</v>
      </c>
      <c r="AW240" s="14" t="s">
        <v>32</v>
      </c>
      <c r="AX240" s="14" t="s">
        <v>84</v>
      </c>
      <c r="AY240" s="167" t="s">
        <v>133</v>
      </c>
    </row>
    <row r="241" spans="1:65" s="2" customFormat="1" ht="14.4" customHeight="1">
      <c r="A241" s="32"/>
      <c r="B241" s="143"/>
      <c r="C241" s="144" t="s">
        <v>8</v>
      </c>
      <c r="D241" s="144" t="s">
        <v>136</v>
      </c>
      <c r="E241" s="145" t="s">
        <v>228</v>
      </c>
      <c r="F241" s="146" t="s">
        <v>229</v>
      </c>
      <c r="G241" s="147" t="s">
        <v>218</v>
      </c>
      <c r="H241" s="148">
        <v>84.7</v>
      </c>
      <c r="I241" s="149"/>
      <c r="J241" s="150">
        <f>ROUND(I241*H241,2)</f>
        <v>0</v>
      </c>
      <c r="K241" s="146" t="s">
        <v>140</v>
      </c>
      <c r="L241" s="33"/>
      <c r="M241" s="151" t="s">
        <v>1</v>
      </c>
      <c r="N241" s="152" t="s">
        <v>41</v>
      </c>
      <c r="O241" s="58"/>
      <c r="P241" s="153">
        <f>O241*H241</f>
        <v>0</v>
      </c>
      <c r="Q241" s="153">
        <v>0</v>
      </c>
      <c r="R241" s="153">
        <f>Q241*H241</f>
        <v>0</v>
      </c>
      <c r="S241" s="153">
        <v>0</v>
      </c>
      <c r="T241" s="154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55" t="s">
        <v>141</v>
      </c>
      <c r="AT241" s="155" t="s">
        <v>136</v>
      </c>
      <c r="AU241" s="155" t="s">
        <v>86</v>
      </c>
      <c r="AY241" s="17" t="s">
        <v>133</v>
      </c>
      <c r="BE241" s="156">
        <f>IF(N241="základní",J241,0)</f>
        <v>0</v>
      </c>
      <c r="BF241" s="156">
        <f>IF(N241="snížená",J241,0)</f>
        <v>0</v>
      </c>
      <c r="BG241" s="156">
        <f>IF(N241="zákl. přenesená",J241,0)</f>
        <v>0</v>
      </c>
      <c r="BH241" s="156">
        <f>IF(N241="sníž. přenesená",J241,0)</f>
        <v>0</v>
      </c>
      <c r="BI241" s="156">
        <f>IF(N241="nulová",J241,0)</f>
        <v>0</v>
      </c>
      <c r="BJ241" s="17" t="s">
        <v>84</v>
      </c>
      <c r="BK241" s="156">
        <f>ROUND(I241*H241,2)</f>
        <v>0</v>
      </c>
      <c r="BL241" s="17" t="s">
        <v>141</v>
      </c>
      <c r="BM241" s="155" t="s">
        <v>230</v>
      </c>
    </row>
    <row r="242" spans="2:51" s="13" customFormat="1" ht="12">
      <c r="B242" s="157"/>
      <c r="D242" s="158" t="s">
        <v>143</v>
      </c>
      <c r="E242" s="159" t="s">
        <v>1</v>
      </c>
      <c r="F242" s="160" t="s">
        <v>220</v>
      </c>
      <c r="H242" s="161">
        <v>20.5</v>
      </c>
      <c r="I242" s="162"/>
      <c r="L242" s="157"/>
      <c r="M242" s="163"/>
      <c r="N242" s="164"/>
      <c r="O242" s="164"/>
      <c r="P242" s="164"/>
      <c r="Q242" s="164"/>
      <c r="R242" s="164"/>
      <c r="S242" s="164"/>
      <c r="T242" s="165"/>
      <c r="AT242" s="159" t="s">
        <v>143</v>
      </c>
      <c r="AU242" s="159" t="s">
        <v>86</v>
      </c>
      <c r="AV242" s="13" t="s">
        <v>86</v>
      </c>
      <c r="AW242" s="13" t="s">
        <v>32</v>
      </c>
      <c r="AX242" s="13" t="s">
        <v>76</v>
      </c>
      <c r="AY242" s="159" t="s">
        <v>133</v>
      </c>
    </row>
    <row r="243" spans="2:51" s="13" customFormat="1" ht="12">
      <c r="B243" s="157"/>
      <c r="D243" s="158" t="s">
        <v>143</v>
      </c>
      <c r="E243" s="159" t="s">
        <v>1</v>
      </c>
      <c r="F243" s="160" t="s">
        <v>221</v>
      </c>
      <c r="H243" s="161">
        <v>37.8</v>
      </c>
      <c r="I243" s="162"/>
      <c r="L243" s="157"/>
      <c r="M243" s="163"/>
      <c r="N243" s="164"/>
      <c r="O243" s="164"/>
      <c r="P243" s="164"/>
      <c r="Q243" s="164"/>
      <c r="R243" s="164"/>
      <c r="S243" s="164"/>
      <c r="T243" s="165"/>
      <c r="AT243" s="159" t="s">
        <v>143</v>
      </c>
      <c r="AU243" s="159" t="s">
        <v>86</v>
      </c>
      <c r="AV243" s="13" t="s">
        <v>86</v>
      </c>
      <c r="AW243" s="13" t="s">
        <v>32</v>
      </c>
      <c r="AX243" s="13" t="s">
        <v>76</v>
      </c>
      <c r="AY243" s="159" t="s">
        <v>133</v>
      </c>
    </row>
    <row r="244" spans="2:51" s="13" customFormat="1" ht="12">
      <c r="B244" s="157"/>
      <c r="D244" s="158" t="s">
        <v>143</v>
      </c>
      <c r="E244" s="159" t="s">
        <v>1</v>
      </c>
      <c r="F244" s="160" t="s">
        <v>222</v>
      </c>
      <c r="H244" s="161">
        <v>26.4</v>
      </c>
      <c r="I244" s="162"/>
      <c r="L244" s="157"/>
      <c r="M244" s="163"/>
      <c r="N244" s="164"/>
      <c r="O244" s="164"/>
      <c r="P244" s="164"/>
      <c r="Q244" s="164"/>
      <c r="R244" s="164"/>
      <c r="S244" s="164"/>
      <c r="T244" s="165"/>
      <c r="AT244" s="159" t="s">
        <v>143</v>
      </c>
      <c r="AU244" s="159" t="s">
        <v>86</v>
      </c>
      <c r="AV244" s="13" t="s">
        <v>86</v>
      </c>
      <c r="AW244" s="13" t="s">
        <v>32</v>
      </c>
      <c r="AX244" s="13" t="s">
        <v>76</v>
      </c>
      <c r="AY244" s="159" t="s">
        <v>133</v>
      </c>
    </row>
    <row r="245" spans="2:51" s="14" customFormat="1" ht="12">
      <c r="B245" s="166"/>
      <c r="D245" s="158" t="s">
        <v>143</v>
      </c>
      <c r="E245" s="167" t="s">
        <v>1</v>
      </c>
      <c r="F245" s="168" t="s">
        <v>144</v>
      </c>
      <c r="H245" s="169">
        <v>84.7</v>
      </c>
      <c r="I245" s="170"/>
      <c r="L245" s="166"/>
      <c r="M245" s="171"/>
      <c r="N245" s="172"/>
      <c r="O245" s="172"/>
      <c r="P245" s="172"/>
      <c r="Q245" s="172"/>
      <c r="R245" s="172"/>
      <c r="S245" s="172"/>
      <c r="T245" s="173"/>
      <c r="AT245" s="167" t="s">
        <v>143</v>
      </c>
      <c r="AU245" s="167" t="s">
        <v>86</v>
      </c>
      <c r="AV245" s="14" t="s">
        <v>141</v>
      </c>
      <c r="AW245" s="14" t="s">
        <v>32</v>
      </c>
      <c r="AX245" s="14" t="s">
        <v>84</v>
      </c>
      <c r="AY245" s="167" t="s">
        <v>133</v>
      </c>
    </row>
    <row r="246" spans="1:65" s="2" customFormat="1" ht="19.8" customHeight="1">
      <c r="A246" s="32"/>
      <c r="B246" s="143"/>
      <c r="C246" s="144" t="s">
        <v>231</v>
      </c>
      <c r="D246" s="144" t="s">
        <v>136</v>
      </c>
      <c r="E246" s="145" t="s">
        <v>232</v>
      </c>
      <c r="F246" s="146" t="s">
        <v>233</v>
      </c>
      <c r="G246" s="147" t="s">
        <v>156</v>
      </c>
      <c r="H246" s="148">
        <v>200</v>
      </c>
      <c r="I246" s="149"/>
      <c r="J246" s="150">
        <f>ROUND(I246*H246,2)</f>
        <v>0</v>
      </c>
      <c r="K246" s="146" t="s">
        <v>140</v>
      </c>
      <c r="L246" s="33"/>
      <c r="M246" s="151" t="s">
        <v>1</v>
      </c>
      <c r="N246" s="152" t="s">
        <v>41</v>
      </c>
      <c r="O246" s="58"/>
      <c r="P246" s="153">
        <f>O246*H246</f>
        <v>0</v>
      </c>
      <c r="Q246" s="153">
        <v>0.00013</v>
      </c>
      <c r="R246" s="153">
        <f>Q246*H246</f>
        <v>0.026</v>
      </c>
      <c r="S246" s="153">
        <v>0</v>
      </c>
      <c r="T246" s="154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55" t="s">
        <v>141</v>
      </c>
      <c r="AT246" s="155" t="s">
        <v>136</v>
      </c>
      <c r="AU246" s="155" t="s">
        <v>86</v>
      </c>
      <c r="AY246" s="17" t="s">
        <v>133</v>
      </c>
      <c r="BE246" s="156">
        <f>IF(N246="základní",J246,0)</f>
        <v>0</v>
      </c>
      <c r="BF246" s="156">
        <f>IF(N246="snížená",J246,0)</f>
        <v>0</v>
      </c>
      <c r="BG246" s="156">
        <f>IF(N246="zákl. přenesená",J246,0)</f>
        <v>0</v>
      </c>
      <c r="BH246" s="156">
        <f>IF(N246="sníž. přenesená",J246,0)</f>
        <v>0</v>
      </c>
      <c r="BI246" s="156">
        <f>IF(N246="nulová",J246,0)</f>
        <v>0</v>
      </c>
      <c r="BJ246" s="17" t="s">
        <v>84</v>
      </c>
      <c r="BK246" s="156">
        <f>ROUND(I246*H246,2)</f>
        <v>0</v>
      </c>
      <c r="BL246" s="17" t="s">
        <v>141</v>
      </c>
      <c r="BM246" s="155" t="s">
        <v>234</v>
      </c>
    </row>
    <row r="247" spans="2:51" s="13" customFormat="1" ht="12">
      <c r="B247" s="157"/>
      <c r="D247" s="158" t="s">
        <v>143</v>
      </c>
      <c r="E247" s="159" t="s">
        <v>1</v>
      </c>
      <c r="F247" s="160" t="s">
        <v>235</v>
      </c>
      <c r="H247" s="161">
        <v>200</v>
      </c>
      <c r="I247" s="162"/>
      <c r="L247" s="157"/>
      <c r="M247" s="163"/>
      <c r="N247" s="164"/>
      <c r="O247" s="164"/>
      <c r="P247" s="164"/>
      <c r="Q247" s="164"/>
      <c r="R247" s="164"/>
      <c r="S247" s="164"/>
      <c r="T247" s="165"/>
      <c r="AT247" s="159" t="s">
        <v>143</v>
      </c>
      <c r="AU247" s="159" t="s">
        <v>86</v>
      </c>
      <c r="AV247" s="13" t="s">
        <v>86</v>
      </c>
      <c r="AW247" s="13" t="s">
        <v>32</v>
      </c>
      <c r="AX247" s="13" t="s">
        <v>76</v>
      </c>
      <c r="AY247" s="159" t="s">
        <v>133</v>
      </c>
    </row>
    <row r="248" spans="2:51" s="14" customFormat="1" ht="12">
      <c r="B248" s="166"/>
      <c r="D248" s="158" t="s">
        <v>143</v>
      </c>
      <c r="E248" s="167" t="s">
        <v>1</v>
      </c>
      <c r="F248" s="168" t="s">
        <v>144</v>
      </c>
      <c r="H248" s="169">
        <v>200</v>
      </c>
      <c r="I248" s="170"/>
      <c r="L248" s="166"/>
      <c r="M248" s="171"/>
      <c r="N248" s="172"/>
      <c r="O248" s="172"/>
      <c r="P248" s="172"/>
      <c r="Q248" s="172"/>
      <c r="R248" s="172"/>
      <c r="S248" s="172"/>
      <c r="T248" s="173"/>
      <c r="AT248" s="167" t="s">
        <v>143</v>
      </c>
      <c r="AU248" s="167" t="s">
        <v>86</v>
      </c>
      <c r="AV248" s="14" t="s">
        <v>141</v>
      </c>
      <c r="AW248" s="14" t="s">
        <v>32</v>
      </c>
      <c r="AX248" s="14" t="s">
        <v>84</v>
      </c>
      <c r="AY248" s="167" t="s">
        <v>133</v>
      </c>
    </row>
    <row r="249" spans="1:65" s="2" customFormat="1" ht="22.2" customHeight="1">
      <c r="A249" s="32"/>
      <c r="B249" s="143"/>
      <c r="C249" s="181" t="s">
        <v>236</v>
      </c>
      <c r="D249" s="181" t="s">
        <v>160</v>
      </c>
      <c r="E249" s="182" t="s">
        <v>237</v>
      </c>
      <c r="F249" s="183" t="s">
        <v>238</v>
      </c>
      <c r="G249" s="184" t="s">
        <v>218</v>
      </c>
      <c r="H249" s="185">
        <v>11</v>
      </c>
      <c r="I249" s="186"/>
      <c r="J249" s="187">
        <f>ROUND(I249*H249,2)</f>
        <v>0</v>
      </c>
      <c r="K249" s="183" t="s">
        <v>1</v>
      </c>
      <c r="L249" s="188"/>
      <c r="M249" s="189" t="s">
        <v>1</v>
      </c>
      <c r="N249" s="190" t="s">
        <v>41</v>
      </c>
      <c r="O249" s="58"/>
      <c r="P249" s="153">
        <f>O249*H249</f>
        <v>0</v>
      </c>
      <c r="Q249" s="153">
        <v>0</v>
      </c>
      <c r="R249" s="153">
        <f>Q249*H249</f>
        <v>0</v>
      </c>
      <c r="S249" s="153">
        <v>0</v>
      </c>
      <c r="T249" s="154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5" t="s">
        <v>164</v>
      </c>
      <c r="AT249" s="155" t="s">
        <v>160</v>
      </c>
      <c r="AU249" s="155" t="s">
        <v>86</v>
      </c>
      <c r="AY249" s="17" t="s">
        <v>133</v>
      </c>
      <c r="BE249" s="156">
        <f>IF(N249="základní",J249,0)</f>
        <v>0</v>
      </c>
      <c r="BF249" s="156">
        <f>IF(N249="snížená",J249,0)</f>
        <v>0</v>
      </c>
      <c r="BG249" s="156">
        <f>IF(N249="zákl. přenesená",J249,0)</f>
        <v>0</v>
      </c>
      <c r="BH249" s="156">
        <f>IF(N249="sníž. přenesená",J249,0)</f>
        <v>0</v>
      </c>
      <c r="BI249" s="156">
        <f>IF(N249="nulová",J249,0)</f>
        <v>0</v>
      </c>
      <c r="BJ249" s="17" t="s">
        <v>84</v>
      </c>
      <c r="BK249" s="156">
        <f>ROUND(I249*H249,2)</f>
        <v>0</v>
      </c>
      <c r="BL249" s="17" t="s">
        <v>141</v>
      </c>
      <c r="BM249" s="155" t="s">
        <v>239</v>
      </c>
    </row>
    <row r="250" spans="2:51" s="13" customFormat="1" ht="12">
      <c r="B250" s="157"/>
      <c r="D250" s="158" t="s">
        <v>143</v>
      </c>
      <c r="E250" s="159" t="s">
        <v>1</v>
      </c>
      <c r="F250" s="160" t="s">
        <v>240</v>
      </c>
      <c r="H250" s="161">
        <v>5.5</v>
      </c>
      <c r="I250" s="162"/>
      <c r="L250" s="157"/>
      <c r="M250" s="163"/>
      <c r="N250" s="164"/>
      <c r="O250" s="164"/>
      <c r="P250" s="164"/>
      <c r="Q250" s="164"/>
      <c r="R250" s="164"/>
      <c r="S250" s="164"/>
      <c r="T250" s="165"/>
      <c r="AT250" s="159" t="s">
        <v>143</v>
      </c>
      <c r="AU250" s="159" t="s">
        <v>86</v>
      </c>
      <c r="AV250" s="13" t="s">
        <v>86</v>
      </c>
      <c r="AW250" s="13" t="s">
        <v>32</v>
      </c>
      <c r="AX250" s="13" t="s">
        <v>76</v>
      </c>
      <c r="AY250" s="159" t="s">
        <v>133</v>
      </c>
    </row>
    <row r="251" spans="2:51" s="13" customFormat="1" ht="12">
      <c r="B251" s="157"/>
      <c r="D251" s="158" t="s">
        <v>143</v>
      </c>
      <c r="E251" s="159" t="s">
        <v>1</v>
      </c>
      <c r="F251" s="160" t="s">
        <v>240</v>
      </c>
      <c r="H251" s="161">
        <v>5.5</v>
      </c>
      <c r="I251" s="162"/>
      <c r="L251" s="157"/>
      <c r="M251" s="163"/>
      <c r="N251" s="164"/>
      <c r="O251" s="164"/>
      <c r="P251" s="164"/>
      <c r="Q251" s="164"/>
      <c r="R251" s="164"/>
      <c r="S251" s="164"/>
      <c r="T251" s="165"/>
      <c r="AT251" s="159" t="s">
        <v>143</v>
      </c>
      <c r="AU251" s="159" t="s">
        <v>86</v>
      </c>
      <c r="AV251" s="13" t="s">
        <v>86</v>
      </c>
      <c r="AW251" s="13" t="s">
        <v>32</v>
      </c>
      <c r="AX251" s="13" t="s">
        <v>76</v>
      </c>
      <c r="AY251" s="159" t="s">
        <v>133</v>
      </c>
    </row>
    <row r="252" spans="2:51" s="14" customFormat="1" ht="12">
      <c r="B252" s="166"/>
      <c r="D252" s="158" t="s">
        <v>143</v>
      </c>
      <c r="E252" s="167" t="s">
        <v>1</v>
      </c>
      <c r="F252" s="168" t="s">
        <v>144</v>
      </c>
      <c r="H252" s="169">
        <v>11</v>
      </c>
      <c r="I252" s="170"/>
      <c r="L252" s="166"/>
      <c r="M252" s="171"/>
      <c r="N252" s="172"/>
      <c r="O252" s="172"/>
      <c r="P252" s="172"/>
      <c r="Q252" s="172"/>
      <c r="R252" s="172"/>
      <c r="S252" s="172"/>
      <c r="T252" s="173"/>
      <c r="AT252" s="167" t="s">
        <v>143</v>
      </c>
      <c r="AU252" s="167" t="s">
        <v>86</v>
      </c>
      <c r="AV252" s="14" t="s">
        <v>141</v>
      </c>
      <c r="AW252" s="14" t="s">
        <v>32</v>
      </c>
      <c r="AX252" s="14" t="s">
        <v>84</v>
      </c>
      <c r="AY252" s="167" t="s">
        <v>133</v>
      </c>
    </row>
    <row r="253" spans="2:51" s="15" customFormat="1" ht="12">
      <c r="B253" s="174"/>
      <c r="D253" s="158" t="s">
        <v>143</v>
      </c>
      <c r="E253" s="175" t="s">
        <v>1</v>
      </c>
      <c r="F253" s="176" t="s">
        <v>241</v>
      </c>
      <c r="H253" s="175" t="s">
        <v>1</v>
      </c>
      <c r="I253" s="177"/>
      <c r="L253" s="174"/>
      <c r="M253" s="178"/>
      <c r="N253" s="179"/>
      <c r="O253" s="179"/>
      <c r="P253" s="179"/>
      <c r="Q253" s="179"/>
      <c r="R253" s="179"/>
      <c r="S253" s="179"/>
      <c r="T253" s="180"/>
      <c r="AT253" s="175" t="s">
        <v>143</v>
      </c>
      <c r="AU253" s="175" t="s">
        <v>86</v>
      </c>
      <c r="AV253" s="15" t="s">
        <v>84</v>
      </c>
      <c r="AW253" s="15" t="s">
        <v>32</v>
      </c>
      <c r="AX253" s="15" t="s">
        <v>76</v>
      </c>
      <c r="AY253" s="175" t="s">
        <v>133</v>
      </c>
    </row>
    <row r="254" spans="1:65" s="2" customFormat="1" ht="19.8" customHeight="1">
      <c r="A254" s="32"/>
      <c r="B254" s="143"/>
      <c r="C254" s="144" t="s">
        <v>242</v>
      </c>
      <c r="D254" s="144" t="s">
        <v>136</v>
      </c>
      <c r="E254" s="145" t="s">
        <v>243</v>
      </c>
      <c r="F254" s="146" t="s">
        <v>244</v>
      </c>
      <c r="G254" s="147" t="s">
        <v>156</v>
      </c>
      <c r="H254" s="148">
        <v>300</v>
      </c>
      <c r="I254" s="149"/>
      <c r="J254" s="150">
        <f>ROUND(I254*H254,2)</f>
        <v>0</v>
      </c>
      <c r="K254" s="146" t="s">
        <v>140</v>
      </c>
      <c r="L254" s="33"/>
      <c r="M254" s="151" t="s">
        <v>1</v>
      </c>
      <c r="N254" s="152" t="s">
        <v>41</v>
      </c>
      <c r="O254" s="58"/>
      <c r="P254" s="153">
        <f>O254*H254</f>
        <v>0</v>
      </c>
      <c r="Q254" s="153">
        <v>0.00021</v>
      </c>
      <c r="R254" s="153">
        <f>Q254*H254</f>
        <v>0.063</v>
      </c>
      <c r="S254" s="153">
        <v>0</v>
      </c>
      <c r="T254" s="154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55" t="s">
        <v>141</v>
      </c>
      <c r="AT254" s="155" t="s">
        <v>136</v>
      </c>
      <c r="AU254" s="155" t="s">
        <v>86</v>
      </c>
      <c r="AY254" s="17" t="s">
        <v>133</v>
      </c>
      <c r="BE254" s="156">
        <f>IF(N254="základní",J254,0)</f>
        <v>0</v>
      </c>
      <c r="BF254" s="156">
        <f>IF(N254="snížená",J254,0)</f>
        <v>0</v>
      </c>
      <c r="BG254" s="156">
        <f>IF(N254="zákl. přenesená",J254,0)</f>
        <v>0</v>
      </c>
      <c r="BH254" s="156">
        <f>IF(N254="sníž. přenesená",J254,0)</f>
        <v>0</v>
      </c>
      <c r="BI254" s="156">
        <f>IF(N254="nulová",J254,0)</f>
        <v>0</v>
      </c>
      <c r="BJ254" s="17" t="s">
        <v>84</v>
      </c>
      <c r="BK254" s="156">
        <f>ROUND(I254*H254,2)</f>
        <v>0</v>
      </c>
      <c r="BL254" s="17" t="s">
        <v>141</v>
      </c>
      <c r="BM254" s="155" t="s">
        <v>245</v>
      </c>
    </row>
    <row r="255" spans="2:51" s="13" customFormat="1" ht="12">
      <c r="B255" s="157"/>
      <c r="D255" s="158" t="s">
        <v>143</v>
      </c>
      <c r="E255" s="159" t="s">
        <v>1</v>
      </c>
      <c r="F255" s="160" t="s">
        <v>246</v>
      </c>
      <c r="H255" s="161">
        <v>300</v>
      </c>
      <c r="I255" s="162"/>
      <c r="L255" s="157"/>
      <c r="M255" s="163"/>
      <c r="N255" s="164"/>
      <c r="O255" s="164"/>
      <c r="P255" s="164"/>
      <c r="Q255" s="164"/>
      <c r="R255" s="164"/>
      <c r="S255" s="164"/>
      <c r="T255" s="165"/>
      <c r="AT255" s="159" t="s">
        <v>143</v>
      </c>
      <c r="AU255" s="159" t="s">
        <v>86</v>
      </c>
      <c r="AV255" s="13" t="s">
        <v>86</v>
      </c>
      <c r="AW255" s="13" t="s">
        <v>32</v>
      </c>
      <c r="AX255" s="13" t="s">
        <v>76</v>
      </c>
      <c r="AY255" s="159" t="s">
        <v>133</v>
      </c>
    </row>
    <row r="256" spans="2:51" s="14" customFormat="1" ht="12">
      <c r="B256" s="166"/>
      <c r="D256" s="158" t="s">
        <v>143</v>
      </c>
      <c r="E256" s="167" t="s">
        <v>1</v>
      </c>
      <c r="F256" s="168" t="s">
        <v>144</v>
      </c>
      <c r="H256" s="169">
        <v>300</v>
      </c>
      <c r="I256" s="170"/>
      <c r="L256" s="166"/>
      <c r="M256" s="171"/>
      <c r="N256" s="172"/>
      <c r="O256" s="172"/>
      <c r="P256" s="172"/>
      <c r="Q256" s="172"/>
      <c r="R256" s="172"/>
      <c r="S256" s="172"/>
      <c r="T256" s="173"/>
      <c r="AT256" s="167" t="s">
        <v>143</v>
      </c>
      <c r="AU256" s="167" t="s">
        <v>86</v>
      </c>
      <c r="AV256" s="14" t="s">
        <v>141</v>
      </c>
      <c r="AW256" s="14" t="s">
        <v>32</v>
      </c>
      <c r="AX256" s="14" t="s">
        <v>84</v>
      </c>
      <c r="AY256" s="167" t="s">
        <v>133</v>
      </c>
    </row>
    <row r="257" spans="1:65" s="2" customFormat="1" ht="14.4" customHeight="1">
      <c r="A257" s="32"/>
      <c r="B257" s="143"/>
      <c r="C257" s="144" t="s">
        <v>247</v>
      </c>
      <c r="D257" s="144" t="s">
        <v>136</v>
      </c>
      <c r="E257" s="145" t="s">
        <v>248</v>
      </c>
      <c r="F257" s="146" t="s">
        <v>249</v>
      </c>
      <c r="G257" s="147" t="s">
        <v>156</v>
      </c>
      <c r="H257" s="148">
        <v>150</v>
      </c>
      <c r="I257" s="149"/>
      <c r="J257" s="150">
        <f>ROUND(I257*H257,2)</f>
        <v>0</v>
      </c>
      <c r="K257" s="146" t="s">
        <v>140</v>
      </c>
      <c r="L257" s="33"/>
      <c r="M257" s="151" t="s">
        <v>1</v>
      </c>
      <c r="N257" s="152" t="s">
        <v>41</v>
      </c>
      <c r="O257" s="58"/>
      <c r="P257" s="153">
        <f>O257*H257</f>
        <v>0</v>
      </c>
      <c r="Q257" s="153">
        <v>0</v>
      </c>
      <c r="R257" s="153">
        <f>Q257*H257</f>
        <v>0</v>
      </c>
      <c r="S257" s="153">
        <v>0</v>
      </c>
      <c r="T257" s="154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55" t="s">
        <v>141</v>
      </c>
      <c r="AT257" s="155" t="s">
        <v>136</v>
      </c>
      <c r="AU257" s="155" t="s">
        <v>86</v>
      </c>
      <c r="AY257" s="17" t="s">
        <v>133</v>
      </c>
      <c r="BE257" s="156">
        <f>IF(N257="základní",J257,0)</f>
        <v>0</v>
      </c>
      <c r="BF257" s="156">
        <f>IF(N257="snížená",J257,0)</f>
        <v>0</v>
      </c>
      <c r="BG257" s="156">
        <f>IF(N257="zákl. přenesená",J257,0)</f>
        <v>0</v>
      </c>
      <c r="BH257" s="156">
        <f>IF(N257="sníž. přenesená",J257,0)</f>
        <v>0</v>
      </c>
      <c r="BI257" s="156">
        <f>IF(N257="nulová",J257,0)</f>
        <v>0</v>
      </c>
      <c r="BJ257" s="17" t="s">
        <v>84</v>
      </c>
      <c r="BK257" s="156">
        <f>ROUND(I257*H257,2)</f>
        <v>0</v>
      </c>
      <c r="BL257" s="17" t="s">
        <v>141</v>
      </c>
      <c r="BM257" s="155" t="s">
        <v>250</v>
      </c>
    </row>
    <row r="258" spans="2:51" s="13" customFormat="1" ht="12">
      <c r="B258" s="157"/>
      <c r="D258" s="158" t="s">
        <v>143</v>
      </c>
      <c r="E258" s="159" t="s">
        <v>1</v>
      </c>
      <c r="F258" s="160" t="s">
        <v>251</v>
      </c>
      <c r="H258" s="161">
        <v>150</v>
      </c>
      <c r="I258" s="162"/>
      <c r="L258" s="157"/>
      <c r="M258" s="163"/>
      <c r="N258" s="164"/>
      <c r="O258" s="164"/>
      <c r="P258" s="164"/>
      <c r="Q258" s="164"/>
      <c r="R258" s="164"/>
      <c r="S258" s="164"/>
      <c r="T258" s="165"/>
      <c r="AT258" s="159" t="s">
        <v>143</v>
      </c>
      <c r="AU258" s="159" t="s">
        <v>86</v>
      </c>
      <c r="AV258" s="13" t="s">
        <v>86</v>
      </c>
      <c r="AW258" s="13" t="s">
        <v>32</v>
      </c>
      <c r="AX258" s="13" t="s">
        <v>76</v>
      </c>
      <c r="AY258" s="159" t="s">
        <v>133</v>
      </c>
    </row>
    <row r="259" spans="2:51" s="14" customFormat="1" ht="12">
      <c r="B259" s="166"/>
      <c r="D259" s="158" t="s">
        <v>143</v>
      </c>
      <c r="E259" s="167" t="s">
        <v>1</v>
      </c>
      <c r="F259" s="168" t="s">
        <v>144</v>
      </c>
      <c r="H259" s="169">
        <v>150</v>
      </c>
      <c r="I259" s="170"/>
      <c r="L259" s="166"/>
      <c r="M259" s="171"/>
      <c r="N259" s="172"/>
      <c r="O259" s="172"/>
      <c r="P259" s="172"/>
      <c r="Q259" s="172"/>
      <c r="R259" s="172"/>
      <c r="S259" s="172"/>
      <c r="T259" s="173"/>
      <c r="AT259" s="167" t="s">
        <v>143</v>
      </c>
      <c r="AU259" s="167" t="s">
        <v>86</v>
      </c>
      <c r="AV259" s="14" t="s">
        <v>141</v>
      </c>
      <c r="AW259" s="14" t="s">
        <v>32</v>
      </c>
      <c r="AX259" s="14" t="s">
        <v>84</v>
      </c>
      <c r="AY259" s="167" t="s">
        <v>133</v>
      </c>
    </row>
    <row r="260" spans="1:65" s="2" customFormat="1" ht="14.4" customHeight="1">
      <c r="A260" s="32"/>
      <c r="B260" s="143"/>
      <c r="C260" s="144" t="s">
        <v>252</v>
      </c>
      <c r="D260" s="144" t="s">
        <v>136</v>
      </c>
      <c r="E260" s="145" t="s">
        <v>253</v>
      </c>
      <c r="F260" s="146" t="s">
        <v>254</v>
      </c>
      <c r="G260" s="147" t="s">
        <v>156</v>
      </c>
      <c r="H260" s="148">
        <v>706.5</v>
      </c>
      <c r="I260" s="149"/>
      <c r="J260" s="150">
        <f>ROUND(I260*H260,2)</f>
        <v>0</v>
      </c>
      <c r="K260" s="146" t="s">
        <v>140</v>
      </c>
      <c r="L260" s="33"/>
      <c r="M260" s="151" t="s">
        <v>1</v>
      </c>
      <c r="N260" s="152" t="s">
        <v>41</v>
      </c>
      <c r="O260" s="58"/>
      <c r="P260" s="153">
        <f>O260*H260</f>
        <v>0</v>
      </c>
      <c r="Q260" s="153">
        <v>0</v>
      </c>
      <c r="R260" s="153">
        <f>Q260*H260</f>
        <v>0</v>
      </c>
      <c r="S260" s="153">
        <v>0</v>
      </c>
      <c r="T260" s="154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55" t="s">
        <v>141</v>
      </c>
      <c r="AT260" s="155" t="s">
        <v>136</v>
      </c>
      <c r="AU260" s="155" t="s">
        <v>86</v>
      </c>
      <c r="AY260" s="17" t="s">
        <v>133</v>
      </c>
      <c r="BE260" s="156">
        <f>IF(N260="základní",J260,0)</f>
        <v>0</v>
      </c>
      <c r="BF260" s="156">
        <f>IF(N260="snížená",J260,0)</f>
        <v>0</v>
      </c>
      <c r="BG260" s="156">
        <f>IF(N260="zákl. přenesená",J260,0)</f>
        <v>0</v>
      </c>
      <c r="BH260" s="156">
        <f>IF(N260="sníž. přenesená",J260,0)</f>
        <v>0</v>
      </c>
      <c r="BI260" s="156">
        <f>IF(N260="nulová",J260,0)</f>
        <v>0</v>
      </c>
      <c r="BJ260" s="17" t="s">
        <v>84</v>
      </c>
      <c r="BK260" s="156">
        <f>ROUND(I260*H260,2)</f>
        <v>0</v>
      </c>
      <c r="BL260" s="17" t="s">
        <v>141</v>
      </c>
      <c r="BM260" s="155" t="s">
        <v>255</v>
      </c>
    </row>
    <row r="261" spans="2:51" s="13" customFormat="1" ht="12">
      <c r="B261" s="157"/>
      <c r="D261" s="158" t="s">
        <v>143</v>
      </c>
      <c r="E261" s="159" t="s">
        <v>1</v>
      </c>
      <c r="F261" s="160" t="s">
        <v>256</v>
      </c>
      <c r="H261" s="161">
        <v>706.5</v>
      </c>
      <c r="I261" s="162"/>
      <c r="L261" s="157"/>
      <c r="M261" s="163"/>
      <c r="N261" s="164"/>
      <c r="O261" s="164"/>
      <c r="P261" s="164"/>
      <c r="Q261" s="164"/>
      <c r="R261" s="164"/>
      <c r="S261" s="164"/>
      <c r="T261" s="165"/>
      <c r="AT261" s="159" t="s">
        <v>143</v>
      </c>
      <c r="AU261" s="159" t="s">
        <v>86</v>
      </c>
      <c r="AV261" s="13" t="s">
        <v>86</v>
      </c>
      <c r="AW261" s="13" t="s">
        <v>32</v>
      </c>
      <c r="AX261" s="13" t="s">
        <v>76</v>
      </c>
      <c r="AY261" s="159" t="s">
        <v>133</v>
      </c>
    </row>
    <row r="262" spans="2:51" s="14" customFormat="1" ht="12">
      <c r="B262" s="166"/>
      <c r="D262" s="158" t="s">
        <v>143</v>
      </c>
      <c r="E262" s="167" t="s">
        <v>1</v>
      </c>
      <c r="F262" s="168" t="s">
        <v>144</v>
      </c>
      <c r="H262" s="169">
        <v>706.5</v>
      </c>
      <c r="I262" s="170"/>
      <c r="L262" s="166"/>
      <c r="M262" s="171"/>
      <c r="N262" s="172"/>
      <c r="O262" s="172"/>
      <c r="P262" s="172"/>
      <c r="Q262" s="172"/>
      <c r="R262" s="172"/>
      <c r="S262" s="172"/>
      <c r="T262" s="173"/>
      <c r="AT262" s="167" t="s">
        <v>143</v>
      </c>
      <c r="AU262" s="167" t="s">
        <v>86</v>
      </c>
      <c r="AV262" s="14" t="s">
        <v>141</v>
      </c>
      <c r="AW262" s="14" t="s">
        <v>32</v>
      </c>
      <c r="AX262" s="14" t="s">
        <v>84</v>
      </c>
      <c r="AY262" s="167" t="s">
        <v>133</v>
      </c>
    </row>
    <row r="263" spans="2:51" s="15" customFormat="1" ht="12">
      <c r="B263" s="174"/>
      <c r="D263" s="158" t="s">
        <v>143</v>
      </c>
      <c r="E263" s="175" t="s">
        <v>1</v>
      </c>
      <c r="F263" s="176" t="s">
        <v>257</v>
      </c>
      <c r="H263" s="175" t="s">
        <v>1</v>
      </c>
      <c r="I263" s="177"/>
      <c r="L263" s="174"/>
      <c r="M263" s="178"/>
      <c r="N263" s="179"/>
      <c r="O263" s="179"/>
      <c r="P263" s="179"/>
      <c r="Q263" s="179"/>
      <c r="R263" s="179"/>
      <c r="S263" s="179"/>
      <c r="T263" s="180"/>
      <c r="AT263" s="175" t="s">
        <v>143</v>
      </c>
      <c r="AU263" s="175" t="s">
        <v>86</v>
      </c>
      <c r="AV263" s="15" t="s">
        <v>84</v>
      </c>
      <c r="AW263" s="15" t="s">
        <v>32</v>
      </c>
      <c r="AX263" s="15" t="s">
        <v>76</v>
      </c>
      <c r="AY263" s="175" t="s">
        <v>133</v>
      </c>
    </row>
    <row r="264" spans="1:65" s="2" customFormat="1" ht="14.4" customHeight="1">
      <c r="A264" s="32"/>
      <c r="B264" s="143"/>
      <c r="C264" s="144" t="s">
        <v>7</v>
      </c>
      <c r="D264" s="144" t="s">
        <v>136</v>
      </c>
      <c r="E264" s="145" t="s">
        <v>258</v>
      </c>
      <c r="F264" s="146" t="s">
        <v>259</v>
      </c>
      <c r="G264" s="147" t="s">
        <v>156</v>
      </c>
      <c r="H264" s="148">
        <v>150</v>
      </c>
      <c r="I264" s="149"/>
      <c r="J264" s="150">
        <f>ROUND(I264*H264,2)</f>
        <v>0</v>
      </c>
      <c r="K264" s="146" t="s">
        <v>140</v>
      </c>
      <c r="L264" s="33"/>
      <c r="M264" s="151" t="s">
        <v>1</v>
      </c>
      <c r="N264" s="152" t="s">
        <v>41</v>
      </c>
      <c r="O264" s="58"/>
      <c r="P264" s="153">
        <f>O264*H264</f>
        <v>0</v>
      </c>
      <c r="Q264" s="153">
        <v>0</v>
      </c>
      <c r="R264" s="153">
        <f>Q264*H264</f>
        <v>0</v>
      </c>
      <c r="S264" s="153">
        <v>0</v>
      </c>
      <c r="T264" s="154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55" t="s">
        <v>141</v>
      </c>
      <c r="AT264" s="155" t="s">
        <v>136</v>
      </c>
      <c r="AU264" s="155" t="s">
        <v>86</v>
      </c>
      <c r="AY264" s="17" t="s">
        <v>133</v>
      </c>
      <c r="BE264" s="156">
        <f>IF(N264="základní",J264,0)</f>
        <v>0</v>
      </c>
      <c r="BF264" s="156">
        <f>IF(N264="snížená",J264,0)</f>
        <v>0</v>
      </c>
      <c r="BG264" s="156">
        <f>IF(N264="zákl. přenesená",J264,0)</f>
        <v>0</v>
      </c>
      <c r="BH264" s="156">
        <f>IF(N264="sníž. přenesená",J264,0)</f>
        <v>0</v>
      </c>
      <c r="BI264" s="156">
        <f>IF(N264="nulová",J264,0)</f>
        <v>0</v>
      </c>
      <c r="BJ264" s="17" t="s">
        <v>84</v>
      </c>
      <c r="BK264" s="156">
        <f>ROUND(I264*H264,2)</f>
        <v>0</v>
      </c>
      <c r="BL264" s="17" t="s">
        <v>141</v>
      </c>
      <c r="BM264" s="155" t="s">
        <v>260</v>
      </c>
    </row>
    <row r="265" spans="2:51" s="13" customFormat="1" ht="12">
      <c r="B265" s="157"/>
      <c r="D265" s="158" t="s">
        <v>143</v>
      </c>
      <c r="E265" s="159" t="s">
        <v>1</v>
      </c>
      <c r="F265" s="160" t="s">
        <v>251</v>
      </c>
      <c r="H265" s="161">
        <v>150</v>
      </c>
      <c r="I265" s="162"/>
      <c r="L265" s="157"/>
      <c r="M265" s="163"/>
      <c r="N265" s="164"/>
      <c r="O265" s="164"/>
      <c r="P265" s="164"/>
      <c r="Q265" s="164"/>
      <c r="R265" s="164"/>
      <c r="S265" s="164"/>
      <c r="T265" s="165"/>
      <c r="AT265" s="159" t="s">
        <v>143</v>
      </c>
      <c r="AU265" s="159" t="s">
        <v>86</v>
      </c>
      <c r="AV265" s="13" t="s">
        <v>86</v>
      </c>
      <c r="AW265" s="13" t="s">
        <v>32</v>
      </c>
      <c r="AX265" s="13" t="s">
        <v>76</v>
      </c>
      <c r="AY265" s="159" t="s">
        <v>133</v>
      </c>
    </row>
    <row r="266" spans="2:51" s="14" customFormat="1" ht="12">
      <c r="B266" s="166"/>
      <c r="D266" s="158" t="s">
        <v>143</v>
      </c>
      <c r="E266" s="167" t="s">
        <v>1</v>
      </c>
      <c r="F266" s="168" t="s">
        <v>144</v>
      </c>
      <c r="H266" s="169">
        <v>150</v>
      </c>
      <c r="I266" s="170"/>
      <c r="L266" s="166"/>
      <c r="M266" s="171"/>
      <c r="N266" s="172"/>
      <c r="O266" s="172"/>
      <c r="P266" s="172"/>
      <c r="Q266" s="172"/>
      <c r="R266" s="172"/>
      <c r="S266" s="172"/>
      <c r="T266" s="173"/>
      <c r="AT266" s="167" t="s">
        <v>143</v>
      </c>
      <c r="AU266" s="167" t="s">
        <v>86</v>
      </c>
      <c r="AV266" s="14" t="s">
        <v>141</v>
      </c>
      <c r="AW266" s="14" t="s">
        <v>32</v>
      </c>
      <c r="AX266" s="14" t="s">
        <v>84</v>
      </c>
      <c r="AY266" s="167" t="s">
        <v>133</v>
      </c>
    </row>
    <row r="267" spans="2:51" s="15" customFormat="1" ht="12">
      <c r="B267" s="174"/>
      <c r="D267" s="158" t="s">
        <v>143</v>
      </c>
      <c r="E267" s="175" t="s">
        <v>1</v>
      </c>
      <c r="F267" s="176" t="s">
        <v>257</v>
      </c>
      <c r="H267" s="175" t="s">
        <v>1</v>
      </c>
      <c r="I267" s="177"/>
      <c r="L267" s="174"/>
      <c r="M267" s="178"/>
      <c r="N267" s="179"/>
      <c r="O267" s="179"/>
      <c r="P267" s="179"/>
      <c r="Q267" s="179"/>
      <c r="R267" s="179"/>
      <c r="S267" s="179"/>
      <c r="T267" s="180"/>
      <c r="AT267" s="175" t="s">
        <v>143</v>
      </c>
      <c r="AU267" s="175" t="s">
        <v>86</v>
      </c>
      <c r="AV267" s="15" t="s">
        <v>84</v>
      </c>
      <c r="AW267" s="15" t="s">
        <v>32</v>
      </c>
      <c r="AX267" s="15" t="s">
        <v>76</v>
      </c>
      <c r="AY267" s="175" t="s">
        <v>133</v>
      </c>
    </row>
    <row r="268" spans="1:65" s="2" customFormat="1" ht="14.4" customHeight="1">
      <c r="A268" s="32"/>
      <c r="B268" s="143"/>
      <c r="C268" s="144" t="s">
        <v>261</v>
      </c>
      <c r="D268" s="144" t="s">
        <v>136</v>
      </c>
      <c r="E268" s="145" t="s">
        <v>262</v>
      </c>
      <c r="F268" s="146" t="s">
        <v>263</v>
      </c>
      <c r="G268" s="147" t="s">
        <v>156</v>
      </c>
      <c r="H268" s="148">
        <v>50</v>
      </c>
      <c r="I268" s="149"/>
      <c r="J268" s="150">
        <f>ROUND(I268*H268,2)</f>
        <v>0</v>
      </c>
      <c r="K268" s="146" t="s">
        <v>140</v>
      </c>
      <c r="L268" s="33"/>
      <c r="M268" s="151" t="s">
        <v>1</v>
      </c>
      <c r="N268" s="152" t="s">
        <v>41</v>
      </c>
      <c r="O268" s="58"/>
      <c r="P268" s="153">
        <f>O268*H268</f>
        <v>0</v>
      </c>
      <c r="Q268" s="153">
        <v>0</v>
      </c>
      <c r="R268" s="153">
        <f>Q268*H268</f>
        <v>0</v>
      </c>
      <c r="S268" s="153">
        <v>0</v>
      </c>
      <c r="T268" s="154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55" t="s">
        <v>141</v>
      </c>
      <c r="AT268" s="155" t="s">
        <v>136</v>
      </c>
      <c r="AU268" s="155" t="s">
        <v>86</v>
      </c>
      <c r="AY268" s="17" t="s">
        <v>133</v>
      </c>
      <c r="BE268" s="156">
        <f>IF(N268="základní",J268,0)</f>
        <v>0</v>
      </c>
      <c r="BF268" s="156">
        <f>IF(N268="snížená",J268,0)</f>
        <v>0</v>
      </c>
      <c r="BG268" s="156">
        <f>IF(N268="zákl. přenesená",J268,0)</f>
        <v>0</v>
      </c>
      <c r="BH268" s="156">
        <f>IF(N268="sníž. přenesená",J268,0)</f>
        <v>0</v>
      </c>
      <c r="BI268" s="156">
        <f>IF(N268="nulová",J268,0)</f>
        <v>0</v>
      </c>
      <c r="BJ268" s="17" t="s">
        <v>84</v>
      </c>
      <c r="BK268" s="156">
        <f>ROUND(I268*H268,2)</f>
        <v>0</v>
      </c>
      <c r="BL268" s="17" t="s">
        <v>141</v>
      </c>
      <c r="BM268" s="155" t="s">
        <v>264</v>
      </c>
    </row>
    <row r="269" spans="2:51" s="13" customFormat="1" ht="12">
      <c r="B269" s="157"/>
      <c r="D269" s="158" t="s">
        <v>143</v>
      </c>
      <c r="E269" s="159" t="s">
        <v>1</v>
      </c>
      <c r="F269" s="160" t="s">
        <v>265</v>
      </c>
      <c r="H269" s="161">
        <v>50</v>
      </c>
      <c r="I269" s="162"/>
      <c r="L269" s="157"/>
      <c r="M269" s="163"/>
      <c r="N269" s="164"/>
      <c r="O269" s="164"/>
      <c r="P269" s="164"/>
      <c r="Q269" s="164"/>
      <c r="R269" s="164"/>
      <c r="S269" s="164"/>
      <c r="T269" s="165"/>
      <c r="AT269" s="159" t="s">
        <v>143</v>
      </c>
      <c r="AU269" s="159" t="s">
        <v>86</v>
      </c>
      <c r="AV269" s="13" t="s">
        <v>86</v>
      </c>
      <c r="AW269" s="13" t="s">
        <v>32</v>
      </c>
      <c r="AX269" s="13" t="s">
        <v>76</v>
      </c>
      <c r="AY269" s="159" t="s">
        <v>133</v>
      </c>
    </row>
    <row r="270" spans="2:51" s="14" customFormat="1" ht="12">
      <c r="B270" s="166"/>
      <c r="D270" s="158" t="s">
        <v>143</v>
      </c>
      <c r="E270" s="167" t="s">
        <v>1</v>
      </c>
      <c r="F270" s="168" t="s">
        <v>144</v>
      </c>
      <c r="H270" s="169">
        <v>50</v>
      </c>
      <c r="I270" s="170"/>
      <c r="L270" s="166"/>
      <c r="M270" s="171"/>
      <c r="N270" s="172"/>
      <c r="O270" s="172"/>
      <c r="P270" s="172"/>
      <c r="Q270" s="172"/>
      <c r="R270" s="172"/>
      <c r="S270" s="172"/>
      <c r="T270" s="173"/>
      <c r="AT270" s="167" t="s">
        <v>143</v>
      </c>
      <c r="AU270" s="167" t="s">
        <v>86</v>
      </c>
      <c r="AV270" s="14" t="s">
        <v>141</v>
      </c>
      <c r="AW270" s="14" t="s">
        <v>32</v>
      </c>
      <c r="AX270" s="14" t="s">
        <v>84</v>
      </c>
      <c r="AY270" s="167" t="s">
        <v>133</v>
      </c>
    </row>
    <row r="271" spans="2:51" s="15" customFormat="1" ht="12">
      <c r="B271" s="174"/>
      <c r="D271" s="158" t="s">
        <v>143</v>
      </c>
      <c r="E271" s="175" t="s">
        <v>1</v>
      </c>
      <c r="F271" s="176" t="s">
        <v>257</v>
      </c>
      <c r="H271" s="175" t="s">
        <v>1</v>
      </c>
      <c r="I271" s="177"/>
      <c r="L271" s="174"/>
      <c r="M271" s="178"/>
      <c r="N271" s="179"/>
      <c r="O271" s="179"/>
      <c r="P271" s="179"/>
      <c r="Q271" s="179"/>
      <c r="R271" s="179"/>
      <c r="S271" s="179"/>
      <c r="T271" s="180"/>
      <c r="AT271" s="175" t="s">
        <v>143</v>
      </c>
      <c r="AU271" s="175" t="s">
        <v>86</v>
      </c>
      <c r="AV271" s="15" t="s">
        <v>84</v>
      </c>
      <c r="AW271" s="15" t="s">
        <v>32</v>
      </c>
      <c r="AX271" s="15" t="s">
        <v>76</v>
      </c>
      <c r="AY271" s="175" t="s">
        <v>133</v>
      </c>
    </row>
    <row r="272" spans="1:65" s="2" customFormat="1" ht="14.4" customHeight="1">
      <c r="A272" s="32"/>
      <c r="B272" s="143"/>
      <c r="C272" s="144" t="s">
        <v>266</v>
      </c>
      <c r="D272" s="144" t="s">
        <v>136</v>
      </c>
      <c r="E272" s="145" t="s">
        <v>267</v>
      </c>
      <c r="F272" s="146" t="s">
        <v>268</v>
      </c>
      <c r="G272" s="147" t="s">
        <v>139</v>
      </c>
      <c r="H272" s="148">
        <v>3.75</v>
      </c>
      <c r="I272" s="149"/>
      <c r="J272" s="150">
        <f>ROUND(I272*H272,2)</f>
        <v>0</v>
      </c>
      <c r="K272" s="146" t="s">
        <v>140</v>
      </c>
      <c r="L272" s="33"/>
      <c r="M272" s="151" t="s">
        <v>1</v>
      </c>
      <c r="N272" s="152" t="s">
        <v>41</v>
      </c>
      <c r="O272" s="58"/>
      <c r="P272" s="153">
        <f>O272*H272</f>
        <v>0</v>
      </c>
      <c r="Q272" s="153">
        <v>0</v>
      </c>
      <c r="R272" s="153">
        <f>Q272*H272</f>
        <v>0</v>
      </c>
      <c r="S272" s="153">
        <v>1.671</v>
      </c>
      <c r="T272" s="154">
        <f>S272*H272</f>
        <v>6.26625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55" t="s">
        <v>141</v>
      </c>
      <c r="AT272" s="155" t="s">
        <v>136</v>
      </c>
      <c r="AU272" s="155" t="s">
        <v>86</v>
      </c>
      <c r="AY272" s="17" t="s">
        <v>133</v>
      </c>
      <c r="BE272" s="156">
        <f>IF(N272="základní",J272,0)</f>
        <v>0</v>
      </c>
      <c r="BF272" s="156">
        <f>IF(N272="snížená",J272,0)</f>
        <v>0</v>
      </c>
      <c r="BG272" s="156">
        <f>IF(N272="zákl. přenesená",J272,0)</f>
        <v>0</v>
      </c>
      <c r="BH272" s="156">
        <f>IF(N272="sníž. přenesená",J272,0)</f>
        <v>0</v>
      </c>
      <c r="BI272" s="156">
        <f>IF(N272="nulová",J272,0)</f>
        <v>0</v>
      </c>
      <c r="BJ272" s="17" t="s">
        <v>84</v>
      </c>
      <c r="BK272" s="156">
        <f>ROUND(I272*H272,2)</f>
        <v>0</v>
      </c>
      <c r="BL272" s="17" t="s">
        <v>141</v>
      </c>
      <c r="BM272" s="155" t="s">
        <v>269</v>
      </c>
    </row>
    <row r="273" spans="2:51" s="13" customFormat="1" ht="12">
      <c r="B273" s="157"/>
      <c r="D273" s="158" t="s">
        <v>143</v>
      </c>
      <c r="E273" s="159" t="s">
        <v>1</v>
      </c>
      <c r="F273" s="160" t="s">
        <v>150</v>
      </c>
      <c r="H273" s="161">
        <v>3.75</v>
      </c>
      <c r="I273" s="162"/>
      <c r="L273" s="157"/>
      <c r="M273" s="163"/>
      <c r="N273" s="164"/>
      <c r="O273" s="164"/>
      <c r="P273" s="164"/>
      <c r="Q273" s="164"/>
      <c r="R273" s="164"/>
      <c r="S273" s="164"/>
      <c r="T273" s="165"/>
      <c r="AT273" s="159" t="s">
        <v>143</v>
      </c>
      <c r="AU273" s="159" t="s">
        <v>86</v>
      </c>
      <c r="AV273" s="13" t="s">
        <v>86</v>
      </c>
      <c r="AW273" s="13" t="s">
        <v>32</v>
      </c>
      <c r="AX273" s="13" t="s">
        <v>76</v>
      </c>
      <c r="AY273" s="159" t="s">
        <v>133</v>
      </c>
    </row>
    <row r="274" spans="2:51" s="14" customFormat="1" ht="12">
      <c r="B274" s="166"/>
      <c r="D274" s="158" t="s">
        <v>143</v>
      </c>
      <c r="E274" s="167" t="s">
        <v>1</v>
      </c>
      <c r="F274" s="168" t="s">
        <v>144</v>
      </c>
      <c r="H274" s="169">
        <v>3.75</v>
      </c>
      <c r="I274" s="170"/>
      <c r="L274" s="166"/>
      <c r="M274" s="171"/>
      <c r="N274" s="172"/>
      <c r="O274" s="172"/>
      <c r="P274" s="172"/>
      <c r="Q274" s="172"/>
      <c r="R274" s="172"/>
      <c r="S274" s="172"/>
      <c r="T274" s="173"/>
      <c r="AT274" s="167" t="s">
        <v>143</v>
      </c>
      <c r="AU274" s="167" t="s">
        <v>86</v>
      </c>
      <c r="AV274" s="14" t="s">
        <v>141</v>
      </c>
      <c r="AW274" s="14" t="s">
        <v>32</v>
      </c>
      <c r="AX274" s="14" t="s">
        <v>84</v>
      </c>
      <c r="AY274" s="167" t="s">
        <v>133</v>
      </c>
    </row>
    <row r="275" spans="2:51" s="15" customFormat="1" ht="12">
      <c r="B275" s="174"/>
      <c r="D275" s="158" t="s">
        <v>143</v>
      </c>
      <c r="E275" s="175" t="s">
        <v>1</v>
      </c>
      <c r="F275" s="176" t="s">
        <v>159</v>
      </c>
      <c r="H275" s="175" t="s">
        <v>1</v>
      </c>
      <c r="I275" s="177"/>
      <c r="L275" s="174"/>
      <c r="M275" s="178"/>
      <c r="N275" s="179"/>
      <c r="O275" s="179"/>
      <c r="P275" s="179"/>
      <c r="Q275" s="179"/>
      <c r="R275" s="179"/>
      <c r="S275" s="179"/>
      <c r="T275" s="180"/>
      <c r="AT275" s="175" t="s">
        <v>143</v>
      </c>
      <c r="AU275" s="175" t="s">
        <v>86</v>
      </c>
      <c r="AV275" s="15" t="s">
        <v>84</v>
      </c>
      <c r="AW275" s="15" t="s">
        <v>32</v>
      </c>
      <c r="AX275" s="15" t="s">
        <v>76</v>
      </c>
      <c r="AY275" s="175" t="s">
        <v>133</v>
      </c>
    </row>
    <row r="276" spans="1:65" s="2" customFormat="1" ht="14.4" customHeight="1">
      <c r="A276" s="32"/>
      <c r="B276" s="143"/>
      <c r="C276" s="144" t="s">
        <v>270</v>
      </c>
      <c r="D276" s="144" t="s">
        <v>136</v>
      </c>
      <c r="E276" s="145" t="s">
        <v>271</v>
      </c>
      <c r="F276" s="146" t="s">
        <v>272</v>
      </c>
      <c r="G276" s="147" t="s">
        <v>273</v>
      </c>
      <c r="H276" s="148">
        <v>62</v>
      </c>
      <c r="I276" s="149"/>
      <c r="J276" s="150">
        <f>ROUND(I276*H276,2)</f>
        <v>0</v>
      </c>
      <c r="K276" s="146" t="s">
        <v>140</v>
      </c>
      <c r="L276" s="33"/>
      <c r="M276" s="151" t="s">
        <v>1</v>
      </c>
      <c r="N276" s="152" t="s">
        <v>41</v>
      </c>
      <c r="O276" s="58"/>
      <c r="P276" s="153">
        <f>O276*H276</f>
        <v>0</v>
      </c>
      <c r="Q276" s="153">
        <v>0</v>
      </c>
      <c r="R276" s="153">
        <f>Q276*H276</f>
        <v>0</v>
      </c>
      <c r="S276" s="153">
        <v>0.097</v>
      </c>
      <c r="T276" s="154">
        <f>S276*H276</f>
        <v>6.014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55" t="s">
        <v>141</v>
      </c>
      <c r="AT276" s="155" t="s">
        <v>136</v>
      </c>
      <c r="AU276" s="155" t="s">
        <v>86</v>
      </c>
      <c r="AY276" s="17" t="s">
        <v>133</v>
      </c>
      <c r="BE276" s="156">
        <f>IF(N276="základní",J276,0)</f>
        <v>0</v>
      </c>
      <c r="BF276" s="156">
        <f>IF(N276="snížená",J276,0)</f>
        <v>0</v>
      </c>
      <c r="BG276" s="156">
        <f>IF(N276="zákl. přenesená",J276,0)</f>
        <v>0</v>
      </c>
      <c r="BH276" s="156">
        <f>IF(N276="sníž. přenesená",J276,0)</f>
        <v>0</v>
      </c>
      <c r="BI276" s="156">
        <f>IF(N276="nulová",J276,0)</f>
        <v>0</v>
      </c>
      <c r="BJ276" s="17" t="s">
        <v>84</v>
      </c>
      <c r="BK276" s="156">
        <f>ROUND(I276*H276,2)</f>
        <v>0</v>
      </c>
      <c r="BL276" s="17" t="s">
        <v>141</v>
      </c>
      <c r="BM276" s="155" t="s">
        <v>274</v>
      </c>
    </row>
    <row r="277" spans="2:51" s="13" customFormat="1" ht="12">
      <c r="B277" s="157"/>
      <c r="D277" s="158" t="s">
        <v>143</v>
      </c>
      <c r="E277" s="159" t="s">
        <v>1</v>
      </c>
      <c r="F277" s="160" t="s">
        <v>275</v>
      </c>
      <c r="H277" s="161">
        <v>62</v>
      </c>
      <c r="I277" s="162"/>
      <c r="L277" s="157"/>
      <c r="M277" s="163"/>
      <c r="N277" s="164"/>
      <c r="O277" s="164"/>
      <c r="P277" s="164"/>
      <c r="Q277" s="164"/>
      <c r="R277" s="164"/>
      <c r="S277" s="164"/>
      <c r="T277" s="165"/>
      <c r="AT277" s="159" t="s">
        <v>143</v>
      </c>
      <c r="AU277" s="159" t="s">
        <v>86</v>
      </c>
      <c r="AV277" s="13" t="s">
        <v>86</v>
      </c>
      <c r="AW277" s="13" t="s">
        <v>32</v>
      </c>
      <c r="AX277" s="13" t="s">
        <v>76</v>
      </c>
      <c r="AY277" s="159" t="s">
        <v>133</v>
      </c>
    </row>
    <row r="278" spans="2:51" s="14" customFormat="1" ht="12">
      <c r="B278" s="166"/>
      <c r="D278" s="158" t="s">
        <v>143</v>
      </c>
      <c r="E278" s="167" t="s">
        <v>1</v>
      </c>
      <c r="F278" s="168" t="s">
        <v>144</v>
      </c>
      <c r="H278" s="169">
        <v>62</v>
      </c>
      <c r="I278" s="170"/>
      <c r="L278" s="166"/>
      <c r="M278" s="171"/>
      <c r="N278" s="172"/>
      <c r="O278" s="172"/>
      <c r="P278" s="172"/>
      <c r="Q278" s="172"/>
      <c r="R278" s="172"/>
      <c r="S278" s="172"/>
      <c r="T278" s="173"/>
      <c r="AT278" s="167" t="s">
        <v>143</v>
      </c>
      <c r="AU278" s="167" t="s">
        <v>86</v>
      </c>
      <c r="AV278" s="14" t="s">
        <v>141</v>
      </c>
      <c r="AW278" s="14" t="s">
        <v>32</v>
      </c>
      <c r="AX278" s="14" t="s">
        <v>84</v>
      </c>
      <c r="AY278" s="167" t="s">
        <v>133</v>
      </c>
    </row>
    <row r="279" spans="2:51" s="15" customFormat="1" ht="12">
      <c r="B279" s="174"/>
      <c r="D279" s="158" t="s">
        <v>143</v>
      </c>
      <c r="E279" s="175" t="s">
        <v>1</v>
      </c>
      <c r="F279" s="176" t="s">
        <v>276</v>
      </c>
      <c r="H279" s="175" t="s">
        <v>1</v>
      </c>
      <c r="I279" s="177"/>
      <c r="L279" s="174"/>
      <c r="M279" s="178"/>
      <c r="N279" s="179"/>
      <c r="O279" s="179"/>
      <c r="P279" s="179"/>
      <c r="Q279" s="179"/>
      <c r="R279" s="179"/>
      <c r="S279" s="179"/>
      <c r="T279" s="180"/>
      <c r="AT279" s="175" t="s">
        <v>143</v>
      </c>
      <c r="AU279" s="175" t="s">
        <v>86</v>
      </c>
      <c r="AV279" s="15" t="s">
        <v>84</v>
      </c>
      <c r="AW279" s="15" t="s">
        <v>32</v>
      </c>
      <c r="AX279" s="15" t="s">
        <v>76</v>
      </c>
      <c r="AY279" s="175" t="s">
        <v>133</v>
      </c>
    </row>
    <row r="280" spans="1:65" s="2" customFormat="1" ht="22.2" customHeight="1">
      <c r="A280" s="32"/>
      <c r="B280" s="143"/>
      <c r="C280" s="144" t="s">
        <v>277</v>
      </c>
      <c r="D280" s="144" t="s">
        <v>136</v>
      </c>
      <c r="E280" s="145" t="s">
        <v>278</v>
      </c>
      <c r="F280" s="146" t="s">
        <v>279</v>
      </c>
      <c r="G280" s="147" t="s">
        <v>156</v>
      </c>
      <c r="H280" s="148">
        <v>31</v>
      </c>
      <c r="I280" s="149"/>
      <c r="J280" s="150">
        <f>ROUND(I280*H280,2)</f>
        <v>0</v>
      </c>
      <c r="K280" s="146" t="s">
        <v>140</v>
      </c>
      <c r="L280" s="33"/>
      <c r="M280" s="151" t="s">
        <v>1</v>
      </c>
      <c r="N280" s="152" t="s">
        <v>41</v>
      </c>
      <c r="O280" s="58"/>
      <c r="P280" s="153">
        <f>O280*H280</f>
        <v>0</v>
      </c>
      <c r="Q280" s="153">
        <v>0</v>
      </c>
      <c r="R280" s="153">
        <f>Q280*H280</f>
        <v>0</v>
      </c>
      <c r="S280" s="153">
        <v>0.072</v>
      </c>
      <c r="T280" s="154">
        <f>S280*H280</f>
        <v>2.2319999999999998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55" t="s">
        <v>141</v>
      </c>
      <c r="AT280" s="155" t="s">
        <v>136</v>
      </c>
      <c r="AU280" s="155" t="s">
        <v>86</v>
      </c>
      <c r="AY280" s="17" t="s">
        <v>133</v>
      </c>
      <c r="BE280" s="156">
        <f>IF(N280="základní",J280,0)</f>
        <v>0</v>
      </c>
      <c r="BF280" s="156">
        <f>IF(N280="snížená",J280,0)</f>
        <v>0</v>
      </c>
      <c r="BG280" s="156">
        <f>IF(N280="zákl. přenesená",J280,0)</f>
        <v>0</v>
      </c>
      <c r="BH280" s="156">
        <f>IF(N280="sníž. přenesená",J280,0)</f>
        <v>0</v>
      </c>
      <c r="BI280" s="156">
        <f>IF(N280="nulová",J280,0)</f>
        <v>0</v>
      </c>
      <c r="BJ280" s="17" t="s">
        <v>84</v>
      </c>
      <c r="BK280" s="156">
        <f>ROUND(I280*H280,2)</f>
        <v>0</v>
      </c>
      <c r="BL280" s="17" t="s">
        <v>141</v>
      </c>
      <c r="BM280" s="155" t="s">
        <v>280</v>
      </c>
    </row>
    <row r="281" spans="2:51" s="13" customFormat="1" ht="12">
      <c r="B281" s="157"/>
      <c r="D281" s="158" t="s">
        <v>143</v>
      </c>
      <c r="E281" s="159" t="s">
        <v>1</v>
      </c>
      <c r="F281" s="160" t="s">
        <v>281</v>
      </c>
      <c r="H281" s="161">
        <v>31</v>
      </c>
      <c r="I281" s="162"/>
      <c r="L281" s="157"/>
      <c r="M281" s="163"/>
      <c r="N281" s="164"/>
      <c r="O281" s="164"/>
      <c r="P281" s="164"/>
      <c r="Q281" s="164"/>
      <c r="R281" s="164"/>
      <c r="S281" s="164"/>
      <c r="T281" s="165"/>
      <c r="AT281" s="159" t="s">
        <v>143</v>
      </c>
      <c r="AU281" s="159" t="s">
        <v>86</v>
      </c>
      <c r="AV281" s="13" t="s">
        <v>86</v>
      </c>
      <c r="AW281" s="13" t="s">
        <v>32</v>
      </c>
      <c r="AX281" s="13" t="s">
        <v>76</v>
      </c>
      <c r="AY281" s="159" t="s">
        <v>133</v>
      </c>
    </row>
    <row r="282" spans="2:51" s="14" customFormat="1" ht="12">
      <c r="B282" s="166"/>
      <c r="D282" s="158" t="s">
        <v>143</v>
      </c>
      <c r="E282" s="167" t="s">
        <v>1</v>
      </c>
      <c r="F282" s="168" t="s">
        <v>144</v>
      </c>
      <c r="H282" s="169">
        <v>31</v>
      </c>
      <c r="I282" s="170"/>
      <c r="L282" s="166"/>
      <c r="M282" s="171"/>
      <c r="N282" s="172"/>
      <c r="O282" s="172"/>
      <c r="P282" s="172"/>
      <c r="Q282" s="172"/>
      <c r="R282" s="172"/>
      <c r="S282" s="172"/>
      <c r="T282" s="173"/>
      <c r="AT282" s="167" t="s">
        <v>143</v>
      </c>
      <c r="AU282" s="167" t="s">
        <v>86</v>
      </c>
      <c r="AV282" s="14" t="s">
        <v>141</v>
      </c>
      <c r="AW282" s="14" t="s">
        <v>32</v>
      </c>
      <c r="AX282" s="14" t="s">
        <v>84</v>
      </c>
      <c r="AY282" s="167" t="s">
        <v>133</v>
      </c>
    </row>
    <row r="283" spans="2:51" s="15" customFormat="1" ht="12">
      <c r="B283" s="174"/>
      <c r="D283" s="158" t="s">
        <v>143</v>
      </c>
      <c r="E283" s="175" t="s">
        <v>1</v>
      </c>
      <c r="F283" s="176" t="s">
        <v>282</v>
      </c>
      <c r="H283" s="175" t="s">
        <v>1</v>
      </c>
      <c r="I283" s="177"/>
      <c r="L283" s="174"/>
      <c r="M283" s="178"/>
      <c r="N283" s="179"/>
      <c r="O283" s="179"/>
      <c r="P283" s="179"/>
      <c r="Q283" s="179"/>
      <c r="R283" s="179"/>
      <c r="S283" s="179"/>
      <c r="T283" s="180"/>
      <c r="AT283" s="175" t="s">
        <v>143</v>
      </c>
      <c r="AU283" s="175" t="s">
        <v>86</v>
      </c>
      <c r="AV283" s="15" t="s">
        <v>84</v>
      </c>
      <c r="AW283" s="15" t="s">
        <v>32</v>
      </c>
      <c r="AX283" s="15" t="s">
        <v>76</v>
      </c>
      <c r="AY283" s="175" t="s">
        <v>133</v>
      </c>
    </row>
    <row r="284" spans="1:65" s="2" customFormat="1" ht="14.4" customHeight="1">
      <c r="A284" s="32"/>
      <c r="B284" s="143"/>
      <c r="C284" s="144" t="s">
        <v>283</v>
      </c>
      <c r="D284" s="144" t="s">
        <v>136</v>
      </c>
      <c r="E284" s="145" t="s">
        <v>284</v>
      </c>
      <c r="F284" s="146" t="s">
        <v>285</v>
      </c>
      <c r="G284" s="147" t="s">
        <v>156</v>
      </c>
      <c r="H284" s="148">
        <v>66</v>
      </c>
      <c r="I284" s="149"/>
      <c r="J284" s="150">
        <f>ROUND(I284*H284,2)</f>
        <v>0</v>
      </c>
      <c r="K284" s="146" t="s">
        <v>140</v>
      </c>
      <c r="L284" s="33"/>
      <c r="M284" s="151" t="s">
        <v>1</v>
      </c>
      <c r="N284" s="152" t="s">
        <v>41</v>
      </c>
      <c r="O284" s="58"/>
      <c r="P284" s="153">
        <f>O284*H284</f>
        <v>0</v>
      </c>
      <c r="Q284" s="153">
        <v>0</v>
      </c>
      <c r="R284" s="153">
        <f>Q284*H284</f>
        <v>0</v>
      </c>
      <c r="S284" s="153">
        <v>0.05</v>
      </c>
      <c r="T284" s="154">
        <f>S284*H284</f>
        <v>3.3000000000000003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55" t="s">
        <v>141</v>
      </c>
      <c r="AT284" s="155" t="s">
        <v>136</v>
      </c>
      <c r="AU284" s="155" t="s">
        <v>86</v>
      </c>
      <c r="AY284" s="17" t="s">
        <v>133</v>
      </c>
      <c r="BE284" s="156">
        <f>IF(N284="základní",J284,0)</f>
        <v>0</v>
      </c>
      <c r="BF284" s="156">
        <f>IF(N284="snížená",J284,0)</f>
        <v>0</v>
      </c>
      <c r="BG284" s="156">
        <f>IF(N284="zákl. přenesená",J284,0)</f>
        <v>0</v>
      </c>
      <c r="BH284" s="156">
        <f>IF(N284="sníž. přenesená",J284,0)</f>
        <v>0</v>
      </c>
      <c r="BI284" s="156">
        <f>IF(N284="nulová",J284,0)</f>
        <v>0</v>
      </c>
      <c r="BJ284" s="17" t="s">
        <v>84</v>
      </c>
      <c r="BK284" s="156">
        <f>ROUND(I284*H284,2)</f>
        <v>0</v>
      </c>
      <c r="BL284" s="17" t="s">
        <v>141</v>
      </c>
      <c r="BM284" s="155" t="s">
        <v>286</v>
      </c>
    </row>
    <row r="285" spans="2:51" s="13" customFormat="1" ht="12">
      <c r="B285" s="157"/>
      <c r="D285" s="158" t="s">
        <v>143</v>
      </c>
      <c r="E285" s="159" t="s">
        <v>1</v>
      </c>
      <c r="F285" s="160" t="s">
        <v>158</v>
      </c>
      <c r="H285" s="161">
        <v>66</v>
      </c>
      <c r="I285" s="162"/>
      <c r="L285" s="157"/>
      <c r="M285" s="163"/>
      <c r="N285" s="164"/>
      <c r="O285" s="164"/>
      <c r="P285" s="164"/>
      <c r="Q285" s="164"/>
      <c r="R285" s="164"/>
      <c r="S285" s="164"/>
      <c r="T285" s="165"/>
      <c r="AT285" s="159" t="s">
        <v>143</v>
      </c>
      <c r="AU285" s="159" t="s">
        <v>86</v>
      </c>
      <c r="AV285" s="13" t="s">
        <v>86</v>
      </c>
      <c r="AW285" s="13" t="s">
        <v>32</v>
      </c>
      <c r="AX285" s="13" t="s">
        <v>76</v>
      </c>
      <c r="AY285" s="159" t="s">
        <v>133</v>
      </c>
    </row>
    <row r="286" spans="2:51" s="14" customFormat="1" ht="12">
      <c r="B286" s="166"/>
      <c r="D286" s="158" t="s">
        <v>143</v>
      </c>
      <c r="E286" s="167" t="s">
        <v>1</v>
      </c>
      <c r="F286" s="168" t="s">
        <v>144</v>
      </c>
      <c r="H286" s="169">
        <v>66</v>
      </c>
      <c r="I286" s="170"/>
      <c r="L286" s="166"/>
      <c r="M286" s="171"/>
      <c r="N286" s="172"/>
      <c r="O286" s="172"/>
      <c r="P286" s="172"/>
      <c r="Q286" s="172"/>
      <c r="R286" s="172"/>
      <c r="S286" s="172"/>
      <c r="T286" s="173"/>
      <c r="AT286" s="167" t="s">
        <v>143</v>
      </c>
      <c r="AU286" s="167" t="s">
        <v>86</v>
      </c>
      <c r="AV286" s="14" t="s">
        <v>141</v>
      </c>
      <c r="AW286" s="14" t="s">
        <v>32</v>
      </c>
      <c r="AX286" s="14" t="s">
        <v>84</v>
      </c>
      <c r="AY286" s="167" t="s">
        <v>133</v>
      </c>
    </row>
    <row r="287" spans="2:51" s="15" customFormat="1" ht="12">
      <c r="B287" s="174"/>
      <c r="D287" s="158" t="s">
        <v>143</v>
      </c>
      <c r="E287" s="175" t="s">
        <v>1</v>
      </c>
      <c r="F287" s="176" t="s">
        <v>159</v>
      </c>
      <c r="H287" s="175" t="s">
        <v>1</v>
      </c>
      <c r="I287" s="177"/>
      <c r="L287" s="174"/>
      <c r="M287" s="178"/>
      <c r="N287" s="179"/>
      <c r="O287" s="179"/>
      <c r="P287" s="179"/>
      <c r="Q287" s="179"/>
      <c r="R287" s="179"/>
      <c r="S287" s="179"/>
      <c r="T287" s="180"/>
      <c r="AT287" s="175" t="s">
        <v>143</v>
      </c>
      <c r="AU287" s="175" t="s">
        <v>86</v>
      </c>
      <c r="AV287" s="15" t="s">
        <v>84</v>
      </c>
      <c r="AW287" s="15" t="s">
        <v>32</v>
      </c>
      <c r="AX287" s="15" t="s">
        <v>76</v>
      </c>
      <c r="AY287" s="175" t="s">
        <v>133</v>
      </c>
    </row>
    <row r="288" spans="1:65" s="2" customFormat="1" ht="22.2" customHeight="1">
      <c r="A288" s="32"/>
      <c r="B288" s="143"/>
      <c r="C288" s="181" t="s">
        <v>287</v>
      </c>
      <c r="D288" s="181" t="s">
        <v>160</v>
      </c>
      <c r="E288" s="182" t="s">
        <v>288</v>
      </c>
      <c r="F288" s="183" t="s">
        <v>289</v>
      </c>
      <c r="G288" s="184" t="s">
        <v>290</v>
      </c>
      <c r="H288" s="185">
        <v>7</v>
      </c>
      <c r="I288" s="186"/>
      <c r="J288" s="187">
        <f>ROUND(I288*H288,2)</f>
        <v>0</v>
      </c>
      <c r="K288" s="183" t="s">
        <v>1</v>
      </c>
      <c r="L288" s="188"/>
      <c r="M288" s="189" t="s">
        <v>1</v>
      </c>
      <c r="N288" s="190" t="s">
        <v>41</v>
      </c>
      <c r="O288" s="58"/>
      <c r="P288" s="153">
        <f>O288*H288</f>
        <v>0</v>
      </c>
      <c r="Q288" s="153">
        <v>0</v>
      </c>
      <c r="R288" s="153">
        <f>Q288*H288</f>
        <v>0</v>
      </c>
      <c r="S288" s="153">
        <v>0</v>
      </c>
      <c r="T288" s="154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55" t="s">
        <v>164</v>
      </c>
      <c r="AT288" s="155" t="s">
        <v>160</v>
      </c>
      <c r="AU288" s="155" t="s">
        <v>86</v>
      </c>
      <c r="AY288" s="17" t="s">
        <v>133</v>
      </c>
      <c r="BE288" s="156">
        <f>IF(N288="základní",J288,0)</f>
        <v>0</v>
      </c>
      <c r="BF288" s="156">
        <f>IF(N288="snížená",J288,0)</f>
        <v>0</v>
      </c>
      <c r="BG288" s="156">
        <f>IF(N288="zákl. přenesená",J288,0)</f>
        <v>0</v>
      </c>
      <c r="BH288" s="156">
        <f>IF(N288="sníž. přenesená",J288,0)</f>
        <v>0</v>
      </c>
      <c r="BI288" s="156">
        <f>IF(N288="nulová",J288,0)</f>
        <v>0</v>
      </c>
      <c r="BJ288" s="17" t="s">
        <v>84</v>
      </c>
      <c r="BK288" s="156">
        <f>ROUND(I288*H288,2)</f>
        <v>0</v>
      </c>
      <c r="BL288" s="17" t="s">
        <v>141</v>
      </c>
      <c r="BM288" s="155" t="s">
        <v>291</v>
      </c>
    </row>
    <row r="289" spans="2:51" s="13" customFormat="1" ht="12">
      <c r="B289" s="157"/>
      <c r="D289" s="158" t="s">
        <v>143</v>
      </c>
      <c r="E289" s="159" t="s">
        <v>1</v>
      </c>
      <c r="F289" s="160" t="s">
        <v>175</v>
      </c>
      <c r="H289" s="161">
        <v>7</v>
      </c>
      <c r="I289" s="162"/>
      <c r="L289" s="157"/>
      <c r="M289" s="163"/>
      <c r="N289" s="164"/>
      <c r="O289" s="164"/>
      <c r="P289" s="164"/>
      <c r="Q289" s="164"/>
      <c r="R289" s="164"/>
      <c r="S289" s="164"/>
      <c r="T289" s="165"/>
      <c r="AT289" s="159" t="s">
        <v>143</v>
      </c>
      <c r="AU289" s="159" t="s">
        <v>86</v>
      </c>
      <c r="AV289" s="13" t="s">
        <v>86</v>
      </c>
      <c r="AW289" s="13" t="s">
        <v>32</v>
      </c>
      <c r="AX289" s="13" t="s">
        <v>76</v>
      </c>
      <c r="AY289" s="159" t="s">
        <v>133</v>
      </c>
    </row>
    <row r="290" spans="2:51" s="14" customFormat="1" ht="12">
      <c r="B290" s="166"/>
      <c r="D290" s="158" t="s">
        <v>143</v>
      </c>
      <c r="E290" s="167" t="s">
        <v>1</v>
      </c>
      <c r="F290" s="168" t="s">
        <v>144</v>
      </c>
      <c r="H290" s="169">
        <v>7</v>
      </c>
      <c r="I290" s="170"/>
      <c r="L290" s="166"/>
      <c r="M290" s="171"/>
      <c r="N290" s="172"/>
      <c r="O290" s="172"/>
      <c r="P290" s="172"/>
      <c r="Q290" s="172"/>
      <c r="R290" s="172"/>
      <c r="S290" s="172"/>
      <c r="T290" s="173"/>
      <c r="AT290" s="167" t="s">
        <v>143</v>
      </c>
      <c r="AU290" s="167" t="s">
        <v>86</v>
      </c>
      <c r="AV290" s="14" t="s">
        <v>141</v>
      </c>
      <c r="AW290" s="14" t="s">
        <v>32</v>
      </c>
      <c r="AX290" s="14" t="s">
        <v>84</v>
      </c>
      <c r="AY290" s="167" t="s">
        <v>133</v>
      </c>
    </row>
    <row r="291" spans="2:51" s="15" customFormat="1" ht="12">
      <c r="B291" s="174"/>
      <c r="D291" s="158" t="s">
        <v>143</v>
      </c>
      <c r="E291" s="175" t="s">
        <v>1</v>
      </c>
      <c r="F291" s="176" t="s">
        <v>257</v>
      </c>
      <c r="H291" s="175" t="s">
        <v>1</v>
      </c>
      <c r="I291" s="177"/>
      <c r="L291" s="174"/>
      <c r="M291" s="178"/>
      <c r="N291" s="179"/>
      <c r="O291" s="179"/>
      <c r="P291" s="179"/>
      <c r="Q291" s="179"/>
      <c r="R291" s="179"/>
      <c r="S291" s="179"/>
      <c r="T291" s="180"/>
      <c r="AT291" s="175" t="s">
        <v>143</v>
      </c>
      <c r="AU291" s="175" t="s">
        <v>86</v>
      </c>
      <c r="AV291" s="15" t="s">
        <v>84</v>
      </c>
      <c r="AW291" s="15" t="s">
        <v>32</v>
      </c>
      <c r="AX291" s="15" t="s">
        <v>76</v>
      </c>
      <c r="AY291" s="175" t="s">
        <v>133</v>
      </c>
    </row>
    <row r="292" spans="1:65" s="2" customFormat="1" ht="19.8" customHeight="1">
      <c r="A292" s="32"/>
      <c r="B292" s="143"/>
      <c r="C292" s="181" t="s">
        <v>292</v>
      </c>
      <c r="D292" s="181" t="s">
        <v>160</v>
      </c>
      <c r="E292" s="182" t="s">
        <v>293</v>
      </c>
      <c r="F292" s="183" t="s">
        <v>294</v>
      </c>
      <c r="G292" s="184" t="s">
        <v>218</v>
      </c>
      <c r="H292" s="185">
        <v>103</v>
      </c>
      <c r="I292" s="186"/>
      <c r="J292" s="187">
        <f>ROUND(I292*H292,2)</f>
        <v>0</v>
      </c>
      <c r="K292" s="183" t="s">
        <v>1</v>
      </c>
      <c r="L292" s="188"/>
      <c r="M292" s="189" t="s">
        <v>1</v>
      </c>
      <c r="N292" s="190" t="s">
        <v>41</v>
      </c>
      <c r="O292" s="58"/>
      <c r="P292" s="153">
        <f>O292*H292</f>
        <v>0</v>
      </c>
      <c r="Q292" s="153">
        <v>0</v>
      </c>
      <c r="R292" s="153">
        <f>Q292*H292</f>
        <v>0</v>
      </c>
      <c r="S292" s="153">
        <v>0</v>
      </c>
      <c r="T292" s="154">
        <f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55" t="s">
        <v>164</v>
      </c>
      <c r="AT292" s="155" t="s">
        <v>160</v>
      </c>
      <c r="AU292" s="155" t="s">
        <v>86</v>
      </c>
      <c r="AY292" s="17" t="s">
        <v>133</v>
      </c>
      <c r="BE292" s="156">
        <f>IF(N292="základní",J292,0)</f>
        <v>0</v>
      </c>
      <c r="BF292" s="156">
        <f>IF(N292="snížená",J292,0)</f>
        <v>0</v>
      </c>
      <c r="BG292" s="156">
        <f>IF(N292="zákl. přenesená",J292,0)</f>
        <v>0</v>
      </c>
      <c r="BH292" s="156">
        <f>IF(N292="sníž. přenesená",J292,0)</f>
        <v>0</v>
      </c>
      <c r="BI292" s="156">
        <f>IF(N292="nulová",J292,0)</f>
        <v>0</v>
      </c>
      <c r="BJ292" s="17" t="s">
        <v>84</v>
      </c>
      <c r="BK292" s="156">
        <f>ROUND(I292*H292,2)</f>
        <v>0</v>
      </c>
      <c r="BL292" s="17" t="s">
        <v>141</v>
      </c>
      <c r="BM292" s="155" t="s">
        <v>295</v>
      </c>
    </row>
    <row r="293" spans="1:65" s="2" customFormat="1" ht="14.4" customHeight="1">
      <c r="A293" s="32"/>
      <c r="B293" s="143"/>
      <c r="C293" s="144" t="s">
        <v>296</v>
      </c>
      <c r="D293" s="144" t="s">
        <v>136</v>
      </c>
      <c r="E293" s="145" t="s">
        <v>297</v>
      </c>
      <c r="F293" s="146" t="s">
        <v>298</v>
      </c>
      <c r="G293" s="147" t="s">
        <v>156</v>
      </c>
      <c r="H293" s="148">
        <v>15</v>
      </c>
      <c r="I293" s="149"/>
      <c r="J293" s="150">
        <f>ROUND(I293*H293,2)</f>
        <v>0</v>
      </c>
      <c r="K293" s="146" t="s">
        <v>140</v>
      </c>
      <c r="L293" s="33"/>
      <c r="M293" s="151" t="s">
        <v>1</v>
      </c>
      <c r="N293" s="152" t="s">
        <v>41</v>
      </c>
      <c r="O293" s="58"/>
      <c r="P293" s="153">
        <f>O293*H293</f>
        <v>0</v>
      </c>
      <c r="Q293" s="153">
        <v>0</v>
      </c>
      <c r="R293" s="153">
        <f>Q293*H293</f>
        <v>0</v>
      </c>
      <c r="S293" s="153">
        <v>0.066</v>
      </c>
      <c r="T293" s="154">
        <f>S293*H293</f>
        <v>0.99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55" t="s">
        <v>141</v>
      </c>
      <c r="AT293" s="155" t="s">
        <v>136</v>
      </c>
      <c r="AU293" s="155" t="s">
        <v>86</v>
      </c>
      <c r="AY293" s="17" t="s">
        <v>133</v>
      </c>
      <c r="BE293" s="156">
        <f>IF(N293="základní",J293,0)</f>
        <v>0</v>
      </c>
      <c r="BF293" s="156">
        <f>IF(N293="snížená",J293,0)</f>
        <v>0</v>
      </c>
      <c r="BG293" s="156">
        <f>IF(N293="zákl. přenesená",J293,0)</f>
        <v>0</v>
      </c>
      <c r="BH293" s="156">
        <f>IF(N293="sníž. přenesená",J293,0)</f>
        <v>0</v>
      </c>
      <c r="BI293" s="156">
        <f>IF(N293="nulová",J293,0)</f>
        <v>0</v>
      </c>
      <c r="BJ293" s="17" t="s">
        <v>84</v>
      </c>
      <c r="BK293" s="156">
        <f>ROUND(I293*H293,2)</f>
        <v>0</v>
      </c>
      <c r="BL293" s="17" t="s">
        <v>141</v>
      </c>
      <c r="BM293" s="155" t="s">
        <v>299</v>
      </c>
    </row>
    <row r="294" spans="2:51" s="13" customFormat="1" ht="12">
      <c r="B294" s="157"/>
      <c r="D294" s="158" t="s">
        <v>143</v>
      </c>
      <c r="E294" s="159" t="s">
        <v>1</v>
      </c>
      <c r="F294" s="160" t="s">
        <v>8</v>
      </c>
      <c r="H294" s="161">
        <v>15</v>
      </c>
      <c r="I294" s="162"/>
      <c r="L294" s="157"/>
      <c r="M294" s="163"/>
      <c r="N294" s="164"/>
      <c r="O294" s="164"/>
      <c r="P294" s="164"/>
      <c r="Q294" s="164"/>
      <c r="R294" s="164"/>
      <c r="S294" s="164"/>
      <c r="T294" s="165"/>
      <c r="AT294" s="159" t="s">
        <v>143</v>
      </c>
      <c r="AU294" s="159" t="s">
        <v>86</v>
      </c>
      <c r="AV294" s="13" t="s">
        <v>86</v>
      </c>
      <c r="AW294" s="13" t="s">
        <v>32</v>
      </c>
      <c r="AX294" s="13" t="s">
        <v>76</v>
      </c>
      <c r="AY294" s="159" t="s">
        <v>133</v>
      </c>
    </row>
    <row r="295" spans="2:51" s="14" customFormat="1" ht="12">
      <c r="B295" s="166"/>
      <c r="D295" s="158" t="s">
        <v>143</v>
      </c>
      <c r="E295" s="167" t="s">
        <v>1</v>
      </c>
      <c r="F295" s="168" t="s">
        <v>144</v>
      </c>
      <c r="H295" s="169">
        <v>15</v>
      </c>
      <c r="I295" s="170"/>
      <c r="L295" s="166"/>
      <c r="M295" s="171"/>
      <c r="N295" s="172"/>
      <c r="O295" s="172"/>
      <c r="P295" s="172"/>
      <c r="Q295" s="172"/>
      <c r="R295" s="172"/>
      <c r="S295" s="172"/>
      <c r="T295" s="173"/>
      <c r="AT295" s="167" t="s">
        <v>143</v>
      </c>
      <c r="AU295" s="167" t="s">
        <v>86</v>
      </c>
      <c r="AV295" s="14" t="s">
        <v>141</v>
      </c>
      <c r="AW295" s="14" t="s">
        <v>32</v>
      </c>
      <c r="AX295" s="14" t="s">
        <v>84</v>
      </c>
      <c r="AY295" s="167" t="s">
        <v>133</v>
      </c>
    </row>
    <row r="296" spans="2:51" s="15" customFormat="1" ht="12">
      <c r="B296" s="174"/>
      <c r="D296" s="158" t="s">
        <v>143</v>
      </c>
      <c r="E296" s="175" t="s">
        <v>1</v>
      </c>
      <c r="F296" s="176" t="s">
        <v>300</v>
      </c>
      <c r="H296" s="175" t="s">
        <v>1</v>
      </c>
      <c r="I296" s="177"/>
      <c r="L296" s="174"/>
      <c r="M296" s="178"/>
      <c r="N296" s="179"/>
      <c r="O296" s="179"/>
      <c r="P296" s="179"/>
      <c r="Q296" s="179"/>
      <c r="R296" s="179"/>
      <c r="S296" s="179"/>
      <c r="T296" s="180"/>
      <c r="AT296" s="175" t="s">
        <v>143</v>
      </c>
      <c r="AU296" s="175" t="s">
        <v>86</v>
      </c>
      <c r="AV296" s="15" t="s">
        <v>84</v>
      </c>
      <c r="AW296" s="15" t="s">
        <v>32</v>
      </c>
      <c r="AX296" s="15" t="s">
        <v>76</v>
      </c>
      <c r="AY296" s="175" t="s">
        <v>133</v>
      </c>
    </row>
    <row r="297" spans="2:51" s="15" customFormat="1" ht="12">
      <c r="B297" s="174"/>
      <c r="D297" s="158" t="s">
        <v>143</v>
      </c>
      <c r="E297" s="175" t="s">
        <v>1</v>
      </c>
      <c r="F297" s="176" t="s">
        <v>301</v>
      </c>
      <c r="H297" s="175" t="s">
        <v>1</v>
      </c>
      <c r="I297" s="177"/>
      <c r="L297" s="174"/>
      <c r="M297" s="178"/>
      <c r="N297" s="179"/>
      <c r="O297" s="179"/>
      <c r="P297" s="179"/>
      <c r="Q297" s="179"/>
      <c r="R297" s="179"/>
      <c r="S297" s="179"/>
      <c r="T297" s="180"/>
      <c r="AT297" s="175" t="s">
        <v>143</v>
      </c>
      <c r="AU297" s="175" t="s">
        <v>86</v>
      </c>
      <c r="AV297" s="15" t="s">
        <v>84</v>
      </c>
      <c r="AW297" s="15" t="s">
        <v>32</v>
      </c>
      <c r="AX297" s="15" t="s">
        <v>76</v>
      </c>
      <c r="AY297" s="175" t="s">
        <v>133</v>
      </c>
    </row>
    <row r="298" spans="1:65" s="2" customFormat="1" ht="14.4" customHeight="1">
      <c r="A298" s="32"/>
      <c r="B298" s="143"/>
      <c r="C298" s="144" t="s">
        <v>302</v>
      </c>
      <c r="D298" s="144" t="s">
        <v>136</v>
      </c>
      <c r="E298" s="145" t="s">
        <v>303</v>
      </c>
      <c r="F298" s="146" t="s">
        <v>304</v>
      </c>
      <c r="G298" s="147" t="s">
        <v>156</v>
      </c>
      <c r="H298" s="148">
        <v>15</v>
      </c>
      <c r="I298" s="149"/>
      <c r="J298" s="150">
        <f>ROUND(I298*H298,2)</f>
        <v>0</v>
      </c>
      <c r="K298" s="146" t="s">
        <v>140</v>
      </c>
      <c r="L298" s="33"/>
      <c r="M298" s="151" t="s">
        <v>1</v>
      </c>
      <c r="N298" s="152" t="s">
        <v>41</v>
      </c>
      <c r="O298" s="58"/>
      <c r="P298" s="153">
        <f>O298*H298</f>
        <v>0</v>
      </c>
      <c r="Q298" s="153">
        <v>0.05985</v>
      </c>
      <c r="R298" s="153">
        <f>Q298*H298</f>
        <v>0.89775</v>
      </c>
      <c r="S298" s="153">
        <v>0</v>
      </c>
      <c r="T298" s="154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55" t="s">
        <v>141</v>
      </c>
      <c r="AT298" s="155" t="s">
        <v>136</v>
      </c>
      <c r="AU298" s="155" t="s">
        <v>86</v>
      </c>
      <c r="AY298" s="17" t="s">
        <v>133</v>
      </c>
      <c r="BE298" s="156">
        <f>IF(N298="základní",J298,0)</f>
        <v>0</v>
      </c>
      <c r="BF298" s="156">
        <f>IF(N298="snížená",J298,0)</f>
        <v>0</v>
      </c>
      <c r="BG298" s="156">
        <f>IF(N298="zákl. přenesená",J298,0)</f>
        <v>0</v>
      </c>
      <c r="BH298" s="156">
        <f>IF(N298="sníž. přenesená",J298,0)</f>
        <v>0</v>
      </c>
      <c r="BI298" s="156">
        <f>IF(N298="nulová",J298,0)</f>
        <v>0</v>
      </c>
      <c r="BJ298" s="17" t="s">
        <v>84</v>
      </c>
      <c r="BK298" s="156">
        <f>ROUND(I298*H298,2)</f>
        <v>0</v>
      </c>
      <c r="BL298" s="17" t="s">
        <v>141</v>
      </c>
      <c r="BM298" s="155" t="s">
        <v>305</v>
      </c>
    </row>
    <row r="299" spans="2:51" s="13" customFormat="1" ht="12">
      <c r="B299" s="157"/>
      <c r="D299" s="158" t="s">
        <v>143</v>
      </c>
      <c r="E299" s="159" t="s">
        <v>1</v>
      </c>
      <c r="F299" s="160" t="s">
        <v>8</v>
      </c>
      <c r="H299" s="161">
        <v>15</v>
      </c>
      <c r="I299" s="162"/>
      <c r="L299" s="157"/>
      <c r="M299" s="163"/>
      <c r="N299" s="164"/>
      <c r="O299" s="164"/>
      <c r="P299" s="164"/>
      <c r="Q299" s="164"/>
      <c r="R299" s="164"/>
      <c r="S299" s="164"/>
      <c r="T299" s="165"/>
      <c r="AT299" s="159" t="s">
        <v>143</v>
      </c>
      <c r="AU299" s="159" t="s">
        <v>86</v>
      </c>
      <c r="AV299" s="13" t="s">
        <v>86</v>
      </c>
      <c r="AW299" s="13" t="s">
        <v>32</v>
      </c>
      <c r="AX299" s="13" t="s">
        <v>76</v>
      </c>
      <c r="AY299" s="159" t="s">
        <v>133</v>
      </c>
    </row>
    <row r="300" spans="2:51" s="14" customFormat="1" ht="12">
      <c r="B300" s="166"/>
      <c r="D300" s="158" t="s">
        <v>143</v>
      </c>
      <c r="E300" s="167" t="s">
        <v>1</v>
      </c>
      <c r="F300" s="168" t="s">
        <v>144</v>
      </c>
      <c r="H300" s="169">
        <v>15</v>
      </c>
      <c r="I300" s="170"/>
      <c r="L300" s="166"/>
      <c r="M300" s="171"/>
      <c r="N300" s="172"/>
      <c r="O300" s="172"/>
      <c r="P300" s="172"/>
      <c r="Q300" s="172"/>
      <c r="R300" s="172"/>
      <c r="S300" s="172"/>
      <c r="T300" s="173"/>
      <c r="AT300" s="167" t="s">
        <v>143</v>
      </c>
      <c r="AU300" s="167" t="s">
        <v>86</v>
      </c>
      <c r="AV300" s="14" t="s">
        <v>141</v>
      </c>
      <c r="AW300" s="14" t="s">
        <v>32</v>
      </c>
      <c r="AX300" s="14" t="s">
        <v>84</v>
      </c>
      <c r="AY300" s="167" t="s">
        <v>133</v>
      </c>
    </row>
    <row r="301" spans="2:51" s="15" customFormat="1" ht="12">
      <c r="B301" s="174"/>
      <c r="D301" s="158" t="s">
        <v>143</v>
      </c>
      <c r="E301" s="175" t="s">
        <v>1</v>
      </c>
      <c r="F301" s="176" t="s">
        <v>300</v>
      </c>
      <c r="H301" s="175" t="s">
        <v>1</v>
      </c>
      <c r="I301" s="177"/>
      <c r="L301" s="174"/>
      <c r="M301" s="178"/>
      <c r="N301" s="179"/>
      <c r="O301" s="179"/>
      <c r="P301" s="179"/>
      <c r="Q301" s="179"/>
      <c r="R301" s="179"/>
      <c r="S301" s="179"/>
      <c r="T301" s="180"/>
      <c r="AT301" s="175" t="s">
        <v>143</v>
      </c>
      <c r="AU301" s="175" t="s">
        <v>86</v>
      </c>
      <c r="AV301" s="15" t="s">
        <v>84</v>
      </c>
      <c r="AW301" s="15" t="s">
        <v>32</v>
      </c>
      <c r="AX301" s="15" t="s">
        <v>76</v>
      </c>
      <c r="AY301" s="175" t="s">
        <v>133</v>
      </c>
    </row>
    <row r="302" spans="2:51" s="15" customFormat="1" ht="12">
      <c r="B302" s="174"/>
      <c r="D302" s="158" t="s">
        <v>143</v>
      </c>
      <c r="E302" s="175" t="s">
        <v>1</v>
      </c>
      <c r="F302" s="176" t="s">
        <v>301</v>
      </c>
      <c r="H302" s="175" t="s">
        <v>1</v>
      </c>
      <c r="I302" s="177"/>
      <c r="L302" s="174"/>
      <c r="M302" s="178"/>
      <c r="N302" s="179"/>
      <c r="O302" s="179"/>
      <c r="P302" s="179"/>
      <c r="Q302" s="179"/>
      <c r="R302" s="179"/>
      <c r="S302" s="179"/>
      <c r="T302" s="180"/>
      <c r="AT302" s="175" t="s">
        <v>143</v>
      </c>
      <c r="AU302" s="175" t="s">
        <v>86</v>
      </c>
      <c r="AV302" s="15" t="s">
        <v>84</v>
      </c>
      <c r="AW302" s="15" t="s">
        <v>32</v>
      </c>
      <c r="AX302" s="15" t="s">
        <v>76</v>
      </c>
      <c r="AY302" s="175" t="s">
        <v>133</v>
      </c>
    </row>
    <row r="303" spans="1:65" s="2" customFormat="1" ht="14.4" customHeight="1">
      <c r="A303" s="32"/>
      <c r="B303" s="143"/>
      <c r="C303" s="144" t="s">
        <v>306</v>
      </c>
      <c r="D303" s="144" t="s">
        <v>136</v>
      </c>
      <c r="E303" s="145" t="s">
        <v>307</v>
      </c>
      <c r="F303" s="146" t="s">
        <v>308</v>
      </c>
      <c r="G303" s="147" t="s">
        <v>156</v>
      </c>
      <c r="H303" s="148">
        <v>15</v>
      </c>
      <c r="I303" s="149"/>
      <c r="J303" s="150">
        <f>ROUND(I303*H303,2)</f>
        <v>0</v>
      </c>
      <c r="K303" s="146" t="s">
        <v>140</v>
      </c>
      <c r="L303" s="33"/>
      <c r="M303" s="151" t="s">
        <v>1</v>
      </c>
      <c r="N303" s="152" t="s">
        <v>41</v>
      </c>
      <c r="O303" s="58"/>
      <c r="P303" s="153">
        <f>O303*H303</f>
        <v>0</v>
      </c>
      <c r="Q303" s="153">
        <v>0.00315</v>
      </c>
      <c r="R303" s="153">
        <f>Q303*H303</f>
        <v>0.04725</v>
      </c>
      <c r="S303" s="153">
        <v>0</v>
      </c>
      <c r="T303" s="154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55" t="s">
        <v>141</v>
      </c>
      <c r="AT303" s="155" t="s">
        <v>136</v>
      </c>
      <c r="AU303" s="155" t="s">
        <v>86</v>
      </c>
      <c r="AY303" s="17" t="s">
        <v>133</v>
      </c>
      <c r="BE303" s="156">
        <f>IF(N303="základní",J303,0)</f>
        <v>0</v>
      </c>
      <c r="BF303" s="156">
        <f>IF(N303="snížená",J303,0)</f>
        <v>0</v>
      </c>
      <c r="BG303" s="156">
        <f>IF(N303="zákl. přenesená",J303,0)</f>
        <v>0</v>
      </c>
      <c r="BH303" s="156">
        <f>IF(N303="sníž. přenesená",J303,0)</f>
        <v>0</v>
      </c>
      <c r="BI303" s="156">
        <f>IF(N303="nulová",J303,0)</f>
        <v>0</v>
      </c>
      <c r="BJ303" s="17" t="s">
        <v>84</v>
      </c>
      <c r="BK303" s="156">
        <f>ROUND(I303*H303,2)</f>
        <v>0</v>
      </c>
      <c r="BL303" s="17" t="s">
        <v>141</v>
      </c>
      <c r="BM303" s="155" t="s">
        <v>309</v>
      </c>
    </row>
    <row r="304" spans="2:51" s="13" customFormat="1" ht="12">
      <c r="B304" s="157"/>
      <c r="D304" s="158" t="s">
        <v>143</v>
      </c>
      <c r="E304" s="159" t="s">
        <v>1</v>
      </c>
      <c r="F304" s="160" t="s">
        <v>8</v>
      </c>
      <c r="H304" s="161">
        <v>15</v>
      </c>
      <c r="I304" s="162"/>
      <c r="L304" s="157"/>
      <c r="M304" s="163"/>
      <c r="N304" s="164"/>
      <c r="O304" s="164"/>
      <c r="P304" s="164"/>
      <c r="Q304" s="164"/>
      <c r="R304" s="164"/>
      <c r="S304" s="164"/>
      <c r="T304" s="165"/>
      <c r="AT304" s="159" t="s">
        <v>143</v>
      </c>
      <c r="AU304" s="159" t="s">
        <v>86</v>
      </c>
      <c r="AV304" s="13" t="s">
        <v>86</v>
      </c>
      <c r="AW304" s="13" t="s">
        <v>32</v>
      </c>
      <c r="AX304" s="13" t="s">
        <v>76</v>
      </c>
      <c r="AY304" s="159" t="s">
        <v>133</v>
      </c>
    </row>
    <row r="305" spans="2:51" s="14" customFormat="1" ht="12">
      <c r="B305" s="166"/>
      <c r="D305" s="158" t="s">
        <v>143</v>
      </c>
      <c r="E305" s="167" t="s">
        <v>1</v>
      </c>
      <c r="F305" s="168" t="s">
        <v>144</v>
      </c>
      <c r="H305" s="169">
        <v>15</v>
      </c>
      <c r="I305" s="170"/>
      <c r="L305" s="166"/>
      <c r="M305" s="171"/>
      <c r="N305" s="172"/>
      <c r="O305" s="172"/>
      <c r="P305" s="172"/>
      <c r="Q305" s="172"/>
      <c r="R305" s="172"/>
      <c r="S305" s="172"/>
      <c r="T305" s="173"/>
      <c r="AT305" s="167" t="s">
        <v>143</v>
      </c>
      <c r="AU305" s="167" t="s">
        <v>86</v>
      </c>
      <c r="AV305" s="14" t="s">
        <v>141</v>
      </c>
      <c r="AW305" s="14" t="s">
        <v>32</v>
      </c>
      <c r="AX305" s="14" t="s">
        <v>84</v>
      </c>
      <c r="AY305" s="167" t="s">
        <v>133</v>
      </c>
    </row>
    <row r="306" spans="2:51" s="15" customFormat="1" ht="12">
      <c r="B306" s="174"/>
      <c r="D306" s="158" t="s">
        <v>143</v>
      </c>
      <c r="E306" s="175" t="s">
        <v>1</v>
      </c>
      <c r="F306" s="176" t="s">
        <v>300</v>
      </c>
      <c r="H306" s="175" t="s">
        <v>1</v>
      </c>
      <c r="I306" s="177"/>
      <c r="L306" s="174"/>
      <c r="M306" s="178"/>
      <c r="N306" s="179"/>
      <c r="O306" s="179"/>
      <c r="P306" s="179"/>
      <c r="Q306" s="179"/>
      <c r="R306" s="179"/>
      <c r="S306" s="179"/>
      <c r="T306" s="180"/>
      <c r="AT306" s="175" t="s">
        <v>143</v>
      </c>
      <c r="AU306" s="175" t="s">
        <v>86</v>
      </c>
      <c r="AV306" s="15" t="s">
        <v>84</v>
      </c>
      <c r="AW306" s="15" t="s">
        <v>32</v>
      </c>
      <c r="AX306" s="15" t="s">
        <v>76</v>
      </c>
      <c r="AY306" s="175" t="s">
        <v>133</v>
      </c>
    </row>
    <row r="307" spans="1:65" s="2" customFormat="1" ht="22.2" customHeight="1">
      <c r="A307" s="32"/>
      <c r="B307" s="143"/>
      <c r="C307" s="181" t="s">
        <v>310</v>
      </c>
      <c r="D307" s="181" t="s">
        <v>160</v>
      </c>
      <c r="E307" s="182" t="s">
        <v>311</v>
      </c>
      <c r="F307" s="183" t="s">
        <v>312</v>
      </c>
      <c r="G307" s="184" t="s">
        <v>163</v>
      </c>
      <c r="H307" s="185">
        <v>1</v>
      </c>
      <c r="I307" s="186"/>
      <c r="J307" s="187">
        <f>ROUND(I307*H307,2)</f>
        <v>0</v>
      </c>
      <c r="K307" s="183" t="s">
        <v>1</v>
      </c>
      <c r="L307" s="188"/>
      <c r="M307" s="189" t="s">
        <v>1</v>
      </c>
      <c r="N307" s="190" t="s">
        <v>41</v>
      </c>
      <c r="O307" s="58"/>
      <c r="P307" s="153">
        <f>O307*H307</f>
        <v>0</v>
      </c>
      <c r="Q307" s="153">
        <v>0</v>
      </c>
      <c r="R307" s="153">
        <f>Q307*H307</f>
        <v>0</v>
      </c>
      <c r="S307" s="153">
        <v>0</v>
      </c>
      <c r="T307" s="154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55" t="s">
        <v>164</v>
      </c>
      <c r="AT307" s="155" t="s">
        <v>160</v>
      </c>
      <c r="AU307" s="155" t="s">
        <v>86</v>
      </c>
      <c r="AY307" s="17" t="s">
        <v>133</v>
      </c>
      <c r="BE307" s="156">
        <f>IF(N307="základní",J307,0)</f>
        <v>0</v>
      </c>
      <c r="BF307" s="156">
        <f>IF(N307="snížená",J307,0)</f>
        <v>0</v>
      </c>
      <c r="BG307" s="156">
        <f>IF(N307="zákl. přenesená",J307,0)</f>
        <v>0</v>
      </c>
      <c r="BH307" s="156">
        <f>IF(N307="sníž. přenesená",J307,0)</f>
        <v>0</v>
      </c>
      <c r="BI307" s="156">
        <f>IF(N307="nulová",J307,0)</f>
        <v>0</v>
      </c>
      <c r="BJ307" s="17" t="s">
        <v>84</v>
      </c>
      <c r="BK307" s="156">
        <f>ROUND(I307*H307,2)</f>
        <v>0</v>
      </c>
      <c r="BL307" s="17" t="s">
        <v>141</v>
      </c>
      <c r="BM307" s="155" t="s">
        <v>313</v>
      </c>
    </row>
    <row r="308" spans="2:51" s="13" customFormat="1" ht="12">
      <c r="B308" s="157"/>
      <c r="D308" s="158" t="s">
        <v>143</v>
      </c>
      <c r="E308" s="159" t="s">
        <v>1</v>
      </c>
      <c r="F308" s="160" t="s">
        <v>84</v>
      </c>
      <c r="H308" s="161">
        <v>1</v>
      </c>
      <c r="I308" s="162"/>
      <c r="L308" s="157"/>
      <c r="M308" s="163"/>
      <c r="N308" s="164"/>
      <c r="O308" s="164"/>
      <c r="P308" s="164"/>
      <c r="Q308" s="164"/>
      <c r="R308" s="164"/>
      <c r="S308" s="164"/>
      <c r="T308" s="165"/>
      <c r="AT308" s="159" t="s">
        <v>143</v>
      </c>
      <c r="AU308" s="159" t="s">
        <v>86</v>
      </c>
      <c r="AV308" s="13" t="s">
        <v>86</v>
      </c>
      <c r="AW308" s="13" t="s">
        <v>32</v>
      </c>
      <c r="AX308" s="13" t="s">
        <v>76</v>
      </c>
      <c r="AY308" s="159" t="s">
        <v>133</v>
      </c>
    </row>
    <row r="309" spans="2:51" s="14" customFormat="1" ht="12">
      <c r="B309" s="166"/>
      <c r="D309" s="158" t="s">
        <v>143</v>
      </c>
      <c r="E309" s="167" t="s">
        <v>1</v>
      </c>
      <c r="F309" s="168" t="s">
        <v>144</v>
      </c>
      <c r="H309" s="169">
        <v>1</v>
      </c>
      <c r="I309" s="170"/>
      <c r="L309" s="166"/>
      <c r="M309" s="171"/>
      <c r="N309" s="172"/>
      <c r="O309" s="172"/>
      <c r="P309" s="172"/>
      <c r="Q309" s="172"/>
      <c r="R309" s="172"/>
      <c r="S309" s="172"/>
      <c r="T309" s="173"/>
      <c r="AT309" s="167" t="s">
        <v>143</v>
      </c>
      <c r="AU309" s="167" t="s">
        <v>86</v>
      </c>
      <c r="AV309" s="14" t="s">
        <v>141</v>
      </c>
      <c r="AW309" s="14" t="s">
        <v>32</v>
      </c>
      <c r="AX309" s="14" t="s">
        <v>84</v>
      </c>
      <c r="AY309" s="167" t="s">
        <v>133</v>
      </c>
    </row>
    <row r="310" spans="1:65" s="2" customFormat="1" ht="22.2" customHeight="1">
      <c r="A310" s="32"/>
      <c r="B310" s="143"/>
      <c r="C310" s="181" t="s">
        <v>314</v>
      </c>
      <c r="D310" s="181" t="s">
        <v>160</v>
      </c>
      <c r="E310" s="182" t="s">
        <v>315</v>
      </c>
      <c r="F310" s="183" t="s">
        <v>316</v>
      </c>
      <c r="G310" s="184" t="s">
        <v>163</v>
      </c>
      <c r="H310" s="185">
        <v>1</v>
      </c>
      <c r="I310" s="186"/>
      <c r="J310" s="187">
        <f>ROUND(I310*H310,2)</f>
        <v>0</v>
      </c>
      <c r="K310" s="183" t="s">
        <v>1</v>
      </c>
      <c r="L310" s="188"/>
      <c r="M310" s="189" t="s">
        <v>1</v>
      </c>
      <c r="N310" s="190" t="s">
        <v>41</v>
      </c>
      <c r="O310" s="58"/>
      <c r="P310" s="153">
        <f>O310*H310</f>
        <v>0</v>
      </c>
      <c r="Q310" s="153">
        <v>0</v>
      </c>
      <c r="R310" s="153">
        <f>Q310*H310</f>
        <v>0</v>
      </c>
      <c r="S310" s="153">
        <v>0</v>
      </c>
      <c r="T310" s="154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55" t="s">
        <v>164</v>
      </c>
      <c r="AT310" s="155" t="s">
        <v>160</v>
      </c>
      <c r="AU310" s="155" t="s">
        <v>86</v>
      </c>
      <c r="AY310" s="17" t="s">
        <v>133</v>
      </c>
      <c r="BE310" s="156">
        <f>IF(N310="základní",J310,0)</f>
        <v>0</v>
      </c>
      <c r="BF310" s="156">
        <f>IF(N310="snížená",J310,0)</f>
        <v>0</v>
      </c>
      <c r="BG310" s="156">
        <f>IF(N310="zákl. přenesená",J310,0)</f>
        <v>0</v>
      </c>
      <c r="BH310" s="156">
        <f>IF(N310="sníž. přenesená",J310,0)</f>
        <v>0</v>
      </c>
      <c r="BI310" s="156">
        <f>IF(N310="nulová",J310,0)</f>
        <v>0</v>
      </c>
      <c r="BJ310" s="17" t="s">
        <v>84</v>
      </c>
      <c r="BK310" s="156">
        <f>ROUND(I310*H310,2)</f>
        <v>0</v>
      </c>
      <c r="BL310" s="17" t="s">
        <v>141</v>
      </c>
      <c r="BM310" s="155" t="s">
        <v>317</v>
      </c>
    </row>
    <row r="311" spans="2:63" s="12" customFormat="1" ht="22.8" customHeight="1">
      <c r="B311" s="130"/>
      <c r="D311" s="131" t="s">
        <v>75</v>
      </c>
      <c r="E311" s="141" t="s">
        <v>318</v>
      </c>
      <c r="F311" s="141" t="s">
        <v>319</v>
      </c>
      <c r="I311" s="133"/>
      <c r="J311" s="142">
        <f>BK311</f>
        <v>0</v>
      </c>
      <c r="L311" s="130"/>
      <c r="M311" s="135"/>
      <c r="N311" s="136"/>
      <c r="O311" s="136"/>
      <c r="P311" s="137">
        <f>SUM(P312:P324)</f>
        <v>0</v>
      </c>
      <c r="Q311" s="136"/>
      <c r="R311" s="137">
        <f>SUM(R312:R324)</f>
        <v>0</v>
      </c>
      <c r="S311" s="136"/>
      <c r="T311" s="138">
        <f>SUM(T312:T324)</f>
        <v>0</v>
      </c>
      <c r="AR311" s="131" t="s">
        <v>84</v>
      </c>
      <c r="AT311" s="139" t="s">
        <v>75</v>
      </c>
      <c r="AU311" s="139" t="s">
        <v>84</v>
      </c>
      <c r="AY311" s="131" t="s">
        <v>133</v>
      </c>
      <c r="BK311" s="140">
        <f>SUM(BK312:BK324)</f>
        <v>0</v>
      </c>
    </row>
    <row r="312" spans="1:65" s="2" customFormat="1" ht="14.4" customHeight="1">
      <c r="A312" s="32"/>
      <c r="B312" s="143"/>
      <c r="C312" s="144" t="s">
        <v>320</v>
      </c>
      <c r="D312" s="144" t="s">
        <v>136</v>
      </c>
      <c r="E312" s="145" t="s">
        <v>321</v>
      </c>
      <c r="F312" s="146" t="s">
        <v>322</v>
      </c>
      <c r="G312" s="147" t="s">
        <v>290</v>
      </c>
      <c r="H312" s="148">
        <v>41.276</v>
      </c>
      <c r="I312" s="149"/>
      <c r="J312" s="150">
        <f>ROUND(I312*H312,2)</f>
        <v>0</v>
      </c>
      <c r="K312" s="146" t="s">
        <v>140</v>
      </c>
      <c r="L312" s="33"/>
      <c r="M312" s="151" t="s">
        <v>1</v>
      </c>
      <c r="N312" s="152" t="s">
        <v>41</v>
      </c>
      <c r="O312" s="58"/>
      <c r="P312" s="153">
        <f>O312*H312</f>
        <v>0</v>
      </c>
      <c r="Q312" s="153">
        <v>0</v>
      </c>
      <c r="R312" s="153">
        <f>Q312*H312</f>
        <v>0</v>
      </c>
      <c r="S312" s="153">
        <v>0</v>
      </c>
      <c r="T312" s="154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55" t="s">
        <v>141</v>
      </c>
      <c r="AT312" s="155" t="s">
        <v>136</v>
      </c>
      <c r="AU312" s="155" t="s">
        <v>86</v>
      </c>
      <c r="AY312" s="17" t="s">
        <v>133</v>
      </c>
      <c r="BE312" s="156">
        <f>IF(N312="základní",J312,0)</f>
        <v>0</v>
      </c>
      <c r="BF312" s="156">
        <f>IF(N312="snížená",J312,0)</f>
        <v>0</v>
      </c>
      <c r="BG312" s="156">
        <f>IF(N312="zákl. přenesená",J312,0)</f>
        <v>0</v>
      </c>
      <c r="BH312" s="156">
        <f>IF(N312="sníž. přenesená",J312,0)</f>
        <v>0</v>
      </c>
      <c r="BI312" s="156">
        <f>IF(N312="nulová",J312,0)</f>
        <v>0</v>
      </c>
      <c r="BJ312" s="17" t="s">
        <v>84</v>
      </c>
      <c r="BK312" s="156">
        <f>ROUND(I312*H312,2)</f>
        <v>0</v>
      </c>
      <c r="BL312" s="17" t="s">
        <v>141</v>
      </c>
      <c r="BM312" s="155" t="s">
        <v>323</v>
      </c>
    </row>
    <row r="313" spans="1:65" s="2" customFormat="1" ht="14.4" customHeight="1">
      <c r="A313" s="32"/>
      <c r="B313" s="143"/>
      <c r="C313" s="144" t="s">
        <v>324</v>
      </c>
      <c r="D313" s="144" t="s">
        <v>136</v>
      </c>
      <c r="E313" s="145" t="s">
        <v>325</v>
      </c>
      <c r="F313" s="146" t="s">
        <v>326</v>
      </c>
      <c r="G313" s="147" t="s">
        <v>290</v>
      </c>
      <c r="H313" s="148">
        <v>41.276</v>
      </c>
      <c r="I313" s="149"/>
      <c r="J313" s="150">
        <f>ROUND(I313*H313,2)</f>
        <v>0</v>
      </c>
      <c r="K313" s="146" t="s">
        <v>140</v>
      </c>
      <c r="L313" s="33"/>
      <c r="M313" s="151" t="s">
        <v>1</v>
      </c>
      <c r="N313" s="152" t="s">
        <v>41</v>
      </c>
      <c r="O313" s="58"/>
      <c r="P313" s="153">
        <f>O313*H313</f>
        <v>0</v>
      </c>
      <c r="Q313" s="153">
        <v>0</v>
      </c>
      <c r="R313" s="153">
        <f>Q313*H313</f>
        <v>0</v>
      </c>
      <c r="S313" s="153">
        <v>0</v>
      </c>
      <c r="T313" s="154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55" t="s">
        <v>141</v>
      </c>
      <c r="AT313" s="155" t="s">
        <v>136</v>
      </c>
      <c r="AU313" s="155" t="s">
        <v>86</v>
      </c>
      <c r="AY313" s="17" t="s">
        <v>133</v>
      </c>
      <c r="BE313" s="156">
        <f>IF(N313="základní",J313,0)</f>
        <v>0</v>
      </c>
      <c r="BF313" s="156">
        <f>IF(N313="snížená",J313,0)</f>
        <v>0</v>
      </c>
      <c r="BG313" s="156">
        <f>IF(N313="zákl. přenesená",J313,0)</f>
        <v>0</v>
      </c>
      <c r="BH313" s="156">
        <f>IF(N313="sníž. přenesená",J313,0)</f>
        <v>0</v>
      </c>
      <c r="BI313" s="156">
        <f>IF(N313="nulová",J313,0)</f>
        <v>0</v>
      </c>
      <c r="BJ313" s="17" t="s">
        <v>84</v>
      </c>
      <c r="BK313" s="156">
        <f>ROUND(I313*H313,2)</f>
        <v>0</v>
      </c>
      <c r="BL313" s="17" t="s">
        <v>141</v>
      </c>
      <c r="BM313" s="155" t="s">
        <v>327</v>
      </c>
    </row>
    <row r="314" spans="1:65" s="2" customFormat="1" ht="14.4" customHeight="1">
      <c r="A314" s="32"/>
      <c r="B314" s="143"/>
      <c r="C314" s="144" t="s">
        <v>328</v>
      </c>
      <c r="D314" s="144" t="s">
        <v>136</v>
      </c>
      <c r="E314" s="145" t="s">
        <v>329</v>
      </c>
      <c r="F314" s="146" t="s">
        <v>330</v>
      </c>
      <c r="G314" s="147" t="s">
        <v>290</v>
      </c>
      <c r="H314" s="148">
        <v>619.14</v>
      </c>
      <c r="I314" s="149"/>
      <c r="J314" s="150">
        <f>ROUND(I314*H314,2)</f>
        <v>0</v>
      </c>
      <c r="K314" s="146" t="s">
        <v>140</v>
      </c>
      <c r="L314" s="33"/>
      <c r="M314" s="151" t="s">
        <v>1</v>
      </c>
      <c r="N314" s="152" t="s">
        <v>41</v>
      </c>
      <c r="O314" s="58"/>
      <c r="P314" s="153">
        <f>O314*H314</f>
        <v>0</v>
      </c>
      <c r="Q314" s="153">
        <v>0</v>
      </c>
      <c r="R314" s="153">
        <f>Q314*H314</f>
        <v>0</v>
      </c>
      <c r="S314" s="153">
        <v>0</v>
      </c>
      <c r="T314" s="154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55" t="s">
        <v>141</v>
      </c>
      <c r="AT314" s="155" t="s">
        <v>136</v>
      </c>
      <c r="AU314" s="155" t="s">
        <v>86</v>
      </c>
      <c r="AY314" s="17" t="s">
        <v>133</v>
      </c>
      <c r="BE314" s="156">
        <f>IF(N314="základní",J314,0)</f>
        <v>0</v>
      </c>
      <c r="BF314" s="156">
        <f>IF(N314="snížená",J314,0)</f>
        <v>0</v>
      </c>
      <c r="BG314" s="156">
        <f>IF(N314="zákl. přenesená",J314,0)</f>
        <v>0</v>
      </c>
      <c r="BH314" s="156">
        <f>IF(N314="sníž. přenesená",J314,0)</f>
        <v>0</v>
      </c>
      <c r="BI314" s="156">
        <f>IF(N314="nulová",J314,0)</f>
        <v>0</v>
      </c>
      <c r="BJ314" s="17" t="s">
        <v>84</v>
      </c>
      <c r="BK314" s="156">
        <f>ROUND(I314*H314,2)</f>
        <v>0</v>
      </c>
      <c r="BL314" s="17" t="s">
        <v>141</v>
      </c>
      <c r="BM314" s="155" t="s">
        <v>331</v>
      </c>
    </row>
    <row r="315" spans="2:51" s="13" customFormat="1" ht="12">
      <c r="B315" s="157"/>
      <c r="D315" s="158" t="s">
        <v>143</v>
      </c>
      <c r="F315" s="160" t="s">
        <v>332</v>
      </c>
      <c r="H315" s="161">
        <v>619.14</v>
      </c>
      <c r="I315" s="162"/>
      <c r="L315" s="157"/>
      <c r="M315" s="163"/>
      <c r="N315" s="164"/>
      <c r="O315" s="164"/>
      <c r="P315" s="164"/>
      <c r="Q315" s="164"/>
      <c r="R315" s="164"/>
      <c r="S315" s="164"/>
      <c r="T315" s="165"/>
      <c r="AT315" s="159" t="s">
        <v>143</v>
      </c>
      <c r="AU315" s="159" t="s">
        <v>86</v>
      </c>
      <c r="AV315" s="13" t="s">
        <v>86</v>
      </c>
      <c r="AW315" s="13" t="s">
        <v>3</v>
      </c>
      <c r="AX315" s="13" t="s">
        <v>84</v>
      </c>
      <c r="AY315" s="159" t="s">
        <v>133</v>
      </c>
    </row>
    <row r="316" spans="1:65" s="2" customFormat="1" ht="14.4" customHeight="1">
      <c r="A316" s="32"/>
      <c r="B316" s="143"/>
      <c r="C316" s="144" t="s">
        <v>333</v>
      </c>
      <c r="D316" s="144" t="s">
        <v>136</v>
      </c>
      <c r="E316" s="145" t="s">
        <v>334</v>
      </c>
      <c r="F316" s="146" t="s">
        <v>335</v>
      </c>
      <c r="G316" s="147" t="s">
        <v>290</v>
      </c>
      <c r="H316" s="148">
        <v>18.802</v>
      </c>
      <c r="I316" s="149"/>
      <c r="J316" s="150">
        <f>ROUND(I316*H316,2)</f>
        <v>0</v>
      </c>
      <c r="K316" s="146" t="s">
        <v>140</v>
      </c>
      <c r="L316" s="33"/>
      <c r="M316" s="151" t="s">
        <v>1</v>
      </c>
      <c r="N316" s="152" t="s">
        <v>41</v>
      </c>
      <c r="O316" s="58"/>
      <c r="P316" s="153">
        <f>O316*H316</f>
        <v>0</v>
      </c>
      <c r="Q316" s="153">
        <v>0</v>
      </c>
      <c r="R316" s="153">
        <f>Q316*H316</f>
        <v>0</v>
      </c>
      <c r="S316" s="153">
        <v>0</v>
      </c>
      <c r="T316" s="154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55" t="s">
        <v>141</v>
      </c>
      <c r="AT316" s="155" t="s">
        <v>136</v>
      </c>
      <c r="AU316" s="155" t="s">
        <v>86</v>
      </c>
      <c r="AY316" s="17" t="s">
        <v>133</v>
      </c>
      <c r="BE316" s="156">
        <f>IF(N316="základní",J316,0)</f>
        <v>0</v>
      </c>
      <c r="BF316" s="156">
        <f>IF(N316="snížená",J316,0)</f>
        <v>0</v>
      </c>
      <c r="BG316" s="156">
        <f>IF(N316="zákl. přenesená",J316,0)</f>
        <v>0</v>
      </c>
      <c r="BH316" s="156">
        <f>IF(N316="sníž. přenesená",J316,0)</f>
        <v>0</v>
      </c>
      <c r="BI316" s="156">
        <f>IF(N316="nulová",J316,0)</f>
        <v>0</v>
      </c>
      <c r="BJ316" s="17" t="s">
        <v>84</v>
      </c>
      <c r="BK316" s="156">
        <f>ROUND(I316*H316,2)</f>
        <v>0</v>
      </c>
      <c r="BL316" s="17" t="s">
        <v>141</v>
      </c>
      <c r="BM316" s="155" t="s">
        <v>336</v>
      </c>
    </row>
    <row r="317" spans="2:51" s="13" customFormat="1" ht="12">
      <c r="B317" s="157"/>
      <c r="D317" s="158" t="s">
        <v>143</v>
      </c>
      <c r="E317" s="159" t="s">
        <v>1</v>
      </c>
      <c r="F317" s="160" t="s">
        <v>337</v>
      </c>
      <c r="H317" s="161">
        <v>18.802</v>
      </c>
      <c r="I317" s="162"/>
      <c r="L317" s="157"/>
      <c r="M317" s="163"/>
      <c r="N317" s="164"/>
      <c r="O317" s="164"/>
      <c r="P317" s="164"/>
      <c r="Q317" s="164"/>
      <c r="R317" s="164"/>
      <c r="S317" s="164"/>
      <c r="T317" s="165"/>
      <c r="AT317" s="159" t="s">
        <v>143</v>
      </c>
      <c r="AU317" s="159" t="s">
        <v>86</v>
      </c>
      <c r="AV317" s="13" t="s">
        <v>86</v>
      </c>
      <c r="AW317" s="13" t="s">
        <v>32</v>
      </c>
      <c r="AX317" s="13" t="s">
        <v>76</v>
      </c>
      <c r="AY317" s="159" t="s">
        <v>133</v>
      </c>
    </row>
    <row r="318" spans="2:51" s="14" customFormat="1" ht="12">
      <c r="B318" s="166"/>
      <c r="D318" s="158" t="s">
        <v>143</v>
      </c>
      <c r="E318" s="167" t="s">
        <v>1</v>
      </c>
      <c r="F318" s="168" t="s">
        <v>144</v>
      </c>
      <c r="H318" s="169">
        <v>18.802</v>
      </c>
      <c r="I318" s="170"/>
      <c r="L318" s="166"/>
      <c r="M318" s="171"/>
      <c r="N318" s="172"/>
      <c r="O318" s="172"/>
      <c r="P318" s="172"/>
      <c r="Q318" s="172"/>
      <c r="R318" s="172"/>
      <c r="S318" s="172"/>
      <c r="T318" s="173"/>
      <c r="AT318" s="167" t="s">
        <v>143</v>
      </c>
      <c r="AU318" s="167" t="s">
        <v>86</v>
      </c>
      <c r="AV318" s="14" t="s">
        <v>141</v>
      </c>
      <c r="AW318" s="14" t="s">
        <v>32</v>
      </c>
      <c r="AX318" s="14" t="s">
        <v>84</v>
      </c>
      <c r="AY318" s="167" t="s">
        <v>133</v>
      </c>
    </row>
    <row r="319" spans="1:65" s="2" customFormat="1" ht="14.4" customHeight="1">
      <c r="A319" s="32"/>
      <c r="B319" s="143"/>
      <c r="C319" s="144" t="s">
        <v>338</v>
      </c>
      <c r="D319" s="144" t="s">
        <v>136</v>
      </c>
      <c r="E319" s="145" t="s">
        <v>339</v>
      </c>
      <c r="F319" s="146" t="s">
        <v>340</v>
      </c>
      <c r="G319" s="147" t="s">
        <v>290</v>
      </c>
      <c r="H319" s="148">
        <v>0.622</v>
      </c>
      <c r="I319" s="149"/>
      <c r="J319" s="150">
        <f>ROUND(I319*H319,2)</f>
        <v>0</v>
      </c>
      <c r="K319" s="146" t="s">
        <v>140</v>
      </c>
      <c r="L319" s="33"/>
      <c r="M319" s="151" t="s">
        <v>1</v>
      </c>
      <c r="N319" s="152" t="s">
        <v>41</v>
      </c>
      <c r="O319" s="58"/>
      <c r="P319" s="153">
        <f>O319*H319</f>
        <v>0</v>
      </c>
      <c r="Q319" s="153">
        <v>0</v>
      </c>
      <c r="R319" s="153">
        <f>Q319*H319</f>
        <v>0</v>
      </c>
      <c r="S319" s="153">
        <v>0</v>
      </c>
      <c r="T319" s="154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55" t="s">
        <v>141</v>
      </c>
      <c r="AT319" s="155" t="s">
        <v>136</v>
      </c>
      <c r="AU319" s="155" t="s">
        <v>86</v>
      </c>
      <c r="AY319" s="17" t="s">
        <v>133</v>
      </c>
      <c r="BE319" s="156">
        <f>IF(N319="základní",J319,0)</f>
        <v>0</v>
      </c>
      <c r="BF319" s="156">
        <f>IF(N319="snížená",J319,0)</f>
        <v>0</v>
      </c>
      <c r="BG319" s="156">
        <f>IF(N319="zákl. přenesená",J319,0)</f>
        <v>0</v>
      </c>
      <c r="BH319" s="156">
        <f>IF(N319="sníž. přenesená",J319,0)</f>
        <v>0</v>
      </c>
      <c r="BI319" s="156">
        <f>IF(N319="nulová",J319,0)</f>
        <v>0</v>
      </c>
      <c r="BJ319" s="17" t="s">
        <v>84</v>
      </c>
      <c r="BK319" s="156">
        <f>ROUND(I319*H319,2)</f>
        <v>0</v>
      </c>
      <c r="BL319" s="17" t="s">
        <v>141</v>
      </c>
      <c r="BM319" s="155" t="s">
        <v>341</v>
      </c>
    </row>
    <row r="320" spans="2:51" s="13" customFormat="1" ht="12">
      <c r="B320" s="157"/>
      <c r="D320" s="158" t="s">
        <v>143</v>
      </c>
      <c r="E320" s="159" t="s">
        <v>1</v>
      </c>
      <c r="F320" s="160" t="s">
        <v>342</v>
      </c>
      <c r="H320" s="161">
        <v>0.622</v>
      </c>
      <c r="I320" s="162"/>
      <c r="L320" s="157"/>
      <c r="M320" s="163"/>
      <c r="N320" s="164"/>
      <c r="O320" s="164"/>
      <c r="P320" s="164"/>
      <c r="Q320" s="164"/>
      <c r="R320" s="164"/>
      <c r="S320" s="164"/>
      <c r="T320" s="165"/>
      <c r="AT320" s="159" t="s">
        <v>143</v>
      </c>
      <c r="AU320" s="159" t="s">
        <v>86</v>
      </c>
      <c r="AV320" s="13" t="s">
        <v>86</v>
      </c>
      <c r="AW320" s="13" t="s">
        <v>32</v>
      </c>
      <c r="AX320" s="13" t="s">
        <v>76</v>
      </c>
      <c r="AY320" s="159" t="s">
        <v>133</v>
      </c>
    </row>
    <row r="321" spans="2:51" s="14" customFormat="1" ht="12">
      <c r="B321" s="166"/>
      <c r="D321" s="158" t="s">
        <v>143</v>
      </c>
      <c r="E321" s="167" t="s">
        <v>1</v>
      </c>
      <c r="F321" s="168" t="s">
        <v>144</v>
      </c>
      <c r="H321" s="169">
        <v>0.622</v>
      </c>
      <c r="I321" s="170"/>
      <c r="L321" s="166"/>
      <c r="M321" s="171"/>
      <c r="N321" s="172"/>
      <c r="O321" s="172"/>
      <c r="P321" s="172"/>
      <c r="Q321" s="172"/>
      <c r="R321" s="172"/>
      <c r="S321" s="172"/>
      <c r="T321" s="173"/>
      <c r="AT321" s="167" t="s">
        <v>143</v>
      </c>
      <c r="AU321" s="167" t="s">
        <v>86</v>
      </c>
      <c r="AV321" s="14" t="s">
        <v>141</v>
      </c>
      <c r="AW321" s="14" t="s">
        <v>32</v>
      </c>
      <c r="AX321" s="14" t="s">
        <v>84</v>
      </c>
      <c r="AY321" s="167" t="s">
        <v>133</v>
      </c>
    </row>
    <row r="322" spans="1:65" s="2" customFormat="1" ht="14.4" customHeight="1">
      <c r="A322" s="32"/>
      <c r="B322" s="143"/>
      <c r="C322" s="144" t="s">
        <v>343</v>
      </c>
      <c r="D322" s="144" t="s">
        <v>136</v>
      </c>
      <c r="E322" s="145" t="s">
        <v>344</v>
      </c>
      <c r="F322" s="146" t="s">
        <v>345</v>
      </c>
      <c r="G322" s="147" t="s">
        <v>290</v>
      </c>
      <c r="H322" s="148">
        <v>14.13</v>
      </c>
      <c r="I322" s="149"/>
      <c r="J322" s="150">
        <f>ROUND(I322*H322,2)</f>
        <v>0</v>
      </c>
      <c r="K322" s="146" t="s">
        <v>140</v>
      </c>
      <c r="L322" s="33"/>
      <c r="M322" s="151" t="s">
        <v>1</v>
      </c>
      <c r="N322" s="152" t="s">
        <v>41</v>
      </c>
      <c r="O322" s="58"/>
      <c r="P322" s="153">
        <f>O322*H322</f>
        <v>0</v>
      </c>
      <c r="Q322" s="153">
        <v>0</v>
      </c>
      <c r="R322" s="153">
        <f>Q322*H322</f>
        <v>0</v>
      </c>
      <c r="S322" s="153">
        <v>0</v>
      </c>
      <c r="T322" s="154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55" t="s">
        <v>141</v>
      </c>
      <c r="AT322" s="155" t="s">
        <v>136</v>
      </c>
      <c r="AU322" s="155" t="s">
        <v>86</v>
      </c>
      <c r="AY322" s="17" t="s">
        <v>133</v>
      </c>
      <c r="BE322" s="156">
        <f>IF(N322="základní",J322,0)</f>
        <v>0</v>
      </c>
      <c r="BF322" s="156">
        <f>IF(N322="snížená",J322,0)</f>
        <v>0</v>
      </c>
      <c r="BG322" s="156">
        <f>IF(N322="zákl. přenesená",J322,0)</f>
        <v>0</v>
      </c>
      <c r="BH322" s="156">
        <f>IF(N322="sníž. přenesená",J322,0)</f>
        <v>0</v>
      </c>
      <c r="BI322" s="156">
        <f>IF(N322="nulová",J322,0)</f>
        <v>0</v>
      </c>
      <c r="BJ322" s="17" t="s">
        <v>84</v>
      </c>
      <c r="BK322" s="156">
        <f>ROUND(I322*H322,2)</f>
        <v>0</v>
      </c>
      <c r="BL322" s="17" t="s">
        <v>141</v>
      </c>
      <c r="BM322" s="155" t="s">
        <v>346</v>
      </c>
    </row>
    <row r="323" spans="2:51" s="13" customFormat="1" ht="12">
      <c r="B323" s="157"/>
      <c r="D323" s="158" t="s">
        <v>143</v>
      </c>
      <c r="E323" s="159" t="s">
        <v>1</v>
      </c>
      <c r="F323" s="160" t="s">
        <v>347</v>
      </c>
      <c r="H323" s="161">
        <v>14.13</v>
      </c>
      <c r="I323" s="162"/>
      <c r="L323" s="157"/>
      <c r="M323" s="163"/>
      <c r="N323" s="164"/>
      <c r="O323" s="164"/>
      <c r="P323" s="164"/>
      <c r="Q323" s="164"/>
      <c r="R323" s="164"/>
      <c r="S323" s="164"/>
      <c r="T323" s="165"/>
      <c r="AT323" s="159" t="s">
        <v>143</v>
      </c>
      <c r="AU323" s="159" t="s">
        <v>86</v>
      </c>
      <c r="AV323" s="13" t="s">
        <v>86</v>
      </c>
      <c r="AW323" s="13" t="s">
        <v>32</v>
      </c>
      <c r="AX323" s="13" t="s">
        <v>76</v>
      </c>
      <c r="AY323" s="159" t="s">
        <v>133</v>
      </c>
    </row>
    <row r="324" spans="2:51" s="14" customFormat="1" ht="12">
      <c r="B324" s="166"/>
      <c r="D324" s="158" t="s">
        <v>143</v>
      </c>
      <c r="E324" s="167" t="s">
        <v>1</v>
      </c>
      <c r="F324" s="168" t="s">
        <v>144</v>
      </c>
      <c r="H324" s="169">
        <v>14.13</v>
      </c>
      <c r="I324" s="170"/>
      <c r="L324" s="166"/>
      <c r="M324" s="171"/>
      <c r="N324" s="172"/>
      <c r="O324" s="172"/>
      <c r="P324" s="172"/>
      <c r="Q324" s="172"/>
      <c r="R324" s="172"/>
      <c r="S324" s="172"/>
      <c r="T324" s="173"/>
      <c r="AT324" s="167" t="s">
        <v>143</v>
      </c>
      <c r="AU324" s="167" t="s">
        <v>86</v>
      </c>
      <c r="AV324" s="14" t="s">
        <v>141</v>
      </c>
      <c r="AW324" s="14" t="s">
        <v>32</v>
      </c>
      <c r="AX324" s="14" t="s">
        <v>84</v>
      </c>
      <c r="AY324" s="167" t="s">
        <v>133</v>
      </c>
    </row>
    <row r="325" spans="2:63" s="12" customFormat="1" ht="22.8" customHeight="1">
      <c r="B325" s="130"/>
      <c r="D325" s="131" t="s">
        <v>75</v>
      </c>
      <c r="E325" s="141" t="s">
        <v>348</v>
      </c>
      <c r="F325" s="141" t="s">
        <v>349</v>
      </c>
      <c r="I325" s="133"/>
      <c r="J325" s="142">
        <f>BK325</f>
        <v>0</v>
      </c>
      <c r="L325" s="130"/>
      <c r="M325" s="135"/>
      <c r="N325" s="136"/>
      <c r="O325" s="136"/>
      <c r="P325" s="137">
        <f>P326</f>
        <v>0</v>
      </c>
      <c r="Q325" s="136"/>
      <c r="R325" s="137">
        <f>R326</f>
        <v>0</v>
      </c>
      <c r="S325" s="136"/>
      <c r="T325" s="138">
        <f>T326</f>
        <v>0</v>
      </c>
      <c r="AR325" s="131" t="s">
        <v>84</v>
      </c>
      <c r="AT325" s="139" t="s">
        <v>75</v>
      </c>
      <c r="AU325" s="139" t="s">
        <v>84</v>
      </c>
      <c r="AY325" s="131" t="s">
        <v>133</v>
      </c>
      <c r="BK325" s="140">
        <f>BK326</f>
        <v>0</v>
      </c>
    </row>
    <row r="326" spans="1:65" s="2" customFormat="1" ht="14.4" customHeight="1">
      <c r="A326" s="32"/>
      <c r="B326" s="143"/>
      <c r="C326" s="144" t="s">
        <v>350</v>
      </c>
      <c r="D326" s="144" t="s">
        <v>136</v>
      </c>
      <c r="E326" s="145" t="s">
        <v>351</v>
      </c>
      <c r="F326" s="146" t="s">
        <v>352</v>
      </c>
      <c r="G326" s="147" t="s">
        <v>290</v>
      </c>
      <c r="H326" s="148">
        <v>19.603</v>
      </c>
      <c r="I326" s="149"/>
      <c r="J326" s="150">
        <f>ROUND(I326*H326,2)</f>
        <v>0</v>
      </c>
      <c r="K326" s="146" t="s">
        <v>140</v>
      </c>
      <c r="L326" s="33"/>
      <c r="M326" s="151" t="s">
        <v>1</v>
      </c>
      <c r="N326" s="152" t="s">
        <v>41</v>
      </c>
      <c r="O326" s="58"/>
      <c r="P326" s="153">
        <f>O326*H326</f>
        <v>0</v>
      </c>
      <c r="Q326" s="153">
        <v>0</v>
      </c>
      <c r="R326" s="153">
        <f>Q326*H326</f>
        <v>0</v>
      </c>
      <c r="S326" s="153">
        <v>0</v>
      </c>
      <c r="T326" s="154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55" t="s">
        <v>141</v>
      </c>
      <c r="AT326" s="155" t="s">
        <v>136</v>
      </c>
      <c r="AU326" s="155" t="s">
        <v>86</v>
      </c>
      <c r="AY326" s="17" t="s">
        <v>133</v>
      </c>
      <c r="BE326" s="156">
        <f>IF(N326="základní",J326,0)</f>
        <v>0</v>
      </c>
      <c r="BF326" s="156">
        <f>IF(N326="snížená",J326,0)</f>
        <v>0</v>
      </c>
      <c r="BG326" s="156">
        <f>IF(N326="zákl. přenesená",J326,0)</f>
        <v>0</v>
      </c>
      <c r="BH326" s="156">
        <f>IF(N326="sníž. přenesená",J326,0)</f>
        <v>0</v>
      </c>
      <c r="BI326" s="156">
        <f>IF(N326="nulová",J326,0)</f>
        <v>0</v>
      </c>
      <c r="BJ326" s="17" t="s">
        <v>84</v>
      </c>
      <c r="BK326" s="156">
        <f>ROUND(I326*H326,2)</f>
        <v>0</v>
      </c>
      <c r="BL326" s="17" t="s">
        <v>141</v>
      </c>
      <c r="BM326" s="155" t="s">
        <v>353</v>
      </c>
    </row>
    <row r="327" spans="2:63" s="12" customFormat="1" ht="25.95" customHeight="1">
      <c r="B327" s="130"/>
      <c r="D327" s="131" t="s">
        <v>75</v>
      </c>
      <c r="E327" s="132" t="s">
        <v>354</v>
      </c>
      <c r="F327" s="132" t="s">
        <v>355</v>
      </c>
      <c r="I327" s="133"/>
      <c r="J327" s="134">
        <f>BK327</f>
        <v>0</v>
      </c>
      <c r="L327" s="130"/>
      <c r="M327" s="135"/>
      <c r="N327" s="136"/>
      <c r="O327" s="136"/>
      <c r="P327" s="137">
        <f>P328+P333+P419+P478+P482+P489</f>
        <v>0</v>
      </c>
      <c r="Q327" s="136"/>
      <c r="R327" s="137">
        <f>R328+R333+R419+R478+R482+R489</f>
        <v>6.066006</v>
      </c>
      <c r="S327" s="136"/>
      <c r="T327" s="138">
        <f>T328+T333+T419+T478+T482+T489</f>
        <v>22.474187</v>
      </c>
      <c r="AR327" s="131" t="s">
        <v>86</v>
      </c>
      <c r="AT327" s="139" t="s">
        <v>75</v>
      </c>
      <c r="AU327" s="139" t="s">
        <v>76</v>
      </c>
      <c r="AY327" s="131" t="s">
        <v>133</v>
      </c>
      <c r="BK327" s="140">
        <f>BK328+BK333+BK419+BK478+BK482+BK489</f>
        <v>0</v>
      </c>
    </row>
    <row r="328" spans="2:63" s="12" customFormat="1" ht="22.8" customHeight="1">
      <c r="B328" s="130"/>
      <c r="D328" s="131" t="s">
        <v>75</v>
      </c>
      <c r="E328" s="141" t="s">
        <v>356</v>
      </c>
      <c r="F328" s="141" t="s">
        <v>357</v>
      </c>
      <c r="I328" s="133"/>
      <c r="J328" s="142">
        <f>BK328</f>
        <v>0</v>
      </c>
      <c r="L328" s="130"/>
      <c r="M328" s="135"/>
      <c r="N328" s="136"/>
      <c r="O328" s="136"/>
      <c r="P328" s="137">
        <f>SUM(P329:P332)</f>
        <v>0</v>
      </c>
      <c r="Q328" s="136"/>
      <c r="R328" s="137">
        <f>SUM(R329:R332)</f>
        <v>0</v>
      </c>
      <c r="S328" s="136"/>
      <c r="T328" s="138">
        <f>SUM(T329:T332)</f>
        <v>0.62172</v>
      </c>
      <c r="AR328" s="131" t="s">
        <v>86</v>
      </c>
      <c r="AT328" s="139" t="s">
        <v>75</v>
      </c>
      <c r="AU328" s="139" t="s">
        <v>84</v>
      </c>
      <c r="AY328" s="131" t="s">
        <v>133</v>
      </c>
      <c r="BK328" s="140">
        <f>SUM(BK329:BK332)</f>
        <v>0</v>
      </c>
    </row>
    <row r="329" spans="1:65" s="2" customFormat="1" ht="14.4" customHeight="1">
      <c r="A329" s="32"/>
      <c r="B329" s="143"/>
      <c r="C329" s="144" t="s">
        <v>358</v>
      </c>
      <c r="D329" s="144" t="s">
        <v>136</v>
      </c>
      <c r="E329" s="145" t="s">
        <v>359</v>
      </c>
      <c r="F329" s="146" t="s">
        <v>360</v>
      </c>
      <c r="G329" s="147" t="s">
        <v>156</v>
      </c>
      <c r="H329" s="148">
        <v>942</v>
      </c>
      <c r="I329" s="149"/>
      <c r="J329" s="150">
        <f>ROUND(I329*H329,2)</f>
        <v>0</v>
      </c>
      <c r="K329" s="146" t="s">
        <v>140</v>
      </c>
      <c r="L329" s="33"/>
      <c r="M329" s="151" t="s">
        <v>1</v>
      </c>
      <c r="N329" s="152" t="s">
        <v>41</v>
      </c>
      <c r="O329" s="58"/>
      <c r="P329" s="153">
        <f>O329*H329</f>
        <v>0</v>
      </c>
      <c r="Q329" s="153">
        <v>0</v>
      </c>
      <c r="R329" s="153">
        <f>Q329*H329</f>
        <v>0</v>
      </c>
      <c r="S329" s="153">
        <v>0.00066</v>
      </c>
      <c r="T329" s="154">
        <f>S329*H329</f>
        <v>0.62172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55" t="s">
        <v>231</v>
      </c>
      <c r="AT329" s="155" t="s">
        <v>136</v>
      </c>
      <c r="AU329" s="155" t="s">
        <v>86</v>
      </c>
      <c r="AY329" s="17" t="s">
        <v>133</v>
      </c>
      <c r="BE329" s="156">
        <f>IF(N329="základní",J329,0)</f>
        <v>0</v>
      </c>
      <c r="BF329" s="156">
        <f>IF(N329="snížená",J329,0)</f>
        <v>0</v>
      </c>
      <c r="BG329" s="156">
        <f>IF(N329="zákl. přenesená",J329,0)</f>
        <v>0</v>
      </c>
      <c r="BH329" s="156">
        <f>IF(N329="sníž. přenesená",J329,0)</f>
        <v>0</v>
      </c>
      <c r="BI329" s="156">
        <f>IF(N329="nulová",J329,0)</f>
        <v>0</v>
      </c>
      <c r="BJ329" s="17" t="s">
        <v>84</v>
      </c>
      <c r="BK329" s="156">
        <f>ROUND(I329*H329,2)</f>
        <v>0</v>
      </c>
      <c r="BL329" s="17" t="s">
        <v>231</v>
      </c>
      <c r="BM329" s="155" t="s">
        <v>361</v>
      </c>
    </row>
    <row r="330" spans="2:51" s="13" customFormat="1" ht="12">
      <c r="B330" s="157"/>
      <c r="D330" s="158" t="s">
        <v>143</v>
      </c>
      <c r="E330" s="159" t="s">
        <v>1</v>
      </c>
      <c r="F330" s="160" t="s">
        <v>362</v>
      </c>
      <c r="H330" s="161">
        <v>942</v>
      </c>
      <c r="I330" s="162"/>
      <c r="L330" s="157"/>
      <c r="M330" s="163"/>
      <c r="N330" s="164"/>
      <c r="O330" s="164"/>
      <c r="P330" s="164"/>
      <c r="Q330" s="164"/>
      <c r="R330" s="164"/>
      <c r="S330" s="164"/>
      <c r="T330" s="165"/>
      <c r="AT330" s="159" t="s">
        <v>143</v>
      </c>
      <c r="AU330" s="159" t="s">
        <v>86</v>
      </c>
      <c r="AV330" s="13" t="s">
        <v>86</v>
      </c>
      <c r="AW330" s="13" t="s">
        <v>32</v>
      </c>
      <c r="AX330" s="13" t="s">
        <v>76</v>
      </c>
      <c r="AY330" s="159" t="s">
        <v>133</v>
      </c>
    </row>
    <row r="331" spans="2:51" s="14" customFormat="1" ht="12">
      <c r="B331" s="166"/>
      <c r="D331" s="158" t="s">
        <v>143</v>
      </c>
      <c r="E331" s="167" t="s">
        <v>1</v>
      </c>
      <c r="F331" s="168" t="s">
        <v>144</v>
      </c>
      <c r="H331" s="169">
        <v>942</v>
      </c>
      <c r="I331" s="170"/>
      <c r="L331" s="166"/>
      <c r="M331" s="171"/>
      <c r="N331" s="172"/>
      <c r="O331" s="172"/>
      <c r="P331" s="172"/>
      <c r="Q331" s="172"/>
      <c r="R331" s="172"/>
      <c r="S331" s="172"/>
      <c r="T331" s="173"/>
      <c r="AT331" s="167" t="s">
        <v>143</v>
      </c>
      <c r="AU331" s="167" t="s">
        <v>86</v>
      </c>
      <c r="AV331" s="14" t="s">
        <v>141</v>
      </c>
      <c r="AW331" s="14" t="s">
        <v>32</v>
      </c>
      <c r="AX331" s="14" t="s">
        <v>84</v>
      </c>
      <c r="AY331" s="167" t="s">
        <v>133</v>
      </c>
    </row>
    <row r="332" spans="1:65" s="2" customFormat="1" ht="14.4" customHeight="1">
      <c r="A332" s="32"/>
      <c r="B332" s="143"/>
      <c r="C332" s="144" t="s">
        <v>363</v>
      </c>
      <c r="D332" s="144" t="s">
        <v>136</v>
      </c>
      <c r="E332" s="145" t="s">
        <v>364</v>
      </c>
      <c r="F332" s="146" t="s">
        <v>365</v>
      </c>
      <c r="G332" s="147" t="s">
        <v>366</v>
      </c>
      <c r="H332" s="191"/>
      <c r="I332" s="149"/>
      <c r="J332" s="150">
        <f>ROUND(I332*H332,2)</f>
        <v>0</v>
      </c>
      <c r="K332" s="146" t="s">
        <v>140</v>
      </c>
      <c r="L332" s="33"/>
      <c r="M332" s="151" t="s">
        <v>1</v>
      </c>
      <c r="N332" s="152" t="s">
        <v>41</v>
      </c>
      <c r="O332" s="58"/>
      <c r="P332" s="153">
        <f>O332*H332</f>
        <v>0</v>
      </c>
      <c r="Q332" s="153">
        <v>0</v>
      </c>
      <c r="R332" s="153">
        <f>Q332*H332</f>
        <v>0</v>
      </c>
      <c r="S332" s="153">
        <v>0</v>
      </c>
      <c r="T332" s="154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55" t="s">
        <v>231</v>
      </c>
      <c r="AT332" s="155" t="s">
        <v>136</v>
      </c>
      <c r="AU332" s="155" t="s">
        <v>86</v>
      </c>
      <c r="AY332" s="17" t="s">
        <v>133</v>
      </c>
      <c r="BE332" s="156">
        <f>IF(N332="základní",J332,0)</f>
        <v>0</v>
      </c>
      <c r="BF332" s="156">
        <f>IF(N332="snížená",J332,0)</f>
        <v>0</v>
      </c>
      <c r="BG332" s="156">
        <f>IF(N332="zákl. přenesená",J332,0)</f>
        <v>0</v>
      </c>
      <c r="BH332" s="156">
        <f>IF(N332="sníž. přenesená",J332,0)</f>
        <v>0</v>
      </c>
      <c r="BI332" s="156">
        <f>IF(N332="nulová",J332,0)</f>
        <v>0</v>
      </c>
      <c r="BJ332" s="17" t="s">
        <v>84</v>
      </c>
      <c r="BK332" s="156">
        <f>ROUND(I332*H332,2)</f>
        <v>0</v>
      </c>
      <c r="BL332" s="17" t="s">
        <v>231</v>
      </c>
      <c r="BM332" s="155" t="s">
        <v>367</v>
      </c>
    </row>
    <row r="333" spans="2:63" s="12" customFormat="1" ht="22.8" customHeight="1">
      <c r="B333" s="130"/>
      <c r="D333" s="131" t="s">
        <v>75</v>
      </c>
      <c r="E333" s="141" t="s">
        <v>368</v>
      </c>
      <c r="F333" s="141" t="s">
        <v>369</v>
      </c>
      <c r="I333" s="133"/>
      <c r="J333" s="142">
        <f>BK333</f>
        <v>0</v>
      </c>
      <c r="L333" s="130"/>
      <c r="M333" s="135"/>
      <c r="N333" s="136"/>
      <c r="O333" s="136"/>
      <c r="P333" s="137">
        <f>SUM(P334:P418)</f>
        <v>0</v>
      </c>
      <c r="Q333" s="136"/>
      <c r="R333" s="137">
        <f>SUM(R334:R418)</f>
        <v>5.28825</v>
      </c>
      <c r="S333" s="136"/>
      <c r="T333" s="138">
        <f>SUM(T334:T418)</f>
        <v>14.129999999999999</v>
      </c>
      <c r="AR333" s="131" t="s">
        <v>86</v>
      </c>
      <c r="AT333" s="139" t="s">
        <v>75</v>
      </c>
      <c r="AU333" s="139" t="s">
        <v>84</v>
      </c>
      <c r="AY333" s="131" t="s">
        <v>133</v>
      </c>
      <c r="BK333" s="140">
        <f>SUM(BK334:BK418)</f>
        <v>0</v>
      </c>
    </row>
    <row r="334" spans="1:65" s="2" customFormat="1" ht="14.4" customHeight="1">
      <c r="A334" s="32"/>
      <c r="B334" s="143"/>
      <c r="C334" s="144" t="s">
        <v>370</v>
      </c>
      <c r="D334" s="144" t="s">
        <v>136</v>
      </c>
      <c r="E334" s="145" t="s">
        <v>371</v>
      </c>
      <c r="F334" s="146" t="s">
        <v>372</v>
      </c>
      <c r="G334" s="147" t="s">
        <v>156</v>
      </c>
      <c r="H334" s="148">
        <v>942</v>
      </c>
      <c r="I334" s="149"/>
      <c r="J334" s="150">
        <f>ROUND(I334*H334,2)</f>
        <v>0</v>
      </c>
      <c r="K334" s="146" t="s">
        <v>140</v>
      </c>
      <c r="L334" s="33"/>
      <c r="M334" s="151" t="s">
        <v>1</v>
      </c>
      <c r="N334" s="152" t="s">
        <v>41</v>
      </c>
      <c r="O334" s="58"/>
      <c r="P334" s="153">
        <f>O334*H334</f>
        <v>0</v>
      </c>
      <c r="Q334" s="153">
        <v>0</v>
      </c>
      <c r="R334" s="153">
        <f>Q334*H334</f>
        <v>0</v>
      </c>
      <c r="S334" s="153">
        <v>0.015</v>
      </c>
      <c r="T334" s="154">
        <f>S334*H334</f>
        <v>14.129999999999999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55" t="s">
        <v>231</v>
      </c>
      <c r="AT334" s="155" t="s">
        <v>136</v>
      </c>
      <c r="AU334" s="155" t="s">
        <v>86</v>
      </c>
      <c r="AY334" s="17" t="s">
        <v>133</v>
      </c>
      <c r="BE334" s="156">
        <f>IF(N334="základní",J334,0)</f>
        <v>0</v>
      </c>
      <c r="BF334" s="156">
        <f>IF(N334="snížená",J334,0)</f>
        <v>0</v>
      </c>
      <c r="BG334" s="156">
        <f>IF(N334="zákl. přenesená",J334,0)</f>
        <v>0</v>
      </c>
      <c r="BH334" s="156">
        <f>IF(N334="sníž. přenesená",J334,0)</f>
        <v>0</v>
      </c>
      <c r="BI334" s="156">
        <f>IF(N334="nulová",J334,0)</f>
        <v>0</v>
      </c>
      <c r="BJ334" s="17" t="s">
        <v>84</v>
      </c>
      <c r="BK334" s="156">
        <f>ROUND(I334*H334,2)</f>
        <v>0</v>
      </c>
      <c r="BL334" s="17" t="s">
        <v>231</v>
      </c>
      <c r="BM334" s="155" t="s">
        <v>373</v>
      </c>
    </row>
    <row r="335" spans="2:51" s="13" customFormat="1" ht="12">
      <c r="B335" s="157"/>
      <c r="D335" s="158" t="s">
        <v>143</v>
      </c>
      <c r="E335" s="159" t="s">
        <v>1</v>
      </c>
      <c r="F335" s="160" t="s">
        <v>362</v>
      </c>
      <c r="H335" s="161">
        <v>942</v>
      </c>
      <c r="I335" s="162"/>
      <c r="L335" s="157"/>
      <c r="M335" s="163"/>
      <c r="N335" s="164"/>
      <c r="O335" s="164"/>
      <c r="P335" s="164"/>
      <c r="Q335" s="164"/>
      <c r="R335" s="164"/>
      <c r="S335" s="164"/>
      <c r="T335" s="165"/>
      <c r="AT335" s="159" t="s">
        <v>143</v>
      </c>
      <c r="AU335" s="159" t="s">
        <v>86</v>
      </c>
      <c r="AV335" s="13" t="s">
        <v>86</v>
      </c>
      <c r="AW335" s="13" t="s">
        <v>32</v>
      </c>
      <c r="AX335" s="13" t="s">
        <v>76</v>
      </c>
      <c r="AY335" s="159" t="s">
        <v>133</v>
      </c>
    </row>
    <row r="336" spans="2:51" s="14" customFormat="1" ht="12">
      <c r="B336" s="166"/>
      <c r="D336" s="158" t="s">
        <v>143</v>
      </c>
      <c r="E336" s="167" t="s">
        <v>1</v>
      </c>
      <c r="F336" s="168" t="s">
        <v>144</v>
      </c>
      <c r="H336" s="169">
        <v>942</v>
      </c>
      <c r="I336" s="170"/>
      <c r="L336" s="166"/>
      <c r="M336" s="171"/>
      <c r="N336" s="172"/>
      <c r="O336" s="172"/>
      <c r="P336" s="172"/>
      <c r="Q336" s="172"/>
      <c r="R336" s="172"/>
      <c r="S336" s="172"/>
      <c r="T336" s="173"/>
      <c r="AT336" s="167" t="s">
        <v>143</v>
      </c>
      <c r="AU336" s="167" t="s">
        <v>86</v>
      </c>
      <c r="AV336" s="14" t="s">
        <v>141</v>
      </c>
      <c r="AW336" s="14" t="s">
        <v>32</v>
      </c>
      <c r="AX336" s="14" t="s">
        <v>84</v>
      </c>
      <c r="AY336" s="167" t="s">
        <v>133</v>
      </c>
    </row>
    <row r="337" spans="1:65" s="2" customFormat="1" ht="22.2" customHeight="1">
      <c r="A337" s="32"/>
      <c r="B337" s="143"/>
      <c r="C337" s="181" t="s">
        <v>374</v>
      </c>
      <c r="D337" s="181" t="s">
        <v>160</v>
      </c>
      <c r="E337" s="182" t="s">
        <v>375</v>
      </c>
      <c r="F337" s="183" t="s">
        <v>376</v>
      </c>
      <c r="G337" s="184" t="s">
        <v>156</v>
      </c>
      <c r="H337" s="185">
        <v>11.76</v>
      </c>
      <c r="I337" s="186"/>
      <c r="J337" s="187">
        <f>ROUND(I337*H337,2)</f>
        <v>0</v>
      </c>
      <c r="K337" s="183" t="s">
        <v>1</v>
      </c>
      <c r="L337" s="188"/>
      <c r="M337" s="189" t="s">
        <v>1</v>
      </c>
      <c r="N337" s="190" t="s">
        <v>41</v>
      </c>
      <c r="O337" s="58"/>
      <c r="P337" s="153">
        <f>O337*H337</f>
        <v>0</v>
      </c>
      <c r="Q337" s="153">
        <v>0</v>
      </c>
      <c r="R337" s="153">
        <f>Q337*H337</f>
        <v>0</v>
      </c>
      <c r="S337" s="153">
        <v>0</v>
      </c>
      <c r="T337" s="154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55" t="s">
        <v>310</v>
      </c>
      <c r="AT337" s="155" t="s">
        <v>160</v>
      </c>
      <c r="AU337" s="155" t="s">
        <v>86</v>
      </c>
      <c r="AY337" s="17" t="s">
        <v>133</v>
      </c>
      <c r="BE337" s="156">
        <f>IF(N337="základní",J337,0)</f>
        <v>0</v>
      </c>
      <c r="BF337" s="156">
        <f>IF(N337="snížená",J337,0)</f>
        <v>0</v>
      </c>
      <c r="BG337" s="156">
        <f>IF(N337="zákl. přenesená",J337,0)</f>
        <v>0</v>
      </c>
      <c r="BH337" s="156">
        <f>IF(N337="sníž. přenesená",J337,0)</f>
        <v>0</v>
      </c>
      <c r="BI337" s="156">
        <f>IF(N337="nulová",J337,0)</f>
        <v>0</v>
      </c>
      <c r="BJ337" s="17" t="s">
        <v>84</v>
      </c>
      <c r="BK337" s="156">
        <f>ROUND(I337*H337,2)</f>
        <v>0</v>
      </c>
      <c r="BL337" s="17" t="s">
        <v>231</v>
      </c>
      <c r="BM337" s="155" t="s">
        <v>377</v>
      </c>
    </row>
    <row r="338" spans="2:51" s="13" customFormat="1" ht="12">
      <c r="B338" s="157"/>
      <c r="D338" s="158" t="s">
        <v>143</v>
      </c>
      <c r="E338" s="159" t="s">
        <v>1</v>
      </c>
      <c r="F338" s="160" t="s">
        <v>378</v>
      </c>
      <c r="H338" s="161">
        <v>11.76</v>
      </c>
      <c r="I338" s="162"/>
      <c r="L338" s="157"/>
      <c r="M338" s="163"/>
      <c r="N338" s="164"/>
      <c r="O338" s="164"/>
      <c r="P338" s="164"/>
      <c r="Q338" s="164"/>
      <c r="R338" s="164"/>
      <c r="S338" s="164"/>
      <c r="T338" s="165"/>
      <c r="AT338" s="159" t="s">
        <v>143</v>
      </c>
      <c r="AU338" s="159" t="s">
        <v>86</v>
      </c>
      <c r="AV338" s="13" t="s">
        <v>86</v>
      </c>
      <c r="AW338" s="13" t="s">
        <v>32</v>
      </c>
      <c r="AX338" s="13" t="s">
        <v>76</v>
      </c>
      <c r="AY338" s="159" t="s">
        <v>133</v>
      </c>
    </row>
    <row r="339" spans="2:51" s="14" customFormat="1" ht="12">
      <c r="B339" s="166"/>
      <c r="D339" s="158" t="s">
        <v>143</v>
      </c>
      <c r="E339" s="167" t="s">
        <v>1</v>
      </c>
      <c r="F339" s="168" t="s">
        <v>144</v>
      </c>
      <c r="H339" s="169">
        <v>11.76</v>
      </c>
      <c r="I339" s="170"/>
      <c r="L339" s="166"/>
      <c r="M339" s="171"/>
      <c r="N339" s="172"/>
      <c r="O339" s="172"/>
      <c r="P339" s="172"/>
      <c r="Q339" s="172"/>
      <c r="R339" s="172"/>
      <c r="S339" s="172"/>
      <c r="T339" s="173"/>
      <c r="AT339" s="167" t="s">
        <v>143</v>
      </c>
      <c r="AU339" s="167" t="s">
        <v>86</v>
      </c>
      <c r="AV339" s="14" t="s">
        <v>141</v>
      </c>
      <c r="AW339" s="14" t="s">
        <v>32</v>
      </c>
      <c r="AX339" s="14" t="s">
        <v>84</v>
      </c>
      <c r="AY339" s="167" t="s">
        <v>133</v>
      </c>
    </row>
    <row r="340" spans="1:65" s="2" customFormat="1" ht="14.4" customHeight="1">
      <c r="A340" s="32"/>
      <c r="B340" s="143"/>
      <c r="C340" s="144" t="s">
        <v>379</v>
      </c>
      <c r="D340" s="144" t="s">
        <v>136</v>
      </c>
      <c r="E340" s="145" t="s">
        <v>380</v>
      </c>
      <c r="F340" s="146" t="s">
        <v>381</v>
      </c>
      <c r="G340" s="147" t="s">
        <v>273</v>
      </c>
      <c r="H340" s="148">
        <v>19</v>
      </c>
      <c r="I340" s="149"/>
      <c r="J340" s="150">
        <f>ROUND(I340*H340,2)</f>
        <v>0</v>
      </c>
      <c r="K340" s="146" t="s">
        <v>140</v>
      </c>
      <c r="L340" s="33"/>
      <c r="M340" s="151" t="s">
        <v>1</v>
      </c>
      <c r="N340" s="152" t="s">
        <v>41</v>
      </c>
      <c r="O340" s="58"/>
      <c r="P340" s="153">
        <f>O340*H340</f>
        <v>0</v>
      </c>
      <c r="Q340" s="153">
        <v>0.10175</v>
      </c>
      <c r="R340" s="153">
        <f>Q340*H340</f>
        <v>1.93325</v>
      </c>
      <c r="S340" s="153">
        <v>0</v>
      </c>
      <c r="T340" s="154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55" t="s">
        <v>231</v>
      </c>
      <c r="AT340" s="155" t="s">
        <v>136</v>
      </c>
      <c r="AU340" s="155" t="s">
        <v>86</v>
      </c>
      <c r="AY340" s="17" t="s">
        <v>133</v>
      </c>
      <c r="BE340" s="156">
        <f>IF(N340="základní",J340,0)</f>
        <v>0</v>
      </c>
      <c r="BF340" s="156">
        <f>IF(N340="snížená",J340,0)</f>
        <v>0</v>
      </c>
      <c r="BG340" s="156">
        <f>IF(N340="zákl. přenesená",J340,0)</f>
        <v>0</v>
      </c>
      <c r="BH340" s="156">
        <f>IF(N340="sníž. přenesená",J340,0)</f>
        <v>0</v>
      </c>
      <c r="BI340" s="156">
        <f>IF(N340="nulová",J340,0)</f>
        <v>0</v>
      </c>
      <c r="BJ340" s="17" t="s">
        <v>84</v>
      </c>
      <c r="BK340" s="156">
        <f>ROUND(I340*H340,2)</f>
        <v>0</v>
      </c>
      <c r="BL340" s="17" t="s">
        <v>231</v>
      </c>
      <c r="BM340" s="155" t="s">
        <v>382</v>
      </c>
    </row>
    <row r="341" spans="2:51" s="13" customFormat="1" ht="12">
      <c r="B341" s="157"/>
      <c r="D341" s="158" t="s">
        <v>143</v>
      </c>
      <c r="E341" s="159" t="s">
        <v>1</v>
      </c>
      <c r="F341" s="160" t="s">
        <v>247</v>
      </c>
      <c r="H341" s="161">
        <v>19</v>
      </c>
      <c r="I341" s="162"/>
      <c r="L341" s="157"/>
      <c r="M341" s="163"/>
      <c r="N341" s="164"/>
      <c r="O341" s="164"/>
      <c r="P341" s="164"/>
      <c r="Q341" s="164"/>
      <c r="R341" s="164"/>
      <c r="S341" s="164"/>
      <c r="T341" s="165"/>
      <c r="AT341" s="159" t="s">
        <v>143</v>
      </c>
      <c r="AU341" s="159" t="s">
        <v>86</v>
      </c>
      <c r="AV341" s="13" t="s">
        <v>86</v>
      </c>
      <c r="AW341" s="13" t="s">
        <v>32</v>
      </c>
      <c r="AX341" s="13" t="s">
        <v>76</v>
      </c>
      <c r="AY341" s="159" t="s">
        <v>133</v>
      </c>
    </row>
    <row r="342" spans="2:51" s="14" customFormat="1" ht="12">
      <c r="B342" s="166"/>
      <c r="D342" s="158" t="s">
        <v>143</v>
      </c>
      <c r="E342" s="167" t="s">
        <v>1</v>
      </c>
      <c r="F342" s="168" t="s">
        <v>144</v>
      </c>
      <c r="H342" s="169">
        <v>19</v>
      </c>
      <c r="I342" s="170"/>
      <c r="L342" s="166"/>
      <c r="M342" s="171"/>
      <c r="N342" s="172"/>
      <c r="O342" s="172"/>
      <c r="P342" s="172"/>
      <c r="Q342" s="172"/>
      <c r="R342" s="172"/>
      <c r="S342" s="172"/>
      <c r="T342" s="173"/>
      <c r="AT342" s="167" t="s">
        <v>143</v>
      </c>
      <c r="AU342" s="167" t="s">
        <v>86</v>
      </c>
      <c r="AV342" s="14" t="s">
        <v>141</v>
      </c>
      <c r="AW342" s="14" t="s">
        <v>32</v>
      </c>
      <c r="AX342" s="14" t="s">
        <v>84</v>
      </c>
      <c r="AY342" s="167" t="s">
        <v>133</v>
      </c>
    </row>
    <row r="343" spans="1:65" s="2" customFormat="1" ht="14.4" customHeight="1">
      <c r="A343" s="32"/>
      <c r="B343" s="143"/>
      <c r="C343" s="144" t="s">
        <v>383</v>
      </c>
      <c r="D343" s="144" t="s">
        <v>136</v>
      </c>
      <c r="E343" s="145" t="s">
        <v>384</v>
      </c>
      <c r="F343" s="146" t="s">
        <v>385</v>
      </c>
      <c r="G343" s="147" t="s">
        <v>273</v>
      </c>
      <c r="H343" s="148">
        <v>6</v>
      </c>
      <c r="I343" s="149"/>
      <c r="J343" s="150">
        <f>ROUND(I343*H343,2)</f>
        <v>0</v>
      </c>
      <c r="K343" s="146" t="s">
        <v>140</v>
      </c>
      <c r="L343" s="33"/>
      <c r="M343" s="151" t="s">
        <v>1</v>
      </c>
      <c r="N343" s="152" t="s">
        <v>41</v>
      </c>
      <c r="O343" s="58"/>
      <c r="P343" s="153">
        <f>O343*H343</f>
        <v>0</v>
      </c>
      <c r="Q343" s="153">
        <v>0.1221</v>
      </c>
      <c r="R343" s="153">
        <f>Q343*H343</f>
        <v>0.7326</v>
      </c>
      <c r="S343" s="153">
        <v>0</v>
      </c>
      <c r="T343" s="154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55" t="s">
        <v>231</v>
      </c>
      <c r="AT343" s="155" t="s">
        <v>136</v>
      </c>
      <c r="AU343" s="155" t="s">
        <v>86</v>
      </c>
      <c r="AY343" s="17" t="s">
        <v>133</v>
      </c>
      <c r="BE343" s="156">
        <f>IF(N343="základní",J343,0)</f>
        <v>0</v>
      </c>
      <c r="BF343" s="156">
        <f>IF(N343="snížená",J343,0)</f>
        <v>0</v>
      </c>
      <c r="BG343" s="156">
        <f>IF(N343="zákl. přenesená",J343,0)</f>
        <v>0</v>
      </c>
      <c r="BH343" s="156">
        <f>IF(N343="sníž. přenesená",J343,0)</f>
        <v>0</v>
      </c>
      <c r="BI343" s="156">
        <f>IF(N343="nulová",J343,0)</f>
        <v>0</v>
      </c>
      <c r="BJ343" s="17" t="s">
        <v>84</v>
      </c>
      <c r="BK343" s="156">
        <f>ROUND(I343*H343,2)</f>
        <v>0</v>
      </c>
      <c r="BL343" s="17" t="s">
        <v>231</v>
      </c>
      <c r="BM343" s="155" t="s">
        <v>386</v>
      </c>
    </row>
    <row r="344" spans="2:51" s="13" customFormat="1" ht="12">
      <c r="B344" s="157"/>
      <c r="D344" s="158" t="s">
        <v>143</v>
      </c>
      <c r="E344" s="159" t="s">
        <v>1</v>
      </c>
      <c r="F344" s="160" t="s">
        <v>152</v>
      </c>
      <c r="H344" s="161">
        <v>6</v>
      </c>
      <c r="I344" s="162"/>
      <c r="L344" s="157"/>
      <c r="M344" s="163"/>
      <c r="N344" s="164"/>
      <c r="O344" s="164"/>
      <c r="P344" s="164"/>
      <c r="Q344" s="164"/>
      <c r="R344" s="164"/>
      <c r="S344" s="164"/>
      <c r="T344" s="165"/>
      <c r="AT344" s="159" t="s">
        <v>143</v>
      </c>
      <c r="AU344" s="159" t="s">
        <v>86</v>
      </c>
      <c r="AV344" s="13" t="s">
        <v>86</v>
      </c>
      <c r="AW344" s="13" t="s">
        <v>32</v>
      </c>
      <c r="AX344" s="13" t="s">
        <v>76</v>
      </c>
      <c r="AY344" s="159" t="s">
        <v>133</v>
      </c>
    </row>
    <row r="345" spans="2:51" s="14" customFormat="1" ht="12">
      <c r="B345" s="166"/>
      <c r="D345" s="158" t="s">
        <v>143</v>
      </c>
      <c r="E345" s="167" t="s">
        <v>1</v>
      </c>
      <c r="F345" s="168" t="s">
        <v>144</v>
      </c>
      <c r="H345" s="169">
        <v>6</v>
      </c>
      <c r="I345" s="170"/>
      <c r="L345" s="166"/>
      <c r="M345" s="171"/>
      <c r="N345" s="172"/>
      <c r="O345" s="172"/>
      <c r="P345" s="172"/>
      <c r="Q345" s="172"/>
      <c r="R345" s="172"/>
      <c r="S345" s="172"/>
      <c r="T345" s="173"/>
      <c r="AT345" s="167" t="s">
        <v>143</v>
      </c>
      <c r="AU345" s="167" t="s">
        <v>86</v>
      </c>
      <c r="AV345" s="14" t="s">
        <v>141</v>
      </c>
      <c r="AW345" s="14" t="s">
        <v>32</v>
      </c>
      <c r="AX345" s="14" t="s">
        <v>84</v>
      </c>
      <c r="AY345" s="167" t="s">
        <v>133</v>
      </c>
    </row>
    <row r="346" spans="1:65" s="2" customFormat="1" ht="14.4" customHeight="1">
      <c r="A346" s="32"/>
      <c r="B346" s="143"/>
      <c r="C346" s="144" t="s">
        <v>387</v>
      </c>
      <c r="D346" s="144" t="s">
        <v>136</v>
      </c>
      <c r="E346" s="145" t="s">
        <v>388</v>
      </c>
      <c r="F346" s="146" t="s">
        <v>389</v>
      </c>
      <c r="G346" s="147" t="s">
        <v>273</v>
      </c>
      <c r="H346" s="148">
        <v>30</v>
      </c>
      <c r="I346" s="149"/>
      <c r="J346" s="150">
        <f>ROUND(I346*H346,2)</f>
        <v>0</v>
      </c>
      <c r="K346" s="146" t="s">
        <v>140</v>
      </c>
      <c r="L346" s="33"/>
      <c r="M346" s="151" t="s">
        <v>1</v>
      </c>
      <c r="N346" s="152" t="s">
        <v>41</v>
      </c>
      <c r="O346" s="58"/>
      <c r="P346" s="153">
        <f>O346*H346</f>
        <v>0</v>
      </c>
      <c r="Q346" s="153">
        <v>0.0561</v>
      </c>
      <c r="R346" s="153">
        <f>Q346*H346</f>
        <v>1.6829999999999998</v>
      </c>
      <c r="S346" s="153">
        <v>0</v>
      </c>
      <c r="T346" s="154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55" t="s">
        <v>231</v>
      </c>
      <c r="AT346" s="155" t="s">
        <v>136</v>
      </c>
      <c r="AU346" s="155" t="s">
        <v>86</v>
      </c>
      <c r="AY346" s="17" t="s">
        <v>133</v>
      </c>
      <c r="BE346" s="156">
        <f>IF(N346="základní",J346,0)</f>
        <v>0</v>
      </c>
      <c r="BF346" s="156">
        <f>IF(N346="snížená",J346,0)</f>
        <v>0</v>
      </c>
      <c r="BG346" s="156">
        <f>IF(N346="zákl. přenesená",J346,0)</f>
        <v>0</v>
      </c>
      <c r="BH346" s="156">
        <f>IF(N346="sníž. přenesená",J346,0)</f>
        <v>0</v>
      </c>
      <c r="BI346" s="156">
        <f>IF(N346="nulová",J346,0)</f>
        <v>0</v>
      </c>
      <c r="BJ346" s="17" t="s">
        <v>84</v>
      </c>
      <c r="BK346" s="156">
        <f>ROUND(I346*H346,2)</f>
        <v>0</v>
      </c>
      <c r="BL346" s="17" t="s">
        <v>231</v>
      </c>
      <c r="BM346" s="155" t="s">
        <v>390</v>
      </c>
    </row>
    <row r="347" spans="2:51" s="13" customFormat="1" ht="12">
      <c r="B347" s="157"/>
      <c r="D347" s="158" t="s">
        <v>143</v>
      </c>
      <c r="E347" s="159" t="s">
        <v>1</v>
      </c>
      <c r="F347" s="160" t="s">
        <v>302</v>
      </c>
      <c r="H347" s="161">
        <v>30</v>
      </c>
      <c r="I347" s="162"/>
      <c r="L347" s="157"/>
      <c r="M347" s="163"/>
      <c r="N347" s="164"/>
      <c r="O347" s="164"/>
      <c r="P347" s="164"/>
      <c r="Q347" s="164"/>
      <c r="R347" s="164"/>
      <c r="S347" s="164"/>
      <c r="T347" s="165"/>
      <c r="AT347" s="159" t="s">
        <v>143</v>
      </c>
      <c r="AU347" s="159" t="s">
        <v>86</v>
      </c>
      <c r="AV347" s="13" t="s">
        <v>86</v>
      </c>
      <c r="AW347" s="13" t="s">
        <v>32</v>
      </c>
      <c r="AX347" s="13" t="s">
        <v>76</v>
      </c>
      <c r="AY347" s="159" t="s">
        <v>133</v>
      </c>
    </row>
    <row r="348" spans="2:51" s="14" customFormat="1" ht="12">
      <c r="B348" s="166"/>
      <c r="D348" s="158" t="s">
        <v>143</v>
      </c>
      <c r="E348" s="167" t="s">
        <v>1</v>
      </c>
      <c r="F348" s="168" t="s">
        <v>144</v>
      </c>
      <c r="H348" s="169">
        <v>30</v>
      </c>
      <c r="I348" s="170"/>
      <c r="L348" s="166"/>
      <c r="M348" s="171"/>
      <c r="N348" s="172"/>
      <c r="O348" s="172"/>
      <c r="P348" s="172"/>
      <c r="Q348" s="172"/>
      <c r="R348" s="172"/>
      <c r="S348" s="172"/>
      <c r="T348" s="173"/>
      <c r="AT348" s="167" t="s">
        <v>143</v>
      </c>
      <c r="AU348" s="167" t="s">
        <v>86</v>
      </c>
      <c r="AV348" s="14" t="s">
        <v>141</v>
      </c>
      <c r="AW348" s="14" t="s">
        <v>32</v>
      </c>
      <c r="AX348" s="14" t="s">
        <v>84</v>
      </c>
      <c r="AY348" s="167" t="s">
        <v>133</v>
      </c>
    </row>
    <row r="349" spans="1:65" s="2" customFormat="1" ht="14.4" customHeight="1">
      <c r="A349" s="32"/>
      <c r="B349" s="143"/>
      <c r="C349" s="144" t="s">
        <v>391</v>
      </c>
      <c r="D349" s="144" t="s">
        <v>136</v>
      </c>
      <c r="E349" s="145" t="s">
        <v>392</v>
      </c>
      <c r="F349" s="146" t="s">
        <v>393</v>
      </c>
      <c r="G349" s="147" t="s">
        <v>273</v>
      </c>
      <c r="H349" s="148">
        <v>14</v>
      </c>
      <c r="I349" s="149"/>
      <c r="J349" s="150">
        <f>ROUND(I349*H349,2)</f>
        <v>0</v>
      </c>
      <c r="K349" s="146" t="s">
        <v>140</v>
      </c>
      <c r="L349" s="33"/>
      <c r="M349" s="151" t="s">
        <v>1</v>
      </c>
      <c r="N349" s="152" t="s">
        <v>41</v>
      </c>
      <c r="O349" s="58"/>
      <c r="P349" s="153">
        <f>O349*H349</f>
        <v>0</v>
      </c>
      <c r="Q349" s="153">
        <v>0.0671</v>
      </c>
      <c r="R349" s="153">
        <f>Q349*H349</f>
        <v>0.9394000000000001</v>
      </c>
      <c r="S349" s="153">
        <v>0</v>
      </c>
      <c r="T349" s="154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55" t="s">
        <v>231</v>
      </c>
      <c r="AT349" s="155" t="s">
        <v>136</v>
      </c>
      <c r="AU349" s="155" t="s">
        <v>86</v>
      </c>
      <c r="AY349" s="17" t="s">
        <v>133</v>
      </c>
      <c r="BE349" s="156">
        <f>IF(N349="základní",J349,0)</f>
        <v>0</v>
      </c>
      <c r="BF349" s="156">
        <f>IF(N349="snížená",J349,0)</f>
        <v>0</v>
      </c>
      <c r="BG349" s="156">
        <f>IF(N349="zákl. přenesená",J349,0)</f>
        <v>0</v>
      </c>
      <c r="BH349" s="156">
        <f>IF(N349="sníž. přenesená",J349,0)</f>
        <v>0</v>
      </c>
      <c r="BI349" s="156">
        <f>IF(N349="nulová",J349,0)</f>
        <v>0</v>
      </c>
      <c r="BJ349" s="17" t="s">
        <v>84</v>
      </c>
      <c r="BK349" s="156">
        <f>ROUND(I349*H349,2)</f>
        <v>0</v>
      </c>
      <c r="BL349" s="17" t="s">
        <v>231</v>
      </c>
      <c r="BM349" s="155" t="s">
        <v>394</v>
      </c>
    </row>
    <row r="350" spans="2:51" s="13" customFormat="1" ht="12">
      <c r="B350" s="157"/>
      <c r="D350" s="158" t="s">
        <v>143</v>
      </c>
      <c r="E350" s="159" t="s">
        <v>1</v>
      </c>
      <c r="F350" s="160" t="s">
        <v>223</v>
      </c>
      <c r="H350" s="161">
        <v>14</v>
      </c>
      <c r="I350" s="162"/>
      <c r="L350" s="157"/>
      <c r="M350" s="163"/>
      <c r="N350" s="164"/>
      <c r="O350" s="164"/>
      <c r="P350" s="164"/>
      <c r="Q350" s="164"/>
      <c r="R350" s="164"/>
      <c r="S350" s="164"/>
      <c r="T350" s="165"/>
      <c r="AT350" s="159" t="s">
        <v>143</v>
      </c>
      <c r="AU350" s="159" t="s">
        <v>86</v>
      </c>
      <c r="AV350" s="13" t="s">
        <v>86</v>
      </c>
      <c r="AW350" s="13" t="s">
        <v>32</v>
      </c>
      <c r="AX350" s="13" t="s">
        <v>76</v>
      </c>
      <c r="AY350" s="159" t="s">
        <v>133</v>
      </c>
    </row>
    <row r="351" spans="2:51" s="14" customFormat="1" ht="12">
      <c r="B351" s="166"/>
      <c r="D351" s="158" t="s">
        <v>143</v>
      </c>
      <c r="E351" s="167" t="s">
        <v>1</v>
      </c>
      <c r="F351" s="168" t="s">
        <v>144</v>
      </c>
      <c r="H351" s="169">
        <v>14</v>
      </c>
      <c r="I351" s="170"/>
      <c r="L351" s="166"/>
      <c r="M351" s="171"/>
      <c r="N351" s="172"/>
      <c r="O351" s="172"/>
      <c r="P351" s="172"/>
      <c r="Q351" s="172"/>
      <c r="R351" s="172"/>
      <c r="S351" s="172"/>
      <c r="T351" s="173"/>
      <c r="AT351" s="167" t="s">
        <v>143</v>
      </c>
      <c r="AU351" s="167" t="s">
        <v>86</v>
      </c>
      <c r="AV351" s="14" t="s">
        <v>141</v>
      </c>
      <c r="AW351" s="14" t="s">
        <v>32</v>
      </c>
      <c r="AX351" s="14" t="s">
        <v>84</v>
      </c>
      <c r="AY351" s="167" t="s">
        <v>133</v>
      </c>
    </row>
    <row r="352" spans="1:65" s="2" customFormat="1" ht="14.4" customHeight="1">
      <c r="A352" s="32"/>
      <c r="B352" s="143"/>
      <c r="C352" s="181" t="s">
        <v>395</v>
      </c>
      <c r="D352" s="181" t="s">
        <v>160</v>
      </c>
      <c r="E352" s="182" t="s">
        <v>396</v>
      </c>
      <c r="F352" s="183" t="s">
        <v>397</v>
      </c>
      <c r="G352" s="184" t="s">
        <v>163</v>
      </c>
      <c r="H352" s="185">
        <v>42</v>
      </c>
      <c r="I352" s="186"/>
      <c r="J352" s="187">
        <f>ROUND(I352*H352,2)</f>
        <v>0</v>
      </c>
      <c r="K352" s="183" t="s">
        <v>1</v>
      </c>
      <c r="L352" s="188"/>
      <c r="M352" s="189" t="s">
        <v>1</v>
      </c>
      <c r="N352" s="190" t="s">
        <v>41</v>
      </c>
      <c r="O352" s="58"/>
      <c r="P352" s="153">
        <f>O352*H352</f>
        <v>0</v>
      </c>
      <c r="Q352" s="153">
        <v>0</v>
      </c>
      <c r="R352" s="153">
        <f>Q352*H352</f>
        <v>0</v>
      </c>
      <c r="S352" s="153">
        <v>0</v>
      </c>
      <c r="T352" s="154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55" t="s">
        <v>310</v>
      </c>
      <c r="AT352" s="155" t="s">
        <v>160</v>
      </c>
      <c r="AU352" s="155" t="s">
        <v>86</v>
      </c>
      <c r="AY352" s="17" t="s">
        <v>133</v>
      </c>
      <c r="BE352" s="156">
        <f>IF(N352="základní",J352,0)</f>
        <v>0</v>
      </c>
      <c r="BF352" s="156">
        <f>IF(N352="snížená",J352,0)</f>
        <v>0</v>
      </c>
      <c r="BG352" s="156">
        <f>IF(N352="zákl. přenesená",J352,0)</f>
        <v>0</v>
      </c>
      <c r="BH352" s="156">
        <f>IF(N352="sníž. přenesená",J352,0)</f>
        <v>0</v>
      </c>
      <c r="BI352" s="156">
        <f>IF(N352="nulová",J352,0)</f>
        <v>0</v>
      </c>
      <c r="BJ352" s="17" t="s">
        <v>84</v>
      </c>
      <c r="BK352" s="156">
        <f>ROUND(I352*H352,2)</f>
        <v>0</v>
      </c>
      <c r="BL352" s="17" t="s">
        <v>231</v>
      </c>
      <c r="BM352" s="155" t="s">
        <v>398</v>
      </c>
    </row>
    <row r="353" spans="2:51" s="13" customFormat="1" ht="12">
      <c r="B353" s="157"/>
      <c r="D353" s="158" t="s">
        <v>143</v>
      </c>
      <c r="E353" s="159" t="s">
        <v>1</v>
      </c>
      <c r="F353" s="160" t="s">
        <v>363</v>
      </c>
      <c r="H353" s="161">
        <v>42</v>
      </c>
      <c r="I353" s="162"/>
      <c r="L353" s="157"/>
      <c r="M353" s="163"/>
      <c r="N353" s="164"/>
      <c r="O353" s="164"/>
      <c r="P353" s="164"/>
      <c r="Q353" s="164"/>
      <c r="R353" s="164"/>
      <c r="S353" s="164"/>
      <c r="T353" s="165"/>
      <c r="AT353" s="159" t="s">
        <v>143</v>
      </c>
      <c r="AU353" s="159" t="s">
        <v>86</v>
      </c>
      <c r="AV353" s="13" t="s">
        <v>86</v>
      </c>
      <c r="AW353" s="13" t="s">
        <v>32</v>
      </c>
      <c r="AX353" s="13" t="s">
        <v>76</v>
      </c>
      <c r="AY353" s="159" t="s">
        <v>133</v>
      </c>
    </row>
    <row r="354" spans="2:51" s="14" customFormat="1" ht="12">
      <c r="B354" s="166"/>
      <c r="D354" s="158" t="s">
        <v>143</v>
      </c>
      <c r="E354" s="167" t="s">
        <v>1</v>
      </c>
      <c r="F354" s="168" t="s">
        <v>144</v>
      </c>
      <c r="H354" s="169">
        <v>42</v>
      </c>
      <c r="I354" s="170"/>
      <c r="L354" s="166"/>
      <c r="M354" s="171"/>
      <c r="N354" s="172"/>
      <c r="O354" s="172"/>
      <c r="P354" s="172"/>
      <c r="Q354" s="172"/>
      <c r="R354" s="172"/>
      <c r="S354" s="172"/>
      <c r="T354" s="173"/>
      <c r="AT354" s="167" t="s">
        <v>143</v>
      </c>
      <c r="AU354" s="167" t="s">
        <v>86</v>
      </c>
      <c r="AV354" s="14" t="s">
        <v>141</v>
      </c>
      <c r="AW354" s="14" t="s">
        <v>32</v>
      </c>
      <c r="AX354" s="14" t="s">
        <v>84</v>
      </c>
      <c r="AY354" s="167" t="s">
        <v>133</v>
      </c>
    </row>
    <row r="355" spans="1:65" s="2" customFormat="1" ht="22.2" customHeight="1">
      <c r="A355" s="32"/>
      <c r="B355" s="143"/>
      <c r="C355" s="181" t="s">
        <v>265</v>
      </c>
      <c r="D355" s="181" t="s">
        <v>160</v>
      </c>
      <c r="E355" s="182" t="s">
        <v>399</v>
      </c>
      <c r="F355" s="183" t="s">
        <v>400</v>
      </c>
      <c r="G355" s="184" t="s">
        <v>218</v>
      </c>
      <c r="H355" s="185">
        <v>90.225</v>
      </c>
      <c r="I355" s="186"/>
      <c r="J355" s="187">
        <f>ROUND(I355*H355,2)</f>
        <v>0</v>
      </c>
      <c r="K355" s="183" t="s">
        <v>1</v>
      </c>
      <c r="L355" s="188"/>
      <c r="M355" s="189" t="s">
        <v>1</v>
      </c>
      <c r="N355" s="190" t="s">
        <v>41</v>
      </c>
      <c r="O355" s="58"/>
      <c r="P355" s="153">
        <f>O355*H355</f>
        <v>0</v>
      </c>
      <c r="Q355" s="153">
        <v>0</v>
      </c>
      <c r="R355" s="153">
        <f>Q355*H355</f>
        <v>0</v>
      </c>
      <c r="S355" s="153">
        <v>0</v>
      </c>
      <c r="T355" s="154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55" t="s">
        <v>310</v>
      </c>
      <c r="AT355" s="155" t="s">
        <v>160</v>
      </c>
      <c r="AU355" s="155" t="s">
        <v>86</v>
      </c>
      <c r="AY355" s="17" t="s">
        <v>133</v>
      </c>
      <c r="BE355" s="156">
        <f>IF(N355="základní",J355,0)</f>
        <v>0</v>
      </c>
      <c r="BF355" s="156">
        <f>IF(N355="snížená",J355,0)</f>
        <v>0</v>
      </c>
      <c r="BG355" s="156">
        <f>IF(N355="zákl. přenesená",J355,0)</f>
        <v>0</v>
      </c>
      <c r="BH355" s="156">
        <f>IF(N355="sníž. přenesená",J355,0)</f>
        <v>0</v>
      </c>
      <c r="BI355" s="156">
        <f>IF(N355="nulová",J355,0)</f>
        <v>0</v>
      </c>
      <c r="BJ355" s="17" t="s">
        <v>84</v>
      </c>
      <c r="BK355" s="156">
        <f>ROUND(I355*H355,2)</f>
        <v>0</v>
      </c>
      <c r="BL355" s="17" t="s">
        <v>231</v>
      </c>
      <c r="BM355" s="155" t="s">
        <v>401</v>
      </c>
    </row>
    <row r="356" spans="2:51" s="13" customFormat="1" ht="12">
      <c r="B356" s="157"/>
      <c r="D356" s="158" t="s">
        <v>143</v>
      </c>
      <c r="E356" s="159" t="s">
        <v>1</v>
      </c>
      <c r="F356" s="160" t="s">
        <v>402</v>
      </c>
      <c r="H356" s="161">
        <v>7.2</v>
      </c>
      <c r="I356" s="162"/>
      <c r="L356" s="157"/>
      <c r="M356" s="163"/>
      <c r="N356" s="164"/>
      <c r="O356" s="164"/>
      <c r="P356" s="164"/>
      <c r="Q356" s="164"/>
      <c r="R356" s="164"/>
      <c r="S356" s="164"/>
      <c r="T356" s="165"/>
      <c r="AT356" s="159" t="s">
        <v>143</v>
      </c>
      <c r="AU356" s="159" t="s">
        <v>86</v>
      </c>
      <c r="AV356" s="13" t="s">
        <v>86</v>
      </c>
      <c r="AW356" s="13" t="s">
        <v>32</v>
      </c>
      <c r="AX356" s="13" t="s">
        <v>76</v>
      </c>
      <c r="AY356" s="159" t="s">
        <v>133</v>
      </c>
    </row>
    <row r="357" spans="2:51" s="13" customFormat="1" ht="12">
      <c r="B357" s="157"/>
      <c r="D357" s="158" t="s">
        <v>143</v>
      </c>
      <c r="E357" s="159" t="s">
        <v>1</v>
      </c>
      <c r="F357" s="160" t="s">
        <v>403</v>
      </c>
      <c r="H357" s="161">
        <v>48.75</v>
      </c>
      <c r="I357" s="162"/>
      <c r="L357" s="157"/>
      <c r="M357" s="163"/>
      <c r="N357" s="164"/>
      <c r="O357" s="164"/>
      <c r="P357" s="164"/>
      <c r="Q357" s="164"/>
      <c r="R357" s="164"/>
      <c r="S357" s="164"/>
      <c r="T357" s="165"/>
      <c r="AT357" s="159" t="s">
        <v>143</v>
      </c>
      <c r="AU357" s="159" t="s">
        <v>86</v>
      </c>
      <c r="AV357" s="13" t="s">
        <v>86</v>
      </c>
      <c r="AW357" s="13" t="s">
        <v>32</v>
      </c>
      <c r="AX357" s="13" t="s">
        <v>76</v>
      </c>
      <c r="AY357" s="159" t="s">
        <v>133</v>
      </c>
    </row>
    <row r="358" spans="2:51" s="13" customFormat="1" ht="12">
      <c r="B358" s="157"/>
      <c r="D358" s="158" t="s">
        <v>143</v>
      </c>
      <c r="E358" s="159" t="s">
        <v>1</v>
      </c>
      <c r="F358" s="160" t="s">
        <v>404</v>
      </c>
      <c r="H358" s="161">
        <v>18.15</v>
      </c>
      <c r="I358" s="162"/>
      <c r="L358" s="157"/>
      <c r="M358" s="163"/>
      <c r="N358" s="164"/>
      <c r="O358" s="164"/>
      <c r="P358" s="164"/>
      <c r="Q358" s="164"/>
      <c r="R358" s="164"/>
      <c r="S358" s="164"/>
      <c r="T358" s="165"/>
      <c r="AT358" s="159" t="s">
        <v>143</v>
      </c>
      <c r="AU358" s="159" t="s">
        <v>86</v>
      </c>
      <c r="AV358" s="13" t="s">
        <v>86</v>
      </c>
      <c r="AW358" s="13" t="s">
        <v>32</v>
      </c>
      <c r="AX358" s="13" t="s">
        <v>76</v>
      </c>
      <c r="AY358" s="159" t="s">
        <v>133</v>
      </c>
    </row>
    <row r="359" spans="2:51" s="13" customFormat="1" ht="12">
      <c r="B359" s="157"/>
      <c r="D359" s="158" t="s">
        <v>143</v>
      </c>
      <c r="E359" s="159" t="s">
        <v>1</v>
      </c>
      <c r="F359" s="160" t="s">
        <v>405</v>
      </c>
      <c r="H359" s="161">
        <v>7.125</v>
      </c>
      <c r="I359" s="162"/>
      <c r="L359" s="157"/>
      <c r="M359" s="163"/>
      <c r="N359" s="164"/>
      <c r="O359" s="164"/>
      <c r="P359" s="164"/>
      <c r="Q359" s="164"/>
      <c r="R359" s="164"/>
      <c r="S359" s="164"/>
      <c r="T359" s="165"/>
      <c r="AT359" s="159" t="s">
        <v>143</v>
      </c>
      <c r="AU359" s="159" t="s">
        <v>86</v>
      </c>
      <c r="AV359" s="13" t="s">
        <v>86</v>
      </c>
      <c r="AW359" s="13" t="s">
        <v>32</v>
      </c>
      <c r="AX359" s="13" t="s">
        <v>76</v>
      </c>
      <c r="AY359" s="159" t="s">
        <v>133</v>
      </c>
    </row>
    <row r="360" spans="2:51" s="13" customFormat="1" ht="12">
      <c r="B360" s="157"/>
      <c r="D360" s="158" t="s">
        <v>143</v>
      </c>
      <c r="E360" s="159" t="s">
        <v>1</v>
      </c>
      <c r="F360" s="160" t="s">
        <v>406</v>
      </c>
      <c r="H360" s="161">
        <v>9</v>
      </c>
      <c r="I360" s="162"/>
      <c r="L360" s="157"/>
      <c r="M360" s="163"/>
      <c r="N360" s="164"/>
      <c r="O360" s="164"/>
      <c r="P360" s="164"/>
      <c r="Q360" s="164"/>
      <c r="R360" s="164"/>
      <c r="S360" s="164"/>
      <c r="T360" s="165"/>
      <c r="AT360" s="159" t="s">
        <v>143</v>
      </c>
      <c r="AU360" s="159" t="s">
        <v>86</v>
      </c>
      <c r="AV360" s="13" t="s">
        <v>86</v>
      </c>
      <c r="AW360" s="13" t="s">
        <v>32</v>
      </c>
      <c r="AX360" s="13" t="s">
        <v>76</v>
      </c>
      <c r="AY360" s="159" t="s">
        <v>133</v>
      </c>
    </row>
    <row r="361" spans="2:51" s="14" customFormat="1" ht="12">
      <c r="B361" s="166"/>
      <c r="D361" s="158" t="s">
        <v>143</v>
      </c>
      <c r="E361" s="167" t="s">
        <v>1</v>
      </c>
      <c r="F361" s="168" t="s">
        <v>144</v>
      </c>
      <c r="H361" s="169">
        <v>90.225</v>
      </c>
      <c r="I361" s="170"/>
      <c r="L361" s="166"/>
      <c r="M361" s="171"/>
      <c r="N361" s="172"/>
      <c r="O361" s="172"/>
      <c r="P361" s="172"/>
      <c r="Q361" s="172"/>
      <c r="R361" s="172"/>
      <c r="S361" s="172"/>
      <c r="T361" s="173"/>
      <c r="AT361" s="167" t="s">
        <v>143</v>
      </c>
      <c r="AU361" s="167" t="s">
        <v>86</v>
      </c>
      <c r="AV361" s="14" t="s">
        <v>141</v>
      </c>
      <c r="AW361" s="14" t="s">
        <v>32</v>
      </c>
      <c r="AX361" s="14" t="s">
        <v>84</v>
      </c>
      <c r="AY361" s="167" t="s">
        <v>133</v>
      </c>
    </row>
    <row r="362" spans="2:51" s="15" customFormat="1" ht="12">
      <c r="B362" s="174"/>
      <c r="D362" s="158" t="s">
        <v>143</v>
      </c>
      <c r="E362" s="175" t="s">
        <v>1</v>
      </c>
      <c r="F362" s="176" t="s">
        <v>407</v>
      </c>
      <c r="H362" s="175" t="s">
        <v>1</v>
      </c>
      <c r="I362" s="177"/>
      <c r="L362" s="174"/>
      <c r="M362" s="178"/>
      <c r="N362" s="179"/>
      <c r="O362" s="179"/>
      <c r="P362" s="179"/>
      <c r="Q362" s="179"/>
      <c r="R362" s="179"/>
      <c r="S362" s="179"/>
      <c r="T362" s="180"/>
      <c r="AT362" s="175" t="s">
        <v>143</v>
      </c>
      <c r="AU362" s="175" t="s">
        <v>86</v>
      </c>
      <c r="AV362" s="15" t="s">
        <v>84</v>
      </c>
      <c r="AW362" s="15" t="s">
        <v>32</v>
      </c>
      <c r="AX362" s="15" t="s">
        <v>76</v>
      </c>
      <c r="AY362" s="175" t="s">
        <v>133</v>
      </c>
    </row>
    <row r="363" spans="1:65" s="2" customFormat="1" ht="22.2" customHeight="1">
      <c r="A363" s="32"/>
      <c r="B363" s="143"/>
      <c r="C363" s="181" t="s">
        <v>408</v>
      </c>
      <c r="D363" s="181" t="s">
        <v>160</v>
      </c>
      <c r="E363" s="182" t="s">
        <v>409</v>
      </c>
      <c r="F363" s="183" t="s">
        <v>410</v>
      </c>
      <c r="G363" s="184" t="s">
        <v>163</v>
      </c>
      <c r="H363" s="185">
        <v>5</v>
      </c>
      <c r="I363" s="186"/>
      <c r="J363" s="187">
        <f>ROUND(I363*H363,2)</f>
        <v>0</v>
      </c>
      <c r="K363" s="183" t="s">
        <v>1</v>
      </c>
      <c r="L363" s="188"/>
      <c r="M363" s="189" t="s">
        <v>1</v>
      </c>
      <c r="N363" s="190" t="s">
        <v>41</v>
      </c>
      <c r="O363" s="58"/>
      <c r="P363" s="153">
        <f>O363*H363</f>
        <v>0</v>
      </c>
      <c r="Q363" s="153">
        <v>0</v>
      </c>
      <c r="R363" s="153">
        <f>Q363*H363</f>
        <v>0</v>
      </c>
      <c r="S363" s="153">
        <v>0</v>
      </c>
      <c r="T363" s="154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55" t="s">
        <v>310</v>
      </c>
      <c r="AT363" s="155" t="s">
        <v>160</v>
      </c>
      <c r="AU363" s="155" t="s">
        <v>86</v>
      </c>
      <c r="AY363" s="17" t="s">
        <v>133</v>
      </c>
      <c r="BE363" s="156">
        <f>IF(N363="základní",J363,0)</f>
        <v>0</v>
      </c>
      <c r="BF363" s="156">
        <f>IF(N363="snížená",J363,0)</f>
        <v>0</v>
      </c>
      <c r="BG363" s="156">
        <f>IF(N363="zákl. přenesená",J363,0)</f>
        <v>0</v>
      </c>
      <c r="BH363" s="156">
        <f>IF(N363="sníž. přenesená",J363,0)</f>
        <v>0</v>
      </c>
      <c r="BI363" s="156">
        <f>IF(N363="nulová",J363,0)</f>
        <v>0</v>
      </c>
      <c r="BJ363" s="17" t="s">
        <v>84</v>
      </c>
      <c r="BK363" s="156">
        <f>ROUND(I363*H363,2)</f>
        <v>0</v>
      </c>
      <c r="BL363" s="17" t="s">
        <v>231</v>
      </c>
      <c r="BM363" s="155" t="s">
        <v>411</v>
      </c>
    </row>
    <row r="364" spans="2:51" s="13" customFormat="1" ht="12">
      <c r="B364" s="157"/>
      <c r="D364" s="158" t="s">
        <v>143</v>
      </c>
      <c r="E364" s="159" t="s">
        <v>1</v>
      </c>
      <c r="F364" s="160" t="s">
        <v>166</v>
      </c>
      <c r="H364" s="161">
        <v>5</v>
      </c>
      <c r="I364" s="162"/>
      <c r="L364" s="157"/>
      <c r="M364" s="163"/>
      <c r="N364" s="164"/>
      <c r="O364" s="164"/>
      <c r="P364" s="164"/>
      <c r="Q364" s="164"/>
      <c r="R364" s="164"/>
      <c r="S364" s="164"/>
      <c r="T364" s="165"/>
      <c r="AT364" s="159" t="s">
        <v>143</v>
      </c>
      <c r="AU364" s="159" t="s">
        <v>86</v>
      </c>
      <c r="AV364" s="13" t="s">
        <v>86</v>
      </c>
      <c r="AW364" s="13" t="s">
        <v>32</v>
      </c>
      <c r="AX364" s="13" t="s">
        <v>76</v>
      </c>
      <c r="AY364" s="159" t="s">
        <v>133</v>
      </c>
    </row>
    <row r="365" spans="2:51" s="14" customFormat="1" ht="12">
      <c r="B365" s="166"/>
      <c r="D365" s="158" t="s">
        <v>143</v>
      </c>
      <c r="E365" s="167" t="s">
        <v>1</v>
      </c>
      <c r="F365" s="168" t="s">
        <v>144</v>
      </c>
      <c r="H365" s="169">
        <v>5</v>
      </c>
      <c r="I365" s="170"/>
      <c r="L365" s="166"/>
      <c r="M365" s="171"/>
      <c r="N365" s="172"/>
      <c r="O365" s="172"/>
      <c r="P365" s="172"/>
      <c r="Q365" s="172"/>
      <c r="R365" s="172"/>
      <c r="S365" s="172"/>
      <c r="T365" s="173"/>
      <c r="AT365" s="167" t="s">
        <v>143</v>
      </c>
      <c r="AU365" s="167" t="s">
        <v>86</v>
      </c>
      <c r="AV365" s="14" t="s">
        <v>141</v>
      </c>
      <c r="AW365" s="14" t="s">
        <v>32</v>
      </c>
      <c r="AX365" s="14" t="s">
        <v>84</v>
      </c>
      <c r="AY365" s="167" t="s">
        <v>133</v>
      </c>
    </row>
    <row r="366" spans="2:51" s="15" customFormat="1" ht="12">
      <c r="B366" s="174"/>
      <c r="D366" s="158" t="s">
        <v>143</v>
      </c>
      <c r="E366" s="175" t="s">
        <v>1</v>
      </c>
      <c r="F366" s="176" t="s">
        <v>407</v>
      </c>
      <c r="H366" s="175" t="s">
        <v>1</v>
      </c>
      <c r="I366" s="177"/>
      <c r="L366" s="174"/>
      <c r="M366" s="178"/>
      <c r="N366" s="179"/>
      <c r="O366" s="179"/>
      <c r="P366" s="179"/>
      <c r="Q366" s="179"/>
      <c r="R366" s="179"/>
      <c r="S366" s="179"/>
      <c r="T366" s="180"/>
      <c r="AT366" s="175" t="s">
        <v>143</v>
      </c>
      <c r="AU366" s="175" t="s">
        <v>86</v>
      </c>
      <c r="AV366" s="15" t="s">
        <v>84</v>
      </c>
      <c r="AW366" s="15" t="s">
        <v>32</v>
      </c>
      <c r="AX366" s="15" t="s">
        <v>76</v>
      </c>
      <c r="AY366" s="175" t="s">
        <v>133</v>
      </c>
    </row>
    <row r="367" spans="1:65" s="2" customFormat="1" ht="19.8" customHeight="1">
      <c r="A367" s="32"/>
      <c r="B367" s="143"/>
      <c r="C367" s="181" t="s">
        <v>412</v>
      </c>
      <c r="D367" s="181" t="s">
        <v>160</v>
      </c>
      <c r="E367" s="182" t="s">
        <v>413</v>
      </c>
      <c r="F367" s="183" t="s">
        <v>414</v>
      </c>
      <c r="G367" s="184" t="s">
        <v>163</v>
      </c>
      <c r="H367" s="185">
        <v>88</v>
      </c>
      <c r="I367" s="186"/>
      <c r="J367" s="187">
        <f>ROUND(I367*H367,2)</f>
        <v>0</v>
      </c>
      <c r="K367" s="183" t="s">
        <v>1</v>
      </c>
      <c r="L367" s="188"/>
      <c r="M367" s="189" t="s">
        <v>1</v>
      </c>
      <c r="N367" s="190" t="s">
        <v>41</v>
      </c>
      <c r="O367" s="58"/>
      <c r="P367" s="153">
        <f>O367*H367</f>
        <v>0</v>
      </c>
      <c r="Q367" s="153">
        <v>0</v>
      </c>
      <c r="R367" s="153">
        <f>Q367*H367</f>
        <v>0</v>
      </c>
      <c r="S367" s="153">
        <v>0</v>
      </c>
      <c r="T367" s="154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55" t="s">
        <v>310</v>
      </c>
      <c r="AT367" s="155" t="s">
        <v>160</v>
      </c>
      <c r="AU367" s="155" t="s">
        <v>86</v>
      </c>
      <c r="AY367" s="17" t="s">
        <v>133</v>
      </c>
      <c r="BE367" s="156">
        <f>IF(N367="základní",J367,0)</f>
        <v>0</v>
      </c>
      <c r="BF367" s="156">
        <f>IF(N367="snížená",J367,0)</f>
        <v>0</v>
      </c>
      <c r="BG367" s="156">
        <f>IF(N367="zákl. přenesená",J367,0)</f>
        <v>0</v>
      </c>
      <c r="BH367" s="156">
        <f>IF(N367="sníž. přenesená",J367,0)</f>
        <v>0</v>
      </c>
      <c r="BI367" s="156">
        <f>IF(N367="nulová",J367,0)</f>
        <v>0</v>
      </c>
      <c r="BJ367" s="17" t="s">
        <v>84</v>
      </c>
      <c r="BK367" s="156">
        <f>ROUND(I367*H367,2)</f>
        <v>0</v>
      </c>
      <c r="BL367" s="17" t="s">
        <v>231</v>
      </c>
      <c r="BM367" s="155" t="s">
        <v>415</v>
      </c>
    </row>
    <row r="368" spans="2:51" s="13" customFormat="1" ht="12">
      <c r="B368" s="157"/>
      <c r="D368" s="158" t="s">
        <v>143</v>
      </c>
      <c r="E368" s="159" t="s">
        <v>1</v>
      </c>
      <c r="F368" s="160" t="s">
        <v>416</v>
      </c>
      <c r="H368" s="161">
        <v>88</v>
      </c>
      <c r="I368" s="162"/>
      <c r="L368" s="157"/>
      <c r="M368" s="163"/>
      <c r="N368" s="164"/>
      <c r="O368" s="164"/>
      <c r="P368" s="164"/>
      <c r="Q368" s="164"/>
      <c r="R368" s="164"/>
      <c r="S368" s="164"/>
      <c r="T368" s="165"/>
      <c r="AT368" s="159" t="s">
        <v>143</v>
      </c>
      <c r="AU368" s="159" t="s">
        <v>86</v>
      </c>
      <c r="AV368" s="13" t="s">
        <v>86</v>
      </c>
      <c r="AW368" s="13" t="s">
        <v>32</v>
      </c>
      <c r="AX368" s="13" t="s">
        <v>76</v>
      </c>
      <c r="AY368" s="159" t="s">
        <v>133</v>
      </c>
    </row>
    <row r="369" spans="2:51" s="14" customFormat="1" ht="12">
      <c r="B369" s="166"/>
      <c r="D369" s="158" t="s">
        <v>143</v>
      </c>
      <c r="E369" s="167" t="s">
        <v>1</v>
      </c>
      <c r="F369" s="168" t="s">
        <v>144</v>
      </c>
      <c r="H369" s="169">
        <v>88</v>
      </c>
      <c r="I369" s="170"/>
      <c r="L369" s="166"/>
      <c r="M369" s="171"/>
      <c r="N369" s="172"/>
      <c r="O369" s="172"/>
      <c r="P369" s="172"/>
      <c r="Q369" s="172"/>
      <c r="R369" s="172"/>
      <c r="S369" s="172"/>
      <c r="T369" s="173"/>
      <c r="AT369" s="167" t="s">
        <v>143</v>
      </c>
      <c r="AU369" s="167" t="s">
        <v>86</v>
      </c>
      <c r="AV369" s="14" t="s">
        <v>141</v>
      </c>
      <c r="AW369" s="14" t="s">
        <v>32</v>
      </c>
      <c r="AX369" s="14" t="s">
        <v>84</v>
      </c>
      <c r="AY369" s="167" t="s">
        <v>133</v>
      </c>
    </row>
    <row r="370" spans="2:51" s="15" customFormat="1" ht="12">
      <c r="B370" s="174"/>
      <c r="D370" s="158" t="s">
        <v>143</v>
      </c>
      <c r="E370" s="175" t="s">
        <v>1</v>
      </c>
      <c r="F370" s="176" t="s">
        <v>407</v>
      </c>
      <c r="H370" s="175" t="s">
        <v>1</v>
      </c>
      <c r="I370" s="177"/>
      <c r="L370" s="174"/>
      <c r="M370" s="178"/>
      <c r="N370" s="179"/>
      <c r="O370" s="179"/>
      <c r="P370" s="179"/>
      <c r="Q370" s="179"/>
      <c r="R370" s="179"/>
      <c r="S370" s="179"/>
      <c r="T370" s="180"/>
      <c r="AT370" s="175" t="s">
        <v>143</v>
      </c>
      <c r="AU370" s="175" t="s">
        <v>86</v>
      </c>
      <c r="AV370" s="15" t="s">
        <v>84</v>
      </c>
      <c r="AW370" s="15" t="s">
        <v>32</v>
      </c>
      <c r="AX370" s="15" t="s">
        <v>76</v>
      </c>
      <c r="AY370" s="175" t="s">
        <v>133</v>
      </c>
    </row>
    <row r="371" spans="1:65" s="2" customFormat="1" ht="22.2" customHeight="1">
      <c r="A371" s="32"/>
      <c r="B371" s="143"/>
      <c r="C371" s="181" t="s">
        <v>417</v>
      </c>
      <c r="D371" s="181" t="s">
        <v>160</v>
      </c>
      <c r="E371" s="182" t="s">
        <v>418</v>
      </c>
      <c r="F371" s="183" t="s">
        <v>419</v>
      </c>
      <c r="G371" s="184" t="s">
        <v>218</v>
      </c>
      <c r="H371" s="185">
        <v>189</v>
      </c>
      <c r="I371" s="186"/>
      <c r="J371" s="187">
        <f>ROUND(I371*H371,2)</f>
        <v>0</v>
      </c>
      <c r="K371" s="183" t="s">
        <v>1</v>
      </c>
      <c r="L371" s="188"/>
      <c r="M371" s="189" t="s">
        <v>1</v>
      </c>
      <c r="N371" s="190" t="s">
        <v>41</v>
      </c>
      <c r="O371" s="58"/>
      <c r="P371" s="153">
        <f>O371*H371</f>
        <v>0</v>
      </c>
      <c r="Q371" s="153">
        <v>0</v>
      </c>
      <c r="R371" s="153">
        <f>Q371*H371</f>
        <v>0</v>
      </c>
      <c r="S371" s="153">
        <v>0</v>
      </c>
      <c r="T371" s="154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55" t="s">
        <v>310</v>
      </c>
      <c r="AT371" s="155" t="s">
        <v>160</v>
      </c>
      <c r="AU371" s="155" t="s">
        <v>86</v>
      </c>
      <c r="AY371" s="17" t="s">
        <v>133</v>
      </c>
      <c r="BE371" s="156">
        <f>IF(N371="základní",J371,0)</f>
        <v>0</v>
      </c>
      <c r="BF371" s="156">
        <f>IF(N371="snížená",J371,0)</f>
        <v>0</v>
      </c>
      <c r="BG371" s="156">
        <f>IF(N371="zákl. přenesená",J371,0)</f>
        <v>0</v>
      </c>
      <c r="BH371" s="156">
        <f>IF(N371="sníž. přenesená",J371,0)</f>
        <v>0</v>
      </c>
      <c r="BI371" s="156">
        <f>IF(N371="nulová",J371,0)</f>
        <v>0</v>
      </c>
      <c r="BJ371" s="17" t="s">
        <v>84</v>
      </c>
      <c r="BK371" s="156">
        <f>ROUND(I371*H371,2)</f>
        <v>0</v>
      </c>
      <c r="BL371" s="17" t="s">
        <v>231</v>
      </c>
      <c r="BM371" s="155" t="s">
        <v>420</v>
      </c>
    </row>
    <row r="372" spans="2:51" s="13" customFormat="1" ht="12">
      <c r="B372" s="157"/>
      <c r="D372" s="158" t="s">
        <v>143</v>
      </c>
      <c r="E372" s="159" t="s">
        <v>1</v>
      </c>
      <c r="F372" s="160" t="s">
        <v>421</v>
      </c>
      <c r="H372" s="161">
        <v>96</v>
      </c>
      <c r="I372" s="162"/>
      <c r="L372" s="157"/>
      <c r="M372" s="163"/>
      <c r="N372" s="164"/>
      <c r="O372" s="164"/>
      <c r="P372" s="164"/>
      <c r="Q372" s="164"/>
      <c r="R372" s="164"/>
      <c r="S372" s="164"/>
      <c r="T372" s="165"/>
      <c r="AT372" s="159" t="s">
        <v>143</v>
      </c>
      <c r="AU372" s="159" t="s">
        <v>86</v>
      </c>
      <c r="AV372" s="13" t="s">
        <v>86</v>
      </c>
      <c r="AW372" s="13" t="s">
        <v>32</v>
      </c>
      <c r="AX372" s="13" t="s">
        <v>76</v>
      </c>
      <c r="AY372" s="159" t="s">
        <v>133</v>
      </c>
    </row>
    <row r="373" spans="2:51" s="13" customFormat="1" ht="12">
      <c r="B373" s="157"/>
      <c r="D373" s="158" t="s">
        <v>143</v>
      </c>
      <c r="E373" s="159" t="s">
        <v>1</v>
      </c>
      <c r="F373" s="160" t="s">
        <v>422</v>
      </c>
      <c r="H373" s="161">
        <v>48</v>
      </c>
      <c r="I373" s="162"/>
      <c r="L373" s="157"/>
      <c r="M373" s="163"/>
      <c r="N373" s="164"/>
      <c r="O373" s="164"/>
      <c r="P373" s="164"/>
      <c r="Q373" s="164"/>
      <c r="R373" s="164"/>
      <c r="S373" s="164"/>
      <c r="T373" s="165"/>
      <c r="AT373" s="159" t="s">
        <v>143</v>
      </c>
      <c r="AU373" s="159" t="s">
        <v>86</v>
      </c>
      <c r="AV373" s="13" t="s">
        <v>86</v>
      </c>
      <c r="AW373" s="13" t="s">
        <v>32</v>
      </c>
      <c r="AX373" s="13" t="s">
        <v>76</v>
      </c>
      <c r="AY373" s="159" t="s">
        <v>133</v>
      </c>
    </row>
    <row r="374" spans="2:51" s="13" customFormat="1" ht="12">
      <c r="B374" s="157"/>
      <c r="D374" s="158" t="s">
        <v>143</v>
      </c>
      <c r="E374" s="159" t="s">
        <v>1</v>
      </c>
      <c r="F374" s="160" t="s">
        <v>423</v>
      </c>
      <c r="H374" s="161">
        <v>45</v>
      </c>
      <c r="I374" s="162"/>
      <c r="L374" s="157"/>
      <c r="M374" s="163"/>
      <c r="N374" s="164"/>
      <c r="O374" s="164"/>
      <c r="P374" s="164"/>
      <c r="Q374" s="164"/>
      <c r="R374" s="164"/>
      <c r="S374" s="164"/>
      <c r="T374" s="165"/>
      <c r="AT374" s="159" t="s">
        <v>143</v>
      </c>
      <c r="AU374" s="159" t="s">
        <v>86</v>
      </c>
      <c r="AV374" s="13" t="s">
        <v>86</v>
      </c>
      <c r="AW374" s="13" t="s">
        <v>32</v>
      </c>
      <c r="AX374" s="13" t="s">
        <v>76</v>
      </c>
      <c r="AY374" s="159" t="s">
        <v>133</v>
      </c>
    </row>
    <row r="375" spans="2:51" s="14" customFormat="1" ht="12">
      <c r="B375" s="166"/>
      <c r="D375" s="158" t="s">
        <v>143</v>
      </c>
      <c r="E375" s="167" t="s">
        <v>1</v>
      </c>
      <c r="F375" s="168" t="s">
        <v>144</v>
      </c>
      <c r="H375" s="169">
        <v>189</v>
      </c>
      <c r="I375" s="170"/>
      <c r="L375" s="166"/>
      <c r="M375" s="171"/>
      <c r="N375" s="172"/>
      <c r="O375" s="172"/>
      <c r="P375" s="172"/>
      <c r="Q375" s="172"/>
      <c r="R375" s="172"/>
      <c r="S375" s="172"/>
      <c r="T375" s="173"/>
      <c r="AT375" s="167" t="s">
        <v>143</v>
      </c>
      <c r="AU375" s="167" t="s">
        <v>86</v>
      </c>
      <c r="AV375" s="14" t="s">
        <v>141</v>
      </c>
      <c r="AW375" s="14" t="s">
        <v>32</v>
      </c>
      <c r="AX375" s="14" t="s">
        <v>84</v>
      </c>
      <c r="AY375" s="167" t="s">
        <v>133</v>
      </c>
    </row>
    <row r="376" spans="2:51" s="15" customFormat="1" ht="12">
      <c r="B376" s="174"/>
      <c r="D376" s="158" t="s">
        <v>143</v>
      </c>
      <c r="E376" s="175" t="s">
        <v>1</v>
      </c>
      <c r="F376" s="176" t="s">
        <v>407</v>
      </c>
      <c r="H376" s="175" t="s">
        <v>1</v>
      </c>
      <c r="I376" s="177"/>
      <c r="L376" s="174"/>
      <c r="M376" s="178"/>
      <c r="N376" s="179"/>
      <c r="O376" s="179"/>
      <c r="P376" s="179"/>
      <c r="Q376" s="179"/>
      <c r="R376" s="179"/>
      <c r="S376" s="179"/>
      <c r="T376" s="180"/>
      <c r="AT376" s="175" t="s">
        <v>143</v>
      </c>
      <c r="AU376" s="175" t="s">
        <v>86</v>
      </c>
      <c r="AV376" s="15" t="s">
        <v>84</v>
      </c>
      <c r="AW376" s="15" t="s">
        <v>32</v>
      </c>
      <c r="AX376" s="15" t="s">
        <v>76</v>
      </c>
      <c r="AY376" s="175" t="s">
        <v>133</v>
      </c>
    </row>
    <row r="377" spans="1:65" s="2" customFormat="1" ht="22.2" customHeight="1">
      <c r="A377" s="32"/>
      <c r="B377" s="143"/>
      <c r="C377" s="181" t="s">
        <v>424</v>
      </c>
      <c r="D377" s="181" t="s">
        <v>160</v>
      </c>
      <c r="E377" s="182" t="s">
        <v>425</v>
      </c>
      <c r="F377" s="183" t="s">
        <v>426</v>
      </c>
      <c r="G377" s="184" t="s">
        <v>218</v>
      </c>
      <c r="H377" s="185">
        <v>102</v>
      </c>
      <c r="I377" s="186"/>
      <c r="J377" s="187">
        <f>ROUND(I377*H377,2)</f>
        <v>0</v>
      </c>
      <c r="K377" s="183" t="s">
        <v>1</v>
      </c>
      <c r="L377" s="188"/>
      <c r="M377" s="189" t="s">
        <v>1</v>
      </c>
      <c r="N377" s="190" t="s">
        <v>41</v>
      </c>
      <c r="O377" s="58"/>
      <c r="P377" s="153">
        <f>O377*H377</f>
        <v>0</v>
      </c>
      <c r="Q377" s="153">
        <v>0</v>
      </c>
      <c r="R377" s="153">
        <f>Q377*H377</f>
        <v>0</v>
      </c>
      <c r="S377" s="153">
        <v>0</v>
      </c>
      <c r="T377" s="154">
        <f>S377*H377</f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55" t="s">
        <v>310</v>
      </c>
      <c r="AT377" s="155" t="s">
        <v>160</v>
      </c>
      <c r="AU377" s="155" t="s">
        <v>86</v>
      </c>
      <c r="AY377" s="17" t="s">
        <v>133</v>
      </c>
      <c r="BE377" s="156">
        <f>IF(N377="základní",J377,0)</f>
        <v>0</v>
      </c>
      <c r="BF377" s="156">
        <f>IF(N377="snížená",J377,0)</f>
        <v>0</v>
      </c>
      <c r="BG377" s="156">
        <f>IF(N377="zákl. přenesená",J377,0)</f>
        <v>0</v>
      </c>
      <c r="BH377" s="156">
        <f>IF(N377="sníž. přenesená",J377,0)</f>
        <v>0</v>
      </c>
      <c r="BI377" s="156">
        <f>IF(N377="nulová",J377,0)</f>
        <v>0</v>
      </c>
      <c r="BJ377" s="17" t="s">
        <v>84</v>
      </c>
      <c r="BK377" s="156">
        <f>ROUND(I377*H377,2)</f>
        <v>0</v>
      </c>
      <c r="BL377" s="17" t="s">
        <v>231</v>
      </c>
      <c r="BM377" s="155" t="s">
        <v>427</v>
      </c>
    </row>
    <row r="378" spans="2:51" s="13" customFormat="1" ht="12">
      <c r="B378" s="157"/>
      <c r="D378" s="158" t="s">
        <v>143</v>
      </c>
      <c r="E378" s="159" t="s">
        <v>1</v>
      </c>
      <c r="F378" s="160" t="s">
        <v>328</v>
      </c>
      <c r="H378" s="161">
        <v>36</v>
      </c>
      <c r="I378" s="162"/>
      <c r="L378" s="157"/>
      <c r="M378" s="163"/>
      <c r="N378" s="164"/>
      <c r="O378" s="164"/>
      <c r="P378" s="164"/>
      <c r="Q378" s="164"/>
      <c r="R378" s="164"/>
      <c r="S378" s="164"/>
      <c r="T378" s="165"/>
      <c r="AT378" s="159" t="s">
        <v>143</v>
      </c>
      <c r="AU378" s="159" t="s">
        <v>86</v>
      </c>
      <c r="AV378" s="13" t="s">
        <v>86</v>
      </c>
      <c r="AW378" s="13" t="s">
        <v>32</v>
      </c>
      <c r="AX378" s="13" t="s">
        <v>76</v>
      </c>
      <c r="AY378" s="159" t="s">
        <v>133</v>
      </c>
    </row>
    <row r="379" spans="2:51" s="13" customFormat="1" ht="12">
      <c r="B379" s="157"/>
      <c r="D379" s="158" t="s">
        <v>143</v>
      </c>
      <c r="E379" s="159" t="s">
        <v>1</v>
      </c>
      <c r="F379" s="160" t="s">
        <v>328</v>
      </c>
      <c r="H379" s="161">
        <v>36</v>
      </c>
      <c r="I379" s="162"/>
      <c r="L379" s="157"/>
      <c r="M379" s="163"/>
      <c r="N379" s="164"/>
      <c r="O379" s="164"/>
      <c r="P379" s="164"/>
      <c r="Q379" s="164"/>
      <c r="R379" s="164"/>
      <c r="S379" s="164"/>
      <c r="T379" s="165"/>
      <c r="AT379" s="159" t="s">
        <v>143</v>
      </c>
      <c r="AU379" s="159" t="s">
        <v>86</v>
      </c>
      <c r="AV379" s="13" t="s">
        <v>86</v>
      </c>
      <c r="AW379" s="13" t="s">
        <v>32</v>
      </c>
      <c r="AX379" s="13" t="s">
        <v>76</v>
      </c>
      <c r="AY379" s="159" t="s">
        <v>133</v>
      </c>
    </row>
    <row r="380" spans="2:51" s="13" customFormat="1" ht="12">
      <c r="B380" s="157"/>
      <c r="D380" s="158" t="s">
        <v>143</v>
      </c>
      <c r="E380" s="159" t="s">
        <v>1</v>
      </c>
      <c r="F380" s="160" t="s">
        <v>428</v>
      </c>
      <c r="H380" s="161">
        <v>11.5</v>
      </c>
      <c r="I380" s="162"/>
      <c r="L380" s="157"/>
      <c r="M380" s="163"/>
      <c r="N380" s="164"/>
      <c r="O380" s="164"/>
      <c r="P380" s="164"/>
      <c r="Q380" s="164"/>
      <c r="R380" s="164"/>
      <c r="S380" s="164"/>
      <c r="T380" s="165"/>
      <c r="AT380" s="159" t="s">
        <v>143</v>
      </c>
      <c r="AU380" s="159" t="s">
        <v>86</v>
      </c>
      <c r="AV380" s="13" t="s">
        <v>86</v>
      </c>
      <c r="AW380" s="13" t="s">
        <v>32</v>
      </c>
      <c r="AX380" s="13" t="s">
        <v>76</v>
      </c>
      <c r="AY380" s="159" t="s">
        <v>133</v>
      </c>
    </row>
    <row r="381" spans="2:51" s="13" customFormat="1" ht="12">
      <c r="B381" s="157"/>
      <c r="D381" s="158" t="s">
        <v>143</v>
      </c>
      <c r="E381" s="159" t="s">
        <v>1</v>
      </c>
      <c r="F381" s="160" t="s">
        <v>429</v>
      </c>
      <c r="H381" s="161">
        <v>6.5</v>
      </c>
      <c r="I381" s="162"/>
      <c r="L381" s="157"/>
      <c r="M381" s="163"/>
      <c r="N381" s="164"/>
      <c r="O381" s="164"/>
      <c r="P381" s="164"/>
      <c r="Q381" s="164"/>
      <c r="R381" s="164"/>
      <c r="S381" s="164"/>
      <c r="T381" s="165"/>
      <c r="AT381" s="159" t="s">
        <v>143</v>
      </c>
      <c r="AU381" s="159" t="s">
        <v>86</v>
      </c>
      <c r="AV381" s="13" t="s">
        <v>86</v>
      </c>
      <c r="AW381" s="13" t="s">
        <v>32</v>
      </c>
      <c r="AX381" s="13" t="s">
        <v>76</v>
      </c>
      <c r="AY381" s="159" t="s">
        <v>133</v>
      </c>
    </row>
    <row r="382" spans="2:51" s="13" customFormat="1" ht="12">
      <c r="B382" s="157"/>
      <c r="D382" s="158" t="s">
        <v>143</v>
      </c>
      <c r="E382" s="159" t="s">
        <v>1</v>
      </c>
      <c r="F382" s="160" t="s">
        <v>211</v>
      </c>
      <c r="H382" s="161">
        <v>12</v>
      </c>
      <c r="I382" s="162"/>
      <c r="L382" s="157"/>
      <c r="M382" s="163"/>
      <c r="N382" s="164"/>
      <c r="O382" s="164"/>
      <c r="P382" s="164"/>
      <c r="Q382" s="164"/>
      <c r="R382" s="164"/>
      <c r="S382" s="164"/>
      <c r="T382" s="165"/>
      <c r="AT382" s="159" t="s">
        <v>143</v>
      </c>
      <c r="AU382" s="159" t="s">
        <v>86</v>
      </c>
      <c r="AV382" s="13" t="s">
        <v>86</v>
      </c>
      <c r="AW382" s="13" t="s">
        <v>32</v>
      </c>
      <c r="AX382" s="13" t="s">
        <v>76</v>
      </c>
      <c r="AY382" s="159" t="s">
        <v>133</v>
      </c>
    </row>
    <row r="383" spans="2:51" s="14" customFormat="1" ht="12">
      <c r="B383" s="166"/>
      <c r="D383" s="158" t="s">
        <v>143</v>
      </c>
      <c r="E383" s="167" t="s">
        <v>1</v>
      </c>
      <c r="F383" s="168" t="s">
        <v>144</v>
      </c>
      <c r="H383" s="169">
        <v>102</v>
      </c>
      <c r="I383" s="170"/>
      <c r="L383" s="166"/>
      <c r="M383" s="171"/>
      <c r="N383" s="172"/>
      <c r="O383" s="172"/>
      <c r="P383" s="172"/>
      <c r="Q383" s="172"/>
      <c r="R383" s="172"/>
      <c r="S383" s="172"/>
      <c r="T383" s="173"/>
      <c r="AT383" s="167" t="s">
        <v>143</v>
      </c>
      <c r="AU383" s="167" t="s">
        <v>86</v>
      </c>
      <c r="AV383" s="14" t="s">
        <v>141</v>
      </c>
      <c r="AW383" s="14" t="s">
        <v>32</v>
      </c>
      <c r="AX383" s="14" t="s">
        <v>84</v>
      </c>
      <c r="AY383" s="167" t="s">
        <v>133</v>
      </c>
    </row>
    <row r="384" spans="2:51" s="15" customFormat="1" ht="12">
      <c r="B384" s="174"/>
      <c r="D384" s="158" t="s">
        <v>143</v>
      </c>
      <c r="E384" s="175" t="s">
        <v>1</v>
      </c>
      <c r="F384" s="176" t="s">
        <v>407</v>
      </c>
      <c r="H384" s="175" t="s">
        <v>1</v>
      </c>
      <c r="I384" s="177"/>
      <c r="L384" s="174"/>
      <c r="M384" s="178"/>
      <c r="N384" s="179"/>
      <c r="O384" s="179"/>
      <c r="P384" s="179"/>
      <c r="Q384" s="179"/>
      <c r="R384" s="179"/>
      <c r="S384" s="179"/>
      <c r="T384" s="180"/>
      <c r="AT384" s="175" t="s">
        <v>143</v>
      </c>
      <c r="AU384" s="175" t="s">
        <v>86</v>
      </c>
      <c r="AV384" s="15" t="s">
        <v>84</v>
      </c>
      <c r="AW384" s="15" t="s">
        <v>32</v>
      </c>
      <c r="AX384" s="15" t="s">
        <v>76</v>
      </c>
      <c r="AY384" s="175" t="s">
        <v>133</v>
      </c>
    </row>
    <row r="385" spans="1:65" s="2" customFormat="1" ht="14.4" customHeight="1">
      <c r="A385" s="32"/>
      <c r="B385" s="143"/>
      <c r="C385" s="181" t="s">
        <v>430</v>
      </c>
      <c r="D385" s="181" t="s">
        <v>160</v>
      </c>
      <c r="E385" s="182" t="s">
        <v>431</v>
      </c>
      <c r="F385" s="183" t="s">
        <v>432</v>
      </c>
      <c r="G385" s="184" t="s">
        <v>218</v>
      </c>
      <c r="H385" s="185">
        <v>102</v>
      </c>
      <c r="I385" s="186"/>
      <c r="J385" s="187">
        <f>ROUND(I385*H385,2)</f>
        <v>0</v>
      </c>
      <c r="K385" s="183" t="s">
        <v>1</v>
      </c>
      <c r="L385" s="188"/>
      <c r="M385" s="189" t="s">
        <v>1</v>
      </c>
      <c r="N385" s="190" t="s">
        <v>41</v>
      </c>
      <c r="O385" s="58"/>
      <c r="P385" s="153">
        <f>O385*H385</f>
        <v>0</v>
      </c>
      <c r="Q385" s="153">
        <v>0</v>
      </c>
      <c r="R385" s="153">
        <f>Q385*H385</f>
        <v>0</v>
      </c>
      <c r="S385" s="153">
        <v>0</v>
      </c>
      <c r="T385" s="154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55" t="s">
        <v>310</v>
      </c>
      <c r="AT385" s="155" t="s">
        <v>160</v>
      </c>
      <c r="AU385" s="155" t="s">
        <v>86</v>
      </c>
      <c r="AY385" s="17" t="s">
        <v>133</v>
      </c>
      <c r="BE385" s="156">
        <f>IF(N385="základní",J385,0)</f>
        <v>0</v>
      </c>
      <c r="BF385" s="156">
        <f>IF(N385="snížená",J385,0)</f>
        <v>0</v>
      </c>
      <c r="BG385" s="156">
        <f>IF(N385="zákl. přenesená",J385,0)</f>
        <v>0</v>
      </c>
      <c r="BH385" s="156">
        <f>IF(N385="sníž. přenesená",J385,0)</f>
        <v>0</v>
      </c>
      <c r="BI385" s="156">
        <f>IF(N385="nulová",J385,0)</f>
        <v>0</v>
      </c>
      <c r="BJ385" s="17" t="s">
        <v>84</v>
      </c>
      <c r="BK385" s="156">
        <f>ROUND(I385*H385,2)</f>
        <v>0</v>
      </c>
      <c r="BL385" s="17" t="s">
        <v>231</v>
      </c>
      <c r="BM385" s="155" t="s">
        <v>433</v>
      </c>
    </row>
    <row r="386" spans="2:51" s="13" customFormat="1" ht="12">
      <c r="B386" s="157"/>
      <c r="D386" s="158" t="s">
        <v>143</v>
      </c>
      <c r="E386" s="159" t="s">
        <v>1</v>
      </c>
      <c r="F386" s="160" t="s">
        <v>434</v>
      </c>
      <c r="H386" s="161">
        <v>102</v>
      </c>
      <c r="I386" s="162"/>
      <c r="L386" s="157"/>
      <c r="M386" s="163"/>
      <c r="N386" s="164"/>
      <c r="O386" s="164"/>
      <c r="P386" s="164"/>
      <c r="Q386" s="164"/>
      <c r="R386" s="164"/>
      <c r="S386" s="164"/>
      <c r="T386" s="165"/>
      <c r="AT386" s="159" t="s">
        <v>143</v>
      </c>
      <c r="AU386" s="159" t="s">
        <v>86</v>
      </c>
      <c r="AV386" s="13" t="s">
        <v>86</v>
      </c>
      <c r="AW386" s="13" t="s">
        <v>32</v>
      </c>
      <c r="AX386" s="13" t="s">
        <v>76</v>
      </c>
      <c r="AY386" s="159" t="s">
        <v>133</v>
      </c>
    </row>
    <row r="387" spans="2:51" s="14" customFormat="1" ht="12">
      <c r="B387" s="166"/>
      <c r="D387" s="158" t="s">
        <v>143</v>
      </c>
      <c r="E387" s="167" t="s">
        <v>1</v>
      </c>
      <c r="F387" s="168" t="s">
        <v>144</v>
      </c>
      <c r="H387" s="169">
        <v>102</v>
      </c>
      <c r="I387" s="170"/>
      <c r="L387" s="166"/>
      <c r="M387" s="171"/>
      <c r="N387" s="172"/>
      <c r="O387" s="172"/>
      <c r="P387" s="172"/>
      <c r="Q387" s="172"/>
      <c r="R387" s="172"/>
      <c r="S387" s="172"/>
      <c r="T387" s="173"/>
      <c r="AT387" s="167" t="s">
        <v>143</v>
      </c>
      <c r="AU387" s="167" t="s">
        <v>86</v>
      </c>
      <c r="AV387" s="14" t="s">
        <v>141</v>
      </c>
      <c r="AW387" s="14" t="s">
        <v>32</v>
      </c>
      <c r="AX387" s="14" t="s">
        <v>84</v>
      </c>
      <c r="AY387" s="167" t="s">
        <v>133</v>
      </c>
    </row>
    <row r="388" spans="1:65" s="2" customFormat="1" ht="14.4" customHeight="1">
      <c r="A388" s="32"/>
      <c r="B388" s="143"/>
      <c r="C388" s="181" t="s">
        <v>435</v>
      </c>
      <c r="D388" s="181" t="s">
        <v>160</v>
      </c>
      <c r="E388" s="182" t="s">
        <v>436</v>
      </c>
      <c r="F388" s="183" t="s">
        <v>437</v>
      </c>
      <c r="G388" s="184" t="s">
        <v>163</v>
      </c>
      <c r="H388" s="185">
        <v>16</v>
      </c>
      <c r="I388" s="186"/>
      <c r="J388" s="187">
        <f>ROUND(I388*H388,2)</f>
        <v>0</v>
      </c>
      <c r="K388" s="183" t="s">
        <v>1</v>
      </c>
      <c r="L388" s="188"/>
      <c r="M388" s="189" t="s">
        <v>1</v>
      </c>
      <c r="N388" s="190" t="s">
        <v>41</v>
      </c>
      <c r="O388" s="58"/>
      <c r="P388" s="153">
        <f>O388*H388</f>
        <v>0</v>
      </c>
      <c r="Q388" s="153">
        <v>0</v>
      </c>
      <c r="R388" s="153">
        <f>Q388*H388</f>
        <v>0</v>
      </c>
      <c r="S388" s="153">
        <v>0</v>
      </c>
      <c r="T388" s="154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55" t="s">
        <v>310</v>
      </c>
      <c r="AT388" s="155" t="s">
        <v>160</v>
      </c>
      <c r="AU388" s="155" t="s">
        <v>86</v>
      </c>
      <c r="AY388" s="17" t="s">
        <v>133</v>
      </c>
      <c r="BE388" s="156">
        <f>IF(N388="základní",J388,0)</f>
        <v>0</v>
      </c>
      <c r="BF388" s="156">
        <f>IF(N388="snížená",J388,0)</f>
        <v>0</v>
      </c>
      <c r="BG388" s="156">
        <f>IF(N388="zákl. přenesená",J388,0)</f>
        <v>0</v>
      </c>
      <c r="BH388" s="156">
        <f>IF(N388="sníž. přenesená",J388,0)</f>
        <v>0</v>
      </c>
      <c r="BI388" s="156">
        <f>IF(N388="nulová",J388,0)</f>
        <v>0</v>
      </c>
      <c r="BJ388" s="17" t="s">
        <v>84</v>
      </c>
      <c r="BK388" s="156">
        <f>ROUND(I388*H388,2)</f>
        <v>0</v>
      </c>
      <c r="BL388" s="17" t="s">
        <v>231</v>
      </c>
      <c r="BM388" s="155" t="s">
        <v>438</v>
      </c>
    </row>
    <row r="389" spans="1:65" s="2" customFormat="1" ht="22.2" customHeight="1">
      <c r="A389" s="32"/>
      <c r="B389" s="143"/>
      <c r="C389" s="181" t="s">
        <v>439</v>
      </c>
      <c r="D389" s="181" t="s">
        <v>160</v>
      </c>
      <c r="E389" s="182" t="s">
        <v>440</v>
      </c>
      <c r="F389" s="183" t="s">
        <v>441</v>
      </c>
      <c r="G389" s="184" t="s">
        <v>218</v>
      </c>
      <c r="H389" s="185">
        <v>34</v>
      </c>
      <c r="I389" s="186"/>
      <c r="J389" s="187">
        <f>ROUND(I389*H389,2)</f>
        <v>0</v>
      </c>
      <c r="K389" s="183" t="s">
        <v>1</v>
      </c>
      <c r="L389" s="188"/>
      <c r="M389" s="189" t="s">
        <v>1</v>
      </c>
      <c r="N389" s="190" t="s">
        <v>41</v>
      </c>
      <c r="O389" s="58"/>
      <c r="P389" s="153">
        <f>O389*H389</f>
        <v>0</v>
      </c>
      <c r="Q389" s="153">
        <v>0</v>
      </c>
      <c r="R389" s="153">
        <f>Q389*H389</f>
        <v>0</v>
      </c>
      <c r="S389" s="153">
        <v>0</v>
      </c>
      <c r="T389" s="154">
        <f>S389*H389</f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55" t="s">
        <v>310</v>
      </c>
      <c r="AT389" s="155" t="s">
        <v>160</v>
      </c>
      <c r="AU389" s="155" t="s">
        <v>86</v>
      </c>
      <c r="AY389" s="17" t="s">
        <v>133</v>
      </c>
      <c r="BE389" s="156">
        <f>IF(N389="základní",J389,0)</f>
        <v>0</v>
      </c>
      <c r="BF389" s="156">
        <f>IF(N389="snížená",J389,0)</f>
        <v>0</v>
      </c>
      <c r="BG389" s="156">
        <f>IF(N389="zákl. přenesená",J389,0)</f>
        <v>0</v>
      </c>
      <c r="BH389" s="156">
        <f>IF(N389="sníž. přenesená",J389,0)</f>
        <v>0</v>
      </c>
      <c r="BI389" s="156">
        <f>IF(N389="nulová",J389,0)</f>
        <v>0</v>
      </c>
      <c r="BJ389" s="17" t="s">
        <v>84</v>
      </c>
      <c r="BK389" s="156">
        <f>ROUND(I389*H389,2)</f>
        <v>0</v>
      </c>
      <c r="BL389" s="17" t="s">
        <v>231</v>
      </c>
      <c r="BM389" s="155" t="s">
        <v>442</v>
      </c>
    </row>
    <row r="390" spans="2:51" s="13" customFormat="1" ht="12">
      <c r="B390" s="157"/>
      <c r="D390" s="158" t="s">
        <v>143</v>
      </c>
      <c r="E390" s="159" t="s">
        <v>1</v>
      </c>
      <c r="F390" s="160" t="s">
        <v>320</v>
      </c>
      <c r="H390" s="161">
        <v>34</v>
      </c>
      <c r="I390" s="162"/>
      <c r="L390" s="157"/>
      <c r="M390" s="163"/>
      <c r="N390" s="164"/>
      <c r="O390" s="164"/>
      <c r="P390" s="164"/>
      <c r="Q390" s="164"/>
      <c r="R390" s="164"/>
      <c r="S390" s="164"/>
      <c r="T390" s="165"/>
      <c r="AT390" s="159" t="s">
        <v>143</v>
      </c>
      <c r="AU390" s="159" t="s">
        <v>86</v>
      </c>
      <c r="AV390" s="13" t="s">
        <v>86</v>
      </c>
      <c r="AW390" s="13" t="s">
        <v>32</v>
      </c>
      <c r="AX390" s="13" t="s">
        <v>76</v>
      </c>
      <c r="AY390" s="159" t="s">
        <v>133</v>
      </c>
    </row>
    <row r="391" spans="2:51" s="14" customFormat="1" ht="12">
      <c r="B391" s="166"/>
      <c r="D391" s="158" t="s">
        <v>143</v>
      </c>
      <c r="E391" s="167" t="s">
        <v>1</v>
      </c>
      <c r="F391" s="168" t="s">
        <v>144</v>
      </c>
      <c r="H391" s="169">
        <v>34</v>
      </c>
      <c r="I391" s="170"/>
      <c r="L391" s="166"/>
      <c r="M391" s="171"/>
      <c r="N391" s="172"/>
      <c r="O391" s="172"/>
      <c r="P391" s="172"/>
      <c r="Q391" s="172"/>
      <c r="R391" s="172"/>
      <c r="S391" s="172"/>
      <c r="T391" s="173"/>
      <c r="AT391" s="167" t="s">
        <v>143</v>
      </c>
      <c r="AU391" s="167" t="s">
        <v>86</v>
      </c>
      <c r="AV391" s="14" t="s">
        <v>141</v>
      </c>
      <c r="AW391" s="14" t="s">
        <v>32</v>
      </c>
      <c r="AX391" s="14" t="s">
        <v>84</v>
      </c>
      <c r="AY391" s="167" t="s">
        <v>133</v>
      </c>
    </row>
    <row r="392" spans="2:51" s="15" customFormat="1" ht="12">
      <c r="B392" s="174"/>
      <c r="D392" s="158" t="s">
        <v>143</v>
      </c>
      <c r="E392" s="175" t="s">
        <v>1</v>
      </c>
      <c r="F392" s="176" t="s">
        <v>407</v>
      </c>
      <c r="H392" s="175" t="s">
        <v>1</v>
      </c>
      <c r="I392" s="177"/>
      <c r="L392" s="174"/>
      <c r="M392" s="178"/>
      <c r="N392" s="179"/>
      <c r="O392" s="179"/>
      <c r="P392" s="179"/>
      <c r="Q392" s="179"/>
      <c r="R392" s="179"/>
      <c r="S392" s="179"/>
      <c r="T392" s="180"/>
      <c r="AT392" s="175" t="s">
        <v>143</v>
      </c>
      <c r="AU392" s="175" t="s">
        <v>86</v>
      </c>
      <c r="AV392" s="15" t="s">
        <v>84</v>
      </c>
      <c r="AW392" s="15" t="s">
        <v>32</v>
      </c>
      <c r="AX392" s="15" t="s">
        <v>76</v>
      </c>
      <c r="AY392" s="175" t="s">
        <v>133</v>
      </c>
    </row>
    <row r="393" spans="1:65" s="2" customFormat="1" ht="19.8" customHeight="1">
      <c r="A393" s="32"/>
      <c r="B393" s="143"/>
      <c r="C393" s="181" t="s">
        <v>443</v>
      </c>
      <c r="D393" s="181" t="s">
        <v>160</v>
      </c>
      <c r="E393" s="182" t="s">
        <v>444</v>
      </c>
      <c r="F393" s="183" t="s">
        <v>445</v>
      </c>
      <c r="G393" s="184" t="s">
        <v>163</v>
      </c>
      <c r="H393" s="185">
        <v>10</v>
      </c>
      <c r="I393" s="186"/>
      <c r="J393" s="187">
        <f>ROUND(I393*H393,2)</f>
        <v>0</v>
      </c>
      <c r="K393" s="183" t="s">
        <v>1</v>
      </c>
      <c r="L393" s="188"/>
      <c r="M393" s="189" t="s">
        <v>1</v>
      </c>
      <c r="N393" s="190" t="s">
        <v>41</v>
      </c>
      <c r="O393" s="58"/>
      <c r="P393" s="153">
        <f>O393*H393</f>
        <v>0</v>
      </c>
      <c r="Q393" s="153">
        <v>0</v>
      </c>
      <c r="R393" s="153">
        <f>Q393*H393</f>
        <v>0</v>
      </c>
      <c r="S393" s="153">
        <v>0</v>
      </c>
      <c r="T393" s="154">
        <f>S393*H393</f>
        <v>0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55" t="s">
        <v>310</v>
      </c>
      <c r="AT393" s="155" t="s">
        <v>160</v>
      </c>
      <c r="AU393" s="155" t="s">
        <v>86</v>
      </c>
      <c r="AY393" s="17" t="s">
        <v>133</v>
      </c>
      <c r="BE393" s="156">
        <f>IF(N393="základní",J393,0)</f>
        <v>0</v>
      </c>
      <c r="BF393" s="156">
        <f>IF(N393="snížená",J393,0)</f>
        <v>0</v>
      </c>
      <c r="BG393" s="156">
        <f>IF(N393="zákl. přenesená",J393,0)</f>
        <v>0</v>
      </c>
      <c r="BH393" s="156">
        <f>IF(N393="sníž. přenesená",J393,0)</f>
        <v>0</v>
      </c>
      <c r="BI393" s="156">
        <f>IF(N393="nulová",J393,0)</f>
        <v>0</v>
      </c>
      <c r="BJ393" s="17" t="s">
        <v>84</v>
      </c>
      <c r="BK393" s="156">
        <f>ROUND(I393*H393,2)</f>
        <v>0</v>
      </c>
      <c r="BL393" s="17" t="s">
        <v>231</v>
      </c>
      <c r="BM393" s="155" t="s">
        <v>446</v>
      </c>
    </row>
    <row r="394" spans="2:51" s="13" customFormat="1" ht="12">
      <c r="B394" s="157"/>
      <c r="D394" s="158" t="s">
        <v>143</v>
      </c>
      <c r="E394" s="159" t="s">
        <v>1</v>
      </c>
      <c r="F394" s="160" t="s">
        <v>203</v>
      </c>
      <c r="H394" s="161">
        <v>10</v>
      </c>
      <c r="I394" s="162"/>
      <c r="L394" s="157"/>
      <c r="M394" s="163"/>
      <c r="N394" s="164"/>
      <c r="O394" s="164"/>
      <c r="P394" s="164"/>
      <c r="Q394" s="164"/>
      <c r="R394" s="164"/>
      <c r="S394" s="164"/>
      <c r="T394" s="165"/>
      <c r="AT394" s="159" t="s">
        <v>143</v>
      </c>
      <c r="AU394" s="159" t="s">
        <v>86</v>
      </c>
      <c r="AV394" s="13" t="s">
        <v>86</v>
      </c>
      <c r="AW394" s="13" t="s">
        <v>32</v>
      </c>
      <c r="AX394" s="13" t="s">
        <v>76</v>
      </c>
      <c r="AY394" s="159" t="s">
        <v>133</v>
      </c>
    </row>
    <row r="395" spans="2:51" s="14" customFormat="1" ht="12">
      <c r="B395" s="166"/>
      <c r="D395" s="158" t="s">
        <v>143</v>
      </c>
      <c r="E395" s="167" t="s">
        <v>1</v>
      </c>
      <c r="F395" s="168" t="s">
        <v>144</v>
      </c>
      <c r="H395" s="169">
        <v>10</v>
      </c>
      <c r="I395" s="170"/>
      <c r="L395" s="166"/>
      <c r="M395" s="171"/>
      <c r="N395" s="172"/>
      <c r="O395" s="172"/>
      <c r="P395" s="172"/>
      <c r="Q395" s="172"/>
      <c r="R395" s="172"/>
      <c r="S395" s="172"/>
      <c r="T395" s="173"/>
      <c r="AT395" s="167" t="s">
        <v>143</v>
      </c>
      <c r="AU395" s="167" t="s">
        <v>86</v>
      </c>
      <c r="AV395" s="14" t="s">
        <v>141</v>
      </c>
      <c r="AW395" s="14" t="s">
        <v>32</v>
      </c>
      <c r="AX395" s="14" t="s">
        <v>84</v>
      </c>
      <c r="AY395" s="167" t="s">
        <v>133</v>
      </c>
    </row>
    <row r="396" spans="2:51" s="15" customFormat="1" ht="12">
      <c r="B396" s="174"/>
      <c r="D396" s="158" t="s">
        <v>143</v>
      </c>
      <c r="E396" s="175" t="s">
        <v>1</v>
      </c>
      <c r="F396" s="176" t="s">
        <v>407</v>
      </c>
      <c r="H396" s="175" t="s">
        <v>1</v>
      </c>
      <c r="I396" s="177"/>
      <c r="L396" s="174"/>
      <c r="M396" s="178"/>
      <c r="N396" s="179"/>
      <c r="O396" s="179"/>
      <c r="P396" s="179"/>
      <c r="Q396" s="179"/>
      <c r="R396" s="179"/>
      <c r="S396" s="179"/>
      <c r="T396" s="180"/>
      <c r="AT396" s="175" t="s">
        <v>143</v>
      </c>
      <c r="AU396" s="175" t="s">
        <v>86</v>
      </c>
      <c r="AV396" s="15" t="s">
        <v>84</v>
      </c>
      <c r="AW396" s="15" t="s">
        <v>32</v>
      </c>
      <c r="AX396" s="15" t="s">
        <v>76</v>
      </c>
      <c r="AY396" s="175" t="s">
        <v>133</v>
      </c>
    </row>
    <row r="397" spans="1:65" s="2" customFormat="1" ht="19.8" customHeight="1">
      <c r="A397" s="32"/>
      <c r="B397" s="143"/>
      <c r="C397" s="181" t="s">
        <v>447</v>
      </c>
      <c r="D397" s="181" t="s">
        <v>160</v>
      </c>
      <c r="E397" s="182" t="s">
        <v>448</v>
      </c>
      <c r="F397" s="183" t="s">
        <v>449</v>
      </c>
      <c r="G397" s="184" t="s">
        <v>218</v>
      </c>
      <c r="H397" s="185">
        <v>6</v>
      </c>
      <c r="I397" s="186"/>
      <c r="J397" s="187">
        <f>ROUND(I397*H397,2)</f>
        <v>0</v>
      </c>
      <c r="K397" s="183" t="s">
        <v>1</v>
      </c>
      <c r="L397" s="188"/>
      <c r="M397" s="189" t="s">
        <v>1</v>
      </c>
      <c r="N397" s="190" t="s">
        <v>41</v>
      </c>
      <c r="O397" s="58"/>
      <c r="P397" s="153">
        <f>O397*H397</f>
        <v>0</v>
      </c>
      <c r="Q397" s="153">
        <v>0</v>
      </c>
      <c r="R397" s="153">
        <f>Q397*H397</f>
        <v>0</v>
      </c>
      <c r="S397" s="153">
        <v>0</v>
      </c>
      <c r="T397" s="154">
        <f>S397*H397</f>
        <v>0</v>
      </c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R397" s="155" t="s">
        <v>310</v>
      </c>
      <c r="AT397" s="155" t="s">
        <v>160</v>
      </c>
      <c r="AU397" s="155" t="s">
        <v>86</v>
      </c>
      <c r="AY397" s="17" t="s">
        <v>133</v>
      </c>
      <c r="BE397" s="156">
        <f>IF(N397="základní",J397,0)</f>
        <v>0</v>
      </c>
      <c r="BF397" s="156">
        <f>IF(N397="snížená",J397,0)</f>
        <v>0</v>
      </c>
      <c r="BG397" s="156">
        <f>IF(N397="zákl. přenesená",J397,0)</f>
        <v>0</v>
      </c>
      <c r="BH397" s="156">
        <f>IF(N397="sníž. přenesená",J397,0)</f>
        <v>0</v>
      </c>
      <c r="BI397" s="156">
        <f>IF(N397="nulová",J397,0)</f>
        <v>0</v>
      </c>
      <c r="BJ397" s="17" t="s">
        <v>84</v>
      </c>
      <c r="BK397" s="156">
        <f>ROUND(I397*H397,2)</f>
        <v>0</v>
      </c>
      <c r="BL397" s="17" t="s">
        <v>231</v>
      </c>
      <c r="BM397" s="155" t="s">
        <v>450</v>
      </c>
    </row>
    <row r="398" spans="2:51" s="13" customFormat="1" ht="12">
      <c r="B398" s="157"/>
      <c r="D398" s="158" t="s">
        <v>143</v>
      </c>
      <c r="E398" s="159" t="s">
        <v>1</v>
      </c>
      <c r="F398" s="160" t="s">
        <v>152</v>
      </c>
      <c r="H398" s="161">
        <v>6</v>
      </c>
      <c r="I398" s="162"/>
      <c r="L398" s="157"/>
      <c r="M398" s="163"/>
      <c r="N398" s="164"/>
      <c r="O398" s="164"/>
      <c r="P398" s="164"/>
      <c r="Q398" s="164"/>
      <c r="R398" s="164"/>
      <c r="S398" s="164"/>
      <c r="T398" s="165"/>
      <c r="AT398" s="159" t="s">
        <v>143</v>
      </c>
      <c r="AU398" s="159" t="s">
        <v>86</v>
      </c>
      <c r="AV398" s="13" t="s">
        <v>86</v>
      </c>
      <c r="AW398" s="13" t="s">
        <v>32</v>
      </c>
      <c r="AX398" s="13" t="s">
        <v>76</v>
      </c>
      <c r="AY398" s="159" t="s">
        <v>133</v>
      </c>
    </row>
    <row r="399" spans="2:51" s="14" customFormat="1" ht="12">
      <c r="B399" s="166"/>
      <c r="D399" s="158" t="s">
        <v>143</v>
      </c>
      <c r="E399" s="167" t="s">
        <v>1</v>
      </c>
      <c r="F399" s="168" t="s">
        <v>144</v>
      </c>
      <c r="H399" s="169">
        <v>6</v>
      </c>
      <c r="I399" s="170"/>
      <c r="L399" s="166"/>
      <c r="M399" s="171"/>
      <c r="N399" s="172"/>
      <c r="O399" s="172"/>
      <c r="P399" s="172"/>
      <c r="Q399" s="172"/>
      <c r="R399" s="172"/>
      <c r="S399" s="172"/>
      <c r="T399" s="173"/>
      <c r="AT399" s="167" t="s">
        <v>143</v>
      </c>
      <c r="AU399" s="167" t="s">
        <v>86</v>
      </c>
      <c r="AV399" s="14" t="s">
        <v>141</v>
      </c>
      <c r="AW399" s="14" t="s">
        <v>32</v>
      </c>
      <c r="AX399" s="14" t="s">
        <v>84</v>
      </c>
      <c r="AY399" s="167" t="s">
        <v>133</v>
      </c>
    </row>
    <row r="400" spans="2:51" s="15" customFormat="1" ht="12">
      <c r="B400" s="174"/>
      <c r="D400" s="158" t="s">
        <v>143</v>
      </c>
      <c r="E400" s="175" t="s">
        <v>1</v>
      </c>
      <c r="F400" s="176" t="s">
        <v>407</v>
      </c>
      <c r="H400" s="175" t="s">
        <v>1</v>
      </c>
      <c r="I400" s="177"/>
      <c r="L400" s="174"/>
      <c r="M400" s="178"/>
      <c r="N400" s="179"/>
      <c r="O400" s="179"/>
      <c r="P400" s="179"/>
      <c r="Q400" s="179"/>
      <c r="R400" s="179"/>
      <c r="S400" s="179"/>
      <c r="T400" s="180"/>
      <c r="AT400" s="175" t="s">
        <v>143</v>
      </c>
      <c r="AU400" s="175" t="s">
        <v>86</v>
      </c>
      <c r="AV400" s="15" t="s">
        <v>84</v>
      </c>
      <c r="AW400" s="15" t="s">
        <v>32</v>
      </c>
      <c r="AX400" s="15" t="s">
        <v>76</v>
      </c>
      <c r="AY400" s="175" t="s">
        <v>133</v>
      </c>
    </row>
    <row r="401" spans="1:65" s="2" customFormat="1" ht="19.8" customHeight="1">
      <c r="A401" s="32"/>
      <c r="B401" s="143"/>
      <c r="C401" s="181" t="s">
        <v>451</v>
      </c>
      <c r="D401" s="181" t="s">
        <v>160</v>
      </c>
      <c r="E401" s="182" t="s">
        <v>452</v>
      </c>
      <c r="F401" s="183" t="s">
        <v>453</v>
      </c>
      <c r="G401" s="184" t="s">
        <v>218</v>
      </c>
      <c r="H401" s="185">
        <v>28</v>
      </c>
      <c r="I401" s="186"/>
      <c r="J401" s="187">
        <f>ROUND(I401*H401,2)</f>
        <v>0</v>
      </c>
      <c r="K401" s="183" t="s">
        <v>1</v>
      </c>
      <c r="L401" s="188"/>
      <c r="M401" s="189" t="s">
        <v>1</v>
      </c>
      <c r="N401" s="190" t="s">
        <v>41</v>
      </c>
      <c r="O401" s="58"/>
      <c r="P401" s="153">
        <f>O401*H401</f>
        <v>0</v>
      </c>
      <c r="Q401" s="153">
        <v>0</v>
      </c>
      <c r="R401" s="153">
        <f>Q401*H401</f>
        <v>0</v>
      </c>
      <c r="S401" s="153">
        <v>0</v>
      </c>
      <c r="T401" s="154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55" t="s">
        <v>310</v>
      </c>
      <c r="AT401" s="155" t="s">
        <v>160</v>
      </c>
      <c r="AU401" s="155" t="s">
        <v>86</v>
      </c>
      <c r="AY401" s="17" t="s">
        <v>133</v>
      </c>
      <c r="BE401" s="156">
        <f>IF(N401="základní",J401,0)</f>
        <v>0</v>
      </c>
      <c r="BF401" s="156">
        <f>IF(N401="snížená",J401,0)</f>
        <v>0</v>
      </c>
      <c r="BG401" s="156">
        <f>IF(N401="zákl. přenesená",J401,0)</f>
        <v>0</v>
      </c>
      <c r="BH401" s="156">
        <f>IF(N401="sníž. přenesená",J401,0)</f>
        <v>0</v>
      </c>
      <c r="BI401" s="156">
        <f>IF(N401="nulová",J401,0)</f>
        <v>0</v>
      </c>
      <c r="BJ401" s="17" t="s">
        <v>84</v>
      </c>
      <c r="BK401" s="156">
        <f>ROUND(I401*H401,2)</f>
        <v>0</v>
      </c>
      <c r="BL401" s="17" t="s">
        <v>231</v>
      </c>
      <c r="BM401" s="155" t="s">
        <v>454</v>
      </c>
    </row>
    <row r="402" spans="2:51" s="13" customFormat="1" ht="12">
      <c r="B402" s="157"/>
      <c r="D402" s="158" t="s">
        <v>143</v>
      </c>
      <c r="E402" s="159" t="s">
        <v>1</v>
      </c>
      <c r="F402" s="160" t="s">
        <v>292</v>
      </c>
      <c r="H402" s="161">
        <v>28</v>
      </c>
      <c r="I402" s="162"/>
      <c r="L402" s="157"/>
      <c r="M402" s="163"/>
      <c r="N402" s="164"/>
      <c r="O402" s="164"/>
      <c r="P402" s="164"/>
      <c r="Q402" s="164"/>
      <c r="R402" s="164"/>
      <c r="S402" s="164"/>
      <c r="T402" s="165"/>
      <c r="AT402" s="159" t="s">
        <v>143</v>
      </c>
      <c r="AU402" s="159" t="s">
        <v>86</v>
      </c>
      <c r="AV402" s="13" t="s">
        <v>86</v>
      </c>
      <c r="AW402" s="13" t="s">
        <v>32</v>
      </c>
      <c r="AX402" s="13" t="s">
        <v>76</v>
      </c>
      <c r="AY402" s="159" t="s">
        <v>133</v>
      </c>
    </row>
    <row r="403" spans="2:51" s="14" customFormat="1" ht="12">
      <c r="B403" s="166"/>
      <c r="D403" s="158" t="s">
        <v>143</v>
      </c>
      <c r="E403" s="167" t="s">
        <v>1</v>
      </c>
      <c r="F403" s="168" t="s">
        <v>144</v>
      </c>
      <c r="H403" s="169">
        <v>28</v>
      </c>
      <c r="I403" s="170"/>
      <c r="L403" s="166"/>
      <c r="M403" s="171"/>
      <c r="N403" s="172"/>
      <c r="O403" s="172"/>
      <c r="P403" s="172"/>
      <c r="Q403" s="172"/>
      <c r="R403" s="172"/>
      <c r="S403" s="172"/>
      <c r="T403" s="173"/>
      <c r="AT403" s="167" t="s">
        <v>143</v>
      </c>
      <c r="AU403" s="167" t="s">
        <v>86</v>
      </c>
      <c r="AV403" s="14" t="s">
        <v>141</v>
      </c>
      <c r="AW403" s="14" t="s">
        <v>32</v>
      </c>
      <c r="AX403" s="14" t="s">
        <v>84</v>
      </c>
      <c r="AY403" s="167" t="s">
        <v>133</v>
      </c>
    </row>
    <row r="404" spans="2:51" s="15" customFormat="1" ht="12">
      <c r="B404" s="174"/>
      <c r="D404" s="158" t="s">
        <v>143</v>
      </c>
      <c r="E404" s="175" t="s">
        <v>1</v>
      </c>
      <c r="F404" s="176" t="s">
        <v>407</v>
      </c>
      <c r="H404" s="175" t="s">
        <v>1</v>
      </c>
      <c r="I404" s="177"/>
      <c r="L404" s="174"/>
      <c r="M404" s="178"/>
      <c r="N404" s="179"/>
      <c r="O404" s="179"/>
      <c r="P404" s="179"/>
      <c r="Q404" s="179"/>
      <c r="R404" s="179"/>
      <c r="S404" s="179"/>
      <c r="T404" s="180"/>
      <c r="AT404" s="175" t="s">
        <v>143</v>
      </c>
      <c r="AU404" s="175" t="s">
        <v>86</v>
      </c>
      <c r="AV404" s="15" t="s">
        <v>84</v>
      </c>
      <c r="AW404" s="15" t="s">
        <v>32</v>
      </c>
      <c r="AX404" s="15" t="s">
        <v>76</v>
      </c>
      <c r="AY404" s="175" t="s">
        <v>133</v>
      </c>
    </row>
    <row r="405" spans="1:65" s="2" customFormat="1" ht="19.8" customHeight="1">
      <c r="A405" s="32"/>
      <c r="B405" s="143"/>
      <c r="C405" s="181" t="s">
        <v>455</v>
      </c>
      <c r="D405" s="181" t="s">
        <v>160</v>
      </c>
      <c r="E405" s="182" t="s">
        <v>456</v>
      </c>
      <c r="F405" s="183" t="s">
        <v>457</v>
      </c>
      <c r="G405" s="184" t="s">
        <v>218</v>
      </c>
      <c r="H405" s="185">
        <v>22</v>
      </c>
      <c r="I405" s="186"/>
      <c r="J405" s="187">
        <f>ROUND(I405*H405,2)</f>
        <v>0</v>
      </c>
      <c r="K405" s="183" t="s">
        <v>1</v>
      </c>
      <c r="L405" s="188"/>
      <c r="M405" s="189" t="s">
        <v>1</v>
      </c>
      <c r="N405" s="190" t="s">
        <v>41</v>
      </c>
      <c r="O405" s="58"/>
      <c r="P405" s="153">
        <f>O405*H405</f>
        <v>0</v>
      </c>
      <c r="Q405" s="153">
        <v>0</v>
      </c>
      <c r="R405" s="153">
        <f>Q405*H405</f>
        <v>0</v>
      </c>
      <c r="S405" s="153">
        <v>0</v>
      </c>
      <c r="T405" s="154">
        <f>S405*H405</f>
        <v>0</v>
      </c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R405" s="155" t="s">
        <v>310</v>
      </c>
      <c r="AT405" s="155" t="s">
        <v>160</v>
      </c>
      <c r="AU405" s="155" t="s">
        <v>86</v>
      </c>
      <c r="AY405" s="17" t="s">
        <v>133</v>
      </c>
      <c r="BE405" s="156">
        <f>IF(N405="základní",J405,0)</f>
        <v>0</v>
      </c>
      <c r="BF405" s="156">
        <f>IF(N405="snížená",J405,0)</f>
        <v>0</v>
      </c>
      <c r="BG405" s="156">
        <f>IF(N405="zákl. přenesená",J405,0)</f>
        <v>0</v>
      </c>
      <c r="BH405" s="156">
        <f>IF(N405="sníž. přenesená",J405,0)</f>
        <v>0</v>
      </c>
      <c r="BI405" s="156">
        <f>IF(N405="nulová",J405,0)</f>
        <v>0</v>
      </c>
      <c r="BJ405" s="17" t="s">
        <v>84</v>
      </c>
      <c r="BK405" s="156">
        <f>ROUND(I405*H405,2)</f>
        <v>0</v>
      </c>
      <c r="BL405" s="17" t="s">
        <v>231</v>
      </c>
      <c r="BM405" s="155" t="s">
        <v>458</v>
      </c>
    </row>
    <row r="406" spans="2:51" s="13" customFormat="1" ht="12">
      <c r="B406" s="157"/>
      <c r="D406" s="158" t="s">
        <v>143</v>
      </c>
      <c r="E406" s="159" t="s">
        <v>1</v>
      </c>
      <c r="F406" s="160" t="s">
        <v>261</v>
      </c>
      <c r="H406" s="161">
        <v>22</v>
      </c>
      <c r="I406" s="162"/>
      <c r="L406" s="157"/>
      <c r="M406" s="163"/>
      <c r="N406" s="164"/>
      <c r="O406" s="164"/>
      <c r="P406" s="164"/>
      <c r="Q406" s="164"/>
      <c r="R406" s="164"/>
      <c r="S406" s="164"/>
      <c r="T406" s="165"/>
      <c r="AT406" s="159" t="s">
        <v>143</v>
      </c>
      <c r="AU406" s="159" t="s">
        <v>86</v>
      </c>
      <c r="AV406" s="13" t="s">
        <v>86</v>
      </c>
      <c r="AW406" s="13" t="s">
        <v>32</v>
      </c>
      <c r="AX406" s="13" t="s">
        <v>76</v>
      </c>
      <c r="AY406" s="159" t="s">
        <v>133</v>
      </c>
    </row>
    <row r="407" spans="2:51" s="14" customFormat="1" ht="12">
      <c r="B407" s="166"/>
      <c r="D407" s="158" t="s">
        <v>143</v>
      </c>
      <c r="E407" s="167" t="s">
        <v>1</v>
      </c>
      <c r="F407" s="168" t="s">
        <v>144</v>
      </c>
      <c r="H407" s="169">
        <v>22</v>
      </c>
      <c r="I407" s="170"/>
      <c r="L407" s="166"/>
      <c r="M407" s="171"/>
      <c r="N407" s="172"/>
      <c r="O407" s="172"/>
      <c r="P407" s="172"/>
      <c r="Q407" s="172"/>
      <c r="R407" s="172"/>
      <c r="S407" s="172"/>
      <c r="T407" s="173"/>
      <c r="AT407" s="167" t="s">
        <v>143</v>
      </c>
      <c r="AU407" s="167" t="s">
        <v>86</v>
      </c>
      <c r="AV407" s="14" t="s">
        <v>141</v>
      </c>
      <c r="AW407" s="14" t="s">
        <v>32</v>
      </c>
      <c r="AX407" s="14" t="s">
        <v>84</v>
      </c>
      <c r="AY407" s="167" t="s">
        <v>133</v>
      </c>
    </row>
    <row r="408" spans="2:51" s="15" customFormat="1" ht="12">
      <c r="B408" s="174"/>
      <c r="D408" s="158" t="s">
        <v>143</v>
      </c>
      <c r="E408" s="175" t="s">
        <v>1</v>
      </c>
      <c r="F408" s="176" t="s">
        <v>407</v>
      </c>
      <c r="H408" s="175" t="s">
        <v>1</v>
      </c>
      <c r="I408" s="177"/>
      <c r="L408" s="174"/>
      <c r="M408" s="178"/>
      <c r="N408" s="179"/>
      <c r="O408" s="179"/>
      <c r="P408" s="179"/>
      <c r="Q408" s="179"/>
      <c r="R408" s="179"/>
      <c r="S408" s="179"/>
      <c r="T408" s="180"/>
      <c r="AT408" s="175" t="s">
        <v>143</v>
      </c>
      <c r="AU408" s="175" t="s">
        <v>86</v>
      </c>
      <c r="AV408" s="15" t="s">
        <v>84</v>
      </c>
      <c r="AW408" s="15" t="s">
        <v>32</v>
      </c>
      <c r="AX408" s="15" t="s">
        <v>76</v>
      </c>
      <c r="AY408" s="175" t="s">
        <v>133</v>
      </c>
    </row>
    <row r="409" spans="1:65" s="2" customFormat="1" ht="19.8" customHeight="1">
      <c r="A409" s="32"/>
      <c r="B409" s="143"/>
      <c r="C409" s="181" t="s">
        <v>275</v>
      </c>
      <c r="D409" s="181" t="s">
        <v>160</v>
      </c>
      <c r="E409" s="182" t="s">
        <v>459</v>
      </c>
      <c r="F409" s="183" t="s">
        <v>460</v>
      </c>
      <c r="G409" s="184" t="s">
        <v>218</v>
      </c>
      <c r="H409" s="185">
        <v>48</v>
      </c>
      <c r="I409" s="186"/>
      <c r="J409" s="187">
        <f>ROUND(I409*H409,2)</f>
        <v>0</v>
      </c>
      <c r="K409" s="183" t="s">
        <v>1</v>
      </c>
      <c r="L409" s="188"/>
      <c r="M409" s="189" t="s">
        <v>1</v>
      </c>
      <c r="N409" s="190" t="s">
        <v>41</v>
      </c>
      <c r="O409" s="58"/>
      <c r="P409" s="153">
        <f>O409*H409</f>
        <v>0</v>
      </c>
      <c r="Q409" s="153">
        <v>0</v>
      </c>
      <c r="R409" s="153">
        <f>Q409*H409</f>
        <v>0</v>
      </c>
      <c r="S409" s="153">
        <v>0</v>
      </c>
      <c r="T409" s="154">
        <f>S409*H409</f>
        <v>0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155" t="s">
        <v>310</v>
      </c>
      <c r="AT409" s="155" t="s">
        <v>160</v>
      </c>
      <c r="AU409" s="155" t="s">
        <v>86</v>
      </c>
      <c r="AY409" s="17" t="s">
        <v>133</v>
      </c>
      <c r="BE409" s="156">
        <f>IF(N409="základní",J409,0)</f>
        <v>0</v>
      </c>
      <c r="BF409" s="156">
        <f>IF(N409="snížená",J409,0)</f>
        <v>0</v>
      </c>
      <c r="BG409" s="156">
        <f>IF(N409="zákl. přenesená",J409,0)</f>
        <v>0</v>
      </c>
      <c r="BH409" s="156">
        <f>IF(N409="sníž. přenesená",J409,0)</f>
        <v>0</v>
      </c>
      <c r="BI409" s="156">
        <f>IF(N409="nulová",J409,0)</f>
        <v>0</v>
      </c>
      <c r="BJ409" s="17" t="s">
        <v>84</v>
      </c>
      <c r="BK409" s="156">
        <f>ROUND(I409*H409,2)</f>
        <v>0</v>
      </c>
      <c r="BL409" s="17" t="s">
        <v>231</v>
      </c>
      <c r="BM409" s="155" t="s">
        <v>461</v>
      </c>
    </row>
    <row r="410" spans="2:51" s="13" customFormat="1" ht="12">
      <c r="B410" s="157"/>
      <c r="D410" s="158" t="s">
        <v>143</v>
      </c>
      <c r="E410" s="159" t="s">
        <v>1</v>
      </c>
      <c r="F410" s="160" t="s">
        <v>391</v>
      </c>
      <c r="H410" s="161">
        <v>48</v>
      </c>
      <c r="I410" s="162"/>
      <c r="L410" s="157"/>
      <c r="M410" s="163"/>
      <c r="N410" s="164"/>
      <c r="O410" s="164"/>
      <c r="P410" s="164"/>
      <c r="Q410" s="164"/>
      <c r="R410" s="164"/>
      <c r="S410" s="164"/>
      <c r="T410" s="165"/>
      <c r="AT410" s="159" t="s">
        <v>143</v>
      </c>
      <c r="AU410" s="159" t="s">
        <v>86</v>
      </c>
      <c r="AV410" s="13" t="s">
        <v>86</v>
      </c>
      <c r="AW410" s="13" t="s">
        <v>32</v>
      </c>
      <c r="AX410" s="13" t="s">
        <v>76</v>
      </c>
      <c r="AY410" s="159" t="s">
        <v>133</v>
      </c>
    </row>
    <row r="411" spans="2:51" s="14" customFormat="1" ht="12">
      <c r="B411" s="166"/>
      <c r="D411" s="158" t="s">
        <v>143</v>
      </c>
      <c r="E411" s="167" t="s">
        <v>1</v>
      </c>
      <c r="F411" s="168" t="s">
        <v>144</v>
      </c>
      <c r="H411" s="169">
        <v>48</v>
      </c>
      <c r="I411" s="170"/>
      <c r="L411" s="166"/>
      <c r="M411" s="171"/>
      <c r="N411" s="172"/>
      <c r="O411" s="172"/>
      <c r="P411" s="172"/>
      <c r="Q411" s="172"/>
      <c r="R411" s="172"/>
      <c r="S411" s="172"/>
      <c r="T411" s="173"/>
      <c r="AT411" s="167" t="s">
        <v>143</v>
      </c>
      <c r="AU411" s="167" t="s">
        <v>86</v>
      </c>
      <c r="AV411" s="14" t="s">
        <v>141</v>
      </c>
      <c r="AW411" s="14" t="s">
        <v>32</v>
      </c>
      <c r="AX411" s="14" t="s">
        <v>84</v>
      </c>
      <c r="AY411" s="167" t="s">
        <v>133</v>
      </c>
    </row>
    <row r="412" spans="2:51" s="15" customFormat="1" ht="12">
      <c r="B412" s="174"/>
      <c r="D412" s="158" t="s">
        <v>143</v>
      </c>
      <c r="E412" s="175" t="s">
        <v>1</v>
      </c>
      <c r="F412" s="176" t="s">
        <v>407</v>
      </c>
      <c r="H412" s="175" t="s">
        <v>1</v>
      </c>
      <c r="I412" s="177"/>
      <c r="L412" s="174"/>
      <c r="M412" s="178"/>
      <c r="N412" s="179"/>
      <c r="O412" s="179"/>
      <c r="P412" s="179"/>
      <c r="Q412" s="179"/>
      <c r="R412" s="179"/>
      <c r="S412" s="179"/>
      <c r="T412" s="180"/>
      <c r="AT412" s="175" t="s">
        <v>143</v>
      </c>
      <c r="AU412" s="175" t="s">
        <v>86</v>
      </c>
      <c r="AV412" s="15" t="s">
        <v>84</v>
      </c>
      <c r="AW412" s="15" t="s">
        <v>32</v>
      </c>
      <c r="AX412" s="15" t="s">
        <v>76</v>
      </c>
      <c r="AY412" s="175" t="s">
        <v>133</v>
      </c>
    </row>
    <row r="413" spans="1:65" s="2" customFormat="1" ht="19.8" customHeight="1">
      <c r="A413" s="32"/>
      <c r="B413" s="143"/>
      <c r="C413" s="181" t="s">
        <v>462</v>
      </c>
      <c r="D413" s="181" t="s">
        <v>160</v>
      </c>
      <c r="E413" s="182" t="s">
        <v>463</v>
      </c>
      <c r="F413" s="183" t="s">
        <v>464</v>
      </c>
      <c r="G413" s="184" t="s">
        <v>218</v>
      </c>
      <c r="H413" s="185">
        <v>16</v>
      </c>
      <c r="I413" s="186"/>
      <c r="J413" s="187">
        <f>ROUND(I413*H413,2)</f>
        <v>0</v>
      </c>
      <c r="K413" s="183" t="s">
        <v>1</v>
      </c>
      <c r="L413" s="188"/>
      <c r="M413" s="189" t="s">
        <v>1</v>
      </c>
      <c r="N413" s="190" t="s">
        <v>41</v>
      </c>
      <c r="O413" s="58"/>
      <c r="P413" s="153">
        <f>O413*H413</f>
        <v>0</v>
      </c>
      <c r="Q413" s="153">
        <v>0</v>
      </c>
      <c r="R413" s="153">
        <f>Q413*H413</f>
        <v>0</v>
      </c>
      <c r="S413" s="153">
        <v>0</v>
      </c>
      <c r="T413" s="154">
        <f>S413*H413</f>
        <v>0</v>
      </c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R413" s="155" t="s">
        <v>310</v>
      </c>
      <c r="AT413" s="155" t="s">
        <v>160</v>
      </c>
      <c r="AU413" s="155" t="s">
        <v>86</v>
      </c>
      <c r="AY413" s="17" t="s">
        <v>133</v>
      </c>
      <c r="BE413" s="156">
        <f>IF(N413="základní",J413,0)</f>
        <v>0</v>
      </c>
      <c r="BF413" s="156">
        <f>IF(N413="snížená",J413,0)</f>
        <v>0</v>
      </c>
      <c r="BG413" s="156">
        <f>IF(N413="zákl. přenesená",J413,0)</f>
        <v>0</v>
      </c>
      <c r="BH413" s="156">
        <f>IF(N413="sníž. přenesená",J413,0)</f>
        <v>0</v>
      </c>
      <c r="BI413" s="156">
        <f>IF(N413="nulová",J413,0)</f>
        <v>0</v>
      </c>
      <c r="BJ413" s="17" t="s">
        <v>84</v>
      </c>
      <c r="BK413" s="156">
        <f>ROUND(I413*H413,2)</f>
        <v>0</v>
      </c>
      <c r="BL413" s="17" t="s">
        <v>231</v>
      </c>
      <c r="BM413" s="155" t="s">
        <v>465</v>
      </c>
    </row>
    <row r="414" spans="2:51" s="13" customFormat="1" ht="12">
      <c r="B414" s="157"/>
      <c r="D414" s="158" t="s">
        <v>143</v>
      </c>
      <c r="E414" s="159" t="s">
        <v>1</v>
      </c>
      <c r="F414" s="160" t="s">
        <v>231</v>
      </c>
      <c r="H414" s="161">
        <v>16</v>
      </c>
      <c r="I414" s="162"/>
      <c r="L414" s="157"/>
      <c r="M414" s="163"/>
      <c r="N414" s="164"/>
      <c r="O414" s="164"/>
      <c r="P414" s="164"/>
      <c r="Q414" s="164"/>
      <c r="R414" s="164"/>
      <c r="S414" s="164"/>
      <c r="T414" s="165"/>
      <c r="AT414" s="159" t="s">
        <v>143</v>
      </c>
      <c r="AU414" s="159" t="s">
        <v>86</v>
      </c>
      <c r="AV414" s="13" t="s">
        <v>86</v>
      </c>
      <c r="AW414" s="13" t="s">
        <v>32</v>
      </c>
      <c r="AX414" s="13" t="s">
        <v>76</v>
      </c>
      <c r="AY414" s="159" t="s">
        <v>133</v>
      </c>
    </row>
    <row r="415" spans="2:51" s="14" customFormat="1" ht="12">
      <c r="B415" s="166"/>
      <c r="D415" s="158" t="s">
        <v>143</v>
      </c>
      <c r="E415" s="167" t="s">
        <v>1</v>
      </c>
      <c r="F415" s="168" t="s">
        <v>144</v>
      </c>
      <c r="H415" s="169">
        <v>16</v>
      </c>
      <c r="I415" s="170"/>
      <c r="L415" s="166"/>
      <c r="M415" s="171"/>
      <c r="N415" s="172"/>
      <c r="O415" s="172"/>
      <c r="P415" s="172"/>
      <c r="Q415" s="172"/>
      <c r="R415" s="172"/>
      <c r="S415" s="172"/>
      <c r="T415" s="173"/>
      <c r="AT415" s="167" t="s">
        <v>143</v>
      </c>
      <c r="AU415" s="167" t="s">
        <v>86</v>
      </c>
      <c r="AV415" s="14" t="s">
        <v>141</v>
      </c>
      <c r="AW415" s="14" t="s">
        <v>32</v>
      </c>
      <c r="AX415" s="14" t="s">
        <v>84</v>
      </c>
      <c r="AY415" s="167" t="s">
        <v>133</v>
      </c>
    </row>
    <row r="416" spans="2:51" s="15" customFormat="1" ht="12">
      <c r="B416" s="174"/>
      <c r="D416" s="158" t="s">
        <v>143</v>
      </c>
      <c r="E416" s="175" t="s">
        <v>1</v>
      </c>
      <c r="F416" s="176" t="s">
        <v>407</v>
      </c>
      <c r="H416" s="175" t="s">
        <v>1</v>
      </c>
      <c r="I416" s="177"/>
      <c r="L416" s="174"/>
      <c r="M416" s="178"/>
      <c r="N416" s="179"/>
      <c r="O416" s="179"/>
      <c r="P416" s="179"/>
      <c r="Q416" s="179"/>
      <c r="R416" s="179"/>
      <c r="S416" s="179"/>
      <c r="T416" s="180"/>
      <c r="AT416" s="175" t="s">
        <v>143</v>
      </c>
      <c r="AU416" s="175" t="s">
        <v>86</v>
      </c>
      <c r="AV416" s="15" t="s">
        <v>84</v>
      </c>
      <c r="AW416" s="15" t="s">
        <v>32</v>
      </c>
      <c r="AX416" s="15" t="s">
        <v>76</v>
      </c>
      <c r="AY416" s="175" t="s">
        <v>133</v>
      </c>
    </row>
    <row r="417" spans="1:65" s="2" customFormat="1" ht="14.4" customHeight="1">
      <c r="A417" s="32"/>
      <c r="B417" s="143"/>
      <c r="C417" s="181" t="s">
        <v>466</v>
      </c>
      <c r="D417" s="181" t="s">
        <v>160</v>
      </c>
      <c r="E417" s="182" t="s">
        <v>467</v>
      </c>
      <c r="F417" s="183" t="s">
        <v>468</v>
      </c>
      <c r="G417" s="184" t="s">
        <v>163</v>
      </c>
      <c r="H417" s="185">
        <v>38</v>
      </c>
      <c r="I417" s="186"/>
      <c r="J417" s="187">
        <f>ROUND(I417*H417,2)</f>
        <v>0</v>
      </c>
      <c r="K417" s="183" t="s">
        <v>1</v>
      </c>
      <c r="L417" s="188"/>
      <c r="M417" s="189" t="s">
        <v>1</v>
      </c>
      <c r="N417" s="190" t="s">
        <v>41</v>
      </c>
      <c r="O417" s="58"/>
      <c r="P417" s="153">
        <f>O417*H417</f>
        <v>0</v>
      </c>
      <c r="Q417" s="153">
        <v>0</v>
      </c>
      <c r="R417" s="153">
        <f>Q417*H417</f>
        <v>0</v>
      </c>
      <c r="S417" s="153">
        <v>0</v>
      </c>
      <c r="T417" s="154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55" t="s">
        <v>310</v>
      </c>
      <c r="AT417" s="155" t="s">
        <v>160</v>
      </c>
      <c r="AU417" s="155" t="s">
        <v>86</v>
      </c>
      <c r="AY417" s="17" t="s">
        <v>133</v>
      </c>
      <c r="BE417" s="156">
        <f>IF(N417="základní",J417,0)</f>
        <v>0</v>
      </c>
      <c r="BF417" s="156">
        <f>IF(N417="snížená",J417,0)</f>
        <v>0</v>
      </c>
      <c r="BG417" s="156">
        <f>IF(N417="zákl. přenesená",J417,0)</f>
        <v>0</v>
      </c>
      <c r="BH417" s="156">
        <f>IF(N417="sníž. přenesená",J417,0)</f>
        <v>0</v>
      </c>
      <c r="BI417" s="156">
        <f>IF(N417="nulová",J417,0)</f>
        <v>0</v>
      </c>
      <c r="BJ417" s="17" t="s">
        <v>84</v>
      </c>
      <c r="BK417" s="156">
        <f>ROUND(I417*H417,2)</f>
        <v>0</v>
      </c>
      <c r="BL417" s="17" t="s">
        <v>231</v>
      </c>
      <c r="BM417" s="155" t="s">
        <v>469</v>
      </c>
    </row>
    <row r="418" spans="1:65" s="2" customFormat="1" ht="14.4" customHeight="1">
      <c r="A418" s="32"/>
      <c r="B418" s="143"/>
      <c r="C418" s="144" t="s">
        <v>470</v>
      </c>
      <c r="D418" s="144" t="s">
        <v>136</v>
      </c>
      <c r="E418" s="145" t="s">
        <v>471</v>
      </c>
      <c r="F418" s="146" t="s">
        <v>472</v>
      </c>
      <c r="G418" s="147" t="s">
        <v>366</v>
      </c>
      <c r="H418" s="191"/>
      <c r="I418" s="149"/>
      <c r="J418" s="150">
        <f>ROUND(I418*H418,2)</f>
        <v>0</v>
      </c>
      <c r="K418" s="146" t="s">
        <v>140</v>
      </c>
      <c r="L418" s="33"/>
      <c r="M418" s="151" t="s">
        <v>1</v>
      </c>
      <c r="N418" s="152" t="s">
        <v>41</v>
      </c>
      <c r="O418" s="58"/>
      <c r="P418" s="153">
        <f>O418*H418</f>
        <v>0</v>
      </c>
      <c r="Q418" s="153">
        <v>0</v>
      </c>
      <c r="R418" s="153">
        <f>Q418*H418</f>
        <v>0</v>
      </c>
      <c r="S418" s="153">
        <v>0</v>
      </c>
      <c r="T418" s="154">
        <f>S418*H418</f>
        <v>0</v>
      </c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R418" s="155" t="s">
        <v>231</v>
      </c>
      <c r="AT418" s="155" t="s">
        <v>136</v>
      </c>
      <c r="AU418" s="155" t="s">
        <v>86</v>
      </c>
      <c r="AY418" s="17" t="s">
        <v>133</v>
      </c>
      <c r="BE418" s="156">
        <f>IF(N418="základní",J418,0)</f>
        <v>0</v>
      </c>
      <c r="BF418" s="156">
        <f>IF(N418="snížená",J418,0)</f>
        <v>0</v>
      </c>
      <c r="BG418" s="156">
        <f>IF(N418="zákl. přenesená",J418,0)</f>
        <v>0</v>
      </c>
      <c r="BH418" s="156">
        <f>IF(N418="sníž. přenesená",J418,0)</f>
        <v>0</v>
      </c>
      <c r="BI418" s="156">
        <f>IF(N418="nulová",J418,0)</f>
        <v>0</v>
      </c>
      <c r="BJ418" s="17" t="s">
        <v>84</v>
      </c>
      <c r="BK418" s="156">
        <f>ROUND(I418*H418,2)</f>
        <v>0</v>
      </c>
      <c r="BL418" s="17" t="s">
        <v>231</v>
      </c>
      <c r="BM418" s="155" t="s">
        <v>473</v>
      </c>
    </row>
    <row r="419" spans="2:63" s="12" customFormat="1" ht="22.8" customHeight="1">
      <c r="B419" s="130"/>
      <c r="D419" s="131" t="s">
        <v>75</v>
      </c>
      <c r="E419" s="141" t="s">
        <v>474</v>
      </c>
      <c r="F419" s="141" t="s">
        <v>475</v>
      </c>
      <c r="I419" s="133"/>
      <c r="J419" s="142">
        <f>BK419</f>
        <v>0</v>
      </c>
      <c r="L419" s="130"/>
      <c r="M419" s="135"/>
      <c r="N419" s="136"/>
      <c r="O419" s="136"/>
      <c r="P419" s="137">
        <f>SUM(P420:P477)</f>
        <v>0</v>
      </c>
      <c r="Q419" s="136"/>
      <c r="R419" s="137">
        <f>SUM(R420:R477)</f>
        <v>0</v>
      </c>
      <c r="S419" s="136"/>
      <c r="T419" s="138">
        <f>SUM(T420:T477)</f>
        <v>7.722467</v>
      </c>
      <c r="AR419" s="131" t="s">
        <v>86</v>
      </c>
      <c r="AT419" s="139" t="s">
        <v>75</v>
      </c>
      <c r="AU419" s="139" t="s">
        <v>84</v>
      </c>
      <c r="AY419" s="131" t="s">
        <v>133</v>
      </c>
      <c r="BK419" s="140">
        <f>SUM(BK420:BK477)</f>
        <v>0</v>
      </c>
    </row>
    <row r="420" spans="1:65" s="2" customFormat="1" ht="14.4" customHeight="1">
      <c r="A420" s="32"/>
      <c r="B420" s="143"/>
      <c r="C420" s="144" t="s">
        <v>158</v>
      </c>
      <c r="D420" s="144" t="s">
        <v>136</v>
      </c>
      <c r="E420" s="145" t="s">
        <v>476</v>
      </c>
      <c r="F420" s="146" t="s">
        <v>477</v>
      </c>
      <c r="G420" s="147" t="s">
        <v>156</v>
      </c>
      <c r="H420" s="148">
        <v>942</v>
      </c>
      <c r="I420" s="149"/>
      <c r="J420" s="150">
        <f>ROUND(I420*H420,2)</f>
        <v>0</v>
      </c>
      <c r="K420" s="146" t="s">
        <v>140</v>
      </c>
      <c r="L420" s="33"/>
      <c r="M420" s="151" t="s">
        <v>1</v>
      </c>
      <c r="N420" s="152" t="s">
        <v>41</v>
      </c>
      <c r="O420" s="58"/>
      <c r="P420" s="153">
        <f>O420*H420</f>
        <v>0</v>
      </c>
      <c r="Q420" s="153">
        <v>0</v>
      </c>
      <c r="R420" s="153">
        <f>Q420*H420</f>
        <v>0</v>
      </c>
      <c r="S420" s="153">
        <v>0.00594</v>
      </c>
      <c r="T420" s="154">
        <f>S420*H420</f>
        <v>5.59548</v>
      </c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R420" s="155" t="s">
        <v>231</v>
      </c>
      <c r="AT420" s="155" t="s">
        <v>136</v>
      </c>
      <c r="AU420" s="155" t="s">
        <v>86</v>
      </c>
      <c r="AY420" s="17" t="s">
        <v>133</v>
      </c>
      <c r="BE420" s="156">
        <f>IF(N420="základní",J420,0)</f>
        <v>0</v>
      </c>
      <c r="BF420" s="156">
        <f>IF(N420="snížená",J420,0)</f>
        <v>0</v>
      </c>
      <c r="BG420" s="156">
        <f>IF(N420="zákl. přenesená",J420,0)</f>
        <v>0</v>
      </c>
      <c r="BH420" s="156">
        <f>IF(N420="sníž. přenesená",J420,0)</f>
        <v>0</v>
      </c>
      <c r="BI420" s="156">
        <f>IF(N420="nulová",J420,0)</f>
        <v>0</v>
      </c>
      <c r="BJ420" s="17" t="s">
        <v>84</v>
      </c>
      <c r="BK420" s="156">
        <f>ROUND(I420*H420,2)</f>
        <v>0</v>
      </c>
      <c r="BL420" s="17" t="s">
        <v>231</v>
      </c>
      <c r="BM420" s="155" t="s">
        <v>478</v>
      </c>
    </row>
    <row r="421" spans="2:51" s="13" customFormat="1" ht="12">
      <c r="B421" s="157"/>
      <c r="D421" s="158" t="s">
        <v>143</v>
      </c>
      <c r="E421" s="159" t="s">
        <v>1</v>
      </c>
      <c r="F421" s="160" t="s">
        <v>362</v>
      </c>
      <c r="H421" s="161">
        <v>942</v>
      </c>
      <c r="I421" s="162"/>
      <c r="L421" s="157"/>
      <c r="M421" s="163"/>
      <c r="N421" s="164"/>
      <c r="O421" s="164"/>
      <c r="P421" s="164"/>
      <c r="Q421" s="164"/>
      <c r="R421" s="164"/>
      <c r="S421" s="164"/>
      <c r="T421" s="165"/>
      <c r="AT421" s="159" t="s">
        <v>143</v>
      </c>
      <c r="AU421" s="159" t="s">
        <v>86</v>
      </c>
      <c r="AV421" s="13" t="s">
        <v>86</v>
      </c>
      <c r="AW421" s="13" t="s">
        <v>32</v>
      </c>
      <c r="AX421" s="13" t="s">
        <v>76</v>
      </c>
      <c r="AY421" s="159" t="s">
        <v>133</v>
      </c>
    </row>
    <row r="422" spans="2:51" s="14" customFormat="1" ht="12">
      <c r="B422" s="166"/>
      <c r="D422" s="158" t="s">
        <v>143</v>
      </c>
      <c r="E422" s="167" t="s">
        <v>1</v>
      </c>
      <c r="F422" s="168" t="s">
        <v>144</v>
      </c>
      <c r="H422" s="169">
        <v>942</v>
      </c>
      <c r="I422" s="170"/>
      <c r="L422" s="166"/>
      <c r="M422" s="171"/>
      <c r="N422" s="172"/>
      <c r="O422" s="172"/>
      <c r="P422" s="172"/>
      <c r="Q422" s="172"/>
      <c r="R422" s="172"/>
      <c r="S422" s="172"/>
      <c r="T422" s="173"/>
      <c r="AT422" s="167" t="s">
        <v>143</v>
      </c>
      <c r="AU422" s="167" t="s">
        <v>86</v>
      </c>
      <c r="AV422" s="14" t="s">
        <v>141</v>
      </c>
      <c r="AW422" s="14" t="s">
        <v>32</v>
      </c>
      <c r="AX422" s="14" t="s">
        <v>84</v>
      </c>
      <c r="AY422" s="167" t="s">
        <v>133</v>
      </c>
    </row>
    <row r="423" spans="1:65" s="2" customFormat="1" ht="14.4" customHeight="1">
      <c r="A423" s="32"/>
      <c r="B423" s="143"/>
      <c r="C423" s="144" t="s">
        <v>479</v>
      </c>
      <c r="D423" s="144" t="s">
        <v>136</v>
      </c>
      <c r="E423" s="145" t="s">
        <v>480</v>
      </c>
      <c r="F423" s="146" t="s">
        <v>481</v>
      </c>
      <c r="G423" s="147" t="s">
        <v>273</v>
      </c>
      <c r="H423" s="148">
        <v>14</v>
      </c>
      <c r="I423" s="149"/>
      <c r="J423" s="150">
        <f>ROUND(I423*H423,2)</f>
        <v>0</v>
      </c>
      <c r="K423" s="146" t="s">
        <v>140</v>
      </c>
      <c r="L423" s="33"/>
      <c r="M423" s="151" t="s">
        <v>1</v>
      </c>
      <c r="N423" s="152" t="s">
        <v>41</v>
      </c>
      <c r="O423" s="58"/>
      <c r="P423" s="153">
        <f>O423*H423</f>
        <v>0</v>
      </c>
      <c r="Q423" s="153">
        <v>0</v>
      </c>
      <c r="R423" s="153">
        <f>Q423*H423</f>
        <v>0</v>
      </c>
      <c r="S423" s="153">
        <v>0.00906</v>
      </c>
      <c r="T423" s="154">
        <f>S423*H423</f>
        <v>0.12684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55" t="s">
        <v>231</v>
      </c>
      <c r="AT423" s="155" t="s">
        <v>136</v>
      </c>
      <c r="AU423" s="155" t="s">
        <v>86</v>
      </c>
      <c r="AY423" s="17" t="s">
        <v>133</v>
      </c>
      <c r="BE423" s="156">
        <f>IF(N423="základní",J423,0)</f>
        <v>0</v>
      </c>
      <c r="BF423" s="156">
        <f>IF(N423="snížená",J423,0)</f>
        <v>0</v>
      </c>
      <c r="BG423" s="156">
        <f>IF(N423="zákl. přenesená",J423,0)</f>
        <v>0</v>
      </c>
      <c r="BH423" s="156">
        <f>IF(N423="sníž. přenesená",J423,0)</f>
        <v>0</v>
      </c>
      <c r="BI423" s="156">
        <f>IF(N423="nulová",J423,0)</f>
        <v>0</v>
      </c>
      <c r="BJ423" s="17" t="s">
        <v>84</v>
      </c>
      <c r="BK423" s="156">
        <f>ROUND(I423*H423,2)</f>
        <v>0</v>
      </c>
      <c r="BL423" s="17" t="s">
        <v>231</v>
      </c>
      <c r="BM423" s="155" t="s">
        <v>482</v>
      </c>
    </row>
    <row r="424" spans="2:51" s="13" customFormat="1" ht="12">
      <c r="B424" s="157"/>
      <c r="D424" s="158" t="s">
        <v>143</v>
      </c>
      <c r="E424" s="159" t="s">
        <v>1</v>
      </c>
      <c r="F424" s="160" t="s">
        <v>223</v>
      </c>
      <c r="H424" s="161">
        <v>14</v>
      </c>
      <c r="I424" s="162"/>
      <c r="L424" s="157"/>
      <c r="M424" s="163"/>
      <c r="N424" s="164"/>
      <c r="O424" s="164"/>
      <c r="P424" s="164"/>
      <c r="Q424" s="164"/>
      <c r="R424" s="164"/>
      <c r="S424" s="164"/>
      <c r="T424" s="165"/>
      <c r="AT424" s="159" t="s">
        <v>143</v>
      </c>
      <c r="AU424" s="159" t="s">
        <v>86</v>
      </c>
      <c r="AV424" s="13" t="s">
        <v>86</v>
      </c>
      <c r="AW424" s="13" t="s">
        <v>32</v>
      </c>
      <c r="AX424" s="13" t="s">
        <v>76</v>
      </c>
      <c r="AY424" s="159" t="s">
        <v>133</v>
      </c>
    </row>
    <row r="425" spans="2:51" s="14" customFormat="1" ht="12">
      <c r="B425" s="166"/>
      <c r="D425" s="158" t="s">
        <v>143</v>
      </c>
      <c r="E425" s="167" t="s">
        <v>1</v>
      </c>
      <c r="F425" s="168" t="s">
        <v>144</v>
      </c>
      <c r="H425" s="169">
        <v>14</v>
      </c>
      <c r="I425" s="170"/>
      <c r="L425" s="166"/>
      <c r="M425" s="171"/>
      <c r="N425" s="172"/>
      <c r="O425" s="172"/>
      <c r="P425" s="172"/>
      <c r="Q425" s="172"/>
      <c r="R425" s="172"/>
      <c r="S425" s="172"/>
      <c r="T425" s="173"/>
      <c r="AT425" s="167" t="s">
        <v>143</v>
      </c>
      <c r="AU425" s="167" t="s">
        <v>86</v>
      </c>
      <c r="AV425" s="14" t="s">
        <v>141</v>
      </c>
      <c r="AW425" s="14" t="s">
        <v>32</v>
      </c>
      <c r="AX425" s="14" t="s">
        <v>84</v>
      </c>
      <c r="AY425" s="167" t="s">
        <v>133</v>
      </c>
    </row>
    <row r="426" spans="2:51" s="15" customFormat="1" ht="12">
      <c r="B426" s="174"/>
      <c r="D426" s="158" t="s">
        <v>143</v>
      </c>
      <c r="E426" s="175" t="s">
        <v>1</v>
      </c>
      <c r="F426" s="176" t="s">
        <v>483</v>
      </c>
      <c r="H426" s="175" t="s">
        <v>1</v>
      </c>
      <c r="I426" s="177"/>
      <c r="L426" s="174"/>
      <c r="M426" s="178"/>
      <c r="N426" s="179"/>
      <c r="O426" s="179"/>
      <c r="P426" s="179"/>
      <c r="Q426" s="179"/>
      <c r="R426" s="179"/>
      <c r="S426" s="179"/>
      <c r="T426" s="180"/>
      <c r="AT426" s="175" t="s">
        <v>143</v>
      </c>
      <c r="AU426" s="175" t="s">
        <v>86</v>
      </c>
      <c r="AV426" s="15" t="s">
        <v>84</v>
      </c>
      <c r="AW426" s="15" t="s">
        <v>32</v>
      </c>
      <c r="AX426" s="15" t="s">
        <v>76</v>
      </c>
      <c r="AY426" s="175" t="s">
        <v>133</v>
      </c>
    </row>
    <row r="427" spans="1:65" s="2" customFormat="1" ht="14.4" customHeight="1">
      <c r="A427" s="32"/>
      <c r="B427" s="143"/>
      <c r="C427" s="181" t="s">
        <v>484</v>
      </c>
      <c r="D427" s="181" t="s">
        <v>160</v>
      </c>
      <c r="E427" s="182" t="s">
        <v>485</v>
      </c>
      <c r="F427" s="183" t="s">
        <v>486</v>
      </c>
      <c r="G427" s="184" t="s">
        <v>218</v>
      </c>
      <c r="H427" s="185">
        <v>13.3</v>
      </c>
      <c r="I427" s="186"/>
      <c r="J427" s="187">
        <f>ROUND(I427*H427,2)</f>
        <v>0</v>
      </c>
      <c r="K427" s="183" t="s">
        <v>1</v>
      </c>
      <c r="L427" s="188"/>
      <c r="M427" s="189" t="s">
        <v>1</v>
      </c>
      <c r="N427" s="190" t="s">
        <v>41</v>
      </c>
      <c r="O427" s="58"/>
      <c r="P427" s="153">
        <f>O427*H427</f>
        <v>0</v>
      </c>
      <c r="Q427" s="153">
        <v>0</v>
      </c>
      <c r="R427" s="153">
        <f>Q427*H427</f>
        <v>0</v>
      </c>
      <c r="S427" s="153">
        <v>0</v>
      </c>
      <c r="T427" s="154">
        <f>S427*H427</f>
        <v>0</v>
      </c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R427" s="155" t="s">
        <v>310</v>
      </c>
      <c r="AT427" s="155" t="s">
        <v>160</v>
      </c>
      <c r="AU427" s="155" t="s">
        <v>86</v>
      </c>
      <c r="AY427" s="17" t="s">
        <v>133</v>
      </c>
      <c r="BE427" s="156">
        <f>IF(N427="základní",J427,0)</f>
        <v>0</v>
      </c>
      <c r="BF427" s="156">
        <f>IF(N427="snížená",J427,0)</f>
        <v>0</v>
      </c>
      <c r="BG427" s="156">
        <f>IF(N427="zákl. přenesená",J427,0)</f>
        <v>0</v>
      </c>
      <c r="BH427" s="156">
        <f>IF(N427="sníž. přenesená",J427,0)</f>
        <v>0</v>
      </c>
      <c r="BI427" s="156">
        <f>IF(N427="nulová",J427,0)</f>
        <v>0</v>
      </c>
      <c r="BJ427" s="17" t="s">
        <v>84</v>
      </c>
      <c r="BK427" s="156">
        <f>ROUND(I427*H427,2)</f>
        <v>0</v>
      </c>
      <c r="BL427" s="17" t="s">
        <v>231</v>
      </c>
      <c r="BM427" s="155" t="s">
        <v>487</v>
      </c>
    </row>
    <row r="428" spans="2:51" s="13" customFormat="1" ht="12">
      <c r="B428" s="157"/>
      <c r="D428" s="158" t="s">
        <v>143</v>
      </c>
      <c r="E428" s="159" t="s">
        <v>1</v>
      </c>
      <c r="F428" s="160" t="s">
        <v>488</v>
      </c>
      <c r="H428" s="161">
        <v>2.15</v>
      </c>
      <c r="I428" s="162"/>
      <c r="L428" s="157"/>
      <c r="M428" s="163"/>
      <c r="N428" s="164"/>
      <c r="O428" s="164"/>
      <c r="P428" s="164"/>
      <c r="Q428" s="164"/>
      <c r="R428" s="164"/>
      <c r="S428" s="164"/>
      <c r="T428" s="165"/>
      <c r="AT428" s="159" t="s">
        <v>143</v>
      </c>
      <c r="AU428" s="159" t="s">
        <v>86</v>
      </c>
      <c r="AV428" s="13" t="s">
        <v>86</v>
      </c>
      <c r="AW428" s="13" t="s">
        <v>32</v>
      </c>
      <c r="AX428" s="13" t="s">
        <v>76</v>
      </c>
      <c r="AY428" s="159" t="s">
        <v>133</v>
      </c>
    </row>
    <row r="429" spans="2:51" s="13" customFormat="1" ht="12">
      <c r="B429" s="157"/>
      <c r="D429" s="158" t="s">
        <v>143</v>
      </c>
      <c r="E429" s="159" t="s">
        <v>1</v>
      </c>
      <c r="F429" s="160" t="s">
        <v>489</v>
      </c>
      <c r="H429" s="161">
        <v>1.05</v>
      </c>
      <c r="I429" s="162"/>
      <c r="L429" s="157"/>
      <c r="M429" s="163"/>
      <c r="N429" s="164"/>
      <c r="O429" s="164"/>
      <c r="P429" s="164"/>
      <c r="Q429" s="164"/>
      <c r="R429" s="164"/>
      <c r="S429" s="164"/>
      <c r="T429" s="165"/>
      <c r="AT429" s="159" t="s">
        <v>143</v>
      </c>
      <c r="AU429" s="159" t="s">
        <v>86</v>
      </c>
      <c r="AV429" s="13" t="s">
        <v>86</v>
      </c>
      <c r="AW429" s="13" t="s">
        <v>32</v>
      </c>
      <c r="AX429" s="13" t="s">
        <v>76</v>
      </c>
      <c r="AY429" s="159" t="s">
        <v>133</v>
      </c>
    </row>
    <row r="430" spans="2:51" s="13" customFormat="1" ht="12">
      <c r="B430" s="157"/>
      <c r="D430" s="158" t="s">
        <v>143</v>
      </c>
      <c r="E430" s="159" t="s">
        <v>1</v>
      </c>
      <c r="F430" s="160" t="s">
        <v>240</v>
      </c>
      <c r="H430" s="161">
        <v>5.5</v>
      </c>
      <c r="I430" s="162"/>
      <c r="L430" s="157"/>
      <c r="M430" s="163"/>
      <c r="N430" s="164"/>
      <c r="O430" s="164"/>
      <c r="P430" s="164"/>
      <c r="Q430" s="164"/>
      <c r="R430" s="164"/>
      <c r="S430" s="164"/>
      <c r="T430" s="165"/>
      <c r="AT430" s="159" t="s">
        <v>143</v>
      </c>
      <c r="AU430" s="159" t="s">
        <v>86</v>
      </c>
      <c r="AV430" s="13" t="s">
        <v>86</v>
      </c>
      <c r="AW430" s="13" t="s">
        <v>32</v>
      </c>
      <c r="AX430" s="13" t="s">
        <v>76</v>
      </c>
      <c r="AY430" s="159" t="s">
        <v>133</v>
      </c>
    </row>
    <row r="431" spans="2:51" s="13" customFormat="1" ht="12">
      <c r="B431" s="157"/>
      <c r="D431" s="158" t="s">
        <v>143</v>
      </c>
      <c r="E431" s="159" t="s">
        <v>1</v>
      </c>
      <c r="F431" s="160" t="s">
        <v>490</v>
      </c>
      <c r="H431" s="161">
        <v>4.6</v>
      </c>
      <c r="I431" s="162"/>
      <c r="L431" s="157"/>
      <c r="M431" s="163"/>
      <c r="N431" s="164"/>
      <c r="O431" s="164"/>
      <c r="P431" s="164"/>
      <c r="Q431" s="164"/>
      <c r="R431" s="164"/>
      <c r="S431" s="164"/>
      <c r="T431" s="165"/>
      <c r="AT431" s="159" t="s">
        <v>143</v>
      </c>
      <c r="AU431" s="159" t="s">
        <v>86</v>
      </c>
      <c r="AV431" s="13" t="s">
        <v>86</v>
      </c>
      <c r="AW431" s="13" t="s">
        <v>32</v>
      </c>
      <c r="AX431" s="13" t="s">
        <v>76</v>
      </c>
      <c r="AY431" s="159" t="s">
        <v>133</v>
      </c>
    </row>
    <row r="432" spans="2:51" s="14" customFormat="1" ht="12">
      <c r="B432" s="166"/>
      <c r="D432" s="158" t="s">
        <v>143</v>
      </c>
      <c r="E432" s="167" t="s">
        <v>1</v>
      </c>
      <c r="F432" s="168" t="s">
        <v>144</v>
      </c>
      <c r="H432" s="169">
        <v>13.3</v>
      </c>
      <c r="I432" s="170"/>
      <c r="L432" s="166"/>
      <c r="M432" s="171"/>
      <c r="N432" s="172"/>
      <c r="O432" s="172"/>
      <c r="P432" s="172"/>
      <c r="Q432" s="172"/>
      <c r="R432" s="172"/>
      <c r="S432" s="172"/>
      <c r="T432" s="173"/>
      <c r="AT432" s="167" t="s">
        <v>143</v>
      </c>
      <c r="AU432" s="167" t="s">
        <v>86</v>
      </c>
      <c r="AV432" s="14" t="s">
        <v>141</v>
      </c>
      <c r="AW432" s="14" t="s">
        <v>32</v>
      </c>
      <c r="AX432" s="14" t="s">
        <v>84</v>
      </c>
      <c r="AY432" s="167" t="s">
        <v>133</v>
      </c>
    </row>
    <row r="433" spans="2:51" s="15" customFormat="1" ht="12">
      <c r="B433" s="174"/>
      <c r="D433" s="158" t="s">
        <v>143</v>
      </c>
      <c r="E433" s="175" t="s">
        <v>1</v>
      </c>
      <c r="F433" s="176" t="s">
        <v>491</v>
      </c>
      <c r="H433" s="175" t="s">
        <v>1</v>
      </c>
      <c r="I433" s="177"/>
      <c r="L433" s="174"/>
      <c r="M433" s="178"/>
      <c r="N433" s="179"/>
      <c r="O433" s="179"/>
      <c r="P433" s="179"/>
      <c r="Q433" s="179"/>
      <c r="R433" s="179"/>
      <c r="S433" s="179"/>
      <c r="T433" s="180"/>
      <c r="AT433" s="175" t="s">
        <v>143</v>
      </c>
      <c r="AU433" s="175" t="s">
        <v>86</v>
      </c>
      <c r="AV433" s="15" t="s">
        <v>84</v>
      </c>
      <c r="AW433" s="15" t="s">
        <v>32</v>
      </c>
      <c r="AX433" s="15" t="s">
        <v>76</v>
      </c>
      <c r="AY433" s="175" t="s">
        <v>133</v>
      </c>
    </row>
    <row r="434" spans="1:65" s="2" customFormat="1" ht="14.4" customHeight="1">
      <c r="A434" s="32"/>
      <c r="B434" s="143"/>
      <c r="C434" s="144" t="s">
        <v>492</v>
      </c>
      <c r="D434" s="144" t="s">
        <v>136</v>
      </c>
      <c r="E434" s="145" t="s">
        <v>493</v>
      </c>
      <c r="F434" s="146" t="s">
        <v>494</v>
      </c>
      <c r="G434" s="147" t="s">
        <v>218</v>
      </c>
      <c r="H434" s="148">
        <v>88</v>
      </c>
      <c r="I434" s="149"/>
      <c r="J434" s="150">
        <f>ROUND(I434*H434,2)</f>
        <v>0</v>
      </c>
      <c r="K434" s="146" t="s">
        <v>140</v>
      </c>
      <c r="L434" s="33"/>
      <c r="M434" s="151" t="s">
        <v>1</v>
      </c>
      <c r="N434" s="152" t="s">
        <v>41</v>
      </c>
      <c r="O434" s="58"/>
      <c r="P434" s="153">
        <f>O434*H434</f>
        <v>0</v>
      </c>
      <c r="Q434" s="153">
        <v>0</v>
      </c>
      <c r="R434" s="153">
        <f>Q434*H434</f>
        <v>0</v>
      </c>
      <c r="S434" s="153">
        <v>0.002</v>
      </c>
      <c r="T434" s="154">
        <f>S434*H434</f>
        <v>0.176</v>
      </c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R434" s="155" t="s">
        <v>231</v>
      </c>
      <c r="AT434" s="155" t="s">
        <v>136</v>
      </c>
      <c r="AU434" s="155" t="s">
        <v>86</v>
      </c>
      <c r="AY434" s="17" t="s">
        <v>133</v>
      </c>
      <c r="BE434" s="156">
        <f>IF(N434="základní",J434,0)</f>
        <v>0</v>
      </c>
      <c r="BF434" s="156">
        <f>IF(N434="snížená",J434,0)</f>
        <v>0</v>
      </c>
      <c r="BG434" s="156">
        <f>IF(N434="zákl. přenesená",J434,0)</f>
        <v>0</v>
      </c>
      <c r="BH434" s="156">
        <f>IF(N434="sníž. přenesená",J434,0)</f>
        <v>0</v>
      </c>
      <c r="BI434" s="156">
        <f>IF(N434="nulová",J434,0)</f>
        <v>0</v>
      </c>
      <c r="BJ434" s="17" t="s">
        <v>84</v>
      </c>
      <c r="BK434" s="156">
        <f>ROUND(I434*H434,2)</f>
        <v>0</v>
      </c>
      <c r="BL434" s="17" t="s">
        <v>231</v>
      </c>
      <c r="BM434" s="155" t="s">
        <v>495</v>
      </c>
    </row>
    <row r="435" spans="2:51" s="13" customFormat="1" ht="12">
      <c r="B435" s="157"/>
      <c r="D435" s="158" t="s">
        <v>143</v>
      </c>
      <c r="E435" s="159" t="s">
        <v>1</v>
      </c>
      <c r="F435" s="160" t="s">
        <v>416</v>
      </c>
      <c r="H435" s="161">
        <v>88</v>
      </c>
      <c r="I435" s="162"/>
      <c r="L435" s="157"/>
      <c r="M435" s="163"/>
      <c r="N435" s="164"/>
      <c r="O435" s="164"/>
      <c r="P435" s="164"/>
      <c r="Q435" s="164"/>
      <c r="R435" s="164"/>
      <c r="S435" s="164"/>
      <c r="T435" s="165"/>
      <c r="AT435" s="159" t="s">
        <v>143</v>
      </c>
      <c r="AU435" s="159" t="s">
        <v>86</v>
      </c>
      <c r="AV435" s="13" t="s">
        <v>86</v>
      </c>
      <c r="AW435" s="13" t="s">
        <v>32</v>
      </c>
      <c r="AX435" s="13" t="s">
        <v>76</v>
      </c>
      <c r="AY435" s="159" t="s">
        <v>133</v>
      </c>
    </row>
    <row r="436" spans="2:51" s="14" customFormat="1" ht="12">
      <c r="B436" s="166"/>
      <c r="D436" s="158" t="s">
        <v>143</v>
      </c>
      <c r="E436" s="167" t="s">
        <v>1</v>
      </c>
      <c r="F436" s="168" t="s">
        <v>144</v>
      </c>
      <c r="H436" s="169">
        <v>88</v>
      </c>
      <c r="I436" s="170"/>
      <c r="L436" s="166"/>
      <c r="M436" s="171"/>
      <c r="N436" s="172"/>
      <c r="O436" s="172"/>
      <c r="P436" s="172"/>
      <c r="Q436" s="172"/>
      <c r="R436" s="172"/>
      <c r="S436" s="172"/>
      <c r="T436" s="173"/>
      <c r="AT436" s="167" t="s">
        <v>143</v>
      </c>
      <c r="AU436" s="167" t="s">
        <v>86</v>
      </c>
      <c r="AV436" s="14" t="s">
        <v>141</v>
      </c>
      <c r="AW436" s="14" t="s">
        <v>32</v>
      </c>
      <c r="AX436" s="14" t="s">
        <v>84</v>
      </c>
      <c r="AY436" s="167" t="s">
        <v>133</v>
      </c>
    </row>
    <row r="437" spans="2:51" s="15" customFormat="1" ht="12">
      <c r="B437" s="174"/>
      <c r="D437" s="158" t="s">
        <v>143</v>
      </c>
      <c r="E437" s="175" t="s">
        <v>1</v>
      </c>
      <c r="F437" s="176" t="s">
        <v>496</v>
      </c>
      <c r="H437" s="175" t="s">
        <v>1</v>
      </c>
      <c r="I437" s="177"/>
      <c r="L437" s="174"/>
      <c r="M437" s="178"/>
      <c r="N437" s="179"/>
      <c r="O437" s="179"/>
      <c r="P437" s="179"/>
      <c r="Q437" s="179"/>
      <c r="R437" s="179"/>
      <c r="S437" s="179"/>
      <c r="T437" s="180"/>
      <c r="AT437" s="175" t="s">
        <v>143</v>
      </c>
      <c r="AU437" s="175" t="s">
        <v>86</v>
      </c>
      <c r="AV437" s="15" t="s">
        <v>84</v>
      </c>
      <c r="AW437" s="15" t="s">
        <v>32</v>
      </c>
      <c r="AX437" s="15" t="s">
        <v>76</v>
      </c>
      <c r="AY437" s="175" t="s">
        <v>133</v>
      </c>
    </row>
    <row r="438" spans="1:65" s="2" customFormat="1" ht="14.4" customHeight="1">
      <c r="A438" s="32"/>
      <c r="B438" s="143"/>
      <c r="C438" s="144" t="s">
        <v>497</v>
      </c>
      <c r="D438" s="144" t="s">
        <v>136</v>
      </c>
      <c r="E438" s="145" t="s">
        <v>498</v>
      </c>
      <c r="F438" s="146" t="s">
        <v>499</v>
      </c>
      <c r="G438" s="147" t="s">
        <v>218</v>
      </c>
      <c r="H438" s="148">
        <v>210.7</v>
      </c>
      <c r="I438" s="149"/>
      <c r="J438" s="150">
        <f>ROUND(I438*H438,2)</f>
        <v>0</v>
      </c>
      <c r="K438" s="146" t="s">
        <v>140</v>
      </c>
      <c r="L438" s="33"/>
      <c r="M438" s="151" t="s">
        <v>1</v>
      </c>
      <c r="N438" s="152" t="s">
        <v>41</v>
      </c>
      <c r="O438" s="58"/>
      <c r="P438" s="153">
        <f>O438*H438</f>
        <v>0</v>
      </c>
      <c r="Q438" s="153">
        <v>0</v>
      </c>
      <c r="R438" s="153">
        <f>Q438*H438</f>
        <v>0</v>
      </c>
      <c r="S438" s="153">
        <v>0.00191</v>
      </c>
      <c r="T438" s="154">
        <f>S438*H438</f>
        <v>0.402437</v>
      </c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R438" s="155" t="s">
        <v>231</v>
      </c>
      <c r="AT438" s="155" t="s">
        <v>136</v>
      </c>
      <c r="AU438" s="155" t="s">
        <v>86</v>
      </c>
      <c r="AY438" s="17" t="s">
        <v>133</v>
      </c>
      <c r="BE438" s="156">
        <f>IF(N438="základní",J438,0)</f>
        <v>0</v>
      </c>
      <c r="BF438" s="156">
        <f>IF(N438="snížená",J438,0)</f>
        <v>0</v>
      </c>
      <c r="BG438" s="156">
        <f>IF(N438="zákl. přenesená",J438,0)</f>
        <v>0</v>
      </c>
      <c r="BH438" s="156">
        <f>IF(N438="sníž. přenesená",J438,0)</f>
        <v>0</v>
      </c>
      <c r="BI438" s="156">
        <f>IF(N438="nulová",J438,0)</f>
        <v>0</v>
      </c>
      <c r="BJ438" s="17" t="s">
        <v>84</v>
      </c>
      <c r="BK438" s="156">
        <f>ROUND(I438*H438,2)</f>
        <v>0</v>
      </c>
      <c r="BL438" s="17" t="s">
        <v>231</v>
      </c>
      <c r="BM438" s="155" t="s">
        <v>500</v>
      </c>
    </row>
    <row r="439" spans="2:51" s="13" customFormat="1" ht="12">
      <c r="B439" s="157"/>
      <c r="D439" s="158" t="s">
        <v>143</v>
      </c>
      <c r="E439" s="159" t="s">
        <v>1</v>
      </c>
      <c r="F439" s="160" t="s">
        <v>220</v>
      </c>
      <c r="H439" s="161">
        <v>20.5</v>
      </c>
      <c r="I439" s="162"/>
      <c r="L439" s="157"/>
      <c r="M439" s="163"/>
      <c r="N439" s="164"/>
      <c r="O439" s="164"/>
      <c r="P439" s="164"/>
      <c r="Q439" s="164"/>
      <c r="R439" s="164"/>
      <c r="S439" s="164"/>
      <c r="T439" s="165"/>
      <c r="AT439" s="159" t="s">
        <v>143</v>
      </c>
      <c r="AU439" s="159" t="s">
        <v>86</v>
      </c>
      <c r="AV439" s="13" t="s">
        <v>86</v>
      </c>
      <c r="AW439" s="13" t="s">
        <v>32</v>
      </c>
      <c r="AX439" s="13" t="s">
        <v>76</v>
      </c>
      <c r="AY439" s="159" t="s">
        <v>133</v>
      </c>
    </row>
    <row r="440" spans="2:51" s="13" customFormat="1" ht="12">
      <c r="B440" s="157"/>
      <c r="D440" s="158" t="s">
        <v>143</v>
      </c>
      <c r="E440" s="159" t="s">
        <v>1</v>
      </c>
      <c r="F440" s="160" t="s">
        <v>222</v>
      </c>
      <c r="H440" s="161">
        <v>26.4</v>
      </c>
      <c r="I440" s="162"/>
      <c r="L440" s="157"/>
      <c r="M440" s="163"/>
      <c r="N440" s="164"/>
      <c r="O440" s="164"/>
      <c r="P440" s="164"/>
      <c r="Q440" s="164"/>
      <c r="R440" s="164"/>
      <c r="S440" s="164"/>
      <c r="T440" s="165"/>
      <c r="AT440" s="159" t="s">
        <v>143</v>
      </c>
      <c r="AU440" s="159" t="s">
        <v>86</v>
      </c>
      <c r="AV440" s="13" t="s">
        <v>86</v>
      </c>
      <c r="AW440" s="13" t="s">
        <v>32</v>
      </c>
      <c r="AX440" s="13" t="s">
        <v>76</v>
      </c>
      <c r="AY440" s="159" t="s">
        <v>133</v>
      </c>
    </row>
    <row r="441" spans="2:51" s="13" customFormat="1" ht="12">
      <c r="B441" s="157"/>
      <c r="D441" s="158" t="s">
        <v>143</v>
      </c>
      <c r="E441" s="159" t="s">
        <v>1</v>
      </c>
      <c r="F441" s="160" t="s">
        <v>501</v>
      </c>
      <c r="H441" s="161">
        <v>31</v>
      </c>
      <c r="I441" s="162"/>
      <c r="L441" s="157"/>
      <c r="M441" s="163"/>
      <c r="N441" s="164"/>
      <c r="O441" s="164"/>
      <c r="P441" s="164"/>
      <c r="Q441" s="164"/>
      <c r="R441" s="164"/>
      <c r="S441" s="164"/>
      <c r="T441" s="165"/>
      <c r="AT441" s="159" t="s">
        <v>143</v>
      </c>
      <c r="AU441" s="159" t="s">
        <v>86</v>
      </c>
      <c r="AV441" s="13" t="s">
        <v>86</v>
      </c>
      <c r="AW441" s="13" t="s">
        <v>32</v>
      </c>
      <c r="AX441" s="13" t="s">
        <v>76</v>
      </c>
      <c r="AY441" s="159" t="s">
        <v>133</v>
      </c>
    </row>
    <row r="442" spans="2:51" s="13" customFormat="1" ht="12">
      <c r="B442" s="157"/>
      <c r="D442" s="158" t="s">
        <v>143</v>
      </c>
      <c r="E442" s="159" t="s">
        <v>1</v>
      </c>
      <c r="F442" s="160" t="s">
        <v>502</v>
      </c>
      <c r="H442" s="161">
        <v>21.5</v>
      </c>
      <c r="I442" s="162"/>
      <c r="L442" s="157"/>
      <c r="M442" s="163"/>
      <c r="N442" s="164"/>
      <c r="O442" s="164"/>
      <c r="P442" s="164"/>
      <c r="Q442" s="164"/>
      <c r="R442" s="164"/>
      <c r="S442" s="164"/>
      <c r="T442" s="165"/>
      <c r="AT442" s="159" t="s">
        <v>143</v>
      </c>
      <c r="AU442" s="159" t="s">
        <v>86</v>
      </c>
      <c r="AV442" s="13" t="s">
        <v>86</v>
      </c>
      <c r="AW442" s="13" t="s">
        <v>32</v>
      </c>
      <c r="AX442" s="13" t="s">
        <v>76</v>
      </c>
      <c r="AY442" s="159" t="s">
        <v>133</v>
      </c>
    </row>
    <row r="443" spans="2:51" s="13" customFormat="1" ht="12">
      <c r="B443" s="157"/>
      <c r="D443" s="158" t="s">
        <v>143</v>
      </c>
      <c r="E443" s="159" t="s">
        <v>1</v>
      </c>
      <c r="F443" s="160" t="s">
        <v>222</v>
      </c>
      <c r="H443" s="161">
        <v>26.4</v>
      </c>
      <c r="I443" s="162"/>
      <c r="L443" s="157"/>
      <c r="M443" s="163"/>
      <c r="N443" s="164"/>
      <c r="O443" s="164"/>
      <c r="P443" s="164"/>
      <c r="Q443" s="164"/>
      <c r="R443" s="164"/>
      <c r="S443" s="164"/>
      <c r="T443" s="165"/>
      <c r="AT443" s="159" t="s">
        <v>143</v>
      </c>
      <c r="AU443" s="159" t="s">
        <v>86</v>
      </c>
      <c r="AV443" s="13" t="s">
        <v>86</v>
      </c>
      <c r="AW443" s="13" t="s">
        <v>32</v>
      </c>
      <c r="AX443" s="13" t="s">
        <v>76</v>
      </c>
      <c r="AY443" s="159" t="s">
        <v>133</v>
      </c>
    </row>
    <row r="444" spans="2:51" s="13" customFormat="1" ht="12">
      <c r="B444" s="157"/>
      <c r="D444" s="158" t="s">
        <v>143</v>
      </c>
      <c r="E444" s="159" t="s">
        <v>1</v>
      </c>
      <c r="F444" s="160" t="s">
        <v>220</v>
      </c>
      <c r="H444" s="161">
        <v>20.5</v>
      </c>
      <c r="I444" s="162"/>
      <c r="L444" s="157"/>
      <c r="M444" s="163"/>
      <c r="N444" s="164"/>
      <c r="O444" s="164"/>
      <c r="P444" s="164"/>
      <c r="Q444" s="164"/>
      <c r="R444" s="164"/>
      <c r="S444" s="164"/>
      <c r="T444" s="165"/>
      <c r="AT444" s="159" t="s">
        <v>143</v>
      </c>
      <c r="AU444" s="159" t="s">
        <v>86</v>
      </c>
      <c r="AV444" s="13" t="s">
        <v>86</v>
      </c>
      <c r="AW444" s="13" t="s">
        <v>32</v>
      </c>
      <c r="AX444" s="13" t="s">
        <v>76</v>
      </c>
      <c r="AY444" s="159" t="s">
        <v>133</v>
      </c>
    </row>
    <row r="445" spans="2:51" s="13" customFormat="1" ht="12">
      <c r="B445" s="157"/>
      <c r="D445" s="158" t="s">
        <v>143</v>
      </c>
      <c r="E445" s="159" t="s">
        <v>1</v>
      </c>
      <c r="F445" s="160" t="s">
        <v>503</v>
      </c>
      <c r="H445" s="161">
        <v>6.8</v>
      </c>
      <c r="I445" s="162"/>
      <c r="L445" s="157"/>
      <c r="M445" s="163"/>
      <c r="N445" s="164"/>
      <c r="O445" s="164"/>
      <c r="P445" s="164"/>
      <c r="Q445" s="164"/>
      <c r="R445" s="164"/>
      <c r="S445" s="164"/>
      <c r="T445" s="165"/>
      <c r="AT445" s="159" t="s">
        <v>143</v>
      </c>
      <c r="AU445" s="159" t="s">
        <v>86</v>
      </c>
      <c r="AV445" s="13" t="s">
        <v>86</v>
      </c>
      <c r="AW445" s="13" t="s">
        <v>32</v>
      </c>
      <c r="AX445" s="13" t="s">
        <v>76</v>
      </c>
      <c r="AY445" s="159" t="s">
        <v>133</v>
      </c>
    </row>
    <row r="446" spans="2:51" s="13" customFormat="1" ht="12">
      <c r="B446" s="157"/>
      <c r="D446" s="158" t="s">
        <v>143</v>
      </c>
      <c r="E446" s="159" t="s">
        <v>1</v>
      </c>
      <c r="F446" s="160" t="s">
        <v>504</v>
      </c>
      <c r="H446" s="161">
        <v>8.2</v>
      </c>
      <c r="I446" s="162"/>
      <c r="L446" s="157"/>
      <c r="M446" s="163"/>
      <c r="N446" s="164"/>
      <c r="O446" s="164"/>
      <c r="P446" s="164"/>
      <c r="Q446" s="164"/>
      <c r="R446" s="164"/>
      <c r="S446" s="164"/>
      <c r="T446" s="165"/>
      <c r="AT446" s="159" t="s">
        <v>143</v>
      </c>
      <c r="AU446" s="159" t="s">
        <v>86</v>
      </c>
      <c r="AV446" s="13" t="s">
        <v>86</v>
      </c>
      <c r="AW446" s="13" t="s">
        <v>32</v>
      </c>
      <c r="AX446" s="13" t="s">
        <v>76</v>
      </c>
      <c r="AY446" s="159" t="s">
        <v>133</v>
      </c>
    </row>
    <row r="447" spans="2:51" s="13" customFormat="1" ht="12">
      <c r="B447" s="157"/>
      <c r="D447" s="158" t="s">
        <v>143</v>
      </c>
      <c r="E447" s="159" t="s">
        <v>1</v>
      </c>
      <c r="F447" s="160" t="s">
        <v>505</v>
      </c>
      <c r="H447" s="161">
        <v>3.1</v>
      </c>
      <c r="I447" s="162"/>
      <c r="L447" s="157"/>
      <c r="M447" s="163"/>
      <c r="N447" s="164"/>
      <c r="O447" s="164"/>
      <c r="P447" s="164"/>
      <c r="Q447" s="164"/>
      <c r="R447" s="164"/>
      <c r="S447" s="164"/>
      <c r="T447" s="165"/>
      <c r="AT447" s="159" t="s">
        <v>143</v>
      </c>
      <c r="AU447" s="159" t="s">
        <v>86</v>
      </c>
      <c r="AV447" s="13" t="s">
        <v>86</v>
      </c>
      <c r="AW447" s="13" t="s">
        <v>32</v>
      </c>
      <c r="AX447" s="13" t="s">
        <v>76</v>
      </c>
      <c r="AY447" s="159" t="s">
        <v>133</v>
      </c>
    </row>
    <row r="448" spans="2:51" s="13" customFormat="1" ht="12">
      <c r="B448" s="157"/>
      <c r="D448" s="158" t="s">
        <v>143</v>
      </c>
      <c r="E448" s="159" t="s">
        <v>1</v>
      </c>
      <c r="F448" s="160" t="s">
        <v>506</v>
      </c>
      <c r="H448" s="161">
        <v>7.4</v>
      </c>
      <c r="I448" s="162"/>
      <c r="L448" s="157"/>
      <c r="M448" s="163"/>
      <c r="N448" s="164"/>
      <c r="O448" s="164"/>
      <c r="P448" s="164"/>
      <c r="Q448" s="164"/>
      <c r="R448" s="164"/>
      <c r="S448" s="164"/>
      <c r="T448" s="165"/>
      <c r="AT448" s="159" t="s">
        <v>143</v>
      </c>
      <c r="AU448" s="159" t="s">
        <v>86</v>
      </c>
      <c r="AV448" s="13" t="s">
        <v>86</v>
      </c>
      <c r="AW448" s="13" t="s">
        <v>32</v>
      </c>
      <c r="AX448" s="13" t="s">
        <v>76</v>
      </c>
      <c r="AY448" s="159" t="s">
        <v>133</v>
      </c>
    </row>
    <row r="449" spans="2:51" s="13" customFormat="1" ht="12">
      <c r="B449" s="157"/>
      <c r="D449" s="158" t="s">
        <v>143</v>
      </c>
      <c r="E449" s="159" t="s">
        <v>1</v>
      </c>
      <c r="F449" s="160" t="s">
        <v>507</v>
      </c>
      <c r="H449" s="161">
        <v>12.5</v>
      </c>
      <c r="I449" s="162"/>
      <c r="L449" s="157"/>
      <c r="M449" s="163"/>
      <c r="N449" s="164"/>
      <c r="O449" s="164"/>
      <c r="P449" s="164"/>
      <c r="Q449" s="164"/>
      <c r="R449" s="164"/>
      <c r="S449" s="164"/>
      <c r="T449" s="165"/>
      <c r="AT449" s="159" t="s">
        <v>143</v>
      </c>
      <c r="AU449" s="159" t="s">
        <v>86</v>
      </c>
      <c r="AV449" s="13" t="s">
        <v>86</v>
      </c>
      <c r="AW449" s="13" t="s">
        <v>32</v>
      </c>
      <c r="AX449" s="13" t="s">
        <v>76</v>
      </c>
      <c r="AY449" s="159" t="s">
        <v>133</v>
      </c>
    </row>
    <row r="450" spans="2:51" s="13" customFormat="1" ht="12">
      <c r="B450" s="157"/>
      <c r="D450" s="158" t="s">
        <v>143</v>
      </c>
      <c r="E450" s="159" t="s">
        <v>1</v>
      </c>
      <c r="F450" s="160" t="s">
        <v>506</v>
      </c>
      <c r="H450" s="161">
        <v>7.4</v>
      </c>
      <c r="I450" s="162"/>
      <c r="L450" s="157"/>
      <c r="M450" s="163"/>
      <c r="N450" s="164"/>
      <c r="O450" s="164"/>
      <c r="P450" s="164"/>
      <c r="Q450" s="164"/>
      <c r="R450" s="164"/>
      <c r="S450" s="164"/>
      <c r="T450" s="165"/>
      <c r="AT450" s="159" t="s">
        <v>143</v>
      </c>
      <c r="AU450" s="159" t="s">
        <v>86</v>
      </c>
      <c r="AV450" s="13" t="s">
        <v>86</v>
      </c>
      <c r="AW450" s="13" t="s">
        <v>32</v>
      </c>
      <c r="AX450" s="13" t="s">
        <v>76</v>
      </c>
      <c r="AY450" s="159" t="s">
        <v>133</v>
      </c>
    </row>
    <row r="451" spans="2:51" s="13" customFormat="1" ht="12">
      <c r="B451" s="157"/>
      <c r="D451" s="158" t="s">
        <v>143</v>
      </c>
      <c r="E451" s="159" t="s">
        <v>1</v>
      </c>
      <c r="F451" s="160" t="s">
        <v>240</v>
      </c>
      <c r="H451" s="161">
        <v>5.5</v>
      </c>
      <c r="I451" s="162"/>
      <c r="L451" s="157"/>
      <c r="M451" s="163"/>
      <c r="N451" s="164"/>
      <c r="O451" s="164"/>
      <c r="P451" s="164"/>
      <c r="Q451" s="164"/>
      <c r="R451" s="164"/>
      <c r="S451" s="164"/>
      <c r="T451" s="165"/>
      <c r="AT451" s="159" t="s">
        <v>143</v>
      </c>
      <c r="AU451" s="159" t="s">
        <v>86</v>
      </c>
      <c r="AV451" s="13" t="s">
        <v>86</v>
      </c>
      <c r="AW451" s="13" t="s">
        <v>32</v>
      </c>
      <c r="AX451" s="13" t="s">
        <v>76</v>
      </c>
      <c r="AY451" s="159" t="s">
        <v>133</v>
      </c>
    </row>
    <row r="452" spans="2:51" s="13" customFormat="1" ht="12">
      <c r="B452" s="157"/>
      <c r="D452" s="158" t="s">
        <v>143</v>
      </c>
      <c r="E452" s="159" t="s">
        <v>1</v>
      </c>
      <c r="F452" s="160" t="s">
        <v>508</v>
      </c>
      <c r="H452" s="161">
        <v>13.5</v>
      </c>
      <c r="I452" s="162"/>
      <c r="L452" s="157"/>
      <c r="M452" s="163"/>
      <c r="N452" s="164"/>
      <c r="O452" s="164"/>
      <c r="P452" s="164"/>
      <c r="Q452" s="164"/>
      <c r="R452" s="164"/>
      <c r="S452" s="164"/>
      <c r="T452" s="165"/>
      <c r="AT452" s="159" t="s">
        <v>143</v>
      </c>
      <c r="AU452" s="159" t="s">
        <v>86</v>
      </c>
      <c r="AV452" s="13" t="s">
        <v>86</v>
      </c>
      <c r="AW452" s="13" t="s">
        <v>32</v>
      </c>
      <c r="AX452" s="13" t="s">
        <v>76</v>
      </c>
      <c r="AY452" s="159" t="s">
        <v>133</v>
      </c>
    </row>
    <row r="453" spans="2:51" s="14" customFormat="1" ht="12">
      <c r="B453" s="166"/>
      <c r="D453" s="158" t="s">
        <v>143</v>
      </c>
      <c r="E453" s="167" t="s">
        <v>1</v>
      </c>
      <c r="F453" s="168" t="s">
        <v>144</v>
      </c>
      <c r="H453" s="169">
        <v>210.7</v>
      </c>
      <c r="I453" s="170"/>
      <c r="L453" s="166"/>
      <c r="M453" s="171"/>
      <c r="N453" s="172"/>
      <c r="O453" s="172"/>
      <c r="P453" s="172"/>
      <c r="Q453" s="172"/>
      <c r="R453" s="172"/>
      <c r="S453" s="172"/>
      <c r="T453" s="173"/>
      <c r="AT453" s="167" t="s">
        <v>143</v>
      </c>
      <c r="AU453" s="167" t="s">
        <v>86</v>
      </c>
      <c r="AV453" s="14" t="s">
        <v>141</v>
      </c>
      <c r="AW453" s="14" t="s">
        <v>32</v>
      </c>
      <c r="AX453" s="14" t="s">
        <v>84</v>
      </c>
      <c r="AY453" s="167" t="s">
        <v>133</v>
      </c>
    </row>
    <row r="454" spans="2:51" s="15" customFormat="1" ht="12">
      <c r="B454" s="174"/>
      <c r="D454" s="158" t="s">
        <v>143</v>
      </c>
      <c r="E454" s="175" t="s">
        <v>1</v>
      </c>
      <c r="F454" s="176" t="s">
        <v>509</v>
      </c>
      <c r="H454" s="175" t="s">
        <v>1</v>
      </c>
      <c r="I454" s="177"/>
      <c r="L454" s="174"/>
      <c r="M454" s="178"/>
      <c r="N454" s="179"/>
      <c r="O454" s="179"/>
      <c r="P454" s="179"/>
      <c r="Q454" s="179"/>
      <c r="R454" s="179"/>
      <c r="S454" s="179"/>
      <c r="T454" s="180"/>
      <c r="AT454" s="175" t="s">
        <v>143</v>
      </c>
      <c r="AU454" s="175" t="s">
        <v>86</v>
      </c>
      <c r="AV454" s="15" t="s">
        <v>84</v>
      </c>
      <c r="AW454" s="15" t="s">
        <v>32</v>
      </c>
      <c r="AX454" s="15" t="s">
        <v>76</v>
      </c>
      <c r="AY454" s="175" t="s">
        <v>133</v>
      </c>
    </row>
    <row r="455" spans="2:51" s="15" customFormat="1" ht="12">
      <c r="B455" s="174"/>
      <c r="D455" s="158" t="s">
        <v>143</v>
      </c>
      <c r="E455" s="175" t="s">
        <v>1</v>
      </c>
      <c r="F455" s="176" t="s">
        <v>510</v>
      </c>
      <c r="H455" s="175" t="s">
        <v>1</v>
      </c>
      <c r="I455" s="177"/>
      <c r="L455" s="174"/>
      <c r="M455" s="178"/>
      <c r="N455" s="179"/>
      <c r="O455" s="179"/>
      <c r="P455" s="179"/>
      <c r="Q455" s="179"/>
      <c r="R455" s="179"/>
      <c r="S455" s="179"/>
      <c r="T455" s="180"/>
      <c r="AT455" s="175" t="s">
        <v>143</v>
      </c>
      <c r="AU455" s="175" t="s">
        <v>86</v>
      </c>
      <c r="AV455" s="15" t="s">
        <v>84</v>
      </c>
      <c r="AW455" s="15" t="s">
        <v>32</v>
      </c>
      <c r="AX455" s="15" t="s">
        <v>76</v>
      </c>
      <c r="AY455" s="175" t="s">
        <v>133</v>
      </c>
    </row>
    <row r="456" spans="1:65" s="2" customFormat="1" ht="14.4" customHeight="1">
      <c r="A456" s="32"/>
      <c r="B456" s="143"/>
      <c r="C456" s="144" t="s">
        <v>511</v>
      </c>
      <c r="D456" s="144" t="s">
        <v>136</v>
      </c>
      <c r="E456" s="145" t="s">
        <v>512</v>
      </c>
      <c r="F456" s="146" t="s">
        <v>513</v>
      </c>
      <c r="G456" s="147" t="s">
        <v>156</v>
      </c>
      <c r="H456" s="148">
        <v>18</v>
      </c>
      <c r="I456" s="149"/>
      <c r="J456" s="150">
        <f>ROUND(I456*H456,2)</f>
        <v>0</v>
      </c>
      <c r="K456" s="146" t="s">
        <v>140</v>
      </c>
      <c r="L456" s="33"/>
      <c r="M456" s="151" t="s">
        <v>1</v>
      </c>
      <c r="N456" s="152" t="s">
        <v>41</v>
      </c>
      <c r="O456" s="58"/>
      <c r="P456" s="153">
        <f>O456*H456</f>
        <v>0</v>
      </c>
      <c r="Q456" s="153">
        <v>0</v>
      </c>
      <c r="R456" s="153">
        <f>Q456*H456</f>
        <v>0</v>
      </c>
      <c r="S456" s="153">
        <v>0.00584</v>
      </c>
      <c r="T456" s="154">
        <f>S456*H456</f>
        <v>0.10511999999999999</v>
      </c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R456" s="155" t="s">
        <v>231</v>
      </c>
      <c r="AT456" s="155" t="s">
        <v>136</v>
      </c>
      <c r="AU456" s="155" t="s">
        <v>86</v>
      </c>
      <c r="AY456" s="17" t="s">
        <v>133</v>
      </c>
      <c r="BE456" s="156">
        <f>IF(N456="základní",J456,0)</f>
        <v>0</v>
      </c>
      <c r="BF456" s="156">
        <f>IF(N456="snížená",J456,0)</f>
        <v>0</v>
      </c>
      <c r="BG456" s="156">
        <f>IF(N456="zákl. přenesená",J456,0)</f>
        <v>0</v>
      </c>
      <c r="BH456" s="156">
        <f>IF(N456="sníž. přenesená",J456,0)</f>
        <v>0</v>
      </c>
      <c r="BI456" s="156">
        <f>IF(N456="nulová",J456,0)</f>
        <v>0</v>
      </c>
      <c r="BJ456" s="17" t="s">
        <v>84</v>
      </c>
      <c r="BK456" s="156">
        <f>ROUND(I456*H456,2)</f>
        <v>0</v>
      </c>
      <c r="BL456" s="17" t="s">
        <v>231</v>
      </c>
      <c r="BM456" s="155" t="s">
        <v>514</v>
      </c>
    </row>
    <row r="457" spans="2:51" s="13" customFormat="1" ht="12">
      <c r="B457" s="157"/>
      <c r="D457" s="158" t="s">
        <v>143</v>
      </c>
      <c r="E457" s="159" t="s">
        <v>1</v>
      </c>
      <c r="F457" s="160" t="s">
        <v>515</v>
      </c>
      <c r="H457" s="161">
        <v>18</v>
      </c>
      <c r="I457" s="162"/>
      <c r="L457" s="157"/>
      <c r="M457" s="163"/>
      <c r="N457" s="164"/>
      <c r="O457" s="164"/>
      <c r="P457" s="164"/>
      <c r="Q457" s="164"/>
      <c r="R457" s="164"/>
      <c r="S457" s="164"/>
      <c r="T457" s="165"/>
      <c r="AT457" s="159" t="s">
        <v>143</v>
      </c>
      <c r="AU457" s="159" t="s">
        <v>86</v>
      </c>
      <c r="AV457" s="13" t="s">
        <v>86</v>
      </c>
      <c r="AW457" s="13" t="s">
        <v>32</v>
      </c>
      <c r="AX457" s="13" t="s">
        <v>76</v>
      </c>
      <c r="AY457" s="159" t="s">
        <v>133</v>
      </c>
    </row>
    <row r="458" spans="2:51" s="14" customFormat="1" ht="12">
      <c r="B458" s="166"/>
      <c r="D458" s="158" t="s">
        <v>143</v>
      </c>
      <c r="E458" s="167" t="s">
        <v>1</v>
      </c>
      <c r="F458" s="168" t="s">
        <v>144</v>
      </c>
      <c r="H458" s="169">
        <v>18</v>
      </c>
      <c r="I458" s="170"/>
      <c r="L458" s="166"/>
      <c r="M458" s="171"/>
      <c r="N458" s="172"/>
      <c r="O458" s="172"/>
      <c r="P458" s="172"/>
      <c r="Q458" s="172"/>
      <c r="R458" s="172"/>
      <c r="S458" s="172"/>
      <c r="T458" s="173"/>
      <c r="AT458" s="167" t="s">
        <v>143</v>
      </c>
      <c r="AU458" s="167" t="s">
        <v>86</v>
      </c>
      <c r="AV458" s="14" t="s">
        <v>141</v>
      </c>
      <c r="AW458" s="14" t="s">
        <v>32</v>
      </c>
      <c r="AX458" s="14" t="s">
        <v>84</v>
      </c>
      <c r="AY458" s="167" t="s">
        <v>133</v>
      </c>
    </row>
    <row r="459" spans="2:51" s="15" customFormat="1" ht="12">
      <c r="B459" s="174"/>
      <c r="D459" s="158" t="s">
        <v>143</v>
      </c>
      <c r="E459" s="175" t="s">
        <v>1</v>
      </c>
      <c r="F459" s="176" t="s">
        <v>509</v>
      </c>
      <c r="H459" s="175" t="s">
        <v>1</v>
      </c>
      <c r="I459" s="177"/>
      <c r="L459" s="174"/>
      <c r="M459" s="178"/>
      <c r="N459" s="179"/>
      <c r="O459" s="179"/>
      <c r="P459" s="179"/>
      <c r="Q459" s="179"/>
      <c r="R459" s="179"/>
      <c r="S459" s="179"/>
      <c r="T459" s="180"/>
      <c r="AT459" s="175" t="s">
        <v>143</v>
      </c>
      <c r="AU459" s="175" t="s">
        <v>86</v>
      </c>
      <c r="AV459" s="15" t="s">
        <v>84</v>
      </c>
      <c r="AW459" s="15" t="s">
        <v>32</v>
      </c>
      <c r="AX459" s="15" t="s">
        <v>76</v>
      </c>
      <c r="AY459" s="175" t="s">
        <v>133</v>
      </c>
    </row>
    <row r="460" spans="1:65" s="2" customFormat="1" ht="14.4" customHeight="1">
      <c r="A460" s="32"/>
      <c r="B460" s="143"/>
      <c r="C460" s="181" t="s">
        <v>516</v>
      </c>
      <c r="D460" s="181" t="s">
        <v>160</v>
      </c>
      <c r="E460" s="182" t="s">
        <v>517</v>
      </c>
      <c r="F460" s="183" t="s">
        <v>518</v>
      </c>
      <c r="G460" s="184" t="s">
        <v>163</v>
      </c>
      <c r="H460" s="185">
        <v>3</v>
      </c>
      <c r="I460" s="186"/>
      <c r="J460" s="187">
        <f>ROUND(I460*H460,2)</f>
        <v>0</v>
      </c>
      <c r="K460" s="183" t="s">
        <v>1</v>
      </c>
      <c r="L460" s="188"/>
      <c r="M460" s="189" t="s">
        <v>1</v>
      </c>
      <c r="N460" s="190" t="s">
        <v>41</v>
      </c>
      <c r="O460" s="58"/>
      <c r="P460" s="153">
        <f>O460*H460</f>
        <v>0</v>
      </c>
      <c r="Q460" s="153">
        <v>0</v>
      </c>
      <c r="R460" s="153">
        <f>Q460*H460</f>
        <v>0</v>
      </c>
      <c r="S460" s="153">
        <v>0</v>
      </c>
      <c r="T460" s="154">
        <f>S460*H460</f>
        <v>0</v>
      </c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R460" s="155" t="s">
        <v>310</v>
      </c>
      <c r="AT460" s="155" t="s">
        <v>160</v>
      </c>
      <c r="AU460" s="155" t="s">
        <v>86</v>
      </c>
      <c r="AY460" s="17" t="s">
        <v>133</v>
      </c>
      <c r="BE460" s="156">
        <f>IF(N460="základní",J460,0)</f>
        <v>0</v>
      </c>
      <c r="BF460" s="156">
        <f>IF(N460="snížená",J460,0)</f>
        <v>0</v>
      </c>
      <c r="BG460" s="156">
        <f>IF(N460="zákl. přenesená",J460,0)</f>
        <v>0</v>
      </c>
      <c r="BH460" s="156">
        <f>IF(N460="sníž. přenesená",J460,0)</f>
        <v>0</v>
      </c>
      <c r="BI460" s="156">
        <f>IF(N460="nulová",J460,0)</f>
        <v>0</v>
      </c>
      <c r="BJ460" s="17" t="s">
        <v>84</v>
      </c>
      <c r="BK460" s="156">
        <f>ROUND(I460*H460,2)</f>
        <v>0</v>
      </c>
      <c r="BL460" s="17" t="s">
        <v>231</v>
      </c>
      <c r="BM460" s="155" t="s">
        <v>519</v>
      </c>
    </row>
    <row r="461" spans="2:51" s="13" customFormat="1" ht="12">
      <c r="B461" s="157"/>
      <c r="D461" s="158" t="s">
        <v>143</v>
      </c>
      <c r="E461" s="159" t="s">
        <v>1</v>
      </c>
      <c r="F461" s="160" t="s">
        <v>134</v>
      </c>
      <c r="H461" s="161">
        <v>3</v>
      </c>
      <c r="I461" s="162"/>
      <c r="L461" s="157"/>
      <c r="M461" s="163"/>
      <c r="N461" s="164"/>
      <c r="O461" s="164"/>
      <c r="P461" s="164"/>
      <c r="Q461" s="164"/>
      <c r="R461" s="164"/>
      <c r="S461" s="164"/>
      <c r="T461" s="165"/>
      <c r="AT461" s="159" t="s">
        <v>143</v>
      </c>
      <c r="AU461" s="159" t="s">
        <v>86</v>
      </c>
      <c r="AV461" s="13" t="s">
        <v>86</v>
      </c>
      <c r="AW461" s="13" t="s">
        <v>32</v>
      </c>
      <c r="AX461" s="13" t="s">
        <v>76</v>
      </c>
      <c r="AY461" s="159" t="s">
        <v>133</v>
      </c>
    </row>
    <row r="462" spans="2:51" s="14" customFormat="1" ht="12">
      <c r="B462" s="166"/>
      <c r="D462" s="158" t="s">
        <v>143</v>
      </c>
      <c r="E462" s="167" t="s">
        <v>1</v>
      </c>
      <c r="F462" s="168" t="s">
        <v>144</v>
      </c>
      <c r="H462" s="169">
        <v>3</v>
      </c>
      <c r="I462" s="170"/>
      <c r="L462" s="166"/>
      <c r="M462" s="171"/>
      <c r="N462" s="172"/>
      <c r="O462" s="172"/>
      <c r="P462" s="172"/>
      <c r="Q462" s="172"/>
      <c r="R462" s="172"/>
      <c r="S462" s="172"/>
      <c r="T462" s="173"/>
      <c r="AT462" s="167" t="s">
        <v>143</v>
      </c>
      <c r="AU462" s="167" t="s">
        <v>86</v>
      </c>
      <c r="AV462" s="14" t="s">
        <v>141</v>
      </c>
      <c r="AW462" s="14" t="s">
        <v>32</v>
      </c>
      <c r="AX462" s="14" t="s">
        <v>84</v>
      </c>
      <c r="AY462" s="167" t="s">
        <v>133</v>
      </c>
    </row>
    <row r="463" spans="2:51" s="15" customFormat="1" ht="12">
      <c r="B463" s="174"/>
      <c r="D463" s="158" t="s">
        <v>143</v>
      </c>
      <c r="E463" s="175" t="s">
        <v>1</v>
      </c>
      <c r="F463" s="176" t="s">
        <v>520</v>
      </c>
      <c r="H463" s="175" t="s">
        <v>1</v>
      </c>
      <c r="I463" s="177"/>
      <c r="L463" s="174"/>
      <c r="M463" s="178"/>
      <c r="N463" s="179"/>
      <c r="O463" s="179"/>
      <c r="P463" s="179"/>
      <c r="Q463" s="179"/>
      <c r="R463" s="179"/>
      <c r="S463" s="179"/>
      <c r="T463" s="180"/>
      <c r="AT463" s="175" t="s">
        <v>143</v>
      </c>
      <c r="AU463" s="175" t="s">
        <v>86</v>
      </c>
      <c r="AV463" s="15" t="s">
        <v>84</v>
      </c>
      <c r="AW463" s="15" t="s">
        <v>32</v>
      </c>
      <c r="AX463" s="15" t="s">
        <v>76</v>
      </c>
      <c r="AY463" s="175" t="s">
        <v>133</v>
      </c>
    </row>
    <row r="464" spans="1:65" s="2" customFormat="1" ht="14.4" customHeight="1">
      <c r="A464" s="32"/>
      <c r="B464" s="143"/>
      <c r="C464" s="144" t="s">
        <v>521</v>
      </c>
      <c r="D464" s="144" t="s">
        <v>136</v>
      </c>
      <c r="E464" s="145" t="s">
        <v>522</v>
      </c>
      <c r="F464" s="146" t="s">
        <v>523</v>
      </c>
      <c r="G464" s="147" t="s">
        <v>218</v>
      </c>
      <c r="H464" s="148">
        <v>103</v>
      </c>
      <c r="I464" s="149"/>
      <c r="J464" s="150">
        <f>ROUND(I464*H464,2)</f>
        <v>0</v>
      </c>
      <c r="K464" s="146" t="s">
        <v>140</v>
      </c>
      <c r="L464" s="33"/>
      <c r="M464" s="151" t="s">
        <v>1</v>
      </c>
      <c r="N464" s="152" t="s">
        <v>41</v>
      </c>
      <c r="O464" s="58"/>
      <c r="P464" s="153">
        <f>O464*H464</f>
        <v>0</v>
      </c>
      <c r="Q464" s="153">
        <v>0</v>
      </c>
      <c r="R464" s="153">
        <f>Q464*H464</f>
        <v>0</v>
      </c>
      <c r="S464" s="153">
        <v>0.00605</v>
      </c>
      <c r="T464" s="154">
        <f>S464*H464</f>
        <v>0.62315</v>
      </c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R464" s="155" t="s">
        <v>231</v>
      </c>
      <c r="AT464" s="155" t="s">
        <v>136</v>
      </c>
      <c r="AU464" s="155" t="s">
        <v>86</v>
      </c>
      <c r="AY464" s="17" t="s">
        <v>133</v>
      </c>
      <c r="BE464" s="156">
        <f>IF(N464="základní",J464,0)</f>
        <v>0</v>
      </c>
      <c r="BF464" s="156">
        <f>IF(N464="snížená",J464,0)</f>
        <v>0</v>
      </c>
      <c r="BG464" s="156">
        <f>IF(N464="zákl. přenesená",J464,0)</f>
        <v>0</v>
      </c>
      <c r="BH464" s="156">
        <f>IF(N464="sníž. přenesená",J464,0)</f>
        <v>0</v>
      </c>
      <c r="BI464" s="156">
        <f>IF(N464="nulová",J464,0)</f>
        <v>0</v>
      </c>
      <c r="BJ464" s="17" t="s">
        <v>84</v>
      </c>
      <c r="BK464" s="156">
        <f>ROUND(I464*H464,2)</f>
        <v>0</v>
      </c>
      <c r="BL464" s="17" t="s">
        <v>231</v>
      </c>
      <c r="BM464" s="155" t="s">
        <v>524</v>
      </c>
    </row>
    <row r="465" spans="2:51" s="13" customFormat="1" ht="12">
      <c r="B465" s="157"/>
      <c r="D465" s="158" t="s">
        <v>143</v>
      </c>
      <c r="E465" s="159" t="s">
        <v>1</v>
      </c>
      <c r="F465" s="160" t="s">
        <v>525</v>
      </c>
      <c r="H465" s="161">
        <v>103</v>
      </c>
      <c r="I465" s="162"/>
      <c r="L465" s="157"/>
      <c r="M465" s="163"/>
      <c r="N465" s="164"/>
      <c r="O465" s="164"/>
      <c r="P465" s="164"/>
      <c r="Q465" s="164"/>
      <c r="R465" s="164"/>
      <c r="S465" s="164"/>
      <c r="T465" s="165"/>
      <c r="AT465" s="159" t="s">
        <v>143</v>
      </c>
      <c r="AU465" s="159" t="s">
        <v>86</v>
      </c>
      <c r="AV465" s="13" t="s">
        <v>86</v>
      </c>
      <c r="AW465" s="13" t="s">
        <v>32</v>
      </c>
      <c r="AX465" s="13" t="s">
        <v>76</v>
      </c>
      <c r="AY465" s="159" t="s">
        <v>133</v>
      </c>
    </row>
    <row r="466" spans="2:51" s="14" customFormat="1" ht="12">
      <c r="B466" s="166"/>
      <c r="D466" s="158" t="s">
        <v>143</v>
      </c>
      <c r="E466" s="167" t="s">
        <v>1</v>
      </c>
      <c r="F466" s="168" t="s">
        <v>144</v>
      </c>
      <c r="H466" s="169">
        <v>103</v>
      </c>
      <c r="I466" s="170"/>
      <c r="L466" s="166"/>
      <c r="M466" s="171"/>
      <c r="N466" s="172"/>
      <c r="O466" s="172"/>
      <c r="P466" s="172"/>
      <c r="Q466" s="172"/>
      <c r="R466" s="172"/>
      <c r="S466" s="172"/>
      <c r="T466" s="173"/>
      <c r="AT466" s="167" t="s">
        <v>143</v>
      </c>
      <c r="AU466" s="167" t="s">
        <v>86</v>
      </c>
      <c r="AV466" s="14" t="s">
        <v>141</v>
      </c>
      <c r="AW466" s="14" t="s">
        <v>32</v>
      </c>
      <c r="AX466" s="14" t="s">
        <v>84</v>
      </c>
      <c r="AY466" s="167" t="s">
        <v>133</v>
      </c>
    </row>
    <row r="467" spans="2:51" s="15" customFormat="1" ht="12">
      <c r="B467" s="174"/>
      <c r="D467" s="158" t="s">
        <v>143</v>
      </c>
      <c r="E467" s="175" t="s">
        <v>1</v>
      </c>
      <c r="F467" s="176" t="s">
        <v>526</v>
      </c>
      <c r="H467" s="175" t="s">
        <v>1</v>
      </c>
      <c r="I467" s="177"/>
      <c r="L467" s="174"/>
      <c r="M467" s="178"/>
      <c r="N467" s="179"/>
      <c r="O467" s="179"/>
      <c r="P467" s="179"/>
      <c r="Q467" s="179"/>
      <c r="R467" s="179"/>
      <c r="S467" s="179"/>
      <c r="T467" s="180"/>
      <c r="AT467" s="175" t="s">
        <v>143</v>
      </c>
      <c r="AU467" s="175" t="s">
        <v>86</v>
      </c>
      <c r="AV467" s="15" t="s">
        <v>84</v>
      </c>
      <c r="AW467" s="15" t="s">
        <v>32</v>
      </c>
      <c r="AX467" s="15" t="s">
        <v>76</v>
      </c>
      <c r="AY467" s="175" t="s">
        <v>133</v>
      </c>
    </row>
    <row r="468" spans="1:65" s="2" customFormat="1" ht="14.4" customHeight="1">
      <c r="A468" s="32"/>
      <c r="B468" s="143"/>
      <c r="C468" s="144" t="s">
        <v>527</v>
      </c>
      <c r="D468" s="144" t="s">
        <v>136</v>
      </c>
      <c r="E468" s="145" t="s">
        <v>528</v>
      </c>
      <c r="F468" s="146" t="s">
        <v>529</v>
      </c>
      <c r="G468" s="147" t="s">
        <v>218</v>
      </c>
      <c r="H468" s="148">
        <v>176</v>
      </c>
      <c r="I468" s="149"/>
      <c r="J468" s="150">
        <f>ROUND(I468*H468,2)</f>
        <v>0</v>
      </c>
      <c r="K468" s="146" t="s">
        <v>140</v>
      </c>
      <c r="L468" s="33"/>
      <c r="M468" s="151" t="s">
        <v>1</v>
      </c>
      <c r="N468" s="152" t="s">
        <v>41</v>
      </c>
      <c r="O468" s="58"/>
      <c r="P468" s="153">
        <f>O468*H468</f>
        <v>0</v>
      </c>
      <c r="Q468" s="153">
        <v>0</v>
      </c>
      <c r="R468" s="153">
        <f>Q468*H468</f>
        <v>0</v>
      </c>
      <c r="S468" s="153">
        <v>0.00394</v>
      </c>
      <c r="T468" s="154">
        <f>S468*H468</f>
        <v>0.69344</v>
      </c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R468" s="155" t="s">
        <v>231</v>
      </c>
      <c r="AT468" s="155" t="s">
        <v>136</v>
      </c>
      <c r="AU468" s="155" t="s">
        <v>86</v>
      </c>
      <c r="AY468" s="17" t="s">
        <v>133</v>
      </c>
      <c r="BE468" s="156">
        <f>IF(N468="základní",J468,0)</f>
        <v>0</v>
      </c>
      <c r="BF468" s="156">
        <f>IF(N468="snížená",J468,0)</f>
        <v>0</v>
      </c>
      <c r="BG468" s="156">
        <f>IF(N468="zákl. přenesená",J468,0)</f>
        <v>0</v>
      </c>
      <c r="BH468" s="156">
        <f>IF(N468="sníž. přenesená",J468,0)</f>
        <v>0</v>
      </c>
      <c r="BI468" s="156">
        <f>IF(N468="nulová",J468,0)</f>
        <v>0</v>
      </c>
      <c r="BJ468" s="17" t="s">
        <v>84</v>
      </c>
      <c r="BK468" s="156">
        <f>ROUND(I468*H468,2)</f>
        <v>0</v>
      </c>
      <c r="BL468" s="17" t="s">
        <v>231</v>
      </c>
      <c r="BM468" s="155" t="s">
        <v>530</v>
      </c>
    </row>
    <row r="469" spans="2:51" s="13" customFormat="1" ht="12">
      <c r="B469" s="157"/>
      <c r="D469" s="158" t="s">
        <v>143</v>
      </c>
      <c r="E469" s="159" t="s">
        <v>1</v>
      </c>
      <c r="F469" s="160" t="s">
        <v>531</v>
      </c>
      <c r="H469" s="161">
        <v>176</v>
      </c>
      <c r="I469" s="162"/>
      <c r="L469" s="157"/>
      <c r="M469" s="163"/>
      <c r="N469" s="164"/>
      <c r="O469" s="164"/>
      <c r="P469" s="164"/>
      <c r="Q469" s="164"/>
      <c r="R469" s="164"/>
      <c r="S469" s="164"/>
      <c r="T469" s="165"/>
      <c r="AT469" s="159" t="s">
        <v>143</v>
      </c>
      <c r="AU469" s="159" t="s">
        <v>86</v>
      </c>
      <c r="AV469" s="13" t="s">
        <v>86</v>
      </c>
      <c r="AW469" s="13" t="s">
        <v>32</v>
      </c>
      <c r="AX469" s="13" t="s">
        <v>76</v>
      </c>
      <c r="AY469" s="159" t="s">
        <v>133</v>
      </c>
    </row>
    <row r="470" spans="2:51" s="14" customFormat="1" ht="12">
      <c r="B470" s="166"/>
      <c r="D470" s="158" t="s">
        <v>143</v>
      </c>
      <c r="E470" s="167" t="s">
        <v>1</v>
      </c>
      <c r="F470" s="168" t="s">
        <v>144</v>
      </c>
      <c r="H470" s="169">
        <v>176</v>
      </c>
      <c r="I470" s="170"/>
      <c r="L470" s="166"/>
      <c r="M470" s="171"/>
      <c r="N470" s="172"/>
      <c r="O470" s="172"/>
      <c r="P470" s="172"/>
      <c r="Q470" s="172"/>
      <c r="R470" s="172"/>
      <c r="S470" s="172"/>
      <c r="T470" s="173"/>
      <c r="AT470" s="167" t="s">
        <v>143</v>
      </c>
      <c r="AU470" s="167" t="s">
        <v>86</v>
      </c>
      <c r="AV470" s="14" t="s">
        <v>141</v>
      </c>
      <c r="AW470" s="14" t="s">
        <v>32</v>
      </c>
      <c r="AX470" s="14" t="s">
        <v>84</v>
      </c>
      <c r="AY470" s="167" t="s">
        <v>133</v>
      </c>
    </row>
    <row r="471" spans="2:51" s="15" customFormat="1" ht="12">
      <c r="B471" s="174"/>
      <c r="D471" s="158" t="s">
        <v>143</v>
      </c>
      <c r="E471" s="175" t="s">
        <v>1</v>
      </c>
      <c r="F471" s="176" t="s">
        <v>526</v>
      </c>
      <c r="H471" s="175" t="s">
        <v>1</v>
      </c>
      <c r="I471" s="177"/>
      <c r="L471" s="174"/>
      <c r="M471" s="178"/>
      <c r="N471" s="179"/>
      <c r="O471" s="179"/>
      <c r="P471" s="179"/>
      <c r="Q471" s="179"/>
      <c r="R471" s="179"/>
      <c r="S471" s="179"/>
      <c r="T471" s="180"/>
      <c r="AT471" s="175" t="s">
        <v>143</v>
      </c>
      <c r="AU471" s="175" t="s">
        <v>86</v>
      </c>
      <c r="AV471" s="15" t="s">
        <v>84</v>
      </c>
      <c r="AW471" s="15" t="s">
        <v>32</v>
      </c>
      <c r="AX471" s="15" t="s">
        <v>76</v>
      </c>
      <c r="AY471" s="175" t="s">
        <v>133</v>
      </c>
    </row>
    <row r="472" spans="1:65" s="2" customFormat="1" ht="19.8" customHeight="1">
      <c r="A472" s="32"/>
      <c r="B472" s="143"/>
      <c r="C472" s="181" t="s">
        <v>532</v>
      </c>
      <c r="D472" s="181" t="s">
        <v>160</v>
      </c>
      <c r="E472" s="182" t="s">
        <v>533</v>
      </c>
      <c r="F472" s="183" t="s">
        <v>534</v>
      </c>
      <c r="G472" s="184" t="s">
        <v>163</v>
      </c>
      <c r="H472" s="185">
        <v>1</v>
      </c>
      <c r="I472" s="186"/>
      <c r="J472" s="187">
        <f aca="true" t="shared" si="0" ref="J472:J477">ROUND(I472*H472,2)</f>
        <v>0</v>
      </c>
      <c r="K472" s="183" t="s">
        <v>1</v>
      </c>
      <c r="L472" s="188"/>
      <c r="M472" s="189" t="s">
        <v>1</v>
      </c>
      <c r="N472" s="190" t="s">
        <v>41</v>
      </c>
      <c r="O472" s="58"/>
      <c r="P472" s="153">
        <f aca="true" t="shared" si="1" ref="P472:P477">O472*H472</f>
        <v>0</v>
      </c>
      <c r="Q472" s="153">
        <v>0</v>
      </c>
      <c r="R472" s="153">
        <f aca="true" t="shared" si="2" ref="R472:R477">Q472*H472</f>
        <v>0</v>
      </c>
      <c r="S472" s="153">
        <v>0</v>
      </c>
      <c r="T472" s="154">
        <f aca="true" t="shared" si="3" ref="T472:T477">S472*H472</f>
        <v>0</v>
      </c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R472" s="155" t="s">
        <v>310</v>
      </c>
      <c r="AT472" s="155" t="s">
        <v>160</v>
      </c>
      <c r="AU472" s="155" t="s">
        <v>86</v>
      </c>
      <c r="AY472" s="17" t="s">
        <v>133</v>
      </c>
      <c r="BE472" s="156">
        <f aca="true" t="shared" si="4" ref="BE472:BE477">IF(N472="základní",J472,0)</f>
        <v>0</v>
      </c>
      <c r="BF472" s="156">
        <f aca="true" t="shared" si="5" ref="BF472:BF477">IF(N472="snížená",J472,0)</f>
        <v>0</v>
      </c>
      <c r="BG472" s="156">
        <f aca="true" t="shared" si="6" ref="BG472:BG477">IF(N472="zákl. přenesená",J472,0)</f>
        <v>0</v>
      </c>
      <c r="BH472" s="156">
        <f aca="true" t="shared" si="7" ref="BH472:BH477">IF(N472="sníž. přenesená",J472,0)</f>
        <v>0</v>
      </c>
      <c r="BI472" s="156">
        <f aca="true" t="shared" si="8" ref="BI472:BI477">IF(N472="nulová",J472,0)</f>
        <v>0</v>
      </c>
      <c r="BJ472" s="17" t="s">
        <v>84</v>
      </c>
      <c r="BK472" s="156">
        <f aca="true" t="shared" si="9" ref="BK472:BK477">ROUND(I472*H472,2)</f>
        <v>0</v>
      </c>
      <c r="BL472" s="17" t="s">
        <v>231</v>
      </c>
      <c r="BM472" s="155" t="s">
        <v>535</v>
      </c>
    </row>
    <row r="473" spans="1:65" s="2" customFormat="1" ht="19.8" customHeight="1">
      <c r="A473" s="32"/>
      <c r="B473" s="143"/>
      <c r="C473" s="181" t="s">
        <v>536</v>
      </c>
      <c r="D473" s="181" t="s">
        <v>160</v>
      </c>
      <c r="E473" s="182" t="s">
        <v>537</v>
      </c>
      <c r="F473" s="183" t="s">
        <v>538</v>
      </c>
      <c r="G473" s="184" t="s">
        <v>163</v>
      </c>
      <c r="H473" s="185">
        <v>2</v>
      </c>
      <c r="I473" s="186"/>
      <c r="J473" s="187">
        <f t="shared" si="0"/>
        <v>0</v>
      </c>
      <c r="K473" s="183" t="s">
        <v>1</v>
      </c>
      <c r="L473" s="188"/>
      <c r="M473" s="189" t="s">
        <v>1</v>
      </c>
      <c r="N473" s="190" t="s">
        <v>41</v>
      </c>
      <c r="O473" s="58"/>
      <c r="P473" s="153">
        <f t="shared" si="1"/>
        <v>0</v>
      </c>
      <c r="Q473" s="153">
        <v>0</v>
      </c>
      <c r="R473" s="153">
        <f t="shared" si="2"/>
        <v>0</v>
      </c>
      <c r="S473" s="153">
        <v>0</v>
      </c>
      <c r="T473" s="154">
        <f t="shared" si="3"/>
        <v>0</v>
      </c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R473" s="155" t="s">
        <v>310</v>
      </c>
      <c r="AT473" s="155" t="s">
        <v>160</v>
      </c>
      <c r="AU473" s="155" t="s">
        <v>86</v>
      </c>
      <c r="AY473" s="17" t="s">
        <v>133</v>
      </c>
      <c r="BE473" s="156">
        <f t="shared" si="4"/>
        <v>0</v>
      </c>
      <c r="BF473" s="156">
        <f t="shared" si="5"/>
        <v>0</v>
      </c>
      <c r="BG473" s="156">
        <f t="shared" si="6"/>
        <v>0</v>
      </c>
      <c r="BH473" s="156">
        <f t="shared" si="7"/>
        <v>0</v>
      </c>
      <c r="BI473" s="156">
        <f t="shared" si="8"/>
        <v>0</v>
      </c>
      <c r="BJ473" s="17" t="s">
        <v>84</v>
      </c>
      <c r="BK473" s="156">
        <f t="shared" si="9"/>
        <v>0</v>
      </c>
      <c r="BL473" s="17" t="s">
        <v>231</v>
      </c>
      <c r="BM473" s="155" t="s">
        <v>539</v>
      </c>
    </row>
    <row r="474" spans="1:65" s="2" customFormat="1" ht="14.4" customHeight="1">
      <c r="A474" s="32"/>
      <c r="B474" s="143"/>
      <c r="C474" s="181" t="s">
        <v>540</v>
      </c>
      <c r="D474" s="181" t="s">
        <v>160</v>
      </c>
      <c r="E474" s="182" t="s">
        <v>541</v>
      </c>
      <c r="F474" s="183" t="s">
        <v>542</v>
      </c>
      <c r="G474" s="184" t="s">
        <v>163</v>
      </c>
      <c r="H474" s="185">
        <v>5</v>
      </c>
      <c r="I474" s="186"/>
      <c r="J474" s="187">
        <f t="shared" si="0"/>
        <v>0</v>
      </c>
      <c r="K474" s="183" t="s">
        <v>1</v>
      </c>
      <c r="L474" s="188"/>
      <c r="M474" s="189" t="s">
        <v>1</v>
      </c>
      <c r="N474" s="190" t="s">
        <v>41</v>
      </c>
      <c r="O474" s="58"/>
      <c r="P474" s="153">
        <f t="shared" si="1"/>
        <v>0</v>
      </c>
      <c r="Q474" s="153">
        <v>0</v>
      </c>
      <c r="R474" s="153">
        <f t="shared" si="2"/>
        <v>0</v>
      </c>
      <c r="S474" s="153">
        <v>0</v>
      </c>
      <c r="T474" s="154">
        <f t="shared" si="3"/>
        <v>0</v>
      </c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R474" s="155" t="s">
        <v>310</v>
      </c>
      <c r="AT474" s="155" t="s">
        <v>160</v>
      </c>
      <c r="AU474" s="155" t="s">
        <v>86</v>
      </c>
      <c r="AY474" s="17" t="s">
        <v>133</v>
      </c>
      <c r="BE474" s="156">
        <f t="shared" si="4"/>
        <v>0</v>
      </c>
      <c r="BF474" s="156">
        <f t="shared" si="5"/>
        <v>0</v>
      </c>
      <c r="BG474" s="156">
        <f t="shared" si="6"/>
        <v>0</v>
      </c>
      <c r="BH474" s="156">
        <f t="shared" si="7"/>
        <v>0</v>
      </c>
      <c r="BI474" s="156">
        <f t="shared" si="8"/>
        <v>0</v>
      </c>
      <c r="BJ474" s="17" t="s">
        <v>84</v>
      </c>
      <c r="BK474" s="156">
        <f t="shared" si="9"/>
        <v>0</v>
      </c>
      <c r="BL474" s="17" t="s">
        <v>231</v>
      </c>
      <c r="BM474" s="155" t="s">
        <v>543</v>
      </c>
    </row>
    <row r="475" spans="1:65" s="2" customFormat="1" ht="14.4" customHeight="1">
      <c r="A475" s="32"/>
      <c r="B475" s="143"/>
      <c r="C475" s="181" t="s">
        <v>544</v>
      </c>
      <c r="D475" s="181" t="s">
        <v>160</v>
      </c>
      <c r="E475" s="182" t="s">
        <v>545</v>
      </c>
      <c r="F475" s="183" t="s">
        <v>546</v>
      </c>
      <c r="G475" s="184" t="s">
        <v>163</v>
      </c>
      <c r="H475" s="185">
        <v>4</v>
      </c>
      <c r="I475" s="186"/>
      <c r="J475" s="187">
        <f t="shared" si="0"/>
        <v>0</v>
      </c>
      <c r="K475" s="183" t="s">
        <v>1</v>
      </c>
      <c r="L475" s="188"/>
      <c r="M475" s="189" t="s">
        <v>1</v>
      </c>
      <c r="N475" s="190" t="s">
        <v>41</v>
      </c>
      <c r="O475" s="58"/>
      <c r="P475" s="153">
        <f t="shared" si="1"/>
        <v>0</v>
      </c>
      <c r="Q475" s="153">
        <v>0</v>
      </c>
      <c r="R475" s="153">
        <f t="shared" si="2"/>
        <v>0</v>
      </c>
      <c r="S475" s="153">
        <v>0</v>
      </c>
      <c r="T475" s="154">
        <f t="shared" si="3"/>
        <v>0</v>
      </c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R475" s="155" t="s">
        <v>310</v>
      </c>
      <c r="AT475" s="155" t="s">
        <v>160</v>
      </c>
      <c r="AU475" s="155" t="s">
        <v>86</v>
      </c>
      <c r="AY475" s="17" t="s">
        <v>133</v>
      </c>
      <c r="BE475" s="156">
        <f t="shared" si="4"/>
        <v>0</v>
      </c>
      <c r="BF475" s="156">
        <f t="shared" si="5"/>
        <v>0</v>
      </c>
      <c r="BG475" s="156">
        <f t="shared" si="6"/>
        <v>0</v>
      </c>
      <c r="BH475" s="156">
        <f t="shared" si="7"/>
        <v>0</v>
      </c>
      <c r="BI475" s="156">
        <f t="shared" si="8"/>
        <v>0</v>
      </c>
      <c r="BJ475" s="17" t="s">
        <v>84</v>
      </c>
      <c r="BK475" s="156">
        <f t="shared" si="9"/>
        <v>0</v>
      </c>
      <c r="BL475" s="17" t="s">
        <v>231</v>
      </c>
      <c r="BM475" s="155" t="s">
        <v>547</v>
      </c>
    </row>
    <row r="476" spans="1:65" s="2" customFormat="1" ht="14.4" customHeight="1">
      <c r="A476" s="32"/>
      <c r="B476" s="143"/>
      <c r="C476" s="181" t="s">
        <v>548</v>
      </c>
      <c r="D476" s="181" t="s">
        <v>160</v>
      </c>
      <c r="E476" s="182" t="s">
        <v>549</v>
      </c>
      <c r="F476" s="183" t="s">
        <v>550</v>
      </c>
      <c r="G476" s="184" t="s">
        <v>163</v>
      </c>
      <c r="H476" s="185">
        <v>3</v>
      </c>
      <c r="I476" s="186"/>
      <c r="J476" s="187">
        <f t="shared" si="0"/>
        <v>0</v>
      </c>
      <c r="K476" s="183" t="s">
        <v>1</v>
      </c>
      <c r="L476" s="188"/>
      <c r="M476" s="189" t="s">
        <v>1</v>
      </c>
      <c r="N476" s="190" t="s">
        <v>41</v>
      </c>
      <c r="O476" s="58"/>
      <c r="P476" s="153">
        <f t="shared" si="1"/>
        <v>0</v>
      </c>
      <c r="Q476" s="153">
        <v>0</v>
      </c>
      <c r="R476" s="153">
        <f t="shared" si="2"/>
        <v>0</v>
      </c>
      <c r="S476" s="153">
        <v>0</v>
      </c>
      <c r="T476" s="154">
        <f t="shared" si="3"/>
        <v>0</v>
      </c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R476" s="155" t="s">
        <v>310</v>
      </c>
      <c r="AT476" s="155" t="s">
        <v>160</v>
      </c>
      <c r="AU476" s="155" t="s">
        <v>86</v>
      </c>
      <c r="AY476" s="17" t="s">
        <v>133</v>
      </c>
      <c r="BE476" s="156">
        <f t="shared" si="4"/>
        <v>0</v>
      </c>
      <c r="BF476" s="156">
        <f t="shared" si="5"/>
        <v>0</v>
      </c>
      <c r="BG476" s="156">
        <f t="shared" si="6"/>
        <v>0</v>
      </c>
      <c r="BH476" s="156">
        <f t="shared" si="7"/>
        <v>0</v>
      </c>
      <c r="BI476" s="156">
        <f t="shared" si="8"/>
        <v>0</v>
      </c>
      <c r="BJ476" s="17" t="s">
        <v>84</v>
      </c>
      <c r="BK476" s="156">
        <f t="shared" si="9"/>
        <v>0</v>
      </c>
      <c r="BL476" s="17" t="s">
        <v>231</v>
      </c>
      <c r="BM476" s="155" t="s">
        <v>551</v>
      </c>
    </row>
    <row r="477" spans="1:65" s="2" customFormat="1" ht="14.4" customHeight="1">
      <c r="A477" s="32"/>
      <c r="B477" s="143"/>
      <c r="C477" s="144" t="s">
        <v>552</v>
      </c>
      <c r="D477" s="144" t="s">
        <v>136</v>
      </c>
      <c r="E477" s="145" t="s">
        <v>553</v>
      </c>
      <c r="F477" s="146" t="s">
        <v>554</v>
      </c>
      <c r="G477" s="147" t="s">
        <v>366</v>
      </c>
      <c r="H477" s="191"/>
      <c r="I477" s="149"/>
      <c r="J477" s="150">
        <f t="shared" si="0"/>
        <v>0</v>
      </c>
      <c r="K477" s="146" t="s">
        <v>140</v>
      </c>
      <c r="L477" s="33"/>
      <c r="M477" s="151" t="s">
        <v>1</v>
      </c>
      <c r="N477" s="152" t="s">
        <v>41</v>
      </c>
      <c r="O477" s="58"/>
      <c r="P477" s="153">
        <f t="shared" si="1"/>
        <v>0</v>
      </c>
      <c r="Q477" s="153">
        <v>0</v>
      </c>
      <c r="R477" s="153">
        <f t="shared" si="2"/>
        <v>0</v>
      </c>
      <c r="S477" s="153">
        <v>0</v>
      </c>
      <c r="T477" s="154">
        <f t="shared" si="3"/>
        <v>0</v>
      </c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R477" s="155" t="s">
        <v>231</v>
      </c>
      <c r="AT477" s="155" t="s">
        <v>136</v>
      </c>
      <c r="AU477" s="155" t="s">
        <v>86</v>
      </c>
      <c r="AY477" s="17" t="s">
        <v>133</v>
      </c>
      <c r="BE477" s="156">
        <f t="shared" si="4"/>
        <v>0</v>
      </c>
      <c r="BF477" s="156">
        <f t="shared" si="5"/>
        <v>0</v>
      </c>
      <c r="BG477" s="156">
        <f t="shared" si="6"/>
        <v>0</v>
      </c>
      <c r="BH477" s="156">
        <f t="shared" si="7"/>
        <v>0</v>
      </c>
      <c r="BI477" s="156">
        <f t="shared" si="8"/>
        <v>0</v>
      </c>
      <c r="BJ477" s="17" t="s">
        <v>84</v>
      </c>
      <c r="BK477" s="156">
        <f t="shared" si="9"/>
        <v>0</v>
      </c>
      <c r="BL477" s="17" t="s">
        <v>231</v>
      </c>
      <c r="BM477" s="155" t="s">
        <v>555</v>
      </c>
    </row>
    <row r="478" spans="2:63" s="12" customFormat="1" ht="22.8" customHeight="1">
      <c r="B478" s="130"/>
      <c r="D478" s="131" t="s">
        <v>75</v>
      </c>
      <c r="E478" s="141" t="s">
        <v>556</v>
      </c>
      <c r="F478" s="141" t="s">
        <v>557</v>
      </c>
      <c r="I478" s="133"/>
      <c r="J478" s="142">
        <f>BK478</f>
        <v>0</v>
      </c>
      <c r="L478" s="130"/>
      <c r="M478" s="135"/>
      <c r="N478" s="136"/>
      <c r="O478" s="136"/>
      <c r="P478" s="137">
        <f>SUM(P479:P481)</f>
        <v>0</v>
      </c>
      <c r="Q478" s="136"/>
      <c r="R478" s="137">
        <f>SUM(R479:R481)</f>
        <v>0.158256</v>
      </c>
      <c r="S478" s="136"/>
      <c r="T478" s="138">
        <f>SUM(T479:T481)</f>
        <v>0</v>
      </c>
      <c r="AR478" s="131" t="s">
        <v>86</v>
      </c>
      <c r="AT478" s="139" t="s">
        <v>75</v>
      </c>
      <c r="AU478" s="139" t="s">
        <v>84</v>
      </c>
      <c r="AY478" s="131" t="s">
        <v>133</v>
      </c>
      <c r="BK478" s="140">
        <f>SUM(BK479:BK481)</f>
        <v>0</v>
      </c>
    </row>
    <row r="479" spans="1:65" s="2" customFormat="1" ht="14.4" customHeight="1">
      <c r="A479" s="32"/>
      <c r="B479" s="143"/>
      <c r="C479" s="144" t="s">
        <v>558</v>
      </c>
      <c r="D479" s="144" t="s">
        <v>136</v>
      </c>
      <c r="E479" s="145" t="s">
        <v>559</v>
      </c>
      <c r="F479" s="146" t="s">
        <v>560</v>
      </c>
      <c r="G479" s="147" t="s">
        <v>156</v>
      </c>
      <c r="H479" s="148">
        <v>1130.4</v>
      </c>
      <c r="I479" s="149"/>
      <c r="J479" s="150">
        <f>ROUND(I479*H479,2)</f>
        <v>0</v>
      </c>
      <c r="K479" s="146" t="s">
        <v>140</v>
      </c>
      <c r="L479" s="33"/>
      <c r="M479" s="151" t="s">
        <v>1</v>
      </c>
      <c r="N479" s="152" t="s">
        <v>41</v>
      </c>
      <c r="O479" s="58"/>
      <c r="P479" s="153">
        <f>O479*H479</f>
        <v>0</v>
      </c>
      <c r="Q479" s="153">
        <v>0.00014</v>
      </c>
      <c r="R479" s="153">
        <f>Q479*H479</f>
        <v>0.158256</v>
      </c>
      <c r="S479" s="153">
        <v>0</v>
      </c>
      <c r="T479" s="154">
        <f>S479*H479</f>
        <v>0</v>
      </c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R479" s="155" t="s">
        <v>231</v>
      </c>
      <c r="AT479" s="155" t="s">
        <v>136</v>
      </c>
      <c r="AU479" s="155" t="s">
        <v>86</v>
      </c>
      <c r="AY479" s="17" t="s">
        <v>133</v>
      </c>
      <c r="BE479" s="156">
        <f>IF(N479="základní",J479,0)</f>
        <v>0</v>
      </c>
      <c r="BF479" s="156">
        <f>IF(N479="snížená",J479,0)</f>
        <v>0</v>
      </c>
      <c r="BG479" s="156">
        <f>IF(N479="zákl. přenesená",J479,0)</f>
        <v>0</v>
      </c>
      <c r="BH479" s="156">
        <f>IF(N479="sníž. přenesená",J479,0)</f>
        <v>0</v>
      </c>
      <c r="BI479" s="156">
        <f>IF(N479="nulová",J479,0)</f>
        <v>0</v>
      </c>
      <c r="BJ479" s="17" t="s">
        <v>84</v>
      </c>
      <c r="BK479" s="156">
        <f>ROUND(I479*H479,2)</f>
        <v>0</v>
      </c>
      <c r="BL479" s="17" t="s">
        <v>231</v>
      </c>
      <c r="BM479" s="155" t="s">
        <v>561</v>
      </c>
    </row>
    <row r="480" spans="2:51" s="13" customFormat="1" ht="12">
      <c r="B480" s="157"/>
      <c r="D480" s="158" t="s">
        <v>143</v>
      </c>
      <c r="E480" s="159" t="s">
        <v>1</v>
      </c>
      <c r="F480" s="160" t="s">
        <v>562</v>
      </c>
      <c r="H480" s="161">
        <v>1130.4</v>
      </c>
      <c r="I480" s="162"/>
      <c r="L480" s="157"/>
      <c r="M480" s="163"/>
      <c r="N480" s="164"/>
      <c r="O480" s="164"/>
      <c r="P480" s="164"/>
      <c r="Q480" s="164"/>
      <c r="R480" s="164"/>
      <c r="S480" s="164"/>
      <c r="T480" s="165"/>
      <c r="AT480" s="159" t="s">
        <v>143</v>
      </c>
      <c r="AU480" s="159" t="s">
        <v>86</v>
      </c>
      <c r="AV480" s="13" t="s">
        <v>86</v>
      </c>
      <c r="AW480" s="13" t="s">
        <v>32</v>
      </c>
      <c r="AX480" s="13" t="s">
        <v>76</v>
      </c>
      <c r="AY480" s="159" t="s">
        <v>133</v>
      </c>
    </row>
    <row r="481" spans="2:51" s="14" customFormat="1" ht="12">
      <c r="B481" s="166"/>
      <c r="D481" s="158" t="s">
        <v>143</v>
      </c>
      <c r="E481" s="167" t="s">
        <v>1</v>
      </c>
      <c r="F481" s="168" t="s">
        <v>144</v>
      </c>
      <c r="H481" s="169">
        <v>1130.4</v>
      </c>
      <c r="I481" s="170"/>
      <c r="L481" s="166"/>
      <c r="M481" s="171"/>
      <c r="N481" s="172"/>
      <c r="O481" s="172"/>
      <c r="P481" s="172"/>
      <c r="Q481" s="172"/>
      <c r="R481" s="172"/>
      <c r="S481" s="172"/>
      <c r="T481" s="173"/>
      <c r="AT481" s="167" t="s">
        <v>143</v>
      </c>
      <c r="AU481" s="167" t="s">
        <v>86</v>
      </c>
      <c r="AV481" s="14" t="s">
        <v>141</v>
      </c>
      <c r="AW481" s="14" t="s">
        <v>32</v>
      </c>
      <c r="AX481" s="14" t="s">
        <v>84</v>
      </c>
      <c r="AY481" s="167" t="s">
        <v>133</v>
      </c>
    </row>
    <row r="482" spans="2:63" s="12" customFormat="1" ht="22.8" customHeight="1">
      <c r="B482" s="130"/>
      <c r="D482" s="131" t="s">
        <v>75</v>
      </c>
      <c r="E482" s="141" t="s">
        <v>563</v>
      </c>
      <c r="F482" s="141" t="s">
        <v>564</v>
      </c>
      <c r="I482" s="133"/>
      <c r="J482" s="142">
        <f>BK482</f>
        <v>0</v>
      </c>
      <c r="L482" s="130"/>
      <c r="M482" s="135"/>
      <c r="N482" s="136"/>
      <c r="O482" s="136"/>
      <c r="P482" s="137">
        <f>SUM(P483:P488)</f>
        <v>0</v>
      </c>
      <c r="Q482" s="136"/>
      <c r="R482" s="137">
        <f>SUM(R483:R488)</f>
        <v>0</v>
      </c>
      <c r="S482" s="136"/>
      <c r="T482" s="138">
        <f>SUM(T483:T488)</f>
        <v>0</v>
      </c>
      <c r="AR482" s="131" t="s">
        <v>86</v>
      </c>
      <c r="AT482" s="139" t="s">
        <v>75</v>
      </c>
      <c r="AU482" s="139" t="s">
        <v>84</v>
      </c>
      <c r="AY482" s="131" t="s">
        <v>133</v>
      </c>
      <c r="BK482" s="140">
        <f>SUM(BK483:BK488)</f>
        <v>0</v>
      </c>
    </row>
    <row r="483" spans="1:65" s="2" customFormat="1" ht="14.4" customHeight="1">
      <c r="A483" s="32"/>
      <c r="B483" s="143"/>
      <c r="C483" s="181" t="s">
        <v>565</v>
      </c>
      <c r="D483" s="181" t="s">
        <v>160</v>
      </c>
      <c r="E483" s="182" t="s">
        <v>566</v>
      </c>
      <c r="F483" s="183" t="s">
        <v>567</v>
      </c>
      <c r="G483" s="184" t="s">
        <v>163</v>
      </c>
      <c r="H483" s="185">
        <v>42</v>
      </c>
      <c r="I483" s="186"/>
      <c r="J483" s="187">
        <f>ROUND(I483*H483,2)</f>
        <v>0</v>
      </c>
      <c r="K483" s="183" t="s">
        <v>1</v>
      </c>
      <c r="L483" s="188"/>
      <c r="M483" s="189" t="s">
        <v>1</v>
      </c>
      <c r="N483" s="190" t="s">
        <v>41</v>
      </c>
      <c r="O483" s="58"/>
      <c r="P483" s="153">
        <f>O483*H483</f>
        <v>0</v>
      </c>
      <c r="Q483" s="153">
        <v>0</v>
      </c>
      <c r="R483" s="153">
        <f>Q483*H483</f>
        <v>0</v>
      </c>
      <c r="S483" s="153">
        <v>0</v>
      </c>
      <c r="T483" s="154">
        <f>S483*H483</f>
        <v>0</v>
      </c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R483" s="155" t="s">
        <v>310</v>
      </c>
      <c r="AT483" s="155" t="s">
        <v>160</v>
      </c>
      <c r="AU483" s="155" t="s">
        <v>86</v>
      </c>
      <c r="AY483" s="17" t="s">
        <v>133</v>
      </c>
      <c r="BE483" s="156">
        <f>IF(N483="základní",J483,0)</f>
        <v>0</v>
      </c>
      <c r="BF483" s="156">
        <f>IF(N483="snížená",J483,0)</f>
        <v>0</v>
      </c>
      <c r="BG483" s="156">
        <f>IF(N483="zákl. přenesená",J483,0)</f>
        <v>0</v>
      </c>
      <c r="BH483" s="156">
        <f>IF(N483="sníž. přenesená",J483,0)</f>
        <v>0</v>
      </c>
      <c r="BI483" s="156">
        <f>IF(N483="nulová",J483,0)</f>
        <v>0</v>
      </c>
      <c r="BJ483" s="17" t="s">
        <v>84</v>
      </c>
      <c r="BK483" s="156">
        <f>ROUND(I483*H483,2)</f>
        <v>0</v>
      </c>
      <c r="BL483" s="17" t="s">
        <v>231</v>
      </c>
      <c r="BM483" s="155" t="s">
        <v>568</v>
      </c>
    </row>
    <row r="484" spans="2:51" s="13" customFormat="1" ht="12">
      <c r="B484" s="157"/>
      <c r="D484" s="158" t="s">
        <v>143</v>
      </c>
      <c r="E484" s="159" t="s">
        <v>1</v>
      </c>
      <c r="F484" s="160" t="s">
        <v>363</v>
      </c>
      <c r="H484" s="161">
        <v>42</v>
      </c>
      <c r="I484" s="162"/>
      <c r="L484" s="157"/>
      <c r="M484" s="163"/>
      <c r="N484" s="164"/>
      <c r="O484" s="164"/>
      <c r="P484" s="164"/>
      <c r="Q484" s="164"/>
      <c r="R484" s="164"/>
      <c r="S484" s="164"/>
      <c r="T484" s="165"/>
      <c r="AT484" s="159" t="s">
        <v>143</v>
      </c>
      <c r="AU484" s="159" t="s">
        <v>86</v>
      </c>
      <c r="AV484" s="13" t="s">
        <v>86</v>
      </c>
      <c r="AW484" s="13" t="s">
        <v>32</v>
      </c>
      <c r="AX484" s="13" t="s">
        <v>76</v>
      </c>
      <c r="AY484" s="159" t="s">
        <v>133</v>
      </c>
    </row>
    <row r="485" spans="2:51" s="14" customFormat="1" ht="12">
      <c r="B485" s="166"/>
      <c r="D485" s="158" t="s">
        <v>143</v>
      </c>
      <c r="E485" s="167" t="s">
        <v>1</v>
      </c>
      <c r="F485" s="168" t="s">
        <v>144</v>
      </c>
      <c r="H485" s="169">
        <v>42</v>
      </c>
      <c r="I485" s="170"/>
      <c r="L485" s="166"/>
      <c r="M485" s="171"/>
      <c r="N485" s="172"/>
      <c r="O485" s="172"/>
      <c r="P485" s="172"/>
      <c r="Q485" s="172"/>
      <c r="R485" s="172"/>
      <c r="S485" s="172"/>
      <c r="T485" s="173"/>
      <c r="AT485" s="167" t="s">
        <v>143</v>
      </c>
      <c r="AU485" s="167" t="s">
        <v>86</v>
      </c>
      <c r="AV485" s="14" t="s">
        <v>141</v>
      </c>
      <c r="AW485" s="14" t="s">
        <v>32</v>
      </c>
      <c r="AX485" s="14" t="s">
        <v>84</v>
      </c>
      <c r="AY485" s="167" t="s">
        <v>133</v>
      </c>
    </row>
    <row r="486" spans="1:65" s="2" customFormat="1" ht="14.4" customHeight="1">
      <c r="A486" s="32"/>
      <c r="B486" s="143"/>
      <c r="C486" s="181" t="s">
        <v>569</v>
      </c>
      <c r="D486" s="181" t="s">
        <v>160</v>
      </c>
      <c r="E486" s="182" t="s">
        <v>570</v>
      </c>
      <c r="F486" s="183" t="s">
        <v>571</v>
      </c>
      <c r="G486" s="184" t="s">
        <v>163</v>
      </c>
      <c r="H486" s="185">
        <v>25</v>
      </c>
      <c r="I486" s="186"/>
      <c r="J486" s="187">
        <f>ROUND(I486*H486,2)</f>
        <v>0</v>
      </c>
      <c r="K486" s="183" t="s">
        <v>1</v>
      </c>
      <c r="L486" s="188"/>
      <c r="M486" s="189" t="s">
        <v>1</v>
      </c>
      <c r="N486" s="190" t="s">
        <v>41</v>
      </c>
      <c r="O486" s="58"/>
      <c r="P486" s="153">
        <f>O486*H486</f>
        <v>0</v>
      </c>
      <c r="Q486" s="153">
        <v>0</v>
      </c>
      <c r="R486" s="153">
        <f>Q486*H486</f>
        <v>0</v>
      </c>
      <c r="S486" s="153">
        <v>0</v>
      </c>
      <c r="T486" s="154">
        <f>S486*H486</f>
        <v>0</v>
      </c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R486" s="155" t="s">
        <v>310</v>
      </c>
      <c r="AT486" s="155" t="s">
        <v>160</v>
      </c>
      <c r="AU486" s="155" t="s">
        <v>86</v>
      </c>
      <c r="AY486" s="17" t="s">
        <v>133</v>
      </c>
      <c r="BE486" s="156">
        <f>IF(N486="základní",J486,0)</f>
        <v>0</v>
      </c>
      <c r="BF486" s="156">
        <f>IF(N486="snížená",J486,0)</f>
        <v>0</v>
      </c>
      <c r="BG486" s="156">
        <f>IF(N486="zákl. přenesená",J486,0)</f>
        <v>0</v>
      </c>
      <c r="BH486" s="156">
        <f>IF(N486="sníž. přenesená",J486,0)</f>
        <v>0</v>
      </c>
      <c r="BI486" s="156">
        <f>IF(N486="nulová",J486,0)</f>
        <v>0</v>
      </c>
      <c r="BJ486" s="17" t="s">
        <v>84</v>
      </c>
      <c r="BK486" s="156">
        <f>ROUND(I486*H486,2)</f>
        <v>0</v>
      </c>
      <c r="BL486" s="17" t="s">
        <v>231</v>
      </c>
      <c r="BM486" s="155" t="s">
        <v>572</v>
      </c>
    </row>
    <row r="487" spans="2:51" s="13" customFormat="1" ht="12">
      <c r="B487" s="157"/>
      <c r="D487" s="158" t="s">
        <v>143</v>
      </c>
      <c r="E487" s="159" t="s">
        <v>1</v>
      </c>
      <c r="F487" s="160" t="s">
        <v>277</v>
      </c>
      <c r="H487" s="161">
        <v>25</v>
      </c>
      <c r="I487" s="162"/>
      <c r="L487" s="157"/>
      <c r="M487" s="163"/>
      <c r="N487" s="164"/>
      <c r="O487" s="164"/>
      <c r="P487" s="164"/>
      <c r="Q487" s="164"/>
      <c r="R487" s="164"/>
      <c r="S487" s="164"/>
      <c r="T487" s="165"/>
      <c r="AT487" s="159" t="s">
        <v>143</v>
      </c>
      <c r="AU487" s="159" t="s">
        <v>86</v>
      </c>
      <c r="AV487" s="13" t="s">
        <v>86</v>
      </c>
      <c r="AW487" s="13" t="s">
        <v>32</v>
      </c>
      <c r="AX487" s="13" t="s">
        <v>76</v>
      </c>
      <c r="AY487" s="159" t="s">
        <v>133</v>
      </c>
    </row>
    <row r="488" spans="2:51" s="14" customFormat="1" ht="12">
      <c r="B488" s="166"/>
      <c r="D488" s="158" t="s">
        <v>143</v>
      </c>
      <c r="E488" s="167" t="s">
        <v>1</v>
      </c>
      <c r="F488" s="168" t="s">
        <v>144</v>
      </c>
      <c r="H488" s="169">
        <v>25</v>
      </c>
      <c r="I488" s="170"/>
      <c r="L488" s="166"/>
      <c r="M488" s="171"/>
      <c r="N488" s="172"/>
      <c r="O488" s="172"/>
      <c r="P488" s="172"/>
      <c r="Q488" s="172"/>
      <c r="R488" s="172"/>
      <c r="S488" s="172"/>
      <c r="T488" s="173"/>
      <c r="AT488" s="167" t="s">
        <v>143</v>
      </c>
      <c r="AU488" s="167" t="s">
        <v>86</v>
      </c>
      <c r="AV488" s="14" t="s">
        <v>141</v>
      </c>
      <c r="AW488" s="14" t="s">
        <v>32</v>
      </c>
      <c r="AX488" s="14" t="s">
        <v>84</v>
      </c>
      <c r="AY488" s="167" t="s">
        <v>133</v>
      </c>
    </row>
    <row r="489" spans="2:63" s="12" customFormat="1" ht="22.8" customHeight="1">
      <c r="B489" s="130"/>
      <c r="D489" s="131" t="s">
        <v>75</v>
      </c>
      <c r="E489" s="141" t="s">
        <v>573</v>
      </c>
      <c r="F489" s="141" t="s">
        <v>574</v>
      </c>
      <c r="I489" s="133"/>
      <c r="J489" s="142">
        <f>BK489</f>
        <v>0</v>
      </c>
      <c r="L489" s="130"/>
      <c r="M489" s="135"/>
      <c r="N489" s="136"/>
      <c r="O489" s="136"/>
      <c r="P489" s="137">
        <f>SUM(P490:P507)</f>
        <v>0</v>
      </c>
      <c r="Q489" s="136"/>
      <c r="R489" s="137">
        <f>SUM(R490:R507)</f>
        <v>0.6194999999999999</v>
      </c>
      <c r="S489" s="136"/>
      <c r="T489" s="138">
        <f>SUM(T490:T507)</f>
        <v>0</v>
      </c>
      <c r="AR489" s="131" t="s">
        <v>86</v>
      </c>
      <c r="AT489" s="139" t="s">
        <v>75</v>
      </c>
      <c r="AU489" s="139" t="s">
        <v>84</v>
      </c>
      <c r="AY489" s="131" t="s">
        <v>133</v>
      </c>
      <c r="BK489" s="140">
        <f>SUM(BK490:BK507)</f>
        <v>0</v>
      </c>
    </row>
    <row r="490" spans="1:65" s="2" customFormat="1" ht="14.4" customHeight="1">
      <c r="A490" s="32"/>
      <c r="B490" s="143"/>
      <c r="C490" s="144" t="s">
        <v>575</v>
      </c>
      <c r="D490" s="144" t="s">
        <v>136</v>
      </c>
      <c r="E490" s="145" t="s">
        <v>576</v>
      </c>
      <c r="F490" s="146" t="s">
        <v>577</v>
      </c>
      <c r="G490" s="147" t="s">
        <v>156</v>
      </c>
      <c r="H490" s="148">
        <v>1350</v>
      </c>
      <c r="I490" s="149"/>
      <c r="J490" s="150">
        <f>ROUND(I490*H490,2)</f>
        <v>0</v>
      </c>
      <c r="K490" s="146" t="s">
        <v>140</v>
      </c>
      <c r="L490" s="33"/>
      <c r="M490" s="151" t="s">
        <v>1</v>
      </c>
      <c r="N490" s="152" t="s">
        <v>41</v>
      </c>
      <c r="O490" s="58"/>
      <c r="P490" s="153">
        <f>O490*H490</f>
        <v>0</v>
      </c>
      <c r="Q490" s="153">
        <v>0</v>
      </c>
      <c r="R490" s="153">
        <f>Q490*H490</f>
        <v>0</v>
      </c>
      <c r="S490" s="153">
        <v>0</v>
      </c>
      <c r="T490" s="154">
        <f>S490*H490</f>
        <v>0</v>
      </c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R490" s="155" t="s">
        <v>231</v>
      </c>
      <c r="AT490" s="155" t="s">
        <v>136</v>
      </c>
      <c r="AU490" s="155" t="s">
        <v>86</v>
      </c>
      <c r="AY490" s="17" t="s">
        <v>133</v>
      </c>
      <c r="BE490" s="156">
        <f>IF(N490="základní",J490,0)</f>
        <v>0</v>
      </c>
      <c r="BF490" s="156">
        <f>IF(N490="snížená",J490,0)</f>
        <v>0</v>
      </c>
      <c r="BG490" s="156">
        <f>IF(N490="zákl. přenesená",J490,0)</f>
        <v>0</v>
      </c>
      <c r="BH490" s="156">
        <f>IF(N490="sníž. přenesená",J490,0)</f>
        <v>0</v>
      </c>
      <c r="BI490" s="156">
        <f>IF(N490="nulová",J490,0)</f>
        <v>0</v>
      </c>
      <c r="BJ490" s="17" t="s">
        <v>84</v>
      </c>
      <c r="BK490" s="156">
        <f>ROUND(I490*H490,2)</f>
        <v>0</v>
      </c>
      <c r="BL490" s="17" t="s">
        <v>231</v>
      </c>
      <c r="BM490" s="155" t="s">
        <v>578</v>
      </c>
    </row>
    <row r="491" spans="2:51" s="13" customFormat="1" ht="12">
      <c r="B491" s="157"/>
      <c r="D491" s="158" t="s">
        <v>143</v>
      </c>
      <c r="E491" s="159" t="s">
        <v>1</v>
      </c>
      <c r="F491" s="160" t="s">
        <v>579</v>
      </c>
      <c r="H491" s="161">
        <v>1350</v>
      </c>
      <c r="I491" s="162"/>
      <c r="L491" s="157"/>
      <c r="M491" s="163"/>
      <c r="N491" s="164"/>
      <c r="O491" s="164"/>
      <c r="P491" s="164"/>
      <c r="Q491" s="164"/>
      <c r="R491" s="164"/>
      <c r="S491" s="164"/>
      <c r="T491" s="165"/>
      <c r="AT491" s="159" t="s">
        <v>143</v>
      </c>
      <c r="AU491" s="159" t="s">
        <v>86</v>
      </c>
      <c r="AV491" s="13" t="s">
        <v>86</v>
      </c>
      <c r="AW491" s="13" t="s">
        <v>32</v>
      </c>
      <c r="AX491" s="13" t="s">
        <v>76</v>
      </c>
      <c r="AY491" s="159" t="s">
        <v>133</v>
      </c>
    </row>
    <row r="492" spans="2:51" s="14" customFormat="1" ht="12">
      <c r="B492" s="166"/>
      <c r="D492" s="158" t="s">
        <v>143</v>
      </c>
      <c r="E492" s="167" t="s">
        <v>1</v>
      </c>
      <c r="F492" s="168" t="s">
        <v>144</v>
      </c>
      <c r="H492" s="169">
        <v>1350</v>
      </c>
      <c r="I492" s="170"/>
      <c r="L492" s="166"/>
      <c r="M492" s="171"/>
      <c r="N492" s="172"/>
      <c r="O492" s="172"/>
      <c r="P492" s="172"/>
      <c r="Q492" s="172"/>
      <c r="R492" s="172"/>
      <c r="S492" s="172"/>
      <c r="T492" s="173"/>
      <c r="AT492" s="167" t="s">
        <v>143</v>
      </c>
      <c r="AU492" s="167" t="s">
        <v>86</v>
      </c>
      <c r="AV492" s="14" t="s">
        <v>141</v>
      </c>
      <c r="AW492" s="14" t="s">
        <v>32</v>
      </c>
      <c r="AX492" s="14" t="s">
        <v>84</v>
      </c>
      <c r="AY492" s="167" t="s">
        <v>133</v>
      </c>
    </row>
    <row r="493" spans="1:65" s="2" customFormat="1" ht="14.4" customHeight="1">
      <c r="A493" s="32"/>
      <c r="B493" s="143"/>
      <c r="C493" s="144" t="s">
        <v>580</v>
      </c>
      <c r="D493" s="144" t="s">
        <v>136</v>
      </c>
      <c r="E493" s="145" t="s">
        <v>581</v>
      </c>
      <c r="F493" s="146" t="s">
        <v>582</v>
      </c>
      <c r="G493" s="147" t="s">
        <v>156</v>
      </c>
      <c r="H493" s="148">
        <v>1350</v>
      </c>
      <c r="I493" s="149"/>
      <c r="J493" s="150">
        <f>ROUND(I493*H493,2)</f>
        <v>0</v>
      </c>
      <c r="K493" s="146" t="s">
        <v>140</v>
      </c>
      <c r="L493" s="33"/>
      <c r="M493" s="151" t="s">
        <v>1</v>
      </c>
      <c r="N493" s="152" t="s">
        <v>41</v>
      </c>
      <c r="O493" s="58"/>
      <c r="P493" s="153">
        <f>O493*H493</f>
        <v>0</v>
      </c>
      <c r="Q493" s="153">
        <v>0.00045</v>
      </c>
      <c r="R493" s="153">
        <f>Q493*H493</f>
        <v>0.6074999999999999</v>
      </c>
      <c r="S493" s="153">
        <v>0</v>
      </c>
      <c r="T493" s="154">
        <f>S493*H493</f>
        <v>0</v>
      </c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R493" s="155" t="s">
        <v>231</v>
      </c>
      <c r="AT493" s="155" t="s">
        <v>136</v>
      </c>
      <c r="AU493" s="155" t="s">
        <v>86</v>
      </c>
      <c r="AY493" s="17" t="s">
        <v>133</v>
      </c>
      <c r="BE493" s="156">
        <f>IF(N493="základní",J493,0)</f>
        <v>0</v>
      </c>
      <c r="BF493" s="156">
        <f>IF(N493="snížená",J493,0)</f>
        <v>0</v>
      </c>
      <c r="BG493" s="156">
        <f>IF(N493="zákl. přenesená",J493,0)</f>
        <v>0</v>
      </c>
      <c r="BH493" s="156">
        <f>IF(N493="sníž. přenesená",J493,0)</f>
        <v>0</v>
      </c>
      <c r="BI493" s="156">
        <f>IF(N493="nulová",J493,0)</f>
        <v>0</v>
      </c>
      <c r="BJ493" s="17" t="s">
        <v>84</v>
      </c>
      <c r="BK493" s="156">
        <f>ROUND(I493*H493,2)</f>
        <v>0</v>
      </c>
      <c r="BL493" s="17" t="s">
        <v>231</v>
      </c>
      <c r="BM493" s="155" t="s">
        <v>583</v>
      </c>
    </row>
    <row r="494" spans="2:51" s="13" customFormat="1" ht="12">
      <c r="B494" s="157"/>
      <c r="D494" s="158" t="s">
        <v>143</v>
      </c>
      <c r="E494" s="159" t="s">
        <v>1</v>
      </c>
      <c r="F494" s="160" t="s">
        <v>579</v>
      </c>
      <c r="H494" s="161">
        <v>1350</v>
      </c>
      <c r="I494" s="162"/>
      <c r="L494" s="157"/>
      <c r="M494" s="163"/>
      <c r="N494" s="164"/>
      <c r="O494" s="164"/>
      <c r="P494" s="164"/>
      <c r="Q494" s="164"/>
      <c r="R494" s="164"/>
      <c r="S494" s="164"/>
      <c r="T494" s="165"/>
      <c r="AT494" s="159" t="s">
        <v>143</v>
      </c>
      <c r="AU494" s="159" t="s">
        <v>86</v>
      </c>
      <c r="AV494" s="13" t="s">
        <v>86</v>
      </c>
      <c r="AW494" s="13" t="s">
        <v>32</v>
      </c>
      <c r="AX494" s="13" t="s">
        <v>76</v>
      </c>
      <c r="AY494" s="159" t="s">
        <v>133</v>
      </c>
    </row>
    <row r="495" spans="2:51" s="14" customFormat="1" ht="12">
      <c r="B495" s="166"/>
      <c r="D495" s="158" t="s">
        <v>143</v>
      </c>
      <c r="E495" s="167" t="s">
        <v>1</v>
      </c>
      <c r="F495" s="168" t="s">
        <v>144</v>
      </c>
      <c r="H495" s="169">
        <v>1350</v>
      </c>
      <c r="I495" s="170"/>
      <c r="L495" s="166"/>
      <c r="M495" s="171"/>
      <c r="N495" s="172"/>
      <c r="O495" s="172"/>
      <c r="P495" s="172"/>
      <c r="Q495" s="172"/>
      <c r="R495" s="172"/>
      <c r="S495" s="172"/>
      <c r="T495" s="173"/>
      <c r="AT495" s="167" t="s">
        <v>143</v>
      </c>
      <c r="AU495" s="167" t="s">
        <v>86</v>
      </c>
      <c r="AV495" s="14" t="s">
        <v>141</v>
      </c>
      <c r="AW495" s="14" t="s">
        <v>32</v>
      </c>
      <c r="AX495" s="14" t="s">
        <v>84</v>
      </c>
      <c r="AY495" s="167" t="s">
        <v>133</v>
      </c>
    </row>
    <row r="496" spans="1:65" s="2" customFormat="1" ht="14.4" customHeight="1">
      <c r="A496" s="32"/>
      <c r="B496" s="143"/>
      <c r="C496" s="144" t="s">
        <v>584</v>
      </c>
      <c r="D496" s="144" t="s">
        <v>136</v>
      </c>
      <c r="E496" s="145" t="s">
        <v>585</v>
      </c>
      <c r="F496" s="146" t="s">
        <v>586</v>
      </c>
      <c r="G496" s="147" t="s">
        <v>156</v>
      </c>
      <c r="H496" s="148">
        <v>30</v>
      </c>
      <c r="I496" s="149"/>
      <c r="J496" s="150">
        <f>ROUND(I496*H496,2)</f>
        <v>0</v>
      </c>
      <c r="K496" s="146" t="s">
        <v>140</v>
      </c>
      <c r="L496" s="33"/>
      <c r="M496" s="151" t="s">
        <v>1</v>
      </c>
      <c r="N496" s="152" t="s">
        <v>41</v>
      </c>
      <c r="O496" s="58"/>
      <c r="P496" s="153">
        <f>O496*H496</f>
        <v>0</v>
      </c>
      <c r="Q496" s="153">
        <v>7E-05</v>
      </c>
      <c r="R496" s="153">
        <f>Q496*H496</f>
        <v>0.0021</v>
      </c>
      <c r="S496" s="153">
        <v>0</v>
      </c>
      <c r="T496" s="154">
        <f>S496*H496</f>
        <v>0</v>
      </c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R496" s="155" t="s">
        <v>231</v>
      </c>
      <c r="AT496" s="155" t="s">
        <v>136</v>
      </c>
      <c r="AU496" s="155" t="s">
        <v>86</v>
      </c>
      <c r="AY496" s="17" t="s">
        <v>133</v>
      </c>
      <c r="BE496" s="156">
        <f>IF(N496="základní",J496,0)</f>
        <v>0</v>
      </c>
      <c r="BF496" s="156">
        <f>IF(N496="snížená",J496,0)</f>
        <v>0</v>
      </c>
      <c r="BG496" s="156">
        <f>IF(N496="zákl. přenesená",J496,0)</f>
        <v>0</v>
      </c>
      <c r="BH496" s="156">
        <f>IF(N496="sníž. přenesená",J496,0)</f>
        <v>0</v>
      </c>
      <c r="BI496" s="156">
        <f>IF(N496="nulová",J496,0)</f>
        <v>0</v>
      </c>
      <c r="BJ496" s="17" t="s">
        <v>84</v>
      </c>
      <c r="BK496" s="156">
        <f>ROUND(I496*H496,2)</f>
        <v>0</v>
      </c>
      <c r="BL496" s="17" t="s">
        <v>231</v>
      </c>
      <c r="BM496" s="155" t="s">
        <v>587</v>
      </c>
    </row>
    <row r="497" spans="2:51" s="13" customFormat="1" ht="12">
      <c r="B497" s="157"/>
      <c r="D497" s="158" t="s">
        <v>143</v>
      </c>
      <c r="E497" s="159" t="s">
        <v>1</v>
      </c>
      <c r="F497" s="160" t="s">
        <v>302</v>
      </c>
      <c r="H497" s="161">
        <v>30</v>
      </c>
      <c r="I497" s="162"/>
      <c r="L497" s="157"/>
      <c r="M497" s="163"/>
      <c r="N497" s="164"/>
      <c r="O497" s="164"/>
      <c r="P497" s="164"/>
      <c r="Q497" s="164"/>
      <c r="R497" s="164"/>
      <c r="S497" s="164"/>
      <c r="T497" s="165"/>
      <c r="AT497" s="159" t="s">
        <v>143</v>
      </c>
      <c r="AU497" s="159" t="s">
        <v>86</v>
      </c>
      <c r="AV497" s="13" t="s">
        <v>86</v>
      </c>
      <c r="AW497" s="13" t="s">
        <v>32</v>
      </c>
      <c r="AX497" s="13" t="s">
        <v>76</v>
      </c>
      <c r="AY497" s="159" t="s">
        <v>133</v>
      </c>
    </row>
    <row r="498" spans="2:51" s="14" customFormat="1" ht="12">
      <c r="B498" s="166"/>
      <c r="D498" s="158" t="s">
        <v>143</v>
      </c>
      <c r="E498" s="167" t="s">
        <v>1</v>
      </c>
      <c r="F498" s="168" t="s">
        <v>144</v>
      </c>
      <c r="H498" s="169">
        <v>30</v>
      </c>
      <c r="I498" s="170"/>
      <c r="L498" s="166"/>
      <c r="M498" s="171"/>
      <c r="N498" s="172"/>
      <c r="O498" s="172"/>
      <c r="P498" s="172"/>
      <c r="Q498" s="172"/>
      <c r="R498" s="172"/>
      <c r="S498" s="172"/>
      <c r="T498" s="173"/>
      <c r="AT498" s="167" t="s">
        <v>143</v>
      </c>
      <c r="AU498" s="167" t="s">
        <v>86</v>
      </c>
      <c r="AV498" s="14" t="s">
        <v>141</v>
      </c>
      <c r="AW498" s="14" t="s">
        <v>32</v>
      </c>
      <c r="AX498" s="14" t="s">
        <v>84</v>
      </c>
      <c r="AY498" s="167" t="s">
        <v>133</v>
      </c>
    </row>
    <row r="499" spans="1:65" s="2" customFormat="1" ht="14.4" customHeight="1">
      <c r="A499" s="32"/>
      <c r="B499" s="143"/>
      <c r="C499" s="144" t="s">
        <v>588</v>
      </c>
      <c r="D499" s="144" t="s">
        <v>136</v>
      </c>
      <c r="E499" s="145" t="s">
        <v>589</v>
      </c>
      <c r="F499" s="146" t="s">
        <v>590</v>
      </c>
      <c r="G499" s="147" t="s">
        <v>156</v>
      </c>
      <c r="H499" s="148">
        <v>30</v>
      </c>
      <c r="I499" s="149"/>
      <c r="J499" s="150">
        <f>ROUND(I499*H499,2)</f>
        <v>0</v>
      </c>
      <c r="K499" s="146" t="s">
        <v>140</v>
      </c>
      <c r="L499" s="33"/>
      <c r="M499" s="151" t="s">
        <v>1</v>
      </c>
      <c r="N499" s="152" t="s">
        <v>41</v>
      </c>
      <c r="O499" s="58"/>
      <c r="P499" s="153">
        <f>O499*H499</f>
        <v>0</v>
      </c>
      <c r="Q499" s="153">
        <v>7E-05</v>
      </c>
      <c r="R499" s="153">
        <f>Q499*H499</f>
        <v>0.0021</v>
      </c>
      <c r="S499" s="153">
        <v>0</v>
      </c>
      <c r="T499" s="154">
        <f>S499*H499</f>
        <v>0</v>
      </c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R499" s="155" t="s">
        <v>231</v>
      </c>
      <c r="AT499" s="155" t="s">
        <v>136</v>
      </c>
      <c r="AU499" s="155" t="s">
        <v>86</v>
      </c>
      <c r="AY499" s="17" t="s">
        <v>133</v>
      </c>
      <c r="BE499" s="156">
        <f>IF(N499="základní",J499,0)</f>
        <v>0</v>
      </c>
      <c r="BF499" s="156">
        <f>IF(N499="snížená",J499,0)</f>
        <v>0</v>
      </c>
      <c r="BG499" s="156">
        <f>IF(N499="zákl. přenesená",J499,0)</f>
        <v>0</v>
      </c>
      <c r="BH499" s="156">
        <f>IF(N499="sníž. přenesená",J499,0)</f>
        <v>0</v>
      </c>
      <c r="BI499" s="156">
        <f>IF(N499="nulová",J499,0)</f>
        <v>0</v>
      </c>
      <c r="BJ499" s="17" t="s">
        <v>84</v>
      </c>
      <c r="BK499" s="156">
        <f>ROUND(I499*H499,2)</f>
        <v>0</v>
      </c>
      <c r="BL499" s="17" t="s">
        <v>231</v>
      </c>
      <c r="BM499" s="155" t="s">
        <v>591</v>
      </c>
    </row>
    <row r="500" spans="2:51" s="13" customFormat="1" ht="12">
      <c r="B500" s="157"/>
      <c r="D500" s="158" t="s">
        <v>143</v>
      </c>
      <c r="E500" s="159" t="s">
        <v>1</v>
      </c>
      <c r="F500" s="160" t="s">
        <v>302</v>
      </c>
      <c r="H500" s="161">
        <v>30</v>
      </c>
      <c r="I500" s="162"/>
      <c r="L500" s="157"/>
      <c r="M500" s="163"/>
      <c r="N500" s="164"/>
      <c r="O500" s="164"/>
      <c r="P500" s="164"/>
      <c r="Q500" s="164"/>
      <c r="R500" s="164"/>
      <c r="S500" s="164"/>
      <c r="T500" s="165"/>
      <c r="AT500" s="159" t="s">
        <v>143</v>
      </c>
      <c r="AU500" s="159" t="s">
        <v>86</v>
      </c>
      <c r="AV500" s="13" t="s">
        <v>86</v>
      </c>
      <c r="AW500" s="13" t="s">
        <v>32</v>
      </c>
      <c r="AX500" s="13" t="s">
        <v>76</v>
      </c>
      <c r="AY500" s="159" t="s">
        <v>133</v>
      </c>
    </row>
    <row r="501" spans="2:51" s="14" customFormat="1" ht="12">
      <c r="B501" s="166"/>
      <c r="D501" s="158" t="s">
        <v>143</v>
      </c>
      <c r="E501" s="167" t="s">
        <v>1</v>
      </c>
      <c r="F501" s="168" t="s">
        <v>144</v>
      </c>
      <c r="H501" s="169">
        <v>30</v>
      </c>
      <c r="I501" s="170"/>
      <c r="L501" s="166"/>
      <c r="M501" s="171"/>
      <c r="N501" s="172"/>
      <c r="O501" s="172"/>
      <c r="P501" s="172"/>
      <c r="Q501" s="172"/>
      <c r="R501" s="172"/>
      <c r="S501" s="172"/>
      <c r="T501" s="173"/>
      <c r="AT501" s="167" t="s">
        <v>143</v>
      </c>
      <c r="AU501" s="167" t="s">
        <v>86</v>
      </c>
      <c r="AV501" s="14" t="s">
        <v>141</v>
      </c>
      <c r="AW501" s="14" t="s">
        <v>32</v>
      </c>
      <c r="AX501" s="14" t="s">
        <v>84</v>
      </c>
      <c r="AY501" s="167" t="s">
        <v>133</v>
      </c>
    </row>
    <row r="502" spans="1:65" s="2" customFormat="1" ht="14.4" customHeight="1">
      <c r="A502" s="32"/>
      <c r="B502" s="143"/>
      <c r="C502" s="144" t="s">
        <v>416</v>
      </c>
      <c r="D502" s="144" t="s">
        <v>136</v>
      </c>
      <c r="E502" s="145" t="s">
        <v>592</v>
      </c>
      <c r="F502" s="146" t="s">
        <v>593</v>
      </c>
      <c r="G502" s="147" t="s">
        <v>156</v>
      </c>
      <c r="H502" s="148">
        <v>30</v>
      </c>
      <c r="I502" s="149"/>
      <c r="J502" s="150">
        <f>ROUND(I502*H502,2)</f>
        <v>0</v>
      </c>
      <c r="K502" s="146" t="s">
        <v>140</v>
      </c>
      <c r="L502" s="33"/>
      <c r="M502" s="151" t="s">
        <v>1</v>
      </c>
      <c r="N502" s="152" t="s">
        <v>41</v>
      </c>
      <c r="O502" s="58"/>
      <c r="P502" s="153">
        <f>O502*H502</f>
        <v>0</v>
      </c>
      <c r="Q502" s="153">
        <v>0.00014</v>
      </c>
      <c r="R502" s="153">
        <f>Q502*H502</f>
        <v>0.0042</v>
      </c>
      <c r="S502" s="153">
        <v>0</v>
      </c>
      <c r="T502" s="154">
        <f>S502*H502</f>
        <v>0</v>
      </c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R502" s="155" t="s">
        <v>231</v>
      </c>
      <c r="AT502" s="155" t="s">
        <v>136</v>
      </c>
      <c r="AU502" s="155" t="s">
        <v>86</v>
      </c>
      <c r="AY502" s="17" t="s">
        <v>133</v>
      </c>
      <c r="BE502" s="156">
        <f>IF(N502="základní",J502,0)</f>
        <v>0</v>
      </c>
      <c r="BF502" s="156">
        <f>IF(N502="snížená",J502,0)</f>
        <v>0</v>
      </c>
      <c r="BG502" s="156">
        <f>IF(N502="zákl. přenesená",J502,0)</f>
        <v>0</v>
      </c>
      <c r="BH502" s="156">
        <f>IF(N502="sníž. přenesená",J502,0)</f>
        <v>0</v>
      </c>
      <c r="BI502" s="156">
        <f>IF(N502="nulová",J502,0)</f>
        <v>0</v>
      </c>
      <c r="BJ502" s="17" t="s">
        <v>84</v>
      </c>
      <c r="BK502" s="156">
        <f>ROUND(I502*H502,2)</f>
        <v>0</v>
      </c>
      <c r="BL502" s="17" t="s">
        <v>231</v>
      </c>
      <c r="BM502" s="155" t="s">
        <v>594</v>
      </c>
    </row>
    <row r="503" spans="2:51" s="13" customFormat="1" ht="12">
      <c r="B503" s="157"/>
      <c r="D503" s="158" t="s">
        <v>143</v>
      </c>
      <c r="E503" s="159" t="s">
        <v>1</v>
      </c>
      <c r="F503" s="160" t="s">
        <v>302</v>
      </c>
      <c r="H503" s="161">
        <v>30</v>
      </c>
      <c r="I503" s="162"/>
      <c r="L503" s="157"/>
      <c r="M503" s="163"/>
      <c r="N503" s="164"/>
      <c r="O503" s="164"/>
      <c r="P503" s="164"/>
      <c r="Q503" s="164"/>
      <c r="R503" s="164"/>
      <c r="S503" s="164"/>
      <c r="T503" s="165"/>
      <c r="AT503" s="159" t="s">
        <v>143</v>
      </c>
      <c r="AU503" s="159" t="s">
        <v>86</v>
      </c>
      <c r="AV503" s="13" t="s">
        <v>86</v>
      </c>
      <c r="AW503" s="13" t="s">
        <v>32</v>
      </c>
      <c r="AX503" s="13" t="s">
        <v>76</v>
      </c>
      <c r="AY503" s="159" t="s">
        <v>133</v>
      </c>
    </row>
    <row r="504" spans="2:51" s="14" customFormat="1" ht="12">
      <c r="B504" s="166"/>
      <c r="D504" s="158" t="s">
        <v>143</v>
      </c>
      <c r="E504" s="167" t="s">
        <v>1</v>
      </c>
      <c r="F504" s="168" t="s">
        <v>144</v>
      </c>
      <c r="H504" s="169">
        <v>30</v>
      </c>
      <c r="I504" s="170"/>
      <c r="L504" s="166"/>
      <c r="M504" s="171"/>
      <c r="N504" s="172"/>
      <c r="O504" s="172"/>
      <c r="P504" s="172"/>
      <c r="Q504" s="172"/>
      <c r="R504" s="172"/>
      <c r="S504" s="172"/>
      <c r="T504" s="173"/>
      <c r="AT504" s="167" t="s">
        <v>143</v>
      </c>
      <c r="AU504" s="167" t="s">
        <v>86</v>
      </c>
      <c r="AV504" s="14" t="s">
        <v>141</v>
      </c>
      <c r="AW504" s="14" t="s">
        <v>32</v>
      </c>
      <c r="AX504" s="14" t="s">
        <v>84</v>
      </c>
      <c r="AY504" s="167" t="s">
        <v>133</v>
      </c>
    </row>
    <row r="505" spans="1:65" s="2" customFormat="1" ht="14.4" customHeight="1">
      <c r="A505" s="32"/>
      <c r="B505" s="143"/>
      <c r="C505" s="144" t="s">
        <v>595</v>
      </c>
      <c r="D505" s="144" t="s">
        <v>136</v>
      </c>
      <c r="E505" s="145" t="s">
        <v>596</v>
      </c>
      <c r="F505" s="146" t="s">
        <v>597</v>
      </c>
      <c r="G505" s="147" t="s">
        <v>156</v>
      </c>
      <c r="H505" s="148">
        <v>30</v>
      </c>
      <c r="I505" s="149"/>
      <c r="J505" s="150">
        <f>ROUND(I505*H505,2)</f>
        <v>0</v>
      </c>
      <c r="K505" s="146" t="s">
        <v>140</v>
      </c>
      <c r="L505" s="33"/>
      <c r="M505" s="151" t="s">
        <v>1</v>
      </c>
      <c r="N505" s="152" t="s">
        <v>41</v>
      </c>
      <c r="O505" s="58"/>
      <c r="P505" s="153">
        <f>O505*H505</f>
        <v>0</v>
      </c>
      <c r="Q505" s="153">
        <v>0.00012</v>
      </c>
      <c r="R505" s="153">
        <f>Q505*H505</f>
        <v>0.0036</v>
      </c>
      <c r="S505" s="153">
        <v>0</v>
      </c>
      <c r="T505" s="154">
        <f>S505*H505</f>
        <v>0</v>
      </c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R505" s="155" t="s">
        <v>231</v>
      </c>
      <c r="AT505" s="155" t="s">
        <v>136</v>
      </c>
      <c r="AU505" s="155" t="s">
        <v>86</v>
      </c>
      <c r="AY505" s="17" t="s">
        <v>133</v>
      </c>
      <c r="BE505" s="156">
        <f>IF(N505="základní",J505,0)</f>
        <v>0</v>
      </c>
      <c r="BF505" s="156">
        <f>IF(N505="snížená",J505,0)</f>
        <v>0</v>
      </c>
      <c r="BG505" s="156">
        <f>IF(N505="zákl. přenesená",J505,0)</f>
        <v>0</v>
      </c>
      <c r="BH505" s="156">
        <f>IF(N505="sníž. přenesená",J505,0)</f>
        <v>0</v>
      </c>
      <c r="BI505" s="156">
        <f>IF(N505="nulová",J505,0)</f>
        <v>0</v>
      </c>
      <c r="BJ505" s="17" t="s">
        <v>84</v>
      </c>
      <c r="BK505" s="156">
        <f>ROUND(I505*H505,2)</f>
        <v>0</v>
      </c>
      <c r="BL505" s="17" t="s">
        <v>231</v>
      </c>
      <c r="BM505" s="155" t="s">
        <v>598</v>
      </c>
    </row>
    <row r="506" spans="2:51" s="13" customFormat="1" ht="12">
      <c r="B506" s="157"/>
      <c r="D506" s="158" t="s">
        <v>143</v>
      </c>
      <c r="E506" s="159" t="s">
        <v>1</v>
      </c>
      <c r="F506" s="160" t="s">
        <v>302</v>
      </c>
      <c r="H506" s="161">
        <v>30</v>
      </c>
      <c r="I506" s="162"/>
      <c r="L506" s="157"/>
      <c r="M506" s="163"/>
      <c r="N506" s="164"/>
      <c r="O506" s="164"/>
      <c r="P506" s="164"/>
      <c r="Q506" s="164"/>
      <c r="R506" s="164"/>
      <c r="S506" s="164"/>
      <c r="T506" s="165"/>
      <c r="AT506" s="159" t="s">
        <v>143</v>
      </c>
      <c r="AU506" s="159" t="s">
        <v>86</v>
      </c>
      <c r="AV506" s="13" t="s">
        <v>86</v>
      </c>
      <c r="AW506" s="13" t="s">
        <v>32</v>
      </c>
      <c r="AX506" s="13" t="s">
        <v>76</v>
      </c>
      <c r="AY506" s="159" t="s">
        <v>133</v>
      </c>
    </row>
    <row r="507" spans="2:51" s="14" customFormat="1" ht="12">
      <c r="B507" s="166"/>
      <c r="D507" s="158" t="s">
        <v>143</v>
      </c>
      <c r="E507" s="167" t="s">
        <v>1</v>
      </c>
      <c r="F507" s="168" t="s">
        <v>144</v>
      </c>
      <c r="H507" s="169">
        <v>30</v>
      </c>
      <c r="I507" s="170"/>
      <c r="L507" s="166"/>
      <c r="M507" s="171"/>
      <c r="N507" s="172"/>
      <c r="O507" s="172"/>
      <c r="P507" s="172"/>
      <c r="Q507" s="172"/>
      <c r="R507" s="172"/>
      <c r="S507" s="172"/>
      <c r="T507" s="173"/>
      <c r="AT507" s="167" t="s">
        <v>143</v>
      </c>
      <c r="AU507" s="167" t="s">
        <v>86</v>
      </c>
      <c r="AV507" s="14" t="s">
        <v>141</v>
      </c>
      <c r="AW507" s="14" t="s">
        <v>32</v>
      </c>
      <c r="AX507" s="14" t="s">
        <v>84</v>
      </c>
      <c r="AY507" s="167" t="s">
        <v>133</v>
      </c>
    </row>
    <row r="508" spans="2:63" s="12" customFormat="1" ht="25.95" customHeight="1">
      <c r="B508" s="130"/>
      <c r="D508" s="131" t="s">
        <v>75</v>
      </c>
      <c r="E508" s="132" t="s">
        <v>160</v>
      </c>
      <c r="F508" s="132" t="s">
        <v>599</v>
      </c>
      <c r="I508" s="133"/>
      <c r="J508" s="134">
        <f>BK508</f>
        <v>0</v>
      </c>
      <c r="L508" s="130"/>
      <c r="M508" s="135"/>
      <c r="N508" s="136"/>
      <c r="O508" s="136"/>
      <c r="P508" s="137">
        <f>P509+P523</f>
        <v>0</v>
      </c>
      <c r="Q508" s="136"/>
      <c r="R508" s="137">
        <f>R509+R523</f>
        <v>0</v>
      </c>
      <c r="S508" s="136"/>
      <c r="T508" s="138">
        <f>T509+T523</f>
        <v>0</v>
      </c>
      <c r="AR508" s="131" t="s">
        <v>134</v>
      </c>
      <c r="AT508" s="139" t="s">
        <v>75</v>
      </c>
      <c r="AU508" s="139" t="s">
        <v>76</v>
      </c>
      <c r="AY508" s="131" t="s">
        <v>133</v>
      </c>
      <c r="BK508" s="140">
        <f>BK509+BK523</f>
        <v>0</v>
      </c>
    </row>
    <row r="509" spans="2:63" s="12" customFormat="1" ht="22.8" customHeight="1">
      <c r="B509" s="130"/>
      <c r="D509" s="131" t="s">
        <v>75</v>
      </c>
      <c r="E509" s="141" t="s">
        <v>600</v>
      </c>
      <c r="F509" s="141" t="s">
        <v>601</v>
      </c>
      <c r="I509" s="133"/>
      <c r="J509" s="142">
        <f>BK509</f>
        <v>0</v>
      </c>
      <c r="L509" s="130"/>
      <c r="M509" s="135"/>
      <c r="N509" s="136"/>
      <c r="O509" s="136"/>
      <c r="P509" s="137">
        <f>SUM(P510:P522)</f>
        <v>0</v>
      </c>
      <c r="Q509" s="136"/>
      <c r="R509" s="137">
        <f>SUM(R510:R522)</f>
        <v>0</v>
      </c>
      <c r="S509" s="136"/>
      <c r="T509" s="138">
        <f>SUM(T510:T522)</f>
        <v>0</v>
      </c>
      <c r="AR509" s="131" t="s">
        <v>134</v>
      </c>
      <c r="AT509" s="139" t="s">
        <v>75</v>
      </c>
      <c r="AU509" s="139" t="s">
        <v>84</v>
      </c>
      <c r="AY509" s="131" t="s">
        <v>133</v>
      </c>
      <c r="BK509" s="140">
        <f>SUM(BK510:BK522)</f>
        <v>0</v>
      </c>
    </row>
    <row r="510" spans="1:65" s="2" customFormat="1" ht="14.4" customHeight="1">
      <c r="A510" s="32"/>
      <c r="B510" s="143"/>
      <c r="C510" s="144" t="s">
        <v>602</v>
      </c>
      <c r="D510" s="144" t="s">
        <v>136</v>
      </c>
      <c r="E510" s="145" t="s">
        <v>603</v>
      </c>
      <c r="F510" s="146" t="s">
        <v>604</v>
      </c>
      <c r="G510" s="147" t="s">
        <v>218</v>
      </c>
      <c r="H510" s="148">
        <v>160.2</v>
      </c>
      <c r="I510" s="149"/>
      <c r="J510" s="150">
        <f>ROUND(I510*H510,2)</f>
        <v>0</v>
      </c>
      <c r="K510" s="146" t="s">
        <v>140</v>
      </c>
      <c r="L510" s="33"/>
      <c r="M510" s="151" t="s">
        <v>1</v>
      </c>
      <c r="N510" s="152" t="s">
        <v>41</v>
      </c>
      <c r="O510" s="58"/>
      <c r="P510" s="153">
        <f>O510*H510</f>
        <v>0</v>
      </c>
      <c r="Q510" s="153">
        <v>0</v>
      </c>
      <c r="R510" s="153">
        <f>Q510*H510</f>
        <v>0</v>
      </c>
      <c r="S510" s="153">
        <v>0</v>
      </c>
      <c r="T510" s="154">
        <f>S510*H510</f>
        <v>0</v>
      </c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R510" s="155" t="s">
        <v>466</v>
      </c>
      <c r="AT510" s="155" t="s">
        <v>136</v>
      </c>
      <c r="AU510" s="155" t="s">
        <v>86</v>
      </c>
      <c r="AY510" s="17" t="s">
        <v>133</v>
      </c>
      <c r="BE510" s="156">
        <f>IF(N510="základní",J510,0)</f>
        <v>0</v>
      </c>
      <c r="BF510" s="156">
        <f>IF(N510="snížená",J510,0)</f>
        <v>0</v>
      </c>
      <c r="BG510" s="156">
        <f>IF(N510="zákl. přenesená",J510,0)</f>
        <v>0</v>
      </c>
      <c r="BH510" s="156">
        <f>IF(N510="sníž. přenesená",J510,0)</f>
        <v>0</v>
      </c>
      <c r="BI510" s="156">
        <f>IF(N510="nulová",J510,0)</f>
        <v>0</v>
      </c>
      <c r="BJ510" s="17" t="s">
        <v>84</v>
      </c>
      <c r="BK510" s="156">
        <f>ROUND(I510*H510,2)</f>
        <v>0</v>
      </c>
      <c r="BL510" s="17" t="s">
        <v>466</v>
      </c>
      <c r="BM510" s="155" t="s">
        <v>605</v>
      </c>
    </row>
    <row r="511" spans="2:51" s="13" customFormat="1" ht="12">
      <c r="B511" s="157"/>
      <c r="D511" s="158" t="s">
        <v>143</v>
      </c>
      <c r="E511" s="159" t="s">
        <v>1</v>
      </c>
      <c r="F511" s="160" t="s">
        <v>221</v>
      </c>
      <c r="H511" s="161">
        <v>37.8</v>
      </c>
      <c r="I511" s="162"/>
      <c r="L511" s="157"/>
      <c r="M511" s="163"/>
      <c r="N511" s="164"/>
      <c r="O511" s="164"/>
      <c r="P511" s="164"/>
      <c r="Q511" s="164"/>
      <c r="R511" s="164"/>
      <c r="S511" s="164"/>
      <c r="T511" s="165"/>
      <c r="AT511" s="159" t="s">
        <v>143</v>
      </c>
      <c r="AU511" s="159" t="s">
        <v>86</v>
      </c>
      <c r="AV511" s="13" t="s">
        <v>86</v>
      </c>
      <c r="AW511" s="13" t="s">
        <v>32</v>
      </c>
      <c r="AX511" s="13" t="s">
        <v>76</v>
      </c>
      <c r="AY511" s="159" t="s">
        <v>133</v>
      </c>
    </row>
    <row r="512" spans="2:51" s="13" customFormat="1" ht="12">
      <c r="B512" s="157"/>
      <c r="D512" s="158" t="s">
        <v>143</v>
      </c>
      <c r="E512" s="159" t="s">
        <v>1</v>
      </c>
      <c r="F512" s="160" t="s">
        <v>220</v>
      </c>
      <c r="H512" s="161">
        <v>20.5</v>
      </c>
      <c r="I512" s="162"/>
      <c r="L512" s="157"/>
      <c r="M512" s="163"/>
      <c r="N512" s="164"/>
      <c r="O512" s="164"/>
      <c r="P512" s="164"/>
      <c r="Q512" s="164"/>
      <c r="R512" s="164"/>
      <c r="S512" s="164"/>
      <c r="T512" s="165"/>
      <c r="AT512" s="159" t="s">
        <v>143</v>
      </c>
      <c r="AU512" s="159" t="s">
        <v>86</v>
      </c>
      <c r="AV512" s="13" t="s">
        <v>86</v>
      </c>
      <c r="AW512" s="13" t="s">
        <v>32</v>
      </c>
      <c r="AX512" s="13" t="s">
        <v>76</v>
      </c>
      <c r="AY512" s="159" t="s">
        <v>133</v>
      </c>
    </row>
    <row r="513" spans="2:51" s="13" customFormat="1" ht="12">
      <c r="B513" s="157"/>
      <c r="D513" s="158" t="s">
        <v>143</v>
      </c>
      <c r="E513" s="159" t="s">
        <v>1</v>
      </c>
      <c r="F513" s="160" t="s">
        <v>222</v>
      </c>
      <c r="H513" s="161">
        <v>26.4</v>
      </c>
      <c r="I513" s="162"/>
      <c r="L513" s="157"/>
      <c r="M513" s="163"/>
      <c r="N513" s="164"/>
      <c r="O513" s="164"/>
      <c r="P513" s="164"/>
      <c r="Q513" s="164"/>
      <c r="R513" s="164"/>
      <c r="S513" s="164"/>
      <c r="T513" s="165"/>
      <c r="AT513" s="159" t="s">
        <v>143</v>
      </c>
      <c r="AU513" s="159" t="s">
        <v>86</v>
      </c>
      <c r="AV513" s="13" t="s">
        <v>86</v>
      </c>
      <c r="AW513" s="13" t="s">
        <v>32</v>
      </c>
      <c r="AX513" s="13" t="s">
        <v>76</v>
      </c>
      <c r="AY513" s="159" t="s">
        <v>133</v>
      </c>
    </row>
    <row r="514" spans="2:51" s="13" customFormat="1" ht="12">
      <c r="B514" s="157"/>
      <c r="D514" s="158" t="s">
        <v>143</v>
      </c>
      <c r="E514" s="159" t="s">
        <v>1</v>
      </c>
      <c r="F514" s="160" t="s">
        <v>606</v>
      </c>
      <c r="H514" s="161">
        <v>9.5</v>
      </c>
      <c r="I514" s="162"/>
      <c r="L514" s="157"/>
      <c r="M514" s="163"/>
      <c r="N514" s="164"/>
      <c r="O514" s="164"/>
      <c r="P514" s="164"/>
      <c r="Q514" s="164"/>
      <c r="R514" s="164"/>
      <c r="S514" s="164"/>
      <c r="T514" s="165"/>
      <c r="AT514" s="159" t="s">
        <v>143</v>
      </c>
      <c r="AU514" s="159" t="s">
        <v>86</v>
      </c>
      <c r="AV514" s="13" t="s">
        <v>86</v>
      </c>
      <c r="AW514" s="13" t="s">
        <v>32</v>
      </c>
      <c r="AX514" s="13" t="s">
        <v>76</v>
      </c>
      <c r="AY514" s="159" t="s">
        <v>133</v>
      </c>
    </row>
    <row r="515" spans="2:51" s="13" customFormat="1" ht="12">
      <c r="B515" s="157"/>
      <c r="D515" s="158" t="s">
        <v>143</v>
      </c>
      <c r="E515" s="159" t="s">
        <v>1</v>
      </c>
      <c r="F515" s="160" t="s">
        <v>607</v>
      </c>
      <c r="H515" s="161">
        <v>66</v>
      </c>
      <c r="I515" s="162"/>
      <c r="L515" s="157"/>
      <c r="M515" s="163"/>
      <c r="N515" s="164"/>
      <c r="O515" s="164"/>
      <c r="P515" s="164"/>
      <c r="Q515" s="164"/>
      <c r="R515" s="164"/>
      <c r="S515" s="164"/>
      <c r="T515" s="165"/>
      <c r="AT515" s="159" t="s">
        <v>143</v>
      </c>
      <c r="AU515" s="159" t="s">
        <v>86</v>
      </c>
      <c r="AV515" s="13" t="s">
        <v>86</v>
      </c>
      <c r="AW515" s="13" t="s">
        <v>32</v>
      </c>
      <c r="AX515" s="13" t="s">
        <v>76</v>
      </c>
      <c r="AY515" s="159" t="s">
        <v>133</v>
      </c>
    </row>
    <row r="516" spans="2:51" s="14" customFormat="1" ht="12">
      <c r="B516" s="166"/>
      <c r="D516" s="158" t="s">
        <v>143</v>
      </c>
      <c r="E516" s="167" t="s">
        <v>1</v>
      </c>
      <c r="F516" s="168" t="s">
        <v>144</v>
      </c>
      <c r="H516" s="169">
        <v>160.2</v>
      </c>
      <c r="I516" s="170"/>
      <c r="L516" s="166"/>
      <c r="M516" s="171"/>
      <c r="N516" s="172"/>
      <c r="O516" s="172"/>
      <c r="P516" s="172"/>
      <c r="Q516" s="172"/>
      <c r="R516" s="172"/>
      <c r="S516" s="172"/>
      <c r="T516" s="173"/>
      <c r="AT516" s="167" t="s">
        <v>143</v>
      </c>
      <c r="AU516" s="167" t="s">
        <v>86</v>
      </c>
      <c r="AV516" s="14" t="s">
        <v>141</v>
      </c>
      <c r="AW516" s="14" t="s">
        <v>32</v>
      </c>
      <c r="AX516" s="14" t="s">
        <v>84</v>
      </c>
      <c r="AY516" s="167" t="s">
        <v>133</v>
      </c>
    </row>
    <row r="517" spans="2:51" s="15" customFormat="1" ht="12">
      <c r="B517" s="174"/>
      <c r="D517" s="158" t="s">
        <v>143</v>
      </c>
      <c r="E517" s="175" t="s">
        <v>1</v>
      </c>
      <c r="F517" s="176" t="s">
        <v>608</v>
      </c>
      <c r="H517" s="175" t="s">
        <v>1</v>
      </c>
      <c r="I517" s="177"/>
      <c r="L517" s="174"/>
      <c r="M517" s="178"/>
      <c r="N517" s="179"/>
      <c r="O517" s="179"/>
      <c r="P517" s="179"/>
      <c r="Q517" s="179"/>
      <c r="R517" s="179"/>
      <c r="S517" s="179"/>
      <c r="T517" s="180"/>
      <c r="AT517" s="175" t="s">
        <v>143</v>
      </c>
      <c r="AU517" s="175" t="s">
        <v>86</v>
      </c>
      <c r="AV517" s="15" t="s">
        <v>84</v>
      </c>
      <c r="AW517" s="15" t="s">
        <v>32</v>
      </c>
      <c r="AX517" s="15" t="s">
        <v>76</v>
      </c>
      <c r="AY517" s="175" t="s">
        <v>133</v>
      </c>
    </row>
    <row r="518" spans="1:65" s="2" customFormat="1" ht="14.4" customHeight="1">
      <c r="A518" s="32"/>
      <c r="B518" s="143"/>
      <c r="C518" s="181" t="s">
        <v>609</v>
      </c>
      <c r="D518" s="181" t="s">
        <v>160</v>
      </c>
      <c r="E518" s="182" t="s">
        <v>610</v>
      </c>
      <c r="F518" s="183" t="s">
        <v>611</v>
      </c>
      <c r="G518" s="184" t="s">
        <v>163</v>
      </c>
      <c r="H518" s="185">
        <v>5</v>
      </c>
      <c r="I518" s="186"/>
      <c r="J518" s="187">
        <f>ROUND(I518*H518,2)</f>
        <v>0</v>
      </c>
      <c r="K518" s="183" t="s">
        <v>1</v>
      </c>
      <c r="L518" s="188"/>
      <c r="M518" s="189" t="s">
        <v>1</v>
      </c>
      <c r="N518" s="190" t="s">
        <v>41</v>
      </c>
      <c r="O518" s="58"/>
      <c r="P518" s="153">
        <f>O518*H518</f>
        <v>0</v>
      </c>
      <c r="Q518" s="153">
        <v>0</v>
      </c>
      <c r="R518" s="153">
        <f>Q518*H518</f>
        <v>0</v>
      </c>
      <c r="S518" s="153">
        <v>0</v>
      </c>
      <c r="T518" s="154">
        <f>S518*H518</f>
        <v>0</v>
      </c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R518" s="155" t="s">
        <v>612</v>
      </c>
      <c r="AT518" s="155" t="s">
        <v>160</v>
      </c>
      <c r="AU518" s="155" t="s">
        <v>86</v>
      </c>
      <c r="AY518" s="17" t="s">
        <v>133</v>
      </c>
      <c r="BE518" s="156">
        <f>IF(N518="základní",J518,0)</f>
        <v>0</v>
      </c>
      <c r="BF518" s="156">
        <f>IF(N518="snížená",J518,0)</f>
        <v>0</v>
      </c>
      <c r="BG518" s="156">
        <f>IF(N518="zákl. přenesená",J518,0)</f>
        <v>0</v>
      </c>
      <c r="BH518" s="156">
        <f>IF(N518="sníž. přenesená",J518,0)</f>
        <v>0</v>
      </c>
      <c r="BI518" s="156">
        <f>IF(N518="nulová",J518,0)</f>
        <v>0</v>
      </c>
      <c r="BJ518" s="17" t="s">
        <v>84</v>
      </c>
      <c r="BK518" s="156">
        <f>ROUND(I518*H518,2)</f>
        <v>0</v>
      </c>
      <c r="BL518" s="17" t="s">
        <v>466</v>
      </c>
      <c r="BM518" s="155" t="s">
        <v>613</v>
      </c>
    </row>
    <row r="519" spans="1:65" s="2" customFormat="1" ht="14.4" customHeight="1">
      <c r="A519" s="32"/>
      <c r="B519" s="143"/>
      <c r="C519" s="144" t="s">
        <v>614</v>
      </c>
      <c r="D519" s="144" t="s">
        <v>136</v>
      </c>
      <c r="E519" s="145" t="s">
        <v>615</v>
      </c>
      <c r="F519" s="146" t="s">
        <v>616</v>
      </c>
      <c r="G519" s="147" t="s">
        <v>273</v>
      </c>
      <c r="H519" s="148">
        <v>150</v>
      </c>
      <c r="I519" s="149"/>
      <c r="J519" s="150">
        <f>ROUND(I519*H519,2)</f>
        <v>0</v>
      </c>
      <c r="K519" s="146" t="s">
        <v>140</v>
      </c>
      <c r="L519" s="33"/>
      <c r="M519" s="151" t="s">
        <v>1</v>
      </c>
      <c r="N519" s="152" t="s">
        <v>41</v>
      </c>
      <c r="O519" s="58"/>
      <c r="P519" s="153">
        <f>O519*H519</f>
        <v>0</v>
      </c>
      <c r="Q519" s="153">
        <v>0</v>
      </c>
      <c r="R519" s="153">
        <f>Q519*H519</f>
        <v>0</v>
      </c>
      <c r="S519" s="153">
        <v>0</v>
      </c>
      <c r="T519" s="154">
        <f>S519*H519</f>
        <v>0</v>
      </c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R519" s="155" t="s">
        <v>466</v>
      </c>
      <c r="AT519" s="155" t="s">
        <v>136</v>
      </c>
      <c r="AU519" s="155" t="s">
        <v>86</v>
      </c>
      <c r="AY519" s="17" t="s">
        <v>133</v>
      </c>
      <c r="BE519" s="156">
        <f>IF(N519="základní",J519,0)</f>
        <v>0</v>
      </c>
      <c r="BF519" s="156">
        <f>IF(N519="snížená",J519,0)</f>
        <v>0</v>
      </c>
      <c r="BG519" s="156">
        <f>IF(N519="zákl. přenesená",J519,0)</f>
        <v>0</v>
      </c>
      <c r="BH519" s="156">
        <f>IF(N519="sníž. přenesená",J519,0)</f>
        <v>0</v>
      </c>
      <c r="BI519" s="156">
        <f>IF(N519="nulová",J519,0)</f>
        <v>0</v>
      </c>
      <c r="BJ519" s="17" t="s">
        <v>84</v>
      </c>
      <c r="BK519" s="156">
        <f>ROUND(I519*H519,2)</f>
        <v>0</v>
      </c>
      <c r="BL519" s="17" t="s">
        <v>466</v>
      </c>
      <c r="BM519" s="155" t="s">
        <v>617</v>
      </c>
    </row>
    <row r="520" spans="2:51" s="13" customFormat="1" ht="12">
      <c r="B520" s="157"/>
      <c r="D520" s="158" t="s">
        <v>143</v>
      </c>
      <c r="E520" s="159" t="s">
        <v>1</v>
      </c>
      <c r="F520" s="160" t="s">
        <v>251</v>
      </c>
      <c r="H520" s="161">
        <v>150</v>
      </c>
      <c r="I520" s="162"/>
      <c r="L520" s="157"/>
      <c r="M520" s="163"/>
      <c r="N520" s="164"/>
      <c r="O520" s="164"/>
      <c r="P520" s="164"/>
      <c r="Q520" s="164"/>
      <c r="R520" s="164"/>
      <c r="S520" s="164"/>
      <c r="T520" s="165"/>
      <c r="AT520" s="159" t="s">
        <v>143</v>
      </c>
      <c r="AU520" s="159" t="s">
        <v>86</v>
      </c>
      <c r="AV520" s="13" t="s">
        <v>86</v>
      </c>
      <c r="AW520" s="13" t="s">
        <v>32</v>
      </c>
      <c r="AX520" s="13" t="s">
        <v>76</v>
      </c>
      <c r="AY520" s="159" t="s">
        <v>133</v>
      </c>
    </row>
    <row r="521" spans="2:51" s="14" customFormat="1" ht="12">
      <c r="B521" s="166"/>
      <c r="D521" s="158" t="s">
        <v>143</v>
      </c>
      <c r="E521" s="167" t="s">
        <v>1</v>
      </c>
      <c r="F521" s="168" t="s">
        <v>144</v>
      </c>
      <c r="H521" s="169">
        <v>150</v>
      </c>
      <c r="I521" s="170"/>
      <c r="L521" s="166"/>
      <c r="M521" s="171"/>
      <c r="N521" s="172"/>
      <c r="O521" s="172"/>
      <c r="P521" s="172"/>
      <c r="Q521" s="172"/>
      <c r="R521" s="172"/>
      <c r="S521" s="172"/>
      <c r="T521" s="173"/>
      <c r="AT521" s="167" t="s">
        <v>143</v>
      </c>
      <c r="AU521" s="167" t="s">
        <v>86</v>
      </c>
      <c r="AV521" s="14" t="s">
        <v>141</v>
      </c>
      <c r="AW521" s="14" t="s">
        <v>32</v>
      </c>
      <c r="AX521" s="14" t="s">
        <v>84</v>
      </c>
      <c r="AY521" s="167" t="s">
        <v>133</v>
      </c>
    </row>
    <row r="522" spans="2:51" s="15" customFormat="1" ht="12">
      <c r="B522" s="174"/>
      <c r="D522" s="158" t="s">
        <v>143</v>
      </c>
      <c r="E522" s="175" t="s">
        <v>1</v>
      </c>
      <c r="F522" s="176" t="s">
        <v>608</v>
      </c>
      <c r="H522" s="175" t="s">
        <v>1</v>
      </c>
      <c r="I522" s="177"/>
      <c r="L522" s="174"/>
      <c r="M522" s="178"/>
      <c r="N522" s="179"/>
      <c r="O522" s="179"/>
      <c r="P522" s="179"/>
      <c r="Q522" s="179"/>
      <c r="R522" s="179"/>
      <c r="S522" s="179"/>
      <c r="T522" s="180"/>
      <c r="AT522" s="175" t="s">
        <v>143</v>
      </c>
      <c r="AU522" s="175" t="s">
        <v>86</v>
      </c>
      <c r="AV522" s="15" t="s">
        <v>84</v>
      </c>
      <c r="AW522" s="15" t="s">
        <v>32</v>
      </c>
      <c r="AX522" s="15" t="s">
        <v>76</v>
      </c>
      <c r="AY522" s="175" t="s">
        <v>133</v>
      </c>
    </row>
    <row r="523" spans="2:63" s="12" customFormat="1" ht="22.8" customHeight="1">
      <c r="B523" s="130"/>
      <c r="D523" s="131" t="s">
        <v>75</v>
      </c>
      <c r="E523" s="141" t="s">
        <v>618</v>
      </c>
      <c r="F523" s="141" t="s">
        <v>619</v>
      </c>
      <c r="I523" s="133"/>
      <c r="J523" s="142">
        <f>BK523</f>
        <v>0</v>
      </c>
      <c r="L523" s="130"/>
      <c r="M523" s="135"/>
      <c r="N523" s="136"/>
      <c r="O523" s="136"/>
      <c r="P523" s="137">
        <f>SUM(P524:P537)</f>
        <v>0</v>
      </c>
      <c r="Q523" s="136"/>
      <c r="R523" s="137">
        <f>SUM(R524:R537)</f>
        <v>0</v>
      </c>
      <c r="S523" s="136"/>
      <c r="T523" s="138">
        <f>SUM(T524:T537)</f>
        <v>0</v>
      </c>
      <c r="AR523" s="131" t="s">
        <v>134</v>
      </c>
      <c r="AT523" s="139" t="s">
        <v>75</v>
      </c>
      <c r="AU523" s="139" t="s">
        <v>84</v>
      </c>
      <c r="AY523" s="131" t="s">
        <v>133</v>
      </c>
      <c r="BK523" s="140">
        <f>SUM(BK524:BK537)</f>
        <v>0</v>
      </c>
    </row>
    <row r="524" spans="1:65" s="2" customFormat="1" ht="14.4" customHeight="1">
      <c r="A524" s="32"/>
      <c r="B524" s="143"/>
      <c r="C524" s="144" t="s">
        <v>620</v>
      </c>
      <c r="D524" s="144" t="s">
        <v>136</v>
      </c>
      <c r="E524" s="145" t="s">
        <v>621</v>
      </c>
      <c r="F524" s="146" t="s">
        <v>622</v>
      </c>
      <c r="G524" s="147" t="s">
        <v>273</v>
      </c>
      <c r="H524" s="148">
        <v>4</v>
      </c>
      <c r="I524" s="149"/>
      <c r="J524" s="150">
        <f>ROUND(I524*H524,2)</f>
        <v>0</v>
      </c>
      <c r="K524" s="146" t="s">
        <v>140</v>
      </c>
      <c r="L524" s="33"/>
      <c r="M524" s="151" t="s">
        <v>1</v>
      </c>
      <c r="N524" s="152" t="s">
        <v>41</v>
      </c>
      <c r="O524" s="58"/>
      <c r="P524" s="153">
        <f>O524*H524</f>
        <v>0</v>
      </c>
      <c r="Q524" s="153">
        <v>0</v>
      </c>
      <c r="R524" s="153">
        <f>Q524*H524</f>
        <v>0</v>
      </c>
      <c r="S524" s="153">
        <v>0</v>
      </c>
      <c r="T524" s="154">
        <f>S524*H524</f>
        <v>0</v>
      </c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R524" s="155" t="s">
        <v>466</v>
      </c>
      <c r="AT524" s="155" t="s">
        <v>136</v>
      </c>
      <c r="AU524" s="155" t="s">
        <v>86</v>
      </c>
      <c r="AY524" s="17" t="s">
        <v>133</v>
      </c>
      <c r="BE524" s="156">
        <f>IF(N524="základní",J524,0)</f>
        <v>0</v>
      </c>
      <c r="BF524" s="156">
        <f>IF(N524="snížená",J524,0)</f>
        <v>0</v>
      </c>
      <c r="BG524" s="156">
        <f>IF(N524="zákl. přenesená",J524,0)</f>
        <v>0</v>
      </c>
      <c r="BH524" s="156">
        <f>IF(N524="sníž. přenesená",J524,0)</f>
        <v>0</v>
      </c>
      <c r="BI524" s="156">
        <f>IF(N524="nulová",J524,0)</f>
        <v>0</v>
      </c>
      <c r="BJ524" s="17" t="s">
        <v>84</v>
      </c>
      <c r="BK524" s="156">
        <f>ROUND(I524*H524,2)</f>
        <v>0</v>
      </c>
      <c r="BL524" s="17" t="s">
        <v>466</v>
      </c>
      <c r="BM524" s="155" t="s">
        <v>623</v>
      </c>
    </row>
    <row r="525" spans="2:51" s="13" customFormat="1" ht="12">
      <c r="B525" s="157"/>
      <c r="D525" s="158" t="s">
        <v>143</v>
      </c>
      <c r="E525" s="159" t="s">
        <v>1</v>
      </c>
      <c r="F525" s="160" t="s">
        <v>141</v>
      </c>
      <c r="H525" s="161">
        <v>4</v>
      </c>
      <c r="I525" s="162"/>
      <c r="L525" s="157"/>
      <c r="M525" s="163"/>
      <c r="N525" s="164"/>
      <c r="O525" s="164"/>
      <c r="P525" s="164"/>
      <c r="Q525" s="164"/>
      <c r="R525" s="164"/>
      <c r="S525" s="164"/>
      <c r="T525" s="165"/>
      <c r="AT525" s="159" t="s">
        <v>143</v>
      </c>
      <c r="AU525" s="159" t="s">
        <v>86</v>
      </c>
      <c r="AV525" s="13" t="s">
        <v>86</v>
      </c>
      <c r="AW525" s="13" t="s">
        <v>32</v>
      </c>
      <c r="AX525" s="13" t="s">
        <v>76</v>
      </c>
      <c r="AY525" s="159" t="s">
        <v>133</v>
      </c>
    </row>
    <row r="526" spans="2:51" s="14" customFormat="1" ht="12">
      <c r="B526" s="166"/>
      <c r="D526" s="158" t="s">
        <v>143</v>
      </c>
      <c r="E526" s="167" t="s">
        <v>1</v>
      </c>
      <c r="F526" s="168" t="s">
        <v>144</v>
      </c>
      <c r="H526" s="169">
        <v>4</v>
      </c>
      <c r="I526" s="170"/>
      <c r="L526" s="166"/>
      <c r="M526" s="171"/>
      <c r="N526" s="172"/>
      <c r="O526" s="172"/>
      <c r="P526" s="172"/>
      <c r="Q526" s="172"/>
      <c r="R526" s="172"/>
      <c r="S526" s="172"/>
      <c r="T526" s="173"/>
      <c r="AT526" s="167" t="s">
        <v>143</v>
      </c>
      <c r="AU526" s="167" t="s">
        <v>86</v>
      </c>
      <c r="AV526" s="14" t="s">
        <v>141</v>
      </c>
      <c r="AW526" s="14" t="s">
        <v>32</v>
      </c>
      <c r="AX526" s="14" t="s">
        <v>84</v>
      </c>
      <c r="AY526" s="167" t="s">
        <v>133</v>
      </c>
    </row>
    <row r="527" spans="1:65" s="2" customFormat="1" ht="14.4" customHeight="1">
      <c r="A527" s="32"/>
      <c r="B527" s="143"/>
      <c r="C527" s="144" t="s">
        <v>624</v>
      </c>
      <c r="D527" s="144" t="s">
        <v>136</v>
      </c>
      <c r="E527" s="145" t="s">
        <v>625</v>
      </c>
      <c r="F527" s="146" t="s">
        <v>626</v>
      </c>
      <c r="G527" s="147" t="s">
        <v>627</v>
      </c>
      <c r="H527" s="148">
        <v>2</v>
      </c>
      <c r="I527" s="149"/>
      <c r="J527" s="150">
        <f>ROUND(I527*H527,2)</f>
        <v>0</v>
      </c>
      <c r="K527" s="146" t="s">
        <v>140</v>
      </c>
      <c r="L527" s="33"/>
      <c r="M527" s="151" t="s">
        <v>1</v>
      </c>
      <c r="N527" s="152" t="s">
        <v>41</v>
      </c>
      <c r="O527" s="58"/>
      <c r="P527" s="153">
        <f>O527*H527</f>
        <v>0</v>
      </c>
      <c r="Q527" s="153">
        <v>0</v>
      </c>
      <c r="R527" s="153">
        <f>Q527*H527</f>
        <v>0</v>
      </c>
      <c r="S527" s="153">
        <v>0</v>
      </c>
      <c r="T527" s="154">
        <f>S527*H527</f>
        <v>0</v>
      </c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R527" s="155" t="s">
        <v>466</v>
      </c>
      <c r="AT527" s="155" t="s">
        <v>136</v>
      </c>
      <c r="AU527" s="155" t="s">
        <v>86</v>
      </c>
      <c r="AY527" s="17" t="s">
        <v>133</v>
      </c>
      <c r="BE527" s="156">
        <f>IF(N527="základní",J527,0)</f>
        <v>0</v>
      </c>
      <c r="BF527" s="156">
        <f>IF(N527="snížená",J527,0)</f>
        <v>0</v>
      </c>
      <c r="BG527" s="156">
        <f>IF(N527="zákl. přenesená",J527,0)</f>
        <v>0</v>
      </c>
      <c r="BH527" s="156">
        <f>IF(N527="sníž. přenesená",J527,0)</f>
        <v>0</v>
      </c>
      <c r="BI527" s="156">
        <f>IF(N527="nulová",J527,0)</f>
        <v>0</v>
      </c>
      <c r="BJ527" s="17" t="s">
        <v>84</v>
      </c>
      <c r="BK527" s="156">
        <f>ROUND(I527*H527,2)</f>
        <v>0</v>
      </c>
      <c r="BL527" s="17" t="s">
        <v>466</v>
      </c>
      <c r="BM527" s="155" t="s">
        <v>628</v>
      </c>
    </row>
    <row r="528" spans="2:51" s="13" customFormat="1" ht="12">
      <c r="B528" s="157"/>
      <c r="D528" s="158" t="s">
        <v>143</v>
      </c>
      <c r="E528" s="159" t="s">
        <v>1</v>
      </c>
      <c r="F528" s="160" t="s">
        <v>86</v>
      </c>
      <c r="H528" s="161">
        <v>2</v>
      </c>
      <c r="I528" s="162"/>
      <c r="L528" s="157"/>
      <c r="M528" s="163"/>
      <c r="N528" s="164"/>
      <c r="O528" s="164"/>
      <c r="P528" s="164"/>
      <c r="Q528" s="164"/>
      <c r="R528" s="164"/>
      <c r="S528" s="164"/>
      <c r="T528" s="165"/>
      <c r="AT528" s="159" t="s">
        <v>143</v>
      </c>
      <c r="AU528" s="159" t="s">
        <v>86</v>
      </c>
      <c r="AV528" s="13" t="s">
        <v>86</v>
      </c>
      <c r="AW528" s="13" t="s">
        <v>32</v>
      </c>
      <c r="AX528" s="13" t="s">
        <v>76</v>
      </c>
      <c r="AY528" s="159" t="s">
        <v>133</v>
      </c>
    </row>
    <row r="529" spans="2:51" s="14" customFormat="1" ht="12">
      <c r="B529" s="166"/>
      <c r="D529" s="158" t="s">
        <v>143</v>
      </c>
      <c r="E529" s="167" t="s">
        <v>1</v>
      </c>
      <c r="F529" s="168" t="s">
        <v>144</v>
      </c>
      <c r="H529" s="169">
        <v>2</v>
      </c>
      <c r="I529" s="170"/>
      <c r="L529" s="166"/>
      <c r="M529" s="171"/>
      <c r="N529" s="172"/>
      <c r="O529" s="172"/>
      <c r="P529" s="172"/>
      <c r="Q529" s="172"/>
      <c r="R529" s="172"/>
      <c r="S529" s="172"/>
      <c r="T529" s="173"/>
      <c r="AT529" s="167" t="s">
        <v>143</v>
      </c>
      <c r="AU529" s="167" t="s">
        <v>86</v>
      </c>
      <c r="AV529" s="14" t="s">
        <v>141</v>
      </c>
      <c r="AW529" s="14" t="s">
        <v>32</v>
      </c>
      <c r="AX529" s="14" t="s">
        <v>84</v>
      </c>
      <c r="AY529" s="167" t="s">
        <v>133</v>
      </c>
    </row>
    <row r="530" spans="1:65" s="2" customFormat="1" ht="14.4" customHeight="1">
      <c r="A530" s="32"/>
      <c r="B530" s="143"/>
      <c r="C530" s="144" t="s">
        <v>629</v>
      </c>
      <c r="D530" s="144" t="s">
        <v>136</v>
      </c>
      <c r="E530" s="145" t="s">
        <v>630</v>
      </c>
      <c r="F530" s="146" t="s">
        <v>631</v>
      </c>
      <c r="G530" s="147" t="s">
        <v>273</v>
      </c>
      <c r="H530" s="148">
        <v>4</v>
      </c>
      <c r="I530" s="149"/>
      <c r="J530" s="150">
        <f>ROUND(I530*H530,2)</f>
        <v>0</v>
      </c>
      <c r="K530" s="146" t="s">
        <v>140</v>
      </c>
      <c r="L530" s="33"/>
      <c r="M530" s="151" t="s">
        <v>1</v>
      </c>
      <c r="N530" s="152" t="s">
        <v>41</v>
      </c>
      <c r="O530" s="58"/>
      <c r="P530" s="153">
        <f>O530*H530</f>
        <v>0</v>
      </c>
      <c r="Q530" s="153">
        <v>0</v>
      </c>
      <c r="R530" s="153">
        <f>Q530*H530</f>
        <v>0</v>
      </c>
      <c r="S530" s="153">
        <v>0</v>
      </c>
      <c r="T530" s="154">
        <f>S530*H530</f>
        <v>0</v>
      </c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R530" s="155" t="s">
        <v>466</v>
      </c>
      <c r="AT530" s="155" t="s">
        <v>136</v>
      </c>
      <c r="AU530" s="155" t="s">
        <v>86</v>
      </c>
      <c r="AY530" s="17" t="s">
        <v>133</v>
      </c>
      <c r="BE530" s="156">
        <f>IF(N530="základní",J530,0)</f>
        <v>0</v>
      </c>
      <c r="BF530" s="156">
        <f>IF(N530="snížená",J530,0)</f>
        <v>0</v>
      </c>
      <c r="BG530" s="156">
        <f>IF(N530="zákl. přenesená",J530,0)</f>
        <v>0</v>
      </c>
      <c r="BH530" s="156">
        <f>IF(N530="sníž. přenesená",J530,0)</f>
        <v>0</v>
      </c>
      <c r="BI530" s="156">
        <f>IF(N530="nulová",J530,0)</f>
        <v>0</v>
      </c>
      <c r="BJ530" s="17" t="s">
        <v>84</v>
      </c>
      <c r="BK530" s="156">
        <f>ROUND(I530*H530,2)</f>
        <v>0</v>
      </c>
      <c r="BL530" s="17" t="s">
        <v>466</v>
      </c>
      <c r="BM530" s="155" t="s">
        <v>632</v>
      </c>
    </row>
    <row r="531" spans="2:51" s="13" customFormat="1" ht="12">
      <c r="B531" s="157"/>
      <c r="D531" s="158" t="s">
        <v>143</v>
      </c>
      <c r="E531" s="159" t="s">
        <v>1</v>
      </c>
      <c r="F531" s="160" t="s">
        <v>141</v>
      </c>
      <c r="H531" s="161">
        <v>4</v>
      </c>
      <c r="I531" s="162"/>
      <c r="L531" s="157"/>
      <c r="M531" s="163"/>
      <c r="N531" s="164"/>
      <c r="O531" s="164"/>
      <c r="P531" s="164"/>
      <c r="Q531" s="164"/>
      <c r="R531" s="164"/>
      <c r="S531" s="164"/>
      <c r="T531" s="165"/>
      <c r="AT531" s="159" t="s">
        <v>143</v>
      </c>
      <c r="AU531" s="159" t="s">
        <v>86</v>
      </c>
      <c r="AV531" s="13" t="s">
        <v>86</v>
      </c>
      <c r="AW531" s="13" t="s">
        <v>32</v>
      </c>
      <c r="AX531" s="13" t="s">
        <v>76</v>
      </c>
      <c r="AY531" s="159" t="s">
        <v>133</v>
      </c>
    </row>
    <row r="532" spans="2:51" s="14" customFormat="1" ht="12">
      <c r="B532" s="166"/>
      <c r="D532" s="158" t="s">
        <v>143</v>
      </c>
      <c r="E532" s="167" t="s">
        <v>1</v>
      </c>
      <c r="F532" s="168" t="s">
        <v>144</v>
      </c>
      <c r="H532" s="169">
        <v>4</v>
      </c>
      <c r="I532" s="170"/>
      <c r="L532" s="166"/>
      <c r="M532" s="171"/>
      <c r="N532" s="172"/>
      <c r="O532" s="172"/>
      <c r="P532" s="172"/>
      <c r="Q532" s="172"/>
      <c r="R532" s="172"/>
      <c r="S532" s="172"/>
      <c r="T532" s="173"/>
      <c r="AT532" s="167" t="s">
        <v>143</v>
      </c>
      <c r="AU532" s="167" t="s">
        <v>86</v>
      </c>
      <c r="AV532" s="14" t="s">
        <v>141</v>
      </c>
      <c r="AW532" s="14" t="s">
        <v>32</v>
      </c>
      <c r="AX532" s="14" t="s">
        <v>84</v>
      </c>
      <c r="AY532" s="167" t="s">
        <v>133</v>
      </c>
    </row>
    <row r="533" spans="1:65" s="2" customFormat="1" ht="14.4" customHeight="1">
      <c r="A533" s="32"/>
      <c r="B533" s="143"/>
      <c r="C533" s="144" t="s">
        <v>633</v>
      </c>
      <c r="D533" s="144" t="s">
        <v>136</v>
      </c>
      <c r="E533" s="145" t="s">
        <v>634</v>
      </c>
      <c r="F533" s="146" t="s">
        <v>635</v>
      </c>
      <c r="G533" s="147" t="s">
        <v>636</v>
      </c>
      <c r="H533" s="148">
        <v>6</v>
      </c>
      <c r="I533" s="149"/>
      <c r="J533" s="150">
        <f>ROUND(I533*H533,2)</f>
        <v>0</v>
      </c>
      <c r="K533" s="146" t="s">
        <v>140</v>
      </c>
      <c r="L533" s="33"/>
      <c r="M533" s="151" t="s">
        <v>1</v>
      </c>
      <c r="N533" s="152" t="s">
        <v>41</v>
      </c>
      <c r="O533" s="58"/>
      <c r="P533" s="153">
        <f>O533*H533</f>
        <v>0</v>
      </c>
      <c r="Q533" s="153">
        <v>0</v>
      </c>
      <c r="R533" s="153">
        <f>Q533*H533</f>
        <v>0</v>
      </c>
      <c r="S533" s="153">
        <v>0</v>
      </c>
      <c r="T533" s="154">
        <f>S533*H533</f>
        <v>0</v>
      </c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R533" s="155" t="s">
        <v>466</v>
      </c>
      <c r="AT533" s="155" t="s">
        <v>136</v>
      </c>
      <c r="AU533" s="155" t="s">
        <v>86</v>
      </c>
      <c r="AY533" s="17" t="s">
        <v>133</v>
      </c>
      <c r="BE533" s="156">
        <f>IF(N533="základní",J533,0)</f>
        <v>0</v>
      </c>
      <c r="BF533" s="156">
        <f>IF(N533="snížená",J533,0)</f>
        <v>0</v>
      </c>
      <c r="BG533" s="156">
        <f>IF(N533="zákl. přenesená",J533,0)</f>
        <v>0</v>
      </c>
      <c r="BH533" s="156">
        <f>IF(N533="sníž. přenesená",J533,0)</f>
        <v>0</v>
      </c>
      <c r="BI533" s="156">
        <f>IF(N533="nulová",J533,0)</f>
        <v>0</v>
      </c>
      <c r="BJ533" s="17" t="s">
        <v>84</v>
      </c>
      <c r="BK533" s="156">
        <f>ROUND(I533*H533,2)</f>
        <v>0</v>
      </c>
      <c r="BL533" s="17" t="s">
        <v>466</v>
      </c>
      <c r="BM533" s="155" t="s">
        <v>637</v>
      </c>
    </row>
    <row r="534" spans="2:51" s="13" customFormat="1" ht="12">
      <c r="B534" s="157"/>
      <c r="D534" s="158" t="s">
        <v>143</v>
      </c>
      <c r="E534" s="159" t="s">
        <v>1</v>
      </c>
      <c r="F534" s="160" t="s">
        <v>152</v>
      </c>
      <c r="H534" s="161">
        <v>6</v>
      </c>
      <c r="I534" s="162"/>
      <c r="L534" s="157"/>
      <c r="M534" s="163"/>
      <c r="N534" s="164"/>
      <c r="O534" s="164"/>
      <c r="P534" s="164"/>
      <c r="Q534" s="164"/>
      <c r="R534" s="164"/>
      <c r="S534" s="164"/>
      <c r="T534" s="165"/>
      <c r="AT534" s="159" t="s">
        <v>143</v>
      </c>
      <c r="AU534" s="159" t="s">
        <v>86</v>
      </c>
      <c r="AV534" s="13" t="s">
        <v>86</v>
      </c>
      <c r="AW534" s="13" t="s">
        <v>32</v>
      </c>
      <c r="AX534" s="13" t="s">
        <v>76</v>
      </c>
      <c r="AY534" s="159" t="s">
        <v>133</v>
      </c>
    </row>
    <row r="535" spans="2:51" s="14" customFormat="1" ht="12">
      <c r="B535" s="166"/>
      <c r="D535" s="158" t="s">
        <v>143</v>
      </c>
      <c r="E535" s="167" t="s">
        <v>1</v>
      </c>
      <c r="F535" s="168" t="s">
        <v>144</v>
      </c>
      <c r="H535" s="169">
        <v>6</v>
      </c>
      <c r="I535" s="170"/>
      <c r="L535" s="166"/>
      <c r="M535" s="171"/>
      <c r="N535" s="172"/>
      <c r="O535" s="172"/>
      <c r="P535" s="172"/>
      <c r="Q535" s="172"/>
      <c r="R535" s="172"/>
      <c r="S535" s="172"/>
      <c r="T535" s="173"/>
      <c r="AT535" s="167" t="s">
        <v>143</v>
      </c>
      <c r="AU535" s="167" t="s">
        <v>86</v>
      </c>
      <c r="AV535" s="14" t="s">
        <v>141</v>
      </c>
      <c r="AW535" s="14" t="s">
        <v>32</v>
      </c>
      <c r="AX535" s="14" t="s">
        <v>84</v>
      </c>
      <c r="AY535" s="167" t="s">
        <v>133</v>
      </c>
    </row>
    <row r="536" spans="1:65" s="2" customFormat="1" ht="22.2" customHeight="1">
      <c r="A536" s="32"/>
      <c r="B536" s="143"/>
      <c r="C536" s="181" t="s">
        <v>638</v>
      </c>
      <c r="D536" s="181" t="s">
        <v>160</v>
      </c>
      <c r="E536" s="182" t="s">
        <v>639</v>
      </c>
      <c r="F536" s="183" t="s">
        <v>640</v>
      </c>
      <c r="G536" s="184" t="s">
        <v>163</v>
      </c>
      <c r="H536" s="185">
        <v>1</v>
      </c>
      <c r="I536" s="186"/>
      <c r="J536" s="187">
        <f>ROUND(I536*H536,2)</f>
        <v>0</v>
      </c>
      <c r="K536" s="183" t="s">
        <v>1</v>
      </c>
      <c r="L536" s="188"/>
      <c r="M536" s="189" t="s">
        <v>1</v>
      </c>
      <c r="N536" s="190" t="s">
        <v>41</v>
      </c>
      <c r="O536" s="58"/>
      <c r="P536" s="153">
        <f>O536*H536</f>
        <v>0</v>
      </c>
      <c r="Q536" s="153">
        <v>0</v>
      </c>
      <c r="R536" s="153">
        <f>Q536*H536</f>
        <v>0</v>
      </c>
      <c r="S536" s="153">
        <v>0</v>
      </c>
      <c r="T536" s="154">
        <f>S536*H536</f>
        <v>0</v>
      </c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R536" s="155" t="s">
        <v>612</v>
      </c>
      <c r="AT536" s="155" t="s">
        <v>160</v>
      </c>
      <c r="AU536" s="155" t="s">
        <v>86</v>
      </c>
      <c r="AY536" s="17" t="s">
        <v>133</v>
      </c>
      <c r="BE536" s="156">
        <f>IF(N536="základní",J536,0)</f>
        <v>0</v>
      </c>
      <c r="BF536" s="156">
        <f>IF(N536="snížená",J536,0)</f>
        <v>0</v>
      </c>
      <c r="BG536" s="156">
        <f>IF(N536="zákl. přenesená",J536,0)</f>
        <v>0</v>
      </c>
      <c r="BH536" s="156">
        <f>IF(N536="sníž. přenesená",J536,0)</f>
        <v>0</v>
      </c>
      <c r="BI536" s="156">
        <f>IF(N536="nulová",J536,0)</f>
        <v>0</v>
      </c>
      <c r="BJ536" s="17" t="s">
        <v>84</v>
      </c>
      <c r="BK536" s="156">
        <f>ROUND(I536*H536,2)</f>
        <v>0</v>
      </c>
      <c r="BL536" s="17" t="s">
        <v>466</v>
      </c>
      <c r="BM536" s="155" t="s">
        <v>641</v>
      </c>
    </row>
    <row r="537" spans="1:65" s="2" customFormat="1" ht="19.8" customHeight="1">
      <c r="A537" s="32"/>
      <c r="B537" s="143"/>
      <c r="C537" s="181" t="s">
        <v>642</v>
      </c>
      <c r="D537" s="181" t="s">
        <v>160</v>
      </c>
      <c r="E537" s="182" t="s">
        <v>643</v>
      </c>
      <c r="F537" s="183" t="s">
        <v>644</v>
      </c>
      <c r="G537" s="184" t="s">
        <v>163</v>
      </c>
      <c r="H537" s="185">
        <v>1</v>
      </c>
      <c r="I537" s="186"/>
      <c r="J537" s="187">
        <f>ROUND(I537*H537,2)</f>
        <v>0</v>
      </c>
      <c r="K537" s="183" t="s">
        <v>1</v>
      </c>
      <c r="L537" s="188"/>
      <c r="M537" s="189" t="s">
        <v>1</v>
      </c>
      <c r="N537" s="190" t="s">
        <v>41</v>
      </c>
      <c r="O537" s="58"/>
      <c r="P537" s="153">
        <f>O537*H537</f>
        <v>0</v>
      </c>
      <c r="Q537" s="153">
        <v>0</v>
      </c>
      <c r="R537" s="153">
        <f>Q537*H537</f>
        <v>0</v>
      </c>
      <c r="S537" s="153">
        <v>0</v>
      </c>
      <c r="T537" s="154">
        <f>S537*H537</f>
        <v>0</v>
      </c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R537" s="155" t="s">
        <v>612</v>
      </c>
      <c r="AT537" s="155" t="s">
        <v>160</v>
      </c>
      <c r="AU537" s="155" t="s">
        <v>86</v>
      </c>
      <c r="AY537" s="17" t="s">
        <v>133</v>
      </c>
      <c r="BE537" s="156">
        <f>IF(N537="základní",J537,0)</f>
        <v>0</v>
      </c>
      <c r="BF537" s="156">
        <f>IF(N537="snížená",J537,0)</f>
        <v>0</v>
      </c>
      <c r="BG537" s="156">
        <f>IF(N537="zákl. přenesená",J537,0)</f>
        <v>0</v>
      </c>
      <c r="BH537" s="156">
        <f>IF(N537="sníž. přenesená",J537,0)</f>
        <v>0</v>
      </c>
      <c r="BI537" s="156">
        <f>IF(N537="nulová",J537,0)</f>
        <v>0</v>
      </c>
      <c r="BJ537" s="17" t="s">
        <v>84</v>
      </c>
      <c r="BK537" s="156">
        <f>ROUND(I537*H537,2)</f>
        <v>0</v>
      </c>
      <c r="BL537" s="17" t="s">
        <v>466</v>
      </c>
      <c r="BM537" s="155" t="s">
        <v>645</v>
      </c>
    </row>
    <row r="538" spans="2:63" s="12" customFormat="1" ht="25.95" customHeight="1">
      <c r="B538" s="130"/>
      <c r="D538" s="131" t="s">
        <v>75</v>
      </c>
      <c r="E538" s="132" t="s">
        <v>646</v>
      </c>
      <c r="F538" s="132" t="s">
        <v>647</v>
      </c>
      <c r="I538" s="133"/>
      <c r="J538" s="134">
        <f>BK538</f>
        <v>0</v>
      </c>
      <c r="L538" s="130"/>
      <c r="M538" s="135"/>
      <c r="N538" s="136"/>
      <c r="O538" s="136"/>
      <c r="P538" s="137">
        <f>SUM(P539:P546)</f>
        <v>0</v>
      </c>
      <c r="Q538" s="136"/>
      <c r="R538" s="137">
        <f>SUM(R539:R546)</f>
        <v>0</v>
      </c>
      <c r="S538" s="136"/>
      <c r="T538" s="138">
        <f>SUM(T539:T546)</f>
        <v>0</v>
      </c>
      <c r="AR538" s="131" t="s">
        <v>141</v>
      </c>
      <c r="AT538" s="139" t="s">
        <v>75</v>
      </c>
      <c r="AU538" s="139" t="s">
        <v>76</v>
      </c>
      <c r="AY538" s="131" t="s">
        <v>133</v>
      </c>
      <c r="BK538" s="140">
        <f>SUM(BK539:BK546)</f>
        <v>0</v>
      </c>
    </row>
    <row r="539" spans="1:65" s="2" customFormat="1" ht="14.4" customHeight="1">
      <c r="A539" s="32"/>
      <c r="B539" s="143"/>
      <c r="C539" s="144" t="s">
        <v>648</v>
      </c>
      <c r="D539" s="144" t="s">
        <v>136</v>
      </c>
      <c r="E539" s="145" t="s">
        <v>649</v>
      </c>
      <c r="F539" s="146" t="s">
        <v>650</v>
      </c>
      <c r="G539" s="147" t="s">
        <v>651</v>
      </c>
      <c r="H539" s="148">
        <v>250</v>
      </c>
      <c r="I539" s="149"/>
      <c r="J539" s="150">
        <f>ROUND(I539*H539,2)</f>
        <v>0</v>
      </c>
      <c r="K539" s="146" t="s">
        <v>140</v>
      </c>
      <c r="L539" s="33"/>
      <c r="M539" s="151" t="s">
        <v>1</v>
      </c>
      <c r="N539" s="152" t="s">
        <v>41</v>
      </c>
      <c r="O539" s="58"/>
      <c r="P539" s="153">
        <f>O539*H539</f>
        <v>0</v>
      </c>
      <c r="Q539" s="153">
        <v>0</v>
      </c>
      <c r="R539" s="153">
        <f>Q539*H539</f>
        <v>0</v>
      </c>
      <c r="S539" s="153">
        <v>0</v>
      </c>
      <c r="T539" s="154">
        <f>S539*H539</f>
        <v>0</v>
      </c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R539" s="155" t="s">
        <v>652</v>
      </c>
      <c r="AT539" s="155" t="s">
        <v>136</v>
      </c>
      <c r="AU539" s="155" t="s">
        <v>84</v>
      </c>
      <c r="AY539" s="17" t="s">
        <v>133</v>
      </c>
      <c r="BE539" s="156">
        <f>IF(N539="základní",J539,0)</f>
        <v>0</v>
      </c>
      <c r="BF539" s="156">
        <f>IF(N539="snížená",J539,0)</f>
        <v>0</v>
      </c>
      <c r="BG539" s="156">
        <f>IF(N539="zákl. přenesená",J539,0)</f>
        <v>0</v>
      </c>
      <c r="BH539" s="156">
        <f>IF(N539="sníž. přenesená",J539,0)</f>
        <v>0</v>
      </c>
      <c r="BI539" s="156">
        <f>IF(N539="nulová",J539,0)</f>
        <v>0</v>
      </c>
      <c r="BJ539" s="17" t="s">
        <v>84</v>
      </c>
      <c r="BK539" s="156">
        <f>ROUND(I539*H539,2)</f>
        <v>0</v>
      </c>
      <c r="BL539" s="17" t="s">
        <v>652</v>
      </c>
      <c r="BM539" s="155" t="s">
        <v>653</v>
      </c>
    </row>
    <row r="540" spans="2:51" s="13" customFormat="1" ht="12">
      <c r="B540" s="157"/>
      <c r="D540" s="158" t="s">
        <v>143</v>
      </c>
      <c r="E540" s="159" t="s">
        <v>1</v>
      </c>
      <c r="F540" s="160" t="s">
        <v>654</v>
      </c>
      <c r="H540" s="161">
        <v>250</v>
      </c>
      <c r="I540" s="162"/>
      <c r="L540" s="157"/>
      <c r="M540" s="163"/>
      <c r="N540" s="164"/>
      <c r="O540" s="164"/>
      <c r="P540" s="164"/>
      <c r="Q540" s="164"/>
      <c r="R540" s="164"/>
      <c r="S540" s="164"/>
      <c r="T540" s="165"/>
      <c r="AT540" s="159" t="s">
        <v>143</v>
      </c>
      <c r="AU540" s="159" t="s">
        <v>84</v>
      </c>
      <c r="AV540" s="13" t="s">
        <v>86</v>
      </c>
      <c r="AW540" s="13" t="s">
        <v>32</v>
      </c>
      <c r="AX540" s="13" t="s">
        <v>76</v>
      </c>
      <c r="AY540" s="159" t="s">
        <v>133</v>
      </c>
    </row>
    <row r="541" spans="2:51" s="14" customFormat="1" ht="12">
      <c r="B541" s="166"/>
      <c r="D541" s="158" t="s">
        <v>143</v>
      </c>
      <c r="E541" s="167" t="s">
        <v>1</v>
      </c>
      <c r="F541" s="168" t="s">
        <v>144</v>
      </c>
      <c r="H541" s="169">
        <v>250</v>
      </c>
      <c r="I541" s="170"/>
      <c r="L541" s="166"/>
      <c r="M541" s="171"/>
      <c r="N541" s="172"/>
      <c r="O541" s="172"/>
      <c r="P541" s="172"/>
      <c r="Q541" s="172"/>
      <c r="R541" s="172"/>
      <c r="S541" s="172"/>
      <c r="T541" s="173"/>
      <c r="AT541" s="167" t="s">
        <v>143</v>
      </c>
      <c r="AU541" s="167" t="s">
        <v>84</v>
      </c>
      <c r="AV541" s="14" t="s">
        <v>141</v>
      </c>
      <c r="AW541" s="14" t="s">
        <v>32</v>
      </c>
      <c r="AX541" s="14" t="s">
        <v>84</v>
      </c>
      <c r="AY541" s="167" t="s">
        <v>133</v>
      </c>
    </row>
    <row r="542" spans="2:51" s="15" customFormat="1" ht="12">
      <c r="B542" s="174"/>
      <c r="D542" s="158" t="s">
        <v>143</v>
      </c>
      <c r="E542" s="175" t="s">
        <v>1</v>
      </c>
      <c r="F542" s="176" t="s">
        <v>655</v>
      </c>
      <c r="H542" s="175" t="s">
        <v>1</v>
      </c>
      <c r="I542" s="177"/>
      <c r="L542" s="174"/>
      <c r="M542" s="178"/>
      <c r="N542" s="179"/>
      <c r="O542" s="179"/>
      <c r="P542" s="179"/>
      <c r="Q542" s="179"/>
      <c r="R542" s="179"/>
      <c r="S542" s="179"/>
      <c r="T542" s="180"/>
      <c r="AT542" s="175" t="s">
        <v>143</v>
      </c>
      <c r="AU542" s="175" t="s">
        <v>84</v>
      </c>
      <c r="AV542" s="15" t="s">
        <v>84</v>
      </c>
      <c r="AW542" s="15" t="s">
        <v>32</v>
      </c>
      <c r="AX542" s="15" t="s">
        <v>76</v>
      </c>
      <c r="AY542" s="175" t="s">
        <v>133</v>
      </c>
    </row>
    <row r="543" spans="1:65" s="2" customFormat="1" ht="14.4" customHeight="1">
      <c r="A543" s="32"/>
      <c r="B543" s="143"/>
      <c r="C543" s="144" t="s">
        <v>656</v>
      </c>
      <c r="D543" s="144" t="s">
        <v>136</v>
      </c>
      <c r="E543" s="145" t="s">
        <v>657</v>
      </c>
      <c r="F543" s="146" t="s">
        <v>658</v>
      </c>
      <c r="G543" s="147" t="s">
        <v>651</v>
      </c>
      <c r="H543" s="148">
        <v>180</v>
      </c>
      <c r="I543" s="149"/>
      <c r="J543" s="150">
        <f>ROUND(I543*H543,2)</f>
        <v>0</v>
      </c>
      <c r="K543" s="146" t="s">
        <v>140</v>
      </c>
      <c r="L543" s="33"/>
      <c r="M543" s="151" t="s">
        <v>1</v>
      </c>
      <c r="N543" s="152" t="s">
        <v>41</v>
      </c>
      <c r="O543" s="58"/>
      <c r="P543" s="153">
        <f>O543*H543</f>
        <v>0</v>
      </c>
      <c r="Q543" s="153">
        <v>0</v>
      </c>
      <c r="R543" s="153">
        <f>Q543*H543</f>
        <v>0</v>
      </c>
      <c r="S543" s="153">
        <v>0</v>
      </c>
      <c r="T543" s="154">
        <f>S543*H543</f>
        <v>0</v>
      </c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R543" s="155" t="s">
        <v>652</v>
      </c>
      <c r="AT543" s="155" t="s">
        <v>136</v>
      </c>
      <c r="AU543" s="155" t="s">
        <v>84</v>
      </c>
      <c r="AY543" s="17" t="s">
        <v>133</v>
      </c>
      <c r="BE543" s="156">
        <f>IF(N543="základní",J543,0)</f>
        <v>0</v>
      </c>
      <c r="BF543" s="156">
        <f>IF(N543="snížená",J543,0)</f>
        <v>0</v>
      </c>
      <c r="BG543" s="156">
        <f>IF(N543="zákl. přenesená",J543,0)</f>
        <v>0</v>
      </c>
      <c r="BH543" s="156">
        <f>IF(N543="sníž. přenesená",J543,0)</f>
        <v>0</v>
      </c>
      <c r="BI543" s="156">
        <f>IF(N543="nulová",J543,0)</f>
        <v>0</v>
      </c>
      <c r="BJ543" s="17" t="s">
        <v>84</v>
      </c>
      <c r="BK543" s="156">
        <f>ROUND(I543*H543,2)</f>
        <v>0</v>
      </c>
      <c r="BL543" s="17" t="s">
        <v>652</v>
      </c>
      <c r="BM543" s="155" t="s">
        <v>659</v>
      </c>
    </row>
    <row r="544" spans="2:51" s="13" customFormat="1" ht="12">
      <c r="B544" s="157"/>
      <c r="D544" s="158" t="s">
        <v>143</v>
      </c>
      <c r="E544" s="159" t="s">
        <v>1</v>
      </c>
      <c r="F544" s="160" t="s">
        <v>660</v>
      </c>
      <c r="H544" s="161">
        <v>180</v>
      </c>
      <c r="I544" s="162"/>
      <c r="L544" s="157"/>
      <c r="M544" s="163"/>
      <c r="N544" s="164"/>
      <c r="O544" s="164"/>
      <c r="P544" s="164"/>
      <c r="Q544" s="164"/>
      <c r="R544" s="164"/>
      <c r="S544" s="164"/>
      <c r="T544" s="165"/>
      <c r="AT544" s="159" t="s">
        <v>143</v>
      </c>
      <c r="AU544" s="159" t="s">
        <v>84</v>
      </c>
      <c r="AV544" s="13" t="s">
        <v>86</v>
      </c>
      <c r="AW544" s="13" t="s">
        <v>32</v>
      </c>
      <c r="AX544" s="13" t="s">
        <v>76</v>
      </c>
      <c r="AY544" s="159" t="s">
        <v>133</v>
      </c>
    </row>
    <row r="545" spans="2:51" s="14" customFormat="1" ht="12">
      <c r="B545" s="166"/>
      <c r="D545" s="158" t="s">
        <v>143</v>
      </c>
      <c r="E545" s="167" t="s">
        <v>1</v>
      </c>
      <c r="F545" s="168" t="s">
        <v>144</v>
      </c>
      <c r="H545" s="169">
        <v>180</v>
      </c>
      <c r="I545" s="170"/>
      <c r="L545" s="166"/>
      <c r="M545" s="171"/>
      <c r="N545" s="172"/>
      <c r="O545" s="172"/>
      <c r="P545" s="172"/>
      <c r="Q545" s="172"/>
      <c r="R545" s="172"/>
      <c r="S545" s="172"/>
      <c r="T545" s="173"/>
      <c r="AT545" s="167" t="s">
        <v>143</v>
      </c>
      <c r="AU545" s="167" t="s">
        <v>84</v>
      </c>
      <c r="AV545" s="14" t="s">
        <v>141</v>
      </c>
      <c r="AW545" s="14" t="s">
        <v>32</v>
      </c>
      <c r="AX545" s="14" t="s">
        <v>84</v>
      </c>
      <c r="AY545" s="167" t="s">
        <v>133</v>
      </c>
    </row>
    <row r="546" spans="2:51" s="15" customFormat="1" ht="12">
      <c r="B546" s="174"/>
      <c r="D546" s="158" t="s">
        <v>143</v>
      </c>
      <c r="E546" s="175" t="s">
        <v>1</v>
      </c>
      <c r="F546" s="176" t="s">
        <v>661</v>
      </c>
      <c r="H546" s="175" t="s">
        <v>1</v>
      </c>
      <c r="I546" s="177"/>
      <c r="L546" s="174"/>
      <c r="M546" s="192"/>
      <c r="N546" s="193"/>
      <c r="O546" s="193"/>
      <c r="P546" s="193"/>
      <c r="Q546" s="193"/>
      <c r="R546" s="193"/>
      <c r="S546" s="193"/>
      <c r="T546" s="194"/>
      <c r="AT546" s="175" t="s">
        <v>143</v>
      </c>
      <c r="AU546" s="175" t="s">
        <v>84</v>
      </c>
      <c r="AV546" s="15" t="s">
        <v>84</v>
      </c>
      <c r="AW546" s="15" t="s">
        <v>32</v>
      </c>
      <c r="AX546" s="15" t="s">
        <v>76</v>
      </c>
      <c r="AY546" s="175" t="s">
        <v>133</v>
      </c>
    </row>
    <row r="547" spans="1:31" s="2" customFormat="1" ht="6.9" customHeight="1">
      <c r="A547" s="32"/>
      <c r="B547" s="47"/>
      <c r="C547" s="48"/>
      <c r="D547" s="48"/>
      <c r="E547" s="48"/>
      <c r="F547" s="48"/>
      <c r="G547" s="48"/>
      <c r="H547" s="48"/>
      <c r="I547" s="48"/>
      <c r="J547" s="48"/>
      <c r="K547" s="48"/>
      <c r="L547" s="33"/>
      <c r="M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</row>
  </sheetData>
  <autoFilter ref="C132:K546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7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7" t="s">
        <v>89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" customHeight="1">
      <c r="B4" s="20"/>
      <c r="D4" s="21" t="s">
        <v>93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4.4" customHeight="1">
      <c r="B7" s="20"/>
      <c r="E7" s="242" t="str">
        <f>'Rekapitulace stavby'!K6</f>
        <v>ZŠ Chomutov Na Příkopech 895, oprava střechy ČÁST B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94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5.6" customHeight="1">
      <c r="A9" s="32"/>
      <c r="B9" s="33"/>
      <c r="C9" s="32"/>
      <c r="D9" s="32"/>
      <c r="E9" s="214" t="s">
        <v>662</v>
      </c>
      <c r="F9" s="241"/>
      <c r="G9" s="241"/>
      <c r="H9" s="24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17. 7. 2021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4" t="str">
        <f>'Rekapitulace stavby'!E14</f>
        <v>Vyplň údaj</v>
      </c>
      <c r="F18" s="233"/>
      <c r="G18" s="233"/>
      <c r="H18" s="233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" customHeight="1">
      <c r="A27" s="94"/>
      <c r="B27" s="95"/>
      <c r="C27" s="94"/>
      <c r="D27" s="94"/>
      <c r="E27" s="237" t="s">
        <v>1</v>
      </c>
      <c r="F27" s="237"/>
      <c r="G27" s="237"/>
      <c r="H27" s="23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36</v>
      </c>
      <c r="E30" s="32"/>
      <c r="F30" s="32"/>
      <c r="G30" s="32"/>
      <c r="H30" s="32"/>
      <c r="I30" s="32"/>
      <c r="J30" s="71">
        <f>ROUND(J128,2)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40</v>
      </c>
      <c r="E33" s="27" t="s">
        <v>41</v>
      </c>
      <c r="F33" s="99">
        <f>ROUND((SUM(BE128:BE300)),2)</f>
        <v>0</v>
      </c>
      <c r="G33" s="32"/>
      <c r="H33" s="32"/>
      <c r="I33" s="100">
        <v>0.21</v>
      </c>
      <c r="J33" s="99">
        <f>ROUND(((SUM(BE128:BE300))*I33),2)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42</v>
      </c>
      <c r="F34" s="99">
        <f>ROUND((SUM(BF128:BF300)),2)</f>
        <v>0</v>
      </c>
      <c r="G34" s="32"/>
      <c r="H34" s="32"/>
      <c r="I34" s="100">
        <v>0.15</v>
      </c>
      <c r="J34" s="99">
        <f>ROUND(((SUM(BF128:BF300))*I34),2)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43</v>
      </c>
      <c r="F35" s="99">
        <f>ROUND((SUM(BG128:BG300)),2)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44</v>
      </c>
      <c r="F36" s="99">
        <f>ROUND((SUM(BH128:BH300)),2)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45</v>
      </c>
      <c r="F37" s="99">
        <f>ROUND((SUM(BI128:BI300)),2)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46</v>
      </c>
      <c r="E39" s="60"/>
      <c r="F39" s="60"/>
      <c r="G39" s="103" t="s">
        <v>47</v>
      </c>
      <c r="H39" s="104" t="s">
        <v>48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2"/>
      <c r="B61" s="33"/>
      <c r="C61" s="32"/>
      <c r="D61" s="45" t="s">
        <v>51</v>
      </c>
      <c r="E61" s="35"/>
      <c r="F61" s="107" t="s">
        <v>52</v>
      </c>
      <c r="G61" s="45" t="s">
        <v>51</v>
      </c>
      <c r="H61" s="35"/>
      <c r="I61" s="35"/>
      <c r="J61" s="108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2"/>
      <c r="B76" s="33"/>
      <c r="C76" s="32"/>
      <c r="D76" s="45" t="s">
        <v>51</v>
      </c>
      <c r="E76" s="35"/>
      <c r="F76" s="107" t="s">
        <v>52</v>
      </c>
      <c r="G76" s="45" t="s">
        <v>51</v>
      </c>
      <c r="H76" s="35"/>
      <c r="I76" s="35"/>
      <c r="J76" s="108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96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" customHeight="1">
      <c r="A85" s="32"/>
      <c r="B85" s="33"/>
      <c r="C85" s="32"/>
      <c r="D85" s="32"/>
      <c r="E85" s="242" t="str">
        <f>E7</f>
        <v>ZŠ Chomutov Na Příkopech 895, oprava střechy ČÁST B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5.6" customHeight="1">
      <c r="A87" s="32"/>
      <c r="B87" s="33"/>
      <c r="C87" s="32"/>
      <c r="D87" s="32"/>
      <c r="E87" s="214" t="str">
        <f>E9</f>
        <v>SO 02 - Stavební práce</v>
      </c>
      <c r="F87" s="241"/>
      <c r="G87" s="241"/>
      <c r="H87" s="24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Chomutov</v>
      </c>
      <c r="G89" s="32"/>
      <c r="H89" s="32"/>
      <c r="I89" s="27" t="s">
        <v>22</v>
      </c>
      <c r="J89" s="55" t="str">
        <f>IF(J12="","",J12)</f>
        <v>17. 7. 2021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6" customHeight="1">
      <c r="A91" s="32"/>
      <c r="B91" s="33"/>
      <c r="C91" s="27" t="s">
        <v>24</v>
      </c>
      <c r="D91" s="32"/>
      <c r="E91" s="32"/>
      <c r="F91" s="25" t="str">
        <f>E15</f>
        <v>Město Chomutov</v>
      </c>
      <c r="G91" s="32"/>
      <c r="H91" s="32"/>
      <c r="I91" s="27" t="s">
        <v>30</v>
      </c>
      <c r="J91" s="30" t="str">
        <f>E21</f>
        <v>Ing. Marian Zach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6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>Pavel Šouta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97</v>
      </c>
      <c r="D94" s="101"/>
      <c r="E94" s="101"/>
      <c r="F94" s="101"/>
      <c r="G94" s="101"/>
      <c r="H94" s="101"/>
      <c r="I94" s="101"/>
      <c r="J94" s="110" t="s">
        <v>98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99</v>
      </c>
      <c r="D96" s="32"/>
      <c r="E96" s="32"/>
      <c r="F96" s="32"/>
      <c r="G96" s="32"/>
      <c r="H96" s="32"/>
      <c r="I96" s="32"/>
      <c r="J96" s="71">
        <f>J128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100</v>
      </c>
    </row>
    <row r="97" spans="2:12" s="9" customFormat="1" ht="24.9" customHeight="1">
      <c r="B97" s="112"/>
      <c r="D97" s="113" t="s">
        <v>101</v>
      </c>
      <c r="E97" s="114"/>
      <c r="F97" s="114"/>
      <c r="G97" s="114"/>
      <c r="H97" s="114"/>
      <c r="I97" s="114"/>
      <c r="J97" s="115">
        <f>J129</f>
        <v>0</v>
      </c>
      <c r="L97" s="112"/>
    </row>
    <row r="98" spans="2:12" s="10" customFormat="1" ht="19.95" customHeight="1">
      <c r="B98" s="116"/>
      <c r="D98" s="117" t="s">
        <v>103</v>
      </c>
      <c r="E98" s="118"/>
      <c r="F98" s="118"/>
      <c r="G98" s="118"/>
      <c r="H98" s="118"/>
      <c r="I98" s="118"/>
      <c r="J98" s="119">
        <f>J130</f>
        <v>0</v>
      </c>
      <c r="L98" s="116"/>
    </row>
    <row r="99" spans="2:12" s="10" customFormat="1" ht="19.95" customHeight="1">
      <c r="B99" s="116"/>
      <c r="D99" s="117" t="s">
        <v>104</v>
      </c>
      <c r="E99" s="118"/>
      <c r="F99" s="118"/>
      <c r="G99" s="118"/>
      <c r="H99" s="118"/>
      <c r="I99" s="118"/>
      <c r="J99" s="119">
        <f>J139</f>
        <v>0</v>
      </c>
      <c r="L99" s="116"/>
    </row>
    <row r="100" spans="2:12" s="10" customFormat="1" ht="19.95" customHeight="1">
      <c r="B100" s="116"/>
      <c r="D100" s="117" t="s">
        <v>105</v>
      </c>
      <c r="E100" s="118"/>
      <c r="F100" s="118"/>
      <c r="G100" s="118"/>
      <c r="H100" s="118"/>
      <c r="I100" s="118"/>
      <c r="J100" s="119">
        <f>J153</f>
        <v>0</v>
      </c>
      <c r="L100" s="116"/>
    </row>
    <row r="101" spans="2:12" s="10" customFormat="1" ht="19.95" customHeight="1">
      <c r="B101" s="116"/>
      <c r="D101" s="117" t="s">
        <v>106</v>
      </c>
      <c r="E101" s="118"/>
      <c r="F101" s="118"/>
      <c r="G101" s="118"/>
      <c r="H101" s="118"/>
      <c r="I101" s="118"/>
      <c r="J101" s="119">
        <f>J159</f>
        <v>0</v>
      </c>
      <c r="L101" s="116"/>
    </row>
    <row r="102" spans="2:12" s="9" customFormat="1" ht="24.9" customHeight="1">
      <c r="B102" s="112"/>
      <c r="D102" s="113" t="s">
        <v>107</v>
      </c>
      <c r="E102" s="114"/>
      <c r="F102" s="114"/>
      <c r="G102" s="114"/>
      <c r="H102" s="114"/>
      <c r="I102" s="114"/>
      <c r="J102" s="115">
        <f>J161</f>
        <v>0</v>
      </c>
      <c r="L102" s="112"/>
    </row>
    <row r="103" spans="2:12" s="10" customFormat="1" ht="19.95" customHeight="1">
      <c r="B103" s="116"/>
      <c r="D103" s="117" t="s">
        <v>663</v>
      </c>
      <c r="E103" s="118"/>
      <c r="F103" s="118"/>
      <c r="G103" s="118"/>
      <c r="H103" s="118"/>
      <c r="I103" s="118"/>
      <c r="J103" s="119">
        <f>J162</f>
        <v>0</v>
      </c>
      <c r="L103" s="116"/>
    </row>
    <row r="104" spans="2:12" s="10" customFormat="1" ht="19.95" customHeight="1">
      <c r="B104" s="116"/>
      <c r="D104" s="117" t="s">
        <v>664</v>
      </c>
      <c r="E104" s="118"/>
      <c r="F104" s="118"/>
      <c r="G104" s="118"/>
      <c r="H104" s="118"/>
      <c r="I104" s="118"/>
      <c r="J104" s="119">
        <f>J183</f>
        <v>0</v>
      </c>
      <c r="L104" s="116"/>
    </row>
    <row r="105" spans="2:12" s="10" customFormat="1" ht="19.95" customHeight="1">
      <c r="B105" s="116"/>
      <c r="D105" s="117" t="s">
        <v>109</v>
      </c>
      <c r="E105" s="118"/>
      <c r="F105" s="118"/>
      <c r="G105" s="118"/>
      <c r="H105" s="118"/>
      <c r="I105" s="118"/>
      <c r="J105" s="119">
        <f>J217</f>
        <v>0</v>
      </c>
      <c r="L105" s="116"/>
    </row>
    <row r="106" spans="2:12" s="10" customFormat="1" ht="19.95" customHeight="1">
      <c r="B106" s="116"/>
      <c r="D106" s="117" t="s">
        <v>110</v>
      </c>
      <c r="E106" s="118"/>
      <c r="F106" s="118"/>
      <c r="G106" s="118"/>
      <c r="H106" s="118"/>
      <c r="I106" s="118"/>
      <c r="J106" s="119">
        <f>J231</f>
        <v>0</v>
      </c>
      <c r="L106" s="116"/>
    </row>
    <row r="107" spans="2:12" s="10" customFormat="1" ht="19.95" customHeight="1">
      <c r="B107" s="116"/>
      <c r="D107" s="117" t="s">
        <v>111</v>
      </c>
      <c r="E107" s="118"/>
      <c r="F107" s="118"/>
      <c r="G107" s="118"/>
      <c r="H107" s="118"/>
      <c r="I107" s="118"/>
      <c r="J107" s="119">
        <f>J289</f>
        <v>0</v>
      </c>
      <c r="L107" s="116"/>
    </row>
    <row r="108" spans="2:12" s="10" customFormat="1" ht="19.95" customHeight="1">
      <c r="B108" s="116"/>
      <c r="D108" s="117" t="s">
        <v>113</v>
      </c>
      <c r="E108" s="118"/>
      <c r="F108" s="118"/>
      <c r="G108" s="118"/>
      <c r="H108" s="118"/>
      <c r="I108" s="118"/>
      <c r="J108" s="119">
        <f>J296</f>
        <v>0</v>
      </c>
      <c r="L108" s="116"/>
    </row>
    <row r="109" spans="1:31" s="2" customFormat="1" ht="21.75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" customHeight="1">
      <c r="A110" s="32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4" spans="1:31" s="2" customFormat="1" ht="6.9" customHeight="1">
      <c r="A114" s="32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4.9" customHeight="1">
      <c r="A115" s="32"/>
      <c r="B115" s="33"/>
      <c r="C115" s="21" t="s">
        <v>118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16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4.4" customHeight="1">
      <c r="A118" s="32"/>
      <c r="B118" s="33"/>
      <c r="C118" s="32"/>
      <c r="D118" s="32"/>
      <c r="E118" s="242" t="str">
        <f>E7</f>
        <v>ZŠ Chomutov Na Příkopech 895, oprava střechy ČÁST B</v>
      </c>
      <c r="F118" s="243"/>
      <c r="G118" s="243"/>
      <c r="H118" s="243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94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5.6" customHeight="1">
      <c r="A120" s="32"/>
      <c r="B120" s="33"/>
      <c r="C120" s="32"/>
      <c r="D120" s="32"/>
      <c r="E120" s="214" t="str">
        <f>E9</f>
        <v>SO 02 - Stavební práce</v>
      </c>
      <c r="F120" s="241"/>
      <c r="G120" s="241"/>
      <c r="H120" s="241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20</v>
      </c>
      <c r="D122" s="32"/>
      <c r="E122" s="32"/>
      <c r="F122" s="25" t="str">
        <f>F12</f>
        <v>Chomutov</v>
      </c>
      <c r="G122" s="32"/>
      <c r="H122" s="32"/>
      <c r="I122" s="27" t="s">
        <v>22</v>
      </c>
      <c r="J122" s="55" t="str">
        <f>IF(J12="","",J12)</f>
        <v>17. 7. 2021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5.6" customHeight="1">
      <c r="A124" s="32"/>
      <c r="B124" s="33"/>
      <c r="C124" s="27" t="s">
        <v>24</v>
      </c>
      <c r="D124" s="32"/>
      <c r="E124" s="32"/>
      <c r="F124" s="25" t="str">
        <f>E15</f>
        <v>Město Chomutov</v>
      </c>
      <c r="G124" s="32"/>
      <c r="H124" s="32"/>
      <c r="I124" s="27" t="s">
        <v>30</v>
      </c>
      <c r="J124" s="30" t="str">
        <f>E21</f>
        <v>Ing. Marian Zach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5.6" customHeight="1">
      <c r="A125" s="32"/>
      <c r="B125" s="33"/>
      <c r="C125" s="27" t="s">
        <v>28</v>
      </c>
      <c r="D125" s="32"/>
      <c r="E125" s="32"/>
      <c r="F125" s="25" t="str">
        <f>IF(E18="","",E18)</f>
        <v>Vyplň údaj</v>
      </c>
      <c r="G125" s="32"/>
      <c r="H125" s="32"/>
      <c r="I125" s="27" t="s">
        <v>33</v>
      </c>
      <c r="J125" s="30" t="str">
        <f>E24</f>
        <v>Pavel Šouta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0.3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11" customFormat="1" ht="29.25" customHeight="1">
      <c r="A127" s="120"/>
      <c r="B127" s="121"/>
      <c r="C127" s="122" t="s">
        <v>119</v>
      </c>
      <c r="D127" s="123" t="s">
        <v>61</v>
      </c>
      <c r="E127" s="123" t="s">
        <v>57</v>
      </c>
      <c r="F127" s="123" t="s">
        <v>58</v>
      </c>
      <c r="G127" s="123" t="s">
        <v>120</v>
      </c>
      <c r="H127" s="123" t="s">
        <v>121</v>
      </c>
      <c r="I127" s="123" t="s">
        <v>122</v>
      </c>
      <c r="J127" s="123" t="s">
        <v>98</v>
      </c>
      <c r="K127" s="124" t="s">
        <v>123</v>
      </c>
      <c r="L127" s="125"/>
      <c r="M127" s="62" t="s">
        <v>1</v>
      </c>
      <c r="N127" s="63" t="s">
        <v>40</v>
      </c>
      <c r="O127" s="63" t="s">
        <v>124</v>
      </c>
      <c r="P127" s="63" t="s">
        <v>125</v>
      </c>
      <c r="Q127" s="63" t="s">
        <v>126</v>
      </c>
      <c r="R127" s="63" t="s">
        <v>127</v>
      </c>
      <c r="S127" s="63" t="s">
        <v>128</v>
      </c>
      <c r="T127" s="64" t="s">
        <v>129</v>
      </c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</row>
    <row r="128" spans="1:63" s="2" customFormat="1" ht="22.8" customHeight="1">
      <c r="A128" s="32"/>
      <c r="B128" s="33"/>
      <c r="C128" s="69" t="s">
        <v>130</v>
      </c>
      <c r="D128" s="32"/>
      <c r="E128" s="32"/>
      <c r="F128" s="32"/>
      <c r="G128" s="32"/>
      <c r="H128" s="32"/>
      <c r="I128" s="32"/>
      <c r="J128" s="126">
        <f>BK128</f>
        <v>0</v>
      </c>
      <c r="K128" s="32"/>
      <c r="L128" s="33"/>
      <c r="M128" s="65"/>
      <c r="N128" s="56"/>
      <c r="O128" s="66"/>
      <c r="P128" s="127">
        <f>P129+P161</f>
        <v>0</v>
      </c>
      <c r="Q128" s="66"/>
      <c r="R128" s="127">
        <f>R129+R161</f>
        <v>21.1109371</v>
      </c>
      <c r="S128" s="66"/>
      <c r="T128" s="128">
        <f>T129+T161</f>
        <v>6.776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75</v>
      </c>
      <c r="AU128" s="17" t="s">
        <v>100</v>
      </c>
      <c r="BK128" s="129">
        <f>BK129+BK161</f>
        <v>0</v>
      </c>
    </row>
    <row r="129" spans="2:63" s="12" customFormat="1" ht="25.95" customHeight="1">
      <c r="B129" s="130"/>
      <c r="D129" s="131" t="s">
        <v>75</v>
      </c>
      <c r="E129" s="132" t="s">
        <v>131</v>
      </c>
      <c r="F129" s="132" t="s">
        <v>132</v>
      </c>
      <c r="I129" s="133"/>
      <c r="J129" s="134">
        <f>BK129</f>
        <v>0</v>
      </c>
      <c r="L129" s="130"/>
      <c r="M129" s="135"/>
      <c r="N129" s="136"/>
      <c r="O129" s="136"/>
      <c r="P129" s="137">
        <f>P130+P139+P153+P159</f>
        <v>0</v>
      </c>
      <c r="Q129" s="136"/>
      <c r="R129" s="137">
        <f>R130+R139+R153+R159</f>
        <v>6.35168</v>
      </c>
      <c r="S129" s="136"/>
      <c r="T129" s="138">
        <f>T130+T139+T153+T159</f>
        <v>6.776</v>
      </c>
      <c r="AR129" s="131" t="s">
        <v>84</v>
      </c>
      <c r="AT129" s="139" t="s">
        <v>75</v>
      </c>
      <c r="AU129" s="139" t="s">
        <v>76</v>
      </c>
      <c r="AY129" s="131" t="s">
        <v>133</v>
      </c>
      <c r="BK129" s="140">
        <f>BK130+BK139+BK153+BK159</f>
        <v>0</v>
      </c>
    </row>
    <row r="130" spans="2:63" s="12" customFormat="1" ht="22.8" customHeight="1">
      <c r="B130" s="130"/>
      <c r="D130" s="131" t="s">
        <v>75</v>
      </c>
      <c r="E130" s="141" t="s">
        <v>152</v>
      </c>
      <c r="F130" s="141" t="s">
        <v>153</v>
      </c>
      <c r="I130" s="133"/>
      <c r="J130" s="142">
        <f>BK130</f>
        <v>0</v>
      </c>
      <c r="L130" s="130"/>
      <c r="M130" s="135"/>
      <c r="N130" s="136"/>
      <c r="O130" s="136"/>
      <c r="P130" s="137">
        <f>SUM(P131:P138)</f>
        <v>0</v>
      </c>
      <c r="Q130" s="136"/>
      <c r="R130" s="137">
        <f>SUM(R131:R138)</f>
        <v>6.314</v>
      </c>
      <c r="S130" s="136"/>
      <c r="T130" s="138">
        <f>SUM(T131:T138)</f>
        <v>0</v>
      </c>
      <c r="AR130" s="131" t="s">
        <v>84</v>
      </c>
      <c r="AT130" s="139" t="s">
        <v>75</v>
      </c>
      <c r="AU130" s="139" t="s">
        <v>84</v>
      </c>
      <c r="AY130" s="131" t="s">
        <v>133</v>
      </c>
      <c r="BK130" s="140">
        <f>SUM(BK131:BK138)</f>
        <v>0</v>
      </c>
    </row>
    <row r="131" spans="1:65" s="2" customFormat="1" ht="19.8" customHeight="1">
      <c r="A131" s="32"/>
      <c r="B131" s="143"/>
      <c r="C131" s="144" t="s">
        <v>84</v>
      </c>
      <c r="D131" s="144" t="s">
        <v>136</v>
      </c>
      <c r="E131" s="145" t="s">
        <v>665</v>
      </c>
      <c r="F131" s="146" t="s">
        <v>666</v>
      </c>
      <c r="G131" s="147" t="s">
        <v>156</v>
      </c>
      <c r="H131" s="148">
        <v>308</v>
      </c>
      <c r="I131" s="149"/>
      <c r="J131" s="150">
        <f>ROUND(I131*H131,2)</f>
        <v>0</v>
      </c>
      <c r="K131" s="146" t="s">
        <v>140</v>
      </c>
      <c r="L131" s="33"/>
      <c r="M131" s="151" t="s">
        <v>1</v>
      </c>
      <c r="N131" s="152" t="s">
        <v>41</v>
      </c>
      <c r="O131" s="58"/>
      <c r="P131" s="153">
        <f>O131*H131</f>
        <v>0</v>
      </c>
      <c r="Q131" s="153">
        <v>0.0205</v>
      </c>
      <c r="R131" s="153">
        <f>Q131*H131</f>
        <v>6.314</v>
      </c>
      <c r="S131" s="153">
        <v>0</v>
      </c>
      <c r="T131" s="154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5" t="s">
        <v>141</v>
      </c>
      <c r="AT131" s="155" t="s">
        <v>136</v>
      </c>
      <c r="AU131" s="155" t="s">
        <v>86</v>
      </c>
      <c r="AY131" s="17" t="s">
        <v>133</v>
      </c>
      <c r="BE131" s="156">
        <f>IF(N131="základní",J131,0)</f>
        <v>0</v>
      </c>
      <c r="BF131" s="156">
        <f>IF(N131="snížená",J131,0)</f>
        <v>0</v>
      </c>
      <c r="BG131" s="156">
        <f>IF(N131="zákl. přenesená",J131,0)</f>
        <v>0</v>
      </c>
      <c r="BH131" s="156">
        <f>IF(N131="sníž. přenesená",J131,0)</f>
        <v>0</v>
      </c>
      <c r="BI131" s="156">
        <f>IF(N131="nulová",J131,0)</f>
        <v>0</v>
      </c>
      <c r="BJ131" s="17" t="s">
        <v>84</v>
      </c>
      <c r="BK131" s="156">
        <f>ROUND(I131*H131,2)</f>
        <v>0</v>
      </c>
      <c r="BL131" s="17" t="s">
        <v>141</v>
      </c>
      <c r="BM131" s="155" t="s">
        <v>667</v>
      </c>
    </row>
    <row r="132" spans="2:51" s="13" customFormat="1" ht="12">
      <c r="B132" s="157"/>
      <c r="D132" s="158" t="s">
        <v>143</v>
      </c>
      <c r="E132" s="159" t="s">
        <v>1</v>
      </c>
      <c r="F132" s="160" t="s">
        <v>668</v>
      </c>
      <c r="H132" s="161">
        <v>172</v>
      </c>
      <c r="I132" s="162"/>
      <c r="L132" s="157"/>
      <c r="M132" s="163"/>
      <c r="N132" s="164"/>
      <c r="O132" s="164"/>
      <c r="P132" s="164"/>
      <c r="Q132" s="164"/>
      <c r="R132" s="164"/>
      <c r="S132" s="164"/>
      <c r="T132" s="165"/>
      <c r="AT132" s="159" t="s">
        <v>143</v>
      </c>
      <c r="AU132" s="159" t="s">
        <v>86</v>
      </c>
      <c r="AV132" s="13" t="s">
        <v>86</v>
      </c>
      <c r="AW132" s="13" t="s">
        <v>32</v>
      </c>
      <c r="AX132" s="13" t="s">
        <v>76</v>
      </c>
      <c r="AY132" s="159" t="s">
        <v>133</v>
      </c>
    </row>
    <row r="133" spans="2:51" s="13" customFormat="1" ht="12">
      <c r="B133" s="157"/>
      <c r="D133" s="158" t="s">
        <v>143</v>
      </c>
      <c r="E133" s="159" t="s">
        <v>1</v>
      </c>
      <c r="F133" s="160" t="s">
        <v>669</v>
      </c>
      <c r="H133" s="161">
        <v>136</v>
      </c>
      <c r="I133" s="162"/>
      <c r="L133" s="157"/>
      <c r="M133" s="163"/>
      <c r="N133" s="164"/>
      <c r="O133" s="164"/>
      <c r="P133" s="164"/>
      <c r="Q133" s="164"/>
      <c r="R133" s="164"/>
      <c r="S133" s="164"/>
      <c r="T133" s="165"/>
      <c r="AT133" s="159" t="s">
        <v>143</v>
      </c>
      <c r="AU133" s="159" t="s">
        <v>86</v>
      </c>
      <c r="AV133" s="13" t="s">
        <v>86</v>
      </c>
      <c r="AW133" s="13" t="s">
        <v>32</v>
      </c>
      <c r="AX133" s="13" t="s">
        <v>76</v>
      </c>
      <c r="AY133" s="159" t="s">
        <v>133</v>
      </c>
    </row>
    <row r="134" spans="2:51" s="14" customFormat="1" ht="12">
      <c r="B134" s="166"/>
      <c r="D134" s="158" t="s">
        <v>143</v>
      </c>
      <c r="E134" s="167" t="s">
        <v>1</v>
      </c>
      <c r="F134" s="168" t="s">
        <v>144</v>
      </c>
      <c r="H134" s="169">
        <v>308</v>
      </c>
      <c r="I134" s="170"/>
      <c r="L134" s="166"/>
      <c r="M134" s="171"/>
      <c r="N134" s="172"/>
      <c r="O134" s="172"/>
      <c r="P134" s="172"/>
      <c r="Q134" s="172"/>
      <c r="R134" s="172"/>
      <c r="S134" s="172"/>
      <c r="T134" s="173"/>
      <c r="AT134" s="167" t="s">
        <v>143</v>
      </c>
      <c r="AU134" s="167" t="s">
        <v>86</v>
      </c>
      <c r="AV134" s="14" t="s">
        <v>141</v>
      </c>
      <c r="AW134" s="14" t="s">
        <v>32</v>
      </c>
      <c r="AX134" s="14" t="s">
        <v>84</v>
      </c>
      <c r="AY134" s="167" t="s">
        <v>133</v>
      </c>
    </row>
    <row r="135" spans="1:65" s="2" customFormat="1" ht="14.4" customHeight="1">
      <c r="A135" s="32"/>
      <c r="B135" s="143"/>
      <c r="C135" s="181" t="s">
        <v>86</v>
      </c>
      <c r="D135" s="181" t="s">
        <v>160</v>
      </c>
      <c r="E135" s="182" t="s">
        <v>459</v>
      </c>
      <c r="F135" s="183" t="s">
        <v>670</v>
      </c>
      <c r="G135" s="184" t="s">
        <v>156</v>
      </c>
      <c r="H135" s="185">
        <v>308</v>
      </c>
      <c r="I135" s="186"/>
      <c r="J135" s="187">
        <f>ROUND(I135*H135,2)</f>
        <v>0</v>
      </c>
      <c r="K135" s="183" t="s">
        <v>1</v>
      </c>
      <c r="L135" s="188"/>
      <c r="M135" s="189" t="s">
        <v>1</v>
      </c>
      <c r="N135" s="190" t="s">
        <v>41</v>
      </c>
      <c r="O135" s="58"/>
      <c r="P135" s="153">
        <f>O135*H135</f>
        <v>0</v>
      </c>
      <c r="Q135" s="153">
        <v>0</v>
      </c>
      <c r="R135" s="153">
        <f>Q135*H135</f>
        <v>0</v>
      </c>
      <c r="S135" s="153">
        <v>0</v>
      </c>
      <c r="T135" s="154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5" t="s">
        <v>164</v>
      </c>
      <c r="AT135" s="155" t="s">
        <v>160</v>
      </c>
      <c r="AU135" s="155" t="s">
        <v>86</v>
      </c>
      <c r="AY135" s="17" t="s">
        <v>133</v>
      </c>
      <c r="BE135" s="156">
        <f>IF(N135="základní",J135,0)</f>
        <v>0</v>
      </c>
      <c r="BF135" s="156">
        <f>IF(N135="snížená",J135,0)</f>
        <v>0</v>
      </c>
      <c r="BG135" s="156">
        <f>IF(N135="zákl. přenesená",J135,0)</f>
        <v>0</v>
      </c>
      <c r="BH135" s="156">
        <f>IF(N135="sníž. přenesená",J135,0)</f>
        <v>0</v>
      </c>
      <c r="BI135" s="156">
        <f>IF(N135="nulová",J135,0)</f>
        <v>0</v>
      </c>
      <c r="BJ135" s="17" t="s">
        <v>84</v>
      </c>
      <c r="BK135" s="156">
        <f>ROUND(I135*H135,2)</f>
        <v>0</v>
      </c>
      <c r="BL135" s="17" t="s">
        <v>141</v>
      </c>
      <c r="BM135" s="155" t="s">
        <v>671</v>
      </c>
    </row>
    <row r="136" spans="2:51" s="13" customFormat="1" ht="12">
      <c r="B136" s="157"/>
      <c r="D136" s="158" t="s">
        <v>143</v>
      </c>
      <c r="E136" s="159" t="s">
        <v>1</v>
      </c>
      <c r="F136" s="160" t="s">
        <v>668</v>
      </c>
      <c r="H136" s="161">
        <v>172</v>
      </c>
      <c r="I136" s="162"/>
      <c r="L136" s="157"/>
      <c r="M136" s="163"/>
      <c r="N136" s="164"/>
      <c r="O136" s="164"/>
      <c r="P136" s="164"/>
      <c r="Q136" s="164"/>
      <c r="R136" s="164"/>
      <c r="S136" s="164"/>
      <c r="T136" s="165"/>
      <c r="AT136" s="159" t="s">
        <v>143</v>
      </c>
      <c r="AU136" s="159" t="s">
        <v>86</v>
      </c>
      <c r="AV136" s="13" t="s">
        <v>86</v>
      </c>
      <c r="AW136" s="13" t="s">
        <v>32</v>
      </c>
      <c r="AX136" s="13" t="s">
        <v>76</v>
      </c>
      <c r="AY136" s="159" t="s">
        <v>133</v>
      </c>
    </row>
    <row r="137" spans="2:51" s="13" customFormat="1" ht="12">
      <c r="B137" s="157"/>
      <c r="D137" s="158" t="s">
        <v>143</v>
      </c>
      <c r="E137" s="159" t="s">
        <v>1</v>
      </c>
      <c r="F137" s="160" t="s">
        <v>669</v>
      </c>
      <c r="H137" s="161">
        <v>136</v>
      </c>
      <c r="I137" s="162"/>
      <c r="L137" s="157"/>
      <c r="M137" s="163"/>
      <c r="N137" s="164"/>
      <c r="O137" s="164"/>
      <c r="P137" s="164"/>
      <c r="Q137" s="164"/>
      <c r="R137" s="164"/>
      <c r="S137" s="164"/>
      <c r="T137" s="165"/>
      <c r="AT137" s="159" t="s">
        <v>143</v>
      </c>
      <c r="AU137" s="159" t="s">
        <v>86</v>
      </c>
      <c r="AV137" s="13" t="s">
        <v>86</v>
      </c>
      <c r="AW137" s="13" t="s">
        <v>32</v>
      </c>
      <c r="AX137" s="13" t="s">
        <v>76</v>
      </c>
      <c r="AY137" s="159" t="s">
        <v>133</v>
      </c>
    </row>
    <row r="138" spans="2:51" s="14" customFormat="1" ht="12">
      <c r="B138" s="166"/>
      <c r="D138" s="158" t="s">
        <v>143</v>
      </c>
      <c r="E138" s="167" t="s">
        <v>1</v>
      </c>
      <c r="F138" s="168" t="s">
        <v>144</v>
      </c>
      <c r="H138" s="169">
        <v>308</v>
      </c>
      <c r="I138" s="170"/>
      <c r="L138" s="166"/>
      <c r="M138" s="171"/>
      <c r="N138" s="172"/>
      <c r="O138" s="172"/>
      <c r="P138" s="172"/>
      <c r="Q138" s="172"/>
      <c r="R138" s="172"/>
      <c r="S138" s="172"/>
      <c r="T138" s="173"/>
      <c r="AT138" s="167" t="s">
        <v>143</v>
      </c>
      <c r="AU138" s="167" t="s">
        <v>86</v>
      </c>
      <c r="AV138" s="14" t="s">
        <v>141</v>
      </c>
      <c r="AW138" s="14" t="s">
        <v>32</v>
      </c>
      <c r="AX138" s="14" t="s">
        <v>84</v>
      </c>
      <c r="AY138" s="167" t="s">
        <v>133</v>
      </c>
    </row>
    <row r="139" spans="2:63" s="12" customFormat="1" ht="22.8" customHeight="1">
      <c r="B139" s="130"/>
      <c r="D139" s="131" t="s">
        <v>75</v>
      </c>
      <c r="E139" s="141" t="s">
        <v>173</v>
      </c>
      <c r="F139" s="141" t="s">
        <v>174</v>
      </c>
      <c r="I139" s="133"/>
      <c r="J139" s="142">
        <f>BK139</f>
        <v>0</v>
      </c>
      <c r="L139" s="130"/>
      <c r="M139" s="135"/>
      <c r="N139" s="136"/>
      <c r="O139" s="136"/>
      <c r="P139" s="137">
        <f>SUM(P140:P152)</f>
        <v>0</v>
      </c>
      <c r="Q139" s="136"/>
      <c r="R139" s="137">
        <f>SUM(R140:R152)</f>
        <v>0.037680000000000005</v>
      </c>
      <c r="S139" s="136"/>
      <c r="T139" s="138">
        <f>SUM(T140:T152)</f>
        <v>6.776</v>
      </c>
      <c r="AR139" s="131" t="s">
        <v>84</v>
      </c>
      <c r="AT139" s="139" t="s">
        <v>75</v>
      </c>
      <c r="AU139" s="139" t="s">
        <v>84</v>
      </c>
      <c r="AY139" s="131" t="s">
        <v>133</v>
      </c>
      <c r="BK139" s="140">
        <f>SUM(BK140:BK152)</f>
        <v>0</v>
      </c>
    </row>
    <row r="140" spans="1:65" s="2" customFormat="1" ht="14.4" customHeight="1">
      <c r="A140" s="32"/>
      <c r="B140" s="143"/>
      <c r="C140" s="144" t="s">
        <v>134</v>
      </c>
      <c r="D140" s="144" t="s">
        <v>136</v>
      </c>
      <c r="E140" s="145" t="s">
        <v>672</v>
      </c>
      <c r="F140" s="146" t="s">
        <v>673</v>
      </c>
      <c r="G140" s="147" t="s">
        <v>674</v>
      </c>
      <c r="H140" s="148">
        <v>90</v>
      </c>
      <c r="I140" s="149"/>
      <c r="J140" s="150">
        <f>ROUND(I140*H140,2)</f>
        <v>0</v>
      </c>
      <c r="K140" s="146" t="s">
        <v>140</v>
      </c>
      <c r="L140" s="33"/>
      <c r="M140" s="151" t="s">
        <v>1</v>
      </c>
      <c r="N140" s="152" t="s">
        <v>41</v>
      </c>
      <c r="O140" s="58"/>
      <c r="P140" s="153">
        <f>O140*H140</f>
        <v>0</v>
      </c>
      <c r="Q140" s="153">
        <v>0</v>
      </c>
      <c r="R140" s="153">
        <f>Q140*H140</f>
        <v>0</v>
      </c>
      <c r="S140" s="153">
        <v>0</v>
      </c>
      <c r="T140" s="154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5" t="s">
        <v>141</v>
      </c>
      <c r="AT140" s="155" t="s">
        <v>136</v>
      </c>
      <c r="AU140" s="155" t="s">
        <v>86</v>
      </c>
      <c r="AY140" s="17" t="s">
        <v>133</v>
      </c>
      <c r="BE140" s="156">
        <f>IF(N140="základní",J140,0)</f>
        <v>0</v>
      </c>
      <c r="BF140" s="156">
        <f>IF(N140="snížená",J140,0)</f>
        <v>0</v>
      </c>
      <c r="BG140" s="156">
        <f>IF(N140="zákl. přenesená",J140,0)</f>
        <v>0</v>
      </c>
      <c r="BH140" s="156">
        <f>IF(N140="sníž. přenesená",J140,0)</f>
        <v>0</v>
      </c>
      <c r="BI140" s="156">
        <f>IF(N140="nulová",J140,0)</f>
        <v>0</v>
      </c>
      <c r="BJ140" s="17" t="s">
        <v>84</v>
      </c>
      <c r="BK140" s="156">
        <f>ROUND(I140*H140,2)</f>
        <v>0</v>
      </c>
      <c r="BL140" s="17" t="s">
        <v>141</v>
      </c>
      <c r="BM140" s="155" t="s">
        <v>675</v>
      </c>
    </row>
    <row r="141" spans="2:51" s="13" customFormat="1" ht="12">
      <c r="B141" s="157"/>
      <c r="D141" s="158" t="s">
        <v>143</v>
      </c>
      <c r="E141" s="159" t="s">
        <v>1</v>
      </c>
      <c r="F141" s="160" t="s">
        <v>602</v>
      </c>
      <c r="H141" s="161">
        <v>90</v>
      </c>
      <c r="I141" s="162"/>
      <c r="L141" s="157"/>
      <c r="M141" s="163"/>
      <c r="N141" s="164"/>
      <c r="O141" s="164"/>
      <c r="P141" s="164"/>
      <c r="Q141" s="164"/>
      <c r="R141" s="164"/>
      <c r="S141" s="164"/>
      <c r="T141" s="165"/>
      <c r="AT141" s="159" t="s">
        <v>143</v>
      </c>
      <c r="AU141" s="159" t="s">
        <v>86</v>
      </c>
      <c r="AV141" s="13" t="s">
        <v>86</v>
      </c>
      <c r="AW141" s="13" t="s">
        <v>32</v>
      </c>
      <c r="AX141" s="13" t="s">
        <v>76</v>
      </c>
      <c r="AY141" s="159" t="s">
        <v>133</v>
      </c>
    </row>
    <row r="142" spans="2:51" s="14" customFormat="1" ht="12">
      <c r="B142" s="166"/>
      <c r="D142" s="158" t="s">
        <v>143</v>
      </c>
      <c r="E142" s="167" t="s">
        <v>1</v>
      </c>
      <c r="F142" s="168" t="s">
        <v>144</v>
      </c>
      <c r="H142" s="169">
        <v>90</v>
      </c>
      <c r="I142" s="170"/>
      <c r="L142" s="166"/>
      <c r="M142" s="171"/>
      <c r="N142" s="172"/>
      <c r="O142" s="172"/>
      <c r="P142" s="172"/>
      <c r="Q142" s="172"/>
      <c r="R142" s="172"/>
      <c r="S142" s="172"/>
      <c r="T142" s="173"/>
      <c r="AT142" s="167" t="s">
        <v>143</v>
      </c>
      <c r="AU142" s="167" t="s">
        <v>86</v>
      </c>
      <c r="AV142" s="14" t="s">
        <v>141</v>
      </c>
      <c r="AW142" s="14" t="s">
        <v>32</v>
      </c>
      <c r="AX142" s="14" t="s">
        <v>84</v>
      </c>
      <c r="AY142" s="167" t="s">
        <v>133</v>
      </c>
    </row>
    <row r="143" spans="1:65" s="2" customFormat="1" ht="14.4" customHeight="1">
      <c r="A143" s="32"/>
      <c r="B143" s="143"/>
      <c r="C143" s="144" t="s">
        <v>141</v>
      </c>
      <c r="D143" s="144" t="s">
        <v>136</v>
      </c>
      <c r="E143" s="145" t="s">
        <v>676</v>
      </c>
      <c r="F143" s="146" t="s">
        <v>677</v>
      </c>
      <c r="G143" s="147" t="s">
        <v>651</v>
      </c>
      <c r="H143" s="148">
        <v>32</v>
      </c>
      <c r="I143" s="149"/>
      <c r="J143" s="150">
        <f>ROUND(I143*H143,2)</f>
        <v>0</v>
      </c>
      <c r="K143" s="146" t="s">
        <v>140</v>
      </c>
      <c r="L143" s="33"/>
      <c r="M143" s="151" t="s">
        <v>1</v>
      </c>
      <c r="N143" s="152" t="s">
        <v>41</v>
      </c>
      <c r="O143" s="58"/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5" t="s">
        <v>141</v>
      </c>
      <c r="AT143" s="155" t="s">
        <v>136</v>
      </c>
      <c r="AU143" s="155" t="s">
        <v>86</v>
      </c>
      <c r="AY143" s="17" t="s">
        <v>133</v>
      </c>
      <c r="BE143" s="156">
        <f>IF(N143="základní",J143,0)</f>
        <v>0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7" t="s">
        <v>84</v>
      </c>
      <c r="BK143" s="156">
        <f>ROUND(I143*H143,2)</f>
        <v>0</v>
      </c>
      <c r="BL143" s="17" t="s">
        <v>141</v>
      </c>
      <c r="BM143" s="155" t="s">
        <v>678</v>
      </c>
    </row>
    <row r="144" spans="2:51" s="13" customFormat="1" ht="12">
      <c r="B144" s="157"/>
      <c r="D144" s="158" t="s">
        <v>143</v>
      </c>
      <c r="E144" s="159" t="s">
        <v>1</v>
      </c>
      <c r="F144" s="160" t="s">
        <v>310</v>
      </c>
      <c r="H144" s="161">
        <v>32</v>
      </c>
      <c r="I144" s="162"/>
      <c r="L144" s="157"/>
      <c r="M144" s="163"/>
      <c r="N144" s="164"/>
      <c r="O144" s="164"/>
      <c r="P144" s="164"/>
      <c r="Q144" s="164"/>
      <c r="R144" s="164"/>
      <c r="S144" s="164"/>
      <c r="T144" s="165"/>
      <c r="AT144" s="159" t="s">
        <v>143</v>
      </c>
      <c r="AU144" s="159" t="s">
        <v>86</v>
      </c>
      <c r="AV144" s="13" t="s">
        <v>86</v>
      </c>
      <c r="AW144" s="13" t="s">
        <v>32</v>
      </c>
      <c r="AX144" s="13" t="s">
        <v>76</v>
      </c>
      <c r="AY144" s="159" t="s">
        <v>133</v>
      </c>
    </row>
    <row r="145" spans="2:51" s="14" customFormat="1" ht="12">
      <c r="B145" s="166"/>
      <c r="D145" s="158" t="s">
        <v>143</v>
      </c>
      <c r="E145" s="167" t="s">
        <v>1</v>
      </c>
      <c r="F145" s="168" t="s">
        <v>144</v>
      </c>
      <c r="H145" s="169">
        <v>32</v>
      </c>
      <c r="I145" s="170"/>
      <c r="L145" s="166"/>
      <c r="M145" s="171"/>
      <c r="N145" s="172"/>
      <c r="O145" s="172"/>
      <c r="P145" s="172"/>
      <c r="Q145" s="172"/>
      <c r="R145" s="172"/>
      <c r="S145" s="172"/>
      <c r="T145" s="173"/>
      <c r="AT145" s="167" t="s">
        <v>143</v>
      </c>
      <c r="AU145" s="167" t="s">
        <v>86</v>
      </c>
      <c r="AV145" s="14" t="s">
        <v>141</v>
      </c>
      <c r="AW145" s="14" t="s">
        <v>32</v>
      </c>
      <c r="AX145" s="14" t="s">
        <v>84</v>
      </c>
      <c r="AY145" s="167" t="s">
        <v>133</v>
      </c>
    </row>
    <row r="146" spans="1:65" s="2" customFormat="1" ht="14.4" customHeight="1">
      <c r="A146" s="32"/>
      <c r="B146" s="143"/>
      <c r="C146" s="144" t="s">
        <v>166</v>
      </c>
      <c r="D146" s="144" t="s">
        <v>136</v>
      </c>
      <c r="E146" s="145" t="s">
        <v>679</v>
      </c>
      <c r="F146" s="146" t="s">
        <v>680</v>
      </c>
      <c r="G146" s="147" t="s">
        <v>156</v>
      </c>
      <c r="H146" s="148">
        <v>942</v>
      </c>
      <c r="I146" s="149"/>
      <c r="J146" s="150">
        <f>ROUND(I146*H146,2)</f>
        <v>0</v>
      </c>
      <c r="K146" s="146" t="s">
        <v>140</v>
      </c>
      <c r="L146" s="33"/>
      <c r="M146" s="151" t="s">
        <v>1</v>
      </c>
      <c r="N146" s="152" t="s">
        <v>41</v>
      </c>
      <c r="O146" s="58"/>
      <c r="P146" s="153">
        <f>O146*H146</f>
        <v>0</v>
      </c>
      <c r="Q146" s="153">
        <v>4E-05</v>
      </c>
      <c r="R146" s="153">
        <f>Q146*H146</f>
        <v>0.037680000000000005</v>
      </c>
      <c r="S146" s="153">
        <v>0</v>
      </c>
      <c r="T146" s="154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5" t="s">
        <v>141</v>
      </c>
      <c r="AT146" s="155" t="s">
        <v>136</v>
      </c>
      <c r="AU146" s="155" t="s">
        <v>86</v>
      </c>
      <c r="AY146" s="17" t="s">
        <v>133</v>
      </c>
      <c r="BE146" s="156">
        <f>IF(N146="základní",J146,0)</f>
        <v>0</v>
      </c>
      <c r="BF146" s="156">
        <f>IF(N146="snížená",J146,0)</f>
        <v>0</v>
      </c>
      <c r="BG146" s="156">
        <f>IF(N146="zákl. přenesená",J146,0)</f>
        <v>0</v>
      </c>
      <c r="BH146" s="156">
        <f>IF(N146="sníž. přenesená",J146,0)</f>
        <v>0</v>
      </c>
      <c r="BI146" s="156">
        <f>IF(N146="nulová",J146,0)</f>
        <v>0</v>
      </c>
      <c r="BJ146" s="17" t="s">
        <v>84</v>
      </c>
      <c r="BK146" s="156">
        <f>ROUND(I146*H146,2)</f>
        <v>0</v>
      </c>
      <c r="BL146" s="17" t="s">
        <v>141</v>
      </c>
      <c r="BM146" s="155" t="s">
        <v>681</v>
      </c>
    </row>
    <row r="147" spans="2:51" s="13" customFormat="1" ht="12">
      <c r="B147" s="157"/>
      <c r="D147" s="158" t="s">
        <v>143</v>
      </c>
      <c r="E147" s="159" t="s">
        <v>1</v>
      </c>
      <c r="F147" s="160" t="s">
        <v>362</v>
      </c>
      <c r="H147" s="161">
        <v>942</v>
      </c>
      <c r="I147" s="162"/>
      <c r="L147" s="157"/>
      <c r="M147" s="163"/>
      <c r="N147" s="164"/>
      <c r="O147" s="164"/>
      <c r="P147" s="164"/>
      <c r="Q147" s="164"/>
      <c r="R147" s="164"/>
      <c r="S147" s="164"/>
      <c r="T147" s="165"/>
      <c r="AT147" s="159" t="s">
        <v>143</v>
      </c>
      <c r="AU147" s="159" t="s">
        <v>86</v>
      </c>
      <c r="AV147" s="13" t="s">
        <v>86</v>
      </c>
      <c r="AW147" s="13" t="s">
        <v>32</v>
      </c>
      <c r="AX147" s="13" t="s">
        <v>76</v>
      </c>
      <c r="AY147" s="159" t="s">
        <v>133</v>
      </c>
    </row>
    <row r="148" spans="2:51" s="14" customFormat="1" ht="12">
      <c r="B148" s="166"/>
      <c r="D148" s="158" t="s">
        <v>143</v>
      </c>
      <c r="E148" s="167" t="s">
        <v>1</v>
      </c>
      <c r="F148" s="168" t="s">
        <v>144</v>
      </c>
      <c r="H148" s="169">
        <v>942</v>
      </c>
      <c r="I148" s="170"/>
      <c r="L148" s="166"/>
      <c r="M148" s="171"/>
      <c r="N148" s="172"/>
      <c r="O148" s="172"/>
      <c r="P148" s="172"/>
      <c r="Q148" s="172"/>
      <c r="R148" s="172"/>
      <c r="S148" s="172"/>
      <c r="T148" s="173"/>
      <c r="AT148" s="167" t="s">
        <v>143</v>
      </c>
      <c r="AU148" s="167" t="s">
        <v>86</v>
      </c>
      <c r="AV148" s="14" t="s">
        <v>141</v>
      </c>
      <c r="AW148" s="14" t="s">
        <v>32</v>
      </c>
      <c r="AX148" s="14" t="s">
        <v>84</v>
      </c>
      <c r="AY148" s="167" t="s">
        <v>133</v>
      </c>
    </row>
    <row r="149" spans="1:65" s="2" customFormat="1" ht="22.2" customHeight="1">
      <c r="A149" s="32"/>
      <c r="B149" s="143"/>
      <c r="C149" s="144" t="s">
        <v>152</v>
      </c>
      <c r="D149" s="144" t="s">
        <v>136</v>
      </c>
      <c r="E149" s="145" t="s">
        <v>682</v>
      </c>
      <c r="F149" s="146" t="s">
        <v>683</v>
      </c>
      <c r="G149" s="147" t="s">
        <v>156</v>
      </c>
      <c r="H149" s="148">
        <v>308</v>
      </c>
      <c r="I149" s="149"/>
      <c r="J149" s="150">
        <f>ROUND(I149*H149,2)</f>
        <v>0</v>
      </c>
      <c r="K149" s="146" t="s">
        <v>140</v>
      </c>
      <c r="L149" s="33"/>
      <c r="M149" s="151" t="s">
        <v>1</v>
      </c>
      <c r="N149" s="152" t="s">
        <v>41</v>
      </c>
      <c r="O149" s="58"/>
      <c r="P149" s="153">
        <f>O149*H149</f>
        <v>0</v>
      </c>
      <c r="Q149" s="153">
        <v>0</v>
      </c>
      <c r="R149" s="153">
        <f>Q149*H149</f>
        <v>0</v>
      </c>
      <c r="S149" s="153">
        <v>0.022</v>
      </c>
      <c r="T149" s="154">
        <f>S149*H149</f>
        <v>6.776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5" t="s">
        <v>141</v>
      </c>
      <c r="AT149" s="155" t="s">
        <v>136</v>
      </c>
      <c r="AU149" s="155" t="s">
        <v>86</v>
      </c>
      <c r="AY149" s="17" t="s">
        <v>133</v>
      </c>
      <c r="BE149" s="156">
        <f>IF(N149="základní",J149,0)</f>
        <v>0</v>
      </c>
      <c r="BF149" s="156">
        <f>IF(N149="snížená",J149,0)</f>
        <v>0</v>
      </c>
      <c r="BG149" s="156">
        <f>IF(N149="zákl. přenesená",J149,0)</f>
        <v>0</v>
      </c>
      <c r="BH149" s="156">
        <f>IF(N149="sníž. přenesená",J149,0)</f>
        <v>0</v>
      </c>
      <c r="BI149" s="156">
        <f>IF(N149="nulová",J149,0)</f>
        <v>0</v>
      </c>
      <c r="BJ149" s="17" t="s">
        <v>84</v>
      </c>
      <c r="BK149" s="156">
        <f>ROUND(I149*H149,2)</f>
        <v>0</v>
      </c>
      <c r="BL149" s="17" t="s">
        <v>141</v>
      </c>
      <c r="BM149" s="155" t="s">
        <v>684</v>
      </c>
    </row>
    <row r="150" spans="2:51" s="13" customFormat="1" ht="12">
      <c r="B150" s="157"/>
      <c r="D150" s="158" t="s">
        <v>143</v>
      </c>
      <c r="E150" s="159" t="s">
        <v>1</v>
      </c>
      <c r="F150" s="160" t="s">
        <v>668</v>
      </c>
      <c r="H150" s="161">
        <v>172</v>
      </c>
      <c r="I150" s="162"/>
      <c r="L150" s="157"/>
      <c r="M150" s="163"/>
      <c r="N150" s="164"/>
      <c r="O150" s="164"/>
      <c r="P150" s="164"/>
      <c r="Q150" s="164"/>
      <c r="R150" s="164"/>
      <c r="S150" s="164"/>
      <c r="T150" s="165"/>
      <c r="AT150" s="159" t="s">
        <v>143</v>
      </c>
      <c r="AU150" s="159" t="s">
        <v>86</v>
      </c>
      <c r="AV150" s="13" t="s">
        <v>86</v>
      </c>
      <c r="AW150" s="13" t="s">
        <v>32</v>
      </c>
      <c r="AX150" s="13" t="s">
        <v>76</v>
      </c>
      <c r="AY150" s="159" t="s">
        <v>133</v>
      </c>
    </row>
    <row r="151" spans="2:51" s="13" customFormat="1" ht="12">
      <c r="B151" s="157"/>
      <c r="D151" s="158" t="s">
        <v>143</v>
      </c>
      <c r="E151" s="159" t="s">
        <v>1</v>
      </c>
      <c r="F151" s="160" t="s">
        <v>669</v>
      </c>
      <c r="H151" s="161">
        <v>136</v>
      </c>
      <c r="I151" s="162"/>
      <c r="L151" s="157"/>
      <c r="M151" s="163"/>
      <c r="N151" s="164"/>
      <c r="O151" s="164"/>
      <c r="P151" s="164"/>
      <c r="Q151" s="164"/>
      <c r="R151" s="164"/>
      <c r="S151" s="164"/>
      <c r="T151" s="165"/>
      <c r="AT151" s="159" t="s">
        <v>143</v>
      </c>
      <c r="AU151" s="159" t="s">
        <v>86</v>
      </c>
      <c r="AV151" s="13" t="s">
        <v>86</v>
      </c>
      <c r="AW151" s="13" t="s">
        <v>32</v>
      </c>
      <c r="AX151" s="13" t="s">
        <v>76</v>
      </c>
      <c r="AY151" s="159" t="s">
        <v>133</v>
      </c>
    </row>
    <row r="152" spans="2:51" s="14" customFormat="1" ht="12">
      <c r="B152" s="166"/>
      <c r="D152" s="158" t="s">
        <v>143</v>
      </c>
      <c r="E152" s="167" t="s">
        <v>1</v>
      </c>
      <c r="F152" s="168" t="s">
        <v>144</v>
      </c>
      <c r="H152" s="169">
        <v>308</v>
      </c>
      <c r="I152" s="170"/>
      <c r="L152" s="166"/>
      <c r="M152" s="171"/>
      <c r="N152" s="172"/>
      <c r="O152" s="172"/>
      <c r="P152" s="172"/>
      <c r="Q152" s="172"/>
      <c r="R152" s="172"/>
      <c r="S152" s="172"/>
      <c r="T152" s="173"/>
      <c r="AT152" s="167" t="s">
        <v>143</v>
      </c>
      <c r="AU152" s="167" t="s">
        <v>86</v>
      </c>
      <c r="AV152" s="14" t="s">
        <v>141</v>
      </c>
      <c r="AW152" s="14" t="s">
        <v>32</v>
      </c>
      <c r="AX152" s="14" t="s">
        <v>84</v>
      </c>
      <c r="AY152" s="167" t="s">
        <v>133</v>
      </c>
    </row>
    <row r="153" spans="2:63" s="12" customFormat="1" ht="22.8" customHeight="1">
      <c r="B153" s="130"/>
      <c r="D153" s="131" t="s">
        <v>75</v>
      </c>
      <c r="E153" s="141" t="s">
        <v>318</v>
      </c>
      <c r="F153" s="141" t="s">
        <v>319</v>
      </c>
      <c r="I153" s="133"/>
      <c r="J153" s="142">
        <f>BK153</f>
        <v>0</v>
      </c>
      <c r="L153" s="130"/>
      <c r="M153" s="135"/>
      <c r="N153" s="136"/>
      <c r="O153" s="136"/>
      <c r="P153" s="137">
        <f>SUM(P154:P158)</f>
        <v>0</v>
      </c>
      <c r="Q153" s="136"/>
      <c r="R153" s="137">
        <f>SUM(R154:R158)</f>
        <v>0</v>
      </c>
      <c r="S153" s="136"/>
      <c r="T153" s="138">
        <f>SUM(T154:T158)</f>
        <v>0</v>
      </c>
      <c r="AR153" s="131" t="s">
        <v>84</v>
      </c>
      <c r="AT153" s="139" t="s">
        <v>75</v>
      </c>
      <c r="AU153" s="139" t="s">
        <v>84</v>
      </c>
      <c r="AY153" s="131" t="s">
        <v>133</v>
      </c>
      <c r="BK153" s="140">
        <f>SUM(BK154:BK158)</f>
        <v>0</v>
      </c>
    </row>
    <row r="154" spans="1:65" s="2" customFormat="1" ht="14.4" customHeight="1">
      <c r="A154" s="32"/>
      <c r="B154" s="143"/>
      <c r="C154" s="144" t="s">
        <v>175</v>
      </c>
      <c r="D154" s="144" t="s">
        <v>136</v>
      </c>
      <c r="E154" s="145" t="s">
        <v>321</v>
      </c>
      <c r="F154" s="146" t="s">
        <v>322</v>
      </c>
      <c r="G154" s="147" t="s">
        <v>290</v>
      </c>
      <c r="H154" s="148">
        <v>6.776</v>
      </c>
      <c r="I154" s="149"/>
      <c r="J154" s="150">
        <f>ROUND(I154*H154,2)</f>
        <v>0</v>
      </c>
      <c r="K154" s="146" t="s">
        <v>140</v>
      </c>
      <c r="L154" s="33"/>
      <c r="M154" s="151" t="s">
        <v>1</v>
      </c>
      <c r="N154" s="152" t="s">
        <v>41</v>
      </c>
      <c r="O154" s="58"/>
      <c r="P154" s="153">
        <f>O154*H154</f>
        <v>0</v>
      </c>
      <c r="Q154" s="153">
        <v>0</v>
      </c>
      <c r="R154" s="153">
        <f>Q154*H154</f>
        <v>0</v>
      </c>
      <c r="S154" s="153">
        <v>0</v>
      </c>
      <c r="T154" s="154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5" t="s">
        <v>141</v>
      </c>
      <c r="AT154" s="155" t="s">
        <v>136</v>
      </c>
      <c r="AU154" s="155" t="s">
        <v>86</v>
      </c>
      <c r="AY154" s="17" t="s">
        <v>133</v>
      </c>
      <c r="BE154" s="156">
        <f>IF(N154="základní",J154,0)</f>
        <v>0</v>
      </c>
      <c r="BF154" s="156">
        <f>IF(N154="snížená",J154,0)</f>
        <v>0</v>
      </c>
      <c r="BG154" s="156">
        <f>IF(N154="zákl. přenesená",J154,0)</f>
        <v>0</v>
      </c>
      <c r="BH154" s="156">
        <f>IF(N154="sníž. přenesená",J154,0)</f>
        <v>0</v>
      </c>
      <c r="BI154" s="156">
        <f>IF(N154="nulová",J154,0)</f>
        <v>0</v>
      </c>
      <c r="BJ154" s="17" t="s">
        <v>84</v>
      </c>
      <c r="BK154" s="156">
        <f>ROUND(I154*H154,2)</f>
        <v>0</v>
      </c>
      <c r="BL154" s="17" t="s">
        <v>141</v>
      </c>
      <c r="BM154" s="155" t="s">
        <v>685</v>
      </c>
    </row>
    <row r="155" spans="1:65" s="2" customFormat="1" ht="14.4" customHeight="1">
      <c r="A155" s="32"/>
      <c r="B155" s="143"/>
      <c r="C155" s="144" t="s">
        <v>164</v>
      </c>
      <c r="D155" s="144" t="s">
        <v>136</v>
      </c>
      <c r="E155" s="145" t="s">
        <v>325</v>
      </c>
      <c r="F155" s="146" t="s">
        <v>326</v>
      </c>
      <c r="G155" s="147" t="s">
        <v>290</v>
      </c>
      <c r="H155" s="148">
        <v>6.776</v>
      </c>
      <c r="I155" s="149"/>
      <c r="J155" s="150">
        <f>ROUND(I155*H155,2)</f>
        <v>0</v>
      </c>
      <c r="K155" s="146" t="s">
        <v>140</v>
      </c>
      <c r="L155" s="33"/>
      <c r="M155" s="151" t="s">
        <v>1</v>
      </c>
      <c r="N155" s="152" t="s">
        <v>41</v>
      </c>
      <c r="O155" s="58"/>
      <c r="P155" s="153">
        <f>O155*H155</f>
        <v>0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5" t="s">
        <v>141</v>
      </c>
      <c r="AT155" s="155" t="s">
        <v>136</v>
      </c>
      <c r="AU155" s="155" t="s">
        <v>86</v>
      </c>
      <c r="AY155" s="17" t="s">
        <v>133</v>
      </c>
      <c r="BE155" s="156">
        <f>IF(N155="základní",J155,0)</f>
        <v>0</v>
      </c>
      <c r="BF155" s="156">
        <f>IF(N155="snížená",J155,0)</f>
        <v>0</v>
      </c>
      <c r="BG155" s="156">
        <f>IF(N155="zákl. přenesená",J155,0)</f>
        <v>0</v>
      </c>
      <c r="BH155" s="156">
        <f>IF(N155="sníž. přenesená",J155,0)</f>
        <v>0</v>
      </c>
      <c r="BI155" s="156">
        <f>IF(N155="nulová",J155,0)</f>
        <v>0</v>
      </c>
      <c r="BJ155" s="17" t="s">
        <v>84</v>
      </c>
      <c r="BK155" s="156">
        <f>ROUND(I155*H155,2)</f>
        <v>0</v>
      </c>
      <c r="BL155" s="17" t="s">
        <v>141</v>
      </c>
      <c r="BM155" s="155" t="s">
        <v>686</v>
      </c>
    </row>
    <row r="156" spans="1:65" s="2" customFormat="1" ht="14.4" customHeight="1">
      <c r="A156" s="32"/>
      <c r="B156" s="143"/>
      <c r="C156" s="144" t="s">
        <v>173</v>
      </c>
      <c r="D156" s="144" t="s">
        <v>136</v>
      </c>
      <c r="E156" s="145" t="s">
        <v>329</v>
      </c>
      <c r="F156" s="146" t="s">
        <v>330</v>
      </c>
      <c r="G156" s="147" t="s">
        <v>290</v>
      </c>
      <c r="H156" s="148">
        <v>101.64</v>
      </c>
      <c r="I156" s="149"/>
      <c r="J156" s="150">
        <f>ROUND(I156*H156,2)</f>
        <v>0</v>
      </c>
      <c r="K156" s="146" t="s">
        <v>140</v>
      </c>
      <c r="L156" s="33"/>
      <c r="M156" s="151" t="s">
        <v>1</v>
      </c>
      <c r="N156" s="152" t="s">
        <v>41</v>
      </c>
      <c r="O156" s="58"/>
      <c r="P156" s="153">
        <f>O156*H156</f>
        <v>0</v>
      </c>
      <c r="Q156" s="153">
        <v>0</v>
      </c>
      <c r="R156" s="153">
        <f>Q156*H156</f>
        <v>0</v>
      </c>
      <c r="S156" s="153">
        <v>0</v>
      </c>
      <c r="T156" s="154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5" t="s">
        <v>141</v>
      </c>
      <c r="AT156" s="155" t="s">
        <v>136</v>
      </c>
      <c r="AU156" s="155" t="s">
        <v>86</v>
      </c>
      <c r="AY156" s="17" t="s">
        <v>133</v>
      </c>
      <c r="BE156" s="156">
        <f>IF(N156="základní",J156,0)</f>
        <v>0</v>
      </c>
      <c r="BF156" s="156">
        <f>IF(N156="snížená",J156,0)</f>
        <v>0</v>
      </c>
      <c r="BG156" s="156">
        <f>IF(N156="zákl. přenesená",J156,0)</f>
        <v>0</v>
      </c>
      <c r="BH156" s="156">
        <f>IF(N156="sníž. přenesená",J156,0)</f>
        <v>0</v>
      </c>
      <c r="BI156" s="156">
        <f>IF(N156="nulová",J156,0)</f>
        <v>0</v>
      </c>
      <c r="BJ156" s="17" t="s">
        <v>84</v>
      </c>
      <c r="BK156" s="156">
        <f>ROUND(I156*H156,2)</f>
        <v>0</v>
      </c>
      <c r="BL156" s="17" t="s">
        <v>141</v>
      </c>
      <c r="BM156" s="155" t="s">
        <v>687</v>
      </c>
    </row>
    <row r="157" spans="2:51" s="13" customFormat="1" ht="12">
      <c r="B157" s="157"/>
      <c r="D157" s="158" t="s">
        <v>143</v>
      </c>
      <c r="F157" s="160" t="s">
        <v>688</v>
      </c>
      <c r="H157" s="161">
        <v>101.64</v>
      </c>
      <c r="I157" s="162"/>
      <c r="L157" s="157"/>
      <c r="M157" s="163"/>
      <c r="N157" s="164"/>
      <c r="O157" s="164"/>
      <c r="P157" s="164"/>
      <c r="Q157" s="164"/>
      <c r="R157" s="164"/>
      <c r="S157" s="164"/>
      <c r="T157" s="165"/>
      <c r="AT157" s="159" t="s">
        <v>143</v>
      </c>
      <c r="AU157" s="159" t="s">
        <v>86</v>
      </c>
      <c r="AV157" s="13" t="s">
        <v>86</v>
      </c>
      <c r="AW157" s="13" t="s">
        <v>3</v>
      </c>
      <c r="AX157" s="13" t="s">
        <v>84</v>
      </c>
      <c r="AY157" s="159" t="s">
        <v>133</v>
      </c>
    </row>
    <row r="158" spans="1:65" s="2" customFormat="1" ht="14.4" customHeight="1">
      <c r="A158" s="32"/>
      <c r="B158" s="143"/>
      <c r="C158" s="144" t="s">
        <v>203</v>
      </c>
      <c r="D158" s="144" t="s">
        <v>136</v>
      </c>
      <c r="E158" s="145" t="s">
        <v>334</v>
      </c>
      <c r="F158" s="146" t="s">
        <v>335</v>
      </c>
      <c r="G158" s="147" t="s">
        <v>290</v>
      </c>
      <c r="H158" s="148">
        <v>6.776</v>
      </c>
      <c r="I158" s="149"/>
      <c r="J158" s="150">
        <f>ROUND(I158*H158,2)</f>
        <v>0</v>
      </c>
      <c r="K158" s="146" t="s">
        <v>140</v>
      </c>
      <c r="L158" s="33"/>
      <c r="M158" s="151" t="s">
        <v>1</v>
      </c>
      <c r="N158" s="152" t="s">
        <v>41</v>
      </c>
      <c r="O158" s="58"/>
      <c r="P158" s="153">
        <f>O158*H158</f>
        <v>0</v>
      </c>
      <c r="Q158" s="153">
        <v>0</v>
      </c>
      <c r="R158" s="153">
        <f>Q158*H158</f>
        <v>0</v>
      </c>
      <c r="S158" s="153">
        <v>0</v>
      </c>
      <c r="T158" s="154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5" t="s">
        <v>141</v>
      </c>
      <c r="AT158" s="155" t="s">
        <v>136</v>
      </c>
      <c r="AU158" s="155" t="s">
        <v>86</v>
      </c>
      <c r="AY158" s="17" t="s">
        <v>133</v>
      </c>
      <c r="BE158" s="156">
        <f>IF(N158="základní",J158,0)</f>
        <v>0</v>
      </c>
      <c r="BF158" s="156">
        <f>IF(N158="snížená",J158,0)</f>
        <v>0</v>
      </c>
      <c r="BG158" s="156">
        <f>IF(N158="zákl. přenesená",J158,0)</f>
        <v>0</v>
      </c>
      <c r="BH158" s="156">
        <f>IF(N158="sníž. přenesená",J158,0)</f>
        <v>0</v>
      </c>
      <c r="BI158" s="156">
        <f>IF(N158="nulová",J158,0)</f>
        <v>0</v>
      </c>
      <c r="BJ158" s="17" t="s">
        <v>84</v>
      </c>
      <c r="BK158" s="156">
        <f>ROUND(I158*H158,2)</f>
        <v>0</v>
      </c>
      <c r="BL158" s="17" t="s">
        <v>141</v>
      </c>
      <c r="BM158" s="155" t="s">
        <v>689</v>
      </c>
    </row>
    <row r="159" spans="2:63" s="12" customFormat="1" ht="22.8" customHeight="1">
      <c r="B159" s="130"/>
      <c r="D159" s="131" t="s">
        <v>75</v>
      </c>
      <c r="E159" s="141" t="s">
        <v>348</v>
      </c>
      <c r="F159" s="141" t="s">
        <v>349</v>
      </c>
      <c r="I159" s="133"/>
      <c r="J159" s="142">
        <f>BK159</f>
        <v>0</v>
      </c>
      <c r="L159" s="130"/>
      <c r="M159" s="135"/>
      <c r="N159" s="136"/>
      <c r="O159" s="136"/>
      <c r="P159" s="137">
        <f>P160</f>
        <v>0</v>
      </c>
      <c r="Q159" s="136"/>
      <c r="R159" s="137">
        <f>R160</f>
        <v>0</v>
      </c>
      <c r="S159" s="136"/>
      <c r="T159" s="138">
        <f>T160</f>
        <v>0</v>
      </c>
      <c r="AR159" s="131" t="s">
        <v>84</v>
      </c>
      <c r="AT159" s="139" t="s">
        <v>75</v>
      </c>
      <c r="AU159" s="139" t="s">
        <v>84</v>
      </c>
      <c r="AY159" s="131" t="s">
        <v>133</v>
      </c>
      <c r="BK159" s="140">
        <f>BK160</f>
        <v>0</v>
      </c>
    </row>
    <row r="160" spans="1:65" s="2" customFormat="1" ht="14.4" customHeight="1">
      <c r="A160" s="32"/>
      <c r="B160" s="143"/>
      <c r="C160" s="144" t="s">
        <v>207</v>
      </c>
      <c r="D160" s="144" t="s">
        <v>136</v>
      </c>
      <c r="E160" s="145" t="s">
        <v>351</v>
      </c>
      <c r="F160" s="146" t="s">
        <v>352</v>
      </c>
      <c r="G160" s="147" t="s">
        <v>290</v>
      </c>
      <c r="H160" s="148">
        <v>6.352</v>
      </c>
      <c r="I160" s="149"/>
      <c r="J160" s="150">
        <f>ROUND(I160*H160,2)</f>
        <v>0</v>
      </c>
      <c r="K160" s="146" t="s">
        <v>140</v>
      </c>
      <c r="L160" s="33"/>
      <c r="M160" s="151" t="s">
        <v>1</v>
      </c>
      <c r="N160" s="152" t="s">
        <v>41</v>
      </c>
      <c r="O160" s="58"/>
      <c r="P160" s="153">
        <f>O160*H160</f>
        <v>0</v>
      </c>
      <c r="Q160" s="153">
        <v>0</v>
      </c>
      <c r="R160" s="153">
        <f>Q160*H160</f>
        <v>0</v>
      </c>
      <c r="S160" s="153">
        <v>0</v>
      </c>
      <c r="T160" s="154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5" t="s">
        <v>141</v>
      </c>
      <c r="AT160" s="155" t="s">
        <v>136</v>
      </c>
      <c r="AU160" s="155" t="s">
        <v>86</v>
      </c>
      <c r="AY160" s="17" t="s">
        <v>133</v>
      </c>
      <c r="BE160" s="156">
        <f>IF(N160="základní",J160,0)</f>
        <v>0</v>
      </c>
      <c r="BF160" s="156">
        <f>IF(N160="snížená",J160,0)</f>
        <v>0</v>
      </c>
      <c r="BG160" s="156">
        <f>IF(N160="zákl. přenesená",J160,0)</f>
        <v>0</v>
      </c>
      <c r="BH160" s="156">
        <f>IF(N160="sníž. přenesená",J160,0)</f>
        <v>0</v>
      </c>
      <c r="BI160" s="156">
        <f>IF(N160="nulová",J160,0)</f>
        <v>0</v>
      </c>
      <c r="BJ160" s="17" t="s">
        <v>84</v>
      </c>
      <c r="BK160" s="156">
        <f>ROUND(I160*H160,2)</f>
        <v>0</v>
      </c>
      <c r="BL160" s="17" t="s">
        <v>141</v>
      </c>
      <c r="BM160" s="155" t="s">
        <v>690</v>
      </c>
    </row>
    <row r="161" spans="2:63" s="12" customFormat="1" ht="25.95" customHeight="1">
      <c r="B161" s="130"/>
      <c r="D161" s="131" t="s">
        <v>75</v>
      </c>
      <c r="E161" s="132" t="s">
        <v>354</v>
      </c>
      <c r="F161" s="132" t="s">
        <v>355</v>
      </c>
      <c r="I161" s="133"/>
      <c r="J161" s="134">
        <f>BK161</f>
        <v>0</v>
      </c>
      <c r="L161" s="130"/>
      <c r="M161" s="135"/>
      <c r="N161" s="136"/>
      <c r="O161" s="136"/>
      <c r="P161" s="137">
        <f>P162+P183+P217+P231+P289+P296</f>
        <v>0</v>
      </c>
      <c r="Q161" s="136"/>
      <c r="R161" s="137">
        <f>R162+R183+R217+R231+R289+R296</f>
        <v>14.759257100000001</v>
      </c>
      <c r="S161" s="136"/>
      <c r="T161" s="138">
        <f>T162+T183+T217+T231+T289+T296</f>
        <v>0</v>
      </c>
      <c r="AR161" s="131" t="s">
        <v>86</v>
      </c>
      <c r="AT161" s="139" t="s">
        <v>75</v>
      </c>
      <c r="AU161" s="139" t="s">
        <v>76</v>
      </c>
      <c r="AY161" s="131" t="s">
        <v>133</v>
      </c>
      <c r="BK161" s="140">
        <f>BK162+BK183+BK217+BK231+BK289+BK296</f>
        <v>0</v>
      </c>
    </row>
    <row r="162" spans="2:63" s="12" customFormat="1" ht="22.8" customHeight="1">
      <c r="B162" s="130"/>
      <c r="D162" s="131" t="s">
        <v>75</v>
      </c>
      <c r="E162" s="141" t="s">
        <v>691</v>
      </c>
      <c r="F162" s="141" t="s">
        <v>692</v>
      </c>
      <c r="I162" s="133"/>
      <c r="J162" s="142">
        <f>BK162</f>
        <v>0</v>
      </c>
      <c r="L162" s="130"/>
      <c r="M162" s="135"/>
      <c r="N162" s="136"/>
      <c r="O162" s="136"/>
      <c r="P162" s="137">
        <f>SUM(P163:P182)</f>
        <v>0</v>
      </c>
      <c r="Q162" s="136"/>
      <c r="R162" s="137">
        <f>SUM(R163:R182)</f>
        <v>0.05851999999999999</v>
      </c>
      <c r="S162" s="136"/>
      <c r="T162" s="138">
        <f>SUM(T163:T182)</f>
        <v>0</v>
      </c>
      <c r="AR162" s="131" t="s">
        <v>86</v>
      </c>
      <c r="AT162" s="139" t="s">
        <v>75</v>
      </c>
      <c r="AU162" s="139" t="s">
        <v>84</v>
      </c>
      <c r="AY162" s="131" t="s">
        <v>133</v>
      </c>
      <c r="BK162" s="140">
        <f>SUM(BK163:BK182)</f>
        <v>0</v>
      </c>
    </row>
    <row r="163" spans="1:65" s="2" customFormat="1" ht="14.4" customHeight="1">
      <c r="A163" s="32"/>
      <c r="B163" s="143"/>
      <c r="C163" s="144" t="s">
        <v>211</v>
      </c>
      <c r="D163" s="144" t="s">
        <v>136</v>
      </c>
      <c r="E163" s="145" t="s">
        <v>693</v>
      </c>
      <c r="F163" s="146" t="s">
        <v>694</v>
      </c>
      <c r="G163" s="147" t="s">
        <v>218</v>
      </c>
      <c r="H163" s="148">
        <v>8</v>
      </c>
      <c r="I163" s="149"/>
      <c r="J163" s="150">
        <f>ROUND(I163*H163,2)</f>
        <v>0</v>
      </c>
      <c r="K163" s="146" t="s">
        <v>140</v>
      </c>
      <c r="L163" s="33"/>
      <c r="M163" s="151" t="s">
        <v>1</v>
      </c>
      <c r="N163" s="152" t="s">
        <v>41</v>
      </c>
      <c r="O163" s="58"/>
      <c r="P163" s="153">
        <f>O163*H163</f>
        <v>0</v>
      </c>
      <c r="Q163" s="153">
        <v>0.00073</v>
      </c>
      <c r="R163" s="153">
        <f>Q163*H163</f>
        <v>0.00584</v>
      </c>
      <c r="S163" s="153">
        <v>0</v>
      </c>
      <c r="T163" s="154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5" t="s">
        <v>231</v>
      </c>
      <c r="AT163" s="155" t="s">
        <v>136</v>
      </c>
      <c r="AU163" s="155" t="s">
        <v>86</v>
      </c>
      <c r="AY163" s="17" t="s">
        <v>133</v>
      </c>
      <c r="BE163" s="156">
        <f>IF(N163="základní",J163,0)</f>
        <v>0</v>
      </c>
      <c r="BF163" s="156">
        <f>IF(N163="snížená",J163,0)</f>
        <v>0</v>
      </c>
      <c r="BG163" s="156">
        <f>IF(N163="zákl. přenesená",J163,0)</f>
        <v>0</v>
      </c>
      <c r="BH163" s="156">
        <f>IF(N163="sníž. přenesená",J163,0)</f>
        <v>0</v>
      </c>
      <c r="BI163" s="156">
        <f>IF(N163="nulová",J163,0)</f>
        <v>0</v>
      </c>
      <c r="BJ163" s="17" t="s">
        <v>84</v>
      </c>
      <c r="BK163" s="156">
        <f>ROUND(I163*H163,2)</f>
        <v>0</v>
      </c>
      <c r="BL163" s="17" t="s">
        <v>231</v>
      </c>
      <c r="BM163" s="155" t="s">
        <v>695</v>
      </c>
    </row>
    <row r="164" spans="2:51" s="13" customFormat="1" ht="12">
      <c r="B164" s="157"/>
      <c r="D164" s="158" t="s">
        <v>143</v>
      </c>
      <c r="E164" s="159" t="s">
        <v>1</v>
      </c>
      <c r="F164" s="160" t="s">
        <v>164</v>
      </c>
      <c r="H164" s="161">
        <v>8</v>
      </c>
      <c r="I164" s="162"/>
      <c r="L164" s="157"/>
      <c r="M164" s="163"/>
      <c r="N164" s="164"/>
      <c r="O164" s="164"/>
      <c r="P164" s="164"/>
      <c r="Q164" s="164"/>
      <c r="R164" s="164"/>
      <c r="S164" s="164"/>
      <c r="T164" s="165"/>
      <c r="AT164" s="159" t="s">
        <v>143</v>
      </c>
      <c r="AU164" s="159" t="s">
        <v>86</v>
      </c>
      <c r="AV164" s="13" t="s">
        <v>86</v>
      </c>
      <c r="AW164" s="13" t="s">
        <v>32</v>
      </c>
      <c r="AX164" s="13" t="s">
        <v>76</v>
      </c>
      <c r="AY164" s="159" t="s">
        <v>133</v>
      </c>
    </row>
    <row r="165" spans="2:51" s="14" customFormat="1" ht="12">
      <c r="B165" s="166"/>
      <c r="D165" s="158" t="s">
        <v>143</v>
      </c>
      <c r="E165" s="167" t="s">
        <v>1</v>
      </c>
      <c r="F165" s="168" t="s">
        <v>144</v>
      </c>
      <c r="H165" s="169">
        <v>8</v>
      </c>
      <c r="I165" s="170"/>
      <c r="L165" s="166"/>
      <c r="M165" s="171"/>
      <c r="N165" s="172"/>
      <c r="O165" s="172"/>
      <c r="P165" s="172"/>
      <c r="Q165" s="172"/>
      <c r="R165" s="172"/>
      <c r="S165" s="172"/>
      <c r="T165" s="173"/>
      <c r="AT165" s="167" t="s">
        <v>143</v>
      </c>
      <c r="AU165" s="167" t="s">
        <v>86</v>
      </c>
      <c r="AV165" s="14" t="s">
        <v>141</v>
      </c>
      <c r="AW165" s="14" t="s">
        <v>32</v>
      </c>
      <c r="AX165" s="14" t="s">
        <v>84</v>
      </c>
      <c r="AY165" s="167" t="s">
        <v>133</v>
      </c>
    </row>
    <row r="166" spans="2:51" s="15" customFormat="1" ht="12">
      <c r="B166" s="174"/>
      <c r="D166" s="158" t="s">
        <v>143</v>
      </c>
      <c r="E166" s="175" t="s">
        <v>1</v>
      </c>
      <c r="F166" s="176" t="s">
        <v>696</v>
      </c>
      <c r="H166" s="175" t="s">
        <v>1</v>
      </c>
      <c r="I166" s="177"/>
      <c r="L166" s="174"/>
      <c r="M166" s="178"/>
      <c r="N166" s="179"/>
      <c r="O166" s="179"/>
      <c r="P166" s="179"/>
      <c r="Q166" s="179"/>
      <c r="R166" s="179"/>
      <c r="S166" s="179"/>
      <c r="T166" s="180"/>
      <c r="AT166" s="175" t="s">
        <v>143</v>
      </c>
      <c r="AU166" s="175" t="s">
        <v>86</v>
      </c>
      <c r="AV166" s="15" t="s">
        <v>84</v>
      </c>
      <c r="AW166" s="15" t="s">
        <v>32</v>
      </c>
      <c r="AX166" s="15" t="s">
        <v>76</v>
      </c>
      <c r="AY166" s="175" t="s">
        <v>133</v>
      </c>
    </row>
    <row r="167" spans="1:65" s="2" customFormat="1" ht="19.8" customHeight="1">
      <c r="A167" s="32"/>
      <c r="B167" s="143"/>
      <c r="C167" s="181" t="s">
        <v>215</v>
      </c>
      <c r="D167" s="181" t="s">
        <v>160</v>
      </c>
      <c r="E167" s="182" t="s">
        <v>697</v>
      </c>
      <c r="F167" s="183" t="s">
        <v>698</v>
      </c>
      <c r="G167" s="184" t="s">
        <v>163</v>
      </c>
      <c r="H167" s="185">
        <v>2</v>
      </c>
      <c r="I167" s="186"/>
      <c r="J167" s="187">
        <f>ROUND(I167*H167,2)</f>
        <v>0</v>
      </c>
      <c r="K167" s="183" t="s">
        <v>1</v>
      </c>
      <c r="L167" s="188"/>
      <c r="M167" s="189" t="s">
        <v>1</v>
      </c>
      <c r="N167" s="190" t="s">
        <v>41</v>
      </c>
      <c r="O167" s="58"/>
      <c r="P167" s="153">
        <f>O167*H167</f>
        <v>0</v>
      </c>
      <c r="Q167" s="153">
        <v>0</v>
      </c>
      <c r="R167" s="153">
        <f>Q167*H167</f>
        <v>0</v>
      </c>
      <c r="S167" s="153">
        <v>0</v>
      </c>
      <c r="T167" s="154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5" t="s">
        <v>310</v>
      </c>
      <c r="AT167" s="155" t="s">
        <v>160</v>
      </c>
      <c r="AU167" s="155" t="s">
        <v>86</v>
      </c>
      <c r="AY167" s="17" t="s">
        <v>133</v>
      </c>
      <c r="BE167" s="156">
        <f>IF(N167="základní",J167,0)</f>
        <v>0</v>
      </c>
      <c r="BF167" s="156">
        <f>IF(N167="snížená",J167,0)</f>
        <v>0</v>
      </c>
      <c r="BG167" s="156">
        <f>IF(N167="zákl. přenesená",J167,0)</f>
        <v>0</v>
      </c>
      <c r="BH167" s="156">
        <f>IF(N167="sníž. přenesená",J167,0)</f>
        <v>0</v>
      </c>
      <c r="BI167" s="156">
        <f>IF(N167="nulová",J167,0)</f>
        <v>0</v>
      </c>
      <c r="BJ167" s="17" t="s">
        <v>84</v>
      </c>
      <c r="BK167" s="156">
        <f>ROUND(I167*H167,2)</f>
        <v>0</v>
      </c>
      <c r="BL167" s="17" t="s">
        <v>231</v>
      </c>
      <c r="BM167" s="155" t="s">
        <v>699</v>
      </c>
    </row>
    <row r="168" spans="1:65" s="2" customFormat="1" ht="14.4" customHeight="1">
      <c r="A168" s="32"/>
      <c r="B168" s="143"/>
      <c r="C168" s="144" t="s">
        <v>223</v>
      </c>
      <c r="D168" s="144" t="s">
        <v>136</v>
      </c>
      <c r="E168" s="145" t="s">
        <v>700</v>
      </c>
      <c r="F168" s="146" t="s">
        <v>701</v>
      </c>
      <c r="G168" s="147" t="s">
        <v>218</v>
      </c>
      <c r="H168" s="148">
        <v>12</v>
      </c>
      <c r="I168" s="149"/>
      <c r="J168" s="150">
        <f>ROUND(I168*H168,2)</f>
        <v>0</v>
      </c>
      <c r="K168" s="146" t="s">
        <v>140</v>
      </c>
      <c r="L168" s="33"/>
      <c r="M168" s="151" t="s">
        <v>1</v>
      </c>
      <c r="N168" s="152" t="s">
        <v>41</v>
      </c>
      <c r="O168" s="58"/>
      <c r="P168" s="153">
        <f>O168*H168</f>
        <v>0</v>
      </c>
      <c r="Q168" s="153">
        <v>0.00339</v>
      </c>
      <c r="R168" s="153">
        <f>Q168*H168</f>
        <v>0.040679999999999994</v>
      </c>
      <c r="S168" s="153">
        <v>0</v>
      </c>
      <c r="T168" s="154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5" t="s">
        <v>231</v>
      </c>
      <c r="AT168" s="155" t="s">
        <v>136</v>
      </c>
      <c r="AU168" s="155" t="s">
        <v>86</v>
      </c>
      <c r="AY168" s="17" t="s">
        <v>133</v>
      </c>
      <c r="BE168" s="156">
        <f>IF(N168="základní",J168,0)</f>
        <v>0</v>
      </c>
      <c r="BF168" s="156">
        <f>IF(N168="snížená",J168,0)</f>
        <v>0</v>
      </c>
      <c r="BG168" s="156">
        <f>IF(N168="zákl. přenesená",J168,0)</f>
        <v>0</v>
      </c>
      <c r="BH168" s="156">
        <f>IF(N168="sníž. přenesená",J168,0)</f>
        <v>0</v>
      </c>
      <c r="BI168" s="156">
        <f>IF(N168="nulová",J168,0)</f>
        <v>0</v>
      </c>
      <c r="BJ168" s="17" t="s">
        <v>84</v>
      </c>
      <c r="BK168" s="156">
        <f>ROUND(I168*H168,2)</f>
        <v>0</v>
      </c>
      <c r="BL168" s="17" t="s">
        <v>231</v>
      </c>
      <c r="BM168" s="155" t="s">
        <v>702</v>
      </c>
    </row>
    <row r="169" spans="2:51" s="13" customFormat="1" ht="12">
      <c r="B169" s="157"/>
      <c r="D169" s="158" t="s">
        <v>143</v>
      </c>
      <c r="E169" s="159" t="s">
        <v>1</v>
      </c>
      <c r="F169" s="160" t="s">
        <v>211</v>
      </c>
      <c r="H169" s="161">
        <v>12</v>
      </c>
      <c r="I169" s="162"/>
      <c r="L169" s="157"/>
      <c r="M169" s="163"/>
      <c r="N169" s="164"/>
      <c r="O169" s="164"/>
      <c r="P169" s="164"/>
      <c r="Q169" s="164"/>
      <c r="R169" s="164"/>
      <c r="S169" s="164"/>
      <c r="T169" s="165"/>
      <c r="AT169" s="159" t="s">
        <v>143</v>
      </c>
      <c r="AU169" s="159" t="s">
        <v>86</v>
      </c>
      <c r="AV169" s="13" t="s">
        <v>86</v>
      </c>
      <c r="AW169" s="13" t="s">
        <v>32</v>
      </c>
      <c r="AX169" s="13" t="s">
        <v>76</v>
      </c>
      <c r="AY169" s="159" t="s">
        <v>133</v>
      </c>
    </row>
    <row r="170" spans="2:51" s="14" customFormat="1" ht="12">
      <c r="B170" s="166"/>
      <c r="D170" s="158" t="s">
        <v>143</v>
      </c>
      <c r="E170" s="167" t="s">
        <v>1</v>
      </c>
      <c r="F170" s="168" t="s">
        <v>144</v>
      </c>
      <c r="H170" s="169">
        <v>12</v>
      </c>
      <c r="I170" s="170"/>
      <c r="L170" s="166"/>
      <c r="M170" s="171"/>
      <c r="N170" s="172"/>
      <c r="O170" s="172"/>
      <c r="P170" s="172"/>
      <c r="Q170" s="172"/>
      <c r="R170" s="172"/>
      <c r="S170" s="172"/>
      <c r="T170" s="173"/>
      <c r="AT170" s="167" t="s">
        <v>143</v>
      </c>
      <c r="AU170" s="167" t="s">
        <v>86</v>
      </c>
      <c r="AV170" s="14" t="s">
        <v>141</v>
      </c>
      <c r="AW170" s="14" t="s">
        <v>32</v>
      </c>
      <c r="AX170" s="14" t="s">
        <v>84</v>
      </c>
      <c r="AY170" s="167" t="s">
        <v>133</v>
      </c>
    </row>
    <row r="171" spans="2:51" s="15" customFormat="1" ht="12">
      <c r="B171" s="174"/>
      <c r="D171" s="158" t="s">
        <v>143</v>
      </c>
      <c r="E171" s="175" t="s">
        <v>1</v>
      </c>
      <c r="F171" s="176" t="s">
        <v>696</v>
      </c>
      <c r="H171" s="175" t="s">
        <v>1</v>
      </c>
      <c r="I171" s="177"/>
      <c r="L171" s="174"/>
      <c r="M171" s="178"/>
      <c r="N171" s="179"/>
      <c r="O171" s="179"/>
      <c r="P171" s="179"/>
      <c r="Q171" s="179"/>
      <c r="R171" s="179"/>
      <c r="S171" s="179"/>
      <c r="T171" s="180"/>
      <c r="AT171" s="175" t="s">
        <v>143</v>
      </c>
      <c r="AU171" s="175" t="s">
        <v>86</v>
      </c>
      <c r="AV171" s="15" t="s">
        <v>84</v>
      </c>
      <c r="AW171" s="15" t="s">
        <v>32</v>
      </c>
      <c r="AX171" s="15" t="s">
        <v>76</v>
      </c>
      <c r="AY171" s="175" t="s">
        <v>133</v>
      </c>
    </row>
    <row r="172" spans="1:65" s="2" customFormat="1" ht="19.8" customHeight="1">
      <c r="A172" s="32"/>
      <c r="B172" s="143"/>
      <c r="C172" s="181" t="s">
        <v>8</v>
      </c>
      <c r="D172" s="181" t="s">
        <v>160</v>
      </c>
      <c r="E172" s="182" t="s">
        <v>703</v>
      </c>
      <c r="F172" s="183" t="s">
        <v>704</v>
      </c>
      <c r="G172" s="184" t="s">
        <v>163</v>
      </c>
      <c r="H172" s="185">
        <v>2</v>
      </c>
      <c r="I172" s="186"/>
      <c r="J172" s="187">
        <f>ROUND(I172*H172,2)</f>
        <v>0</v>
      </c>
      <c r="K172" s="183" t="s">
        <v>1</v>
      </c>
      <c r="L172" s="188"/>
      <c r="M172" s="189" t="s">
        <v>1</v>
      </c>
      <c r="N172" s="190" t="s">
        <v>41</v>
      </c>
      <c r="O172" s="58"/>
      <c r="P172" s="153">
        <f>O172*H172</f>
        <v>0</v>
      </c>
      <c r="Q172" s="153">
        <v>0</v>
      </c>
      <c r="R172" s="153">
        <f>Q172*H172</f>
        <v>0</v>
      </c>
      <c r="S172" s="153">
        <v>0</v>
      </c>
      <c r="T172" s="154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5" t="s">
        <v>310</v>
      </c>
      <c r="AT172" s="155" t="s">
        <v>160</v>
      </c>
      <c r="AU172" s="155" t="s">
        <v>86</v>
      </c>
      <c r="AY172" s="17" t="s">
        <v>133</v>
      </c>
      <c r="BE172" s="156">
        <f>IF(N172="základní",J172,0)</f>
        <v>0</v>
      </c>
      <c r="BF172" s="156">
        <f>IF(N172="snížená",J172,0)</f>
        <v>0</v>
      </c>
      <c r="BG172" s="156">
        <f>IF(N172="zákl. přenesená",J172,0)</f>
        <v>0</v>
      </c>
      <c r="BH172" s="156">
        <f>IF(N172="sníž. přenesená",J172,0)</f>
        <v>0</v>
      </c>
      <c r="BI172" s="156">
        <f>IF(N172="nulová",J172,0)</f>
        <v>0</v>
      </c>
      <c r="BJ172" s="17" t="s">
        <v>84</v>
      </c>
      <c r="BK172" s="156">
        <f>ROUND(I172*H172,2)</f>
        <v>0</v>
      </c>
      <c r="BL172" s="17" t="s">
        <v>231</v>
      </c>
      <c r="BM172" s="155" t="s">
        <v>705</v>
      </c>
    </row>
    <row r="173" spans="1:65" s="2" customFormat="1" ht="14.4" customHeight="1">
      <c r="A173" s="32"/>
      <c r="B173" s="143"/>
      <c r="C173" s="144" t="s">
        <v>231</v>
      </c>
      <c r="D173" s="144" t="s">
        <v>136</v>
      </c>
      <c r="E173" s="145" t="s">
        <v>706</v>
      </c>
      <c r="F173" s="146" t="s">
        <v>707</v>
      </c>
      <c r="G173" s="147" t="s">
        <v>273</v>
      </c>
      <c r="H173" s="148">
        <v>8</v>
      </c>
      <c r="I173" s="149"/>
      <c r="J173" s="150">
        <f>ROUND(I173*H173,2)</f>
        <v>0</v>
      </c>
      <c r="K173" s="146" t="s">
        <v>140</v>
      </c>
      <c r="L173" s="33"/>
      <c r="M173" s="151" t="s">
        <v>1</v>
      </c>
      <c r="N173" s="152" t="s">
        <v>41</v>
      </c>
      <c r="O173" s="58"/>
      <c r="P173" s="153">
        <f>O173*H173</f>
        <v>0</v>
      </c>
      <c r="Q173" s="153">
        <v>0.0015</v>
      </c>
      <c r="R173" s="153">
        <f>Q173*H173</f>
        <v>0.012</v>
      </c>
      <c r="S173" s="153">
        <v>0</v>
      </c>
      <c r="T173" s="154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5" t="s">
        <v>231</v>
      </c>
      <c r="AT173" s="155" t="s">
        <v>136</v>
      </c>
      <c r="AU173" s="155" t="s">
        <v>86</v>
      </c>
      <c r="AY173" s="17" t="s">
        <v>133</v>
      </c>
      <c r="BE173" s="156">
        <f>IF(N173="základní",J173,0)</f>
        <v>0</v>
      </c>
      <c r="BF173" s="156">
        <f>IF(N173="snížená",J173,0)</f>
        <v>0</v>
      </c>
      <c r="BG173" s="156">
        <f>IF(N173="zákl. přenesená",J173,0)</f>
        <v>0</v>
      </c>
      <c r="BH173" s="156">
        <f>IF(N173="sníž. přenesená",J173,0)</f>
        <v>0</v>
      </c>
      <c r="BI173" s="156">
        <f>IF(N173="nulová",J173,0)</f>
        <v>0</v>
      </c>
      <c r="BJ173" s="17" t="s">
        <v>84</v>
      </c>
      <c r="BK173" s="156">
        <f>ROUND(I173*H173,2)</f>
        <v>0</v>
      </c>
      <c r="BL173" s="17" t="s">
        <v>231</v>
      </c>
      <c r="BM173" s="155" t="s">
        <v>708</v>
      </c>
    </row>
    <row r="174" spans="2:51" s="13" customFormat="1" ht="12">
      <c r="B174" s="157"/>
      <c r="D174" s="158" t="s">
        <v>143</v>
      </c>
      <c r="E174" s="159" t="s">
        <v>1</v>
      </c>
      <c r="F174" s="160" t="s">
        <v>164</v>
      </c>
      <c r="H174" s="161">
        <v>8</v>
      </c>
      <c r="I174" s="162"/>
      <c r="L174" s="157"/>
      <c r="M174" s="163"/>
      <c r="N174" s="164"/>
      <c r="O174" s="164"/>
      <c r="P174" s="164"/>
      <c r="Q174" s="164"/>
      <c r="R174" s="164"/>
      <c r="S174" s="164"/>
      <c r="T174" s="165"/>
      <c r="AT174" s="159" t="s">
        <v>143</v>
      </c>
      <c r="AU174" s="159" t="s">
        <v>86</v>
      </c>
      <c r="AV174" s="13" t="s">
        <v>86</v>
      </c>
      <c r="AW174" s="13" t="s">
        <v>32</v>
      </c>
      <c r="AX174" s="13" t="s">
        <v>76</v>
      </c>
      <c r="AY174" s="159" t="s">
        <v>133</v>
      </c>
    </row>
    <row r="175" spans="2:51" s="14" customFormat="1" ht="12">
      <c r="B175" s="166"/>
      <c r="D175" s="158" t="s">
        <v>143</v>
      </c>
      <c r="E175" s="167" t="s">
        <v>1</v>
      </c>
      <c r="F175" s="168" t="s">
        <v>144</v>
      </c>
      <c r="H175" s="169">
        <v>8</v>
      </c>
      <c r="I175" s="170"/>
      <c r="L175" s="166"/>
      <c r="M175" s="171"/>
      <c r="N175" s="172"/>
      <c r="O175" s="172"/>
      <c r="P175" s="172"/>
      <c r="Q175" s="172"/>
      <c r="R175" s="172"/>
      <c r="S175" s="172"/>
      <c r="T175" s="173"/>
      <c r="AT175" s="167" t="s">
        <v>143</v>
      </c>
      <c r="AU175" s="167" t="s">
        <v>86</v>
      </c>
      <c r="AV175" s="14" t="s">
        <v>141</v>
      </c>
      <c r="AW175" s="14" t="s">
        <v>32</v>
      </c>
      <c r="AX175" s="14" t="s">
        <v>84</v>
      </c>
      <c r="AY175" s="167" t="s">
        <v>133</v>
      </c>
    </row>
    <row r="176" spans="1:65" s="2" customFormat="1" ht="14.4" customHeight="1">
      <c r="A176" s="32"/>
      <c r="B176" s="143"/>
      <c r="C176" s="181" t="s">
        <v>236</v>
      </c>
      <c r="D176" s="181" t="s">
        <v>160</v>
      </c>
      <c r="E176" s="182" t="s">
        <v>709</v>
      </c>
      <c r="F176" s="183" t="s">
        <v>710</v>
      </c>
      <c r="G176" s="184" t="s">
        <v>163</v>
      </c>
      <c r="H176" s="185">
        <v>8</v>
      </c>
      <c r="I176" s="186"/>
      <c r="J176" s="187">
        <f>ROUND(I176*H176,2)</f>
        <v>0</v>
      </c>
      <c r="K176" s="183" t="s">
        <v>1</v>
      </c>
      <c r="L176" s="188"/>
      <c r="M176" s="189" t="s">
        <v>1</v>
      </c>
      <c r="N176" s="190" t="s">
        <v>41</v>
      </c>
      <c r="O176" s="58"/>
      <c r="P176" s="153">
        <f>O176*H176</f>
        <v>0</v>
      </c>
      <c r="Q176" s="153">
        <v>0</v>
      </c>
      <c r="R176" s="153">
        <f>Q176*H176</f>
        <v>0</v>
      </c>
      <c r="S176" s="153">
        <v>0</v>
      </c>
      <c r="T176" s="154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5" t="s">
        <v>310</v>
      </c>
      <c r="AT176" s="155" t="s">
        <v>160</v>
      </c>
      <c r="AU176" s="155" t="s">
        <v>86</v>
      </c>
      <c r="AY176" s="17" t="s">
        <v>133</v>
      </c>
      <c r="BE176" s="156">
        <f>IF(N176="základní",J176,0)</f>
        <v>0</v>
      </c>
      <c r="BF176" s="156">
        <f>IF(N176="snížená",J176,0)</f>
        <v>0</v>
      </c>
      <c r="BG176" s="156">
        <f>IF(N176="zákl. přenesená",J176,0)</f>
        <v>0</v>
      </c>
      <c r="BH176" s="156">
        <f>IF(N176="sníž. přenesená",J176,0)</f>
        <v>0</v>
      </c>
      <c r="BI176" s="156">
        <f>IF(N176="nulová",J176,0)</f>
        <v>0</v>
      </c>
      <c r="BJ176" s="17" t="s">
        <v>84</v>
      </c>
      <c r="BK176" s="156">
        <f>ROUND(I176*H176,2)</f>
        <v>0</v>
      </c>
      <c r="BL176" s="17" t="s">
        <v>231</v>
      </c>
      <c r="BM176" s="155" t="s">
        <v>711</v>
      </c>
    </row>
    <row r="177" spans="2:51" s="13" customFormat="1" ht="12">
      <c r="B177" s="157"/>
      <c r="D177" s="158" t="s">
        <v>143</v>
      </c>
      <c r="E177" s="159" t="s">
        <v>1</v>
      </c>
      <c r="F177" s="160" t="s">
        <v>164</v>
      </c>
      <c r="H177" s="161">
        <v>8</v>
      </c>
      <c r="I177" s="162"/>
      <c r="L177" s="157"/>
      <c r="M177" s="163"/>
      <c r="N177" s="164"/>
      <c r="O177" s="164"/>
      <c r="P177" s="164"/>
      <c r="Q177" s="164"/>
      <c r="R177" s="164"/>
      <c r="S177" s="164"/>
      <c r="T177" s="165"/>
      <c r="AT177" s="159" t="s">
        <v>143</v>
      </c>
      <c r="AU177" s="159" t="s">
        <v>86</v>
      </c>
      <c r="AV177" s="13" t="s">
        <v>86</v>
      </c>
      <c r="AW177" s="13" t="s">
        <v>32</v>
      </c>
      <c r="AX177" s="13" t="s">
        <v>76</v>
      </c>
      <c r="AY177" s="159" t="s">
        <v>133</v>
      </c>
    </row>
    <row r="178" spans="2:51" s="14" customFormat="1" ht="12">
      <c r="B178" s="166"/>
      <c r="D178" s="158" t="s">
        <v>143</v>
      </c>
      <c r="E178" s="167" t="s">
        <v>1</v>
      </c>
      <c r="F178" s="168" t="s">
        <v>144</v>
      </c>
      <c r="H178" s="169">
        <v>8</v>
      </c>
      <c r="I178" s="170"/>
      <c r="L178" s="166"/>
      <c r="M178" s="171"/>
      <c r="N178" s="172"/>
      <c r="O178" s="172"/>
      <c r="P178" s="172"/>
      <c r="Q178" s="172"/>
      <c r="R178" s="172"/>
      <c r="S178" s="172"/>
      <c r="T178" s="173"/>
      <c r="AT178" s="167" t="s">
        <v>143</v>
      </c>
      <c r="AU178" s="167" t="s">
        <v>86</v>
      </c>
      <c r="AV178" s="14" t="s">
        <v>141</v>
      </c>
      <c r="AW178" s="14" t="s">
        <v>32</v>
      </c>
      <c r="AX178" s="14" t="s">
        <v>84</v>
      </c>
      <c r="AY178" s="167" t="s">
        <v>133</v>
      </c>
    </row>
    <row r="179" spans="1:65" s="2" customFormat="1" ht="14.4" customHeight="1">
      <c r="A179" s="32"/>
      <c r="B179" s="143"/>
      <c r="C179" s="181" t="s">
        <v>242</v>
      </c>
      <c r="D179" s="181" t="s">
        <v>160</v>
      </c>
      <c r="E179" s="182" t="s">
        <v>712</v>
      </c>
      <c r="F179" s="183" t="s">
        <v>713</v>
      </c>
      <c r="G179" s="184" t="s">
        <v>163</v>
      </c>
      <c r="H179" s="185">
        <v>8</v>
      </c>
      <c r="I179" s="186"/>
      <c r="J179" s="187">
        <f>ROUND(I179*H179,2)</f>
        <v>0</v>
      </c>
      <c r="K179" s="183" t="s">
        <v>1</v>
      </c>
      <c r="L179" s="188"/>
      <c r="M179" s="189" t="s">
        <v>1</v>
      </c>
      <c r="N179" s="190" t="s">
        <v>41</v>
      </c>
      <c r="O179" s="58"/>
      <c r="P179" s="153">
        <f>O179*H179</f>
        <v>0</v>
      </c>
      <c r="Q179" s="153">
        <v>0</v>
      </c>
      <c r="R179" s="153">
        <f>Q179*H179</f>
        <v>0</v>
      </c>
      <c r="S179" s="153">
        <v>0</v>
      </c>
      <c r="T179" s="154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5" t="s">
        <v>310</v>
      </c>
      <c r="AT179" s="155" t="s">
        <v>160</v>
      </c>
      <c r="AU179" s="155" t="s">
        <v>86</v>
      </c>
      <c r="AY179" s="17" t="s">
        <v>133</v>
      </c>
      <c r="BE179" s="156">
        <f>IF(N179="základní",J179,0)</f>
        <v>0</v>
      </c>
      <c r="BF179" s="156">
        <f>IF(N179="snížená",J179,0)</f>
        <v>0</v>
      </c>
      <c r="BG179" s="156">
        <f>IF(N179="zákl. přenesená",J179,0)</f>
        <v>0</v>
      </c>
      <c r="BH179" s="156">
        <f>IF(N179="sníž. přenesená",J179,0)</f>
        <v>0</v>
      </c>
      <c r="BI179" s="156">
        <f>IF(N179="nulová",J179,0)</f>
        <v>0</v>
      </c>
      <c r="BJ179" s="17" t="s">
        <v>84</v>
      </c>
      <c r="BK179" s="156">
        <f>ROUND(I179*H179,2)</f>
        <v>0</v>
      </c>
      <c r="BL179" s="17" t="s">
        <v>231</v>
      </c>
      <c r="BM179" s="155" t="s">
        <v>714</v>
      </c>
    </row>
    <row r="180" spans="2:51" s="13" customFormat="1" ht="12">
      <c r="B180" s="157"/>
      <c r="D180" s="158" t="s">
        <v>143</v>
      </c>
      <c r="E180" s="159" t="s">
        <v>1</v>
      </c>
      <c r="F180" s="160" t="s">
        <v>164</v>
      </c>
      <c r="H180" s="161">
        <v>8</v>
      </c>
      <c r="I180" s="162"/>
      <c r="L180" s="157"/>
      <c r="M180" s="163"/>
      <c r="N180" s="164"/>
      <c r="O180" s="164"/>
      <c r="P180" s="164"/>
      <c r="Q180" s="164"/>
      <c r="R180" s="164"/>
      <c r="S180" s="164"/>
      <c r="T180" s="165"/>
      <c r="AT180" s="159" t="s">
        <v>143</v>
      </c>
      <c r="AU180" s="159" t="s">
        <v>86</v>
      </c>
      <c r="AV180" s="13" t="s">
        <v>86</v>
      </c>
      <c r="AW180" s="13" t="s">
        <v>32</v>
      </c>
      <c r="AX180" s="13" t="s">
        <v>76</v>
      </c>
      <c r="AY180" s="159" t="s">
        <v>133</v>
      </c>
    </row>
    <row r="181" spans="2:51" s="14" customFormat="1" ht="12">
      <c r="B181" s="166"/>
      <c r="D181" s="158" t="s">
        <v>143</v>
      </c>
      <c r="E181" s="167" t="s">
        <v>1</v>
      </c>
      <c r="F181" s="168" t="s">
        <v>144</v>
      </c>
      <c r="H181" s="169">
        <v>8</v>
      </c>
      <c r="I181" s="170"/>
      <c r="L181" s="166"/>
      <c r="M181" s="171"/>
      <c r="N181" s="172"/>
      <c r="O181" s="172"/>
      <c r="P181" s="172"/>
      <c r="Q181" s="172"/>
      <c r="R181" s="172"/>
      <c r="S181" s="172"/>
      <c r="T181" s="173"/>
      <c r="AT181" s="167" t="s">
        <v>143</v>
      </c>
      <c r="AU181" s="167" t="s">
        <v>86</v>
      </c>
      <c r="AV181" s="14" t="s">
        <v>141</v>
      </c>
      <c r="AW181" s="14" t="s">
        <v>32</v>
      </c>
      <c r="AX181" s="14" t="s">
        <v>84</v>
      </c>
      <c r="AY181" s="167" t="s">
        <v>133</v>
      </c>
    </row>
    <row r="182" spans="1:65" s="2" customFormat="1" ht="14.4" customHeight="1">
      <c r="A182" s="32"/>
      <c r="B182" s="143"/>
      <c r="C182" s="144" t="s">
        <v>247</v>
      </c>
      <c r="D182" s="144" t="s">
        <v>136</v>
      </c>
      <c r="E182" s="145" t="s">
        <v>715</v>
      </c>
      <c r="F182" s="146" t="s">
        <v>716</v>
      </c>
      <c r="G182" s="147" t="s">
        <v>366</v>
      </c>
      <c r="H182" s="191"/>
      <c r="I182" s="149"/>
      <c r="J182" s="150">
        <f>ROUND(I182*H182,2)</f>
        <v>0</v>
      </c>
      <c r="K182" s="146" t="s">
        <v>140</v>
      </c>
      <c r="L182" s="33"/>
      <c r="M182" s="151" t="s">
        <v>1</v>
      </c>
      <c r="N182" s="152" t="s">
        <v>41</v>
      </c>
      <c r="O182" s="58"/>
      <c r="P182" s="153">
        <f>O182*H182</f>
        <v>0</v>
      </c>
      <c r="Q182" s="153">
        <v>0</v>
      </c>
      <c r="R182" s="153">
        <f>Q182*H182</f>
        <v>0</v>
      </c>
      <c r="S182" s="153">
        <v>0</v>
      </c>
      <c r="T182" s="154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5" t="s">
        <v>231</v>
      </c>
      <c r="AT182" s="155" t="s">
        <v>136</v>
      </c>
      <c r="AU182" s="155" t="s">
        <v>86</v>
      </c>
      <c r="AY182" s="17" t="s">
        <v>133</v>
      </c>
      <c r="BE182" s="156">
        <f>IF(N182="základní",J182,0)</f>
        <v>0</v>
      </c>
      <c r="BF182" s="156">
        <f>IF(N182="snížená",J182,0)</f>
        <v>0</v>
      </c>
      <c r="BG182" s="156">
        <f>IF(N182="zákl. přenesená",J182,0)</f>
        <v>0</v>
      </c>
      <c r="BH182" s="156">
        <f>IF(N182="sníž. přenesená",J182,0)</f>
        <v>0</v>
      </c>
      <c r="BI182" s="156">
        <f>IF(N182="nulová",J182,0)</f>
        <v>0</v>
      </c>
      <c r="BJ182" s="17" t="s">
        <v>84</v>
      </c>
      <c r="BK182" s="156">
        <f>ROUND(I182*H182,2)</f>
        <v>0</v>
      </c>
      <c r="BL182" s="17" t="s">
        <v>231</v>
      </c>
      <c r="BM182" s="155" t="s">
        <v>717</v>
      </c>
    </row>
    <row r="183" spans="2:63" s="12" customFormat="1" ht="22.8" customHeight="1">
      <c r="B183" s="130"/>
      <c r="D183" s="131" t="s">
        <v>75</v>
      </c>
      <c r="E183" s="141" t="s">
        <v>718</v>
      </c>
      <c r="F183" s="141" t="s">
        <v>719</v>
      </c>
      <c r="I183" s="133"/>
      <c r="J183" s="142">
        <f>BK183</f>
        <v>0</v>
      </c>
      <c r="L183" s="130"/>
      <c r="M183" s="135"/>
      <c r="N183" s="136"/>
      <c r="O183" s="136"/>
      <c r="P183" s="137">
        <f>SUM(P184:P216)</f>
        <v>0</v>
      </c>
      <c r="Q183" s="136"/>
      <c r="R183" s="137">
        <f>SUM(R184:R216)</f>
        <v>0.18830000000000002</v>
      </c>
      <c r="S183" s="136"/>
      <c r="T183" s="138">
        <f>SUM(T184:T216)</f>
        <v>0</v>
      </c>
      <c r="AR183" s="131" t="s">
        <v>86</v>
      </c>
      <c r="AT183" s="139" t="s">
        <v>75</v>
      </c>
      <c r="AU183" s="139" t="s">
        <v>84</v>
      </c>
      <c r="AY183" s="131" t="s">
        <v>133</v>
      </c>
      <c r="BK183" s="140">
        <f>SUM(BK184:BK216)</f>
        <v>0</v>
      </c>
    </row>
    <row r="184" spans="1:65" s="2" customFormat="1" ht="14.4" customHeight="1">
      <c r="A184" s="32"/>
      <c r="B184" s="143"/>
      <c r="C184" s="144" t="s">
        <v>252</v>
      </c>
      <c r="D184" s="144" t="s">
        <v>136</v>
      </c>
      <c r="E184" s="145" t="s">
        <v>720</v>
      </c>
      <c r="F184" s="146" t="s">
        <v>721</v>
      </c>
      <c r="G184" s="147" t="s">
        <v>218</v>
      </c>
      <c r="H184" s="148">
        <v>153</v>
      </c>
      <c r="I184" s="149"/>
      <c r="J184" s="150">
        <f>ROUND(I184*H184,2)</f>
        <v>0</v>
      </c>
      <c r="K184" s="146" t="s">
        <v>140</v>
      </c>
      <c r="L184" s="33"/>
      <c r="M184" s="151" t="s">
        <v>1</v>
      </c>
      <c r="N184" s="152" t="s">
        <v>41</v>
      </c>
      <c r="O184" s="58"/>
      <c r="P184" s="153">
        <f>O184*H184</f>
        <v>0</v>
      </c>
      <c r="Q184" s="153">
        <v>0</v>
      </c>
      <c r="R184" s="153">
        <f>Q184*H184</f>
        <v>0</v>
      </c>
      <c r="S184" s="153">
        <v>0</v>
      </c>
      <c r="T184" s="154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5" t="s">
        <v>231</v>
      </c>
      <c r="AT184" s="155" t="s">
        <v>136</v>
      </c>
      <c r="AU184" s="155" t="s">
        <v>86</v>
      </c>
      <c r="AY184" s="17" t="s">
        <v>133</v>
      </c>
      <c r="BE184" s="156">
        <f>IF(N184="základní",J184,0)</f>
        <v>0</v>
      </c>
      <c r="BF184" s="156">
        <f>IF(N184="snížená",J184,0)</f>
        <v>0</v>
      </c>
      <c r="BG184" s="156">
        <f>IF(N184="zákl. přenesená",J184,0)</f>
        <v>0</v>
      </c>
      <c r="BH184" s="156">
        <f>IF(N184="sníž. přenesená",J184,0)</f>
        <v>0</v>
      </c>
      <c r="BI184" s="156">
        <f>IF(N184="nulová",J184,0)</f>
        <v>0</v>
      </c>
      <c r="BJ184" s="17" t="s">
        <v>84</v>
      </c>
      <c r="BK184" s="156">
        <f>ROUND(I184*H184,2)</f>
        <v>0</v>
      </c>
      <c r="BL184" s="17" t="s">
        <v>231</v>
      </c>
      <c r="BM184" s="155" t="s">
        <v>722</v>
      </c>
    </row>
    <row r="185" spans="2:51" s="13" customFormat="1" ht="12">
      <c r="B185" s="157"/>
      <c r="D185" s="158" t="s">
        <v>143</v>
      </c>
      <c r="E185" s="159" t="s">
        <v>1</v>
      </c>
      <c r="F185" s="160" t="s">
        <v>333</v>
      </c>
      <c r="H185" s="161">
        <v>37</v>
      </c>
      <c r="I185" s="162"/>
      <c r="L185" s="157"/>
      <c r="M185" s="163"/>
      <c r="N185" s="164"/>
      <c r="O185" s="164"/>
      <c r="P185" s="164"/>
      <c r="Q185" s="164"/>
      <c r="R185" s="164"/>
      <c r="S185" s="164"/>
      <c r="T185" s="165"/>
      <c r="AT185" s="159" t="s">
        <v>143</v>
      </c>
      <c r="AU185" s="159" t="s">
        <v>86</v>
      </c>
      <c r="AV185" s="13" t="s">
        <v>86</v>
      </c>
      <c r="AW185" s="13" t="s">
        <v>32</v>
      </c>
      <c r="AX185" s="13" t="s">
        <v>76</v>
      </c>
      <c r="AY185" s="159" t="s">
        <v>133</v>
      </c>
    </row>
    <row r="186" spans="2:51" s="13" customFormat="1" ht="12">
      <c r="B186" s="157"/>
      <c r="D186" s="158" t="s">
        <v>143</v>
      </c>
      <c r="E186" s="159" t="s">
        <v>1</v>
      </c>
      <c r="F186" s="160" t="s">
        <v>152</v>
      </c>
      <c r="H186" s="161">
        <v>6</v>
      </c>
      <c r="I186" s="162"/>
      <c r="L186" s="157"/>
      <c r="M186" s="163"/>
      <c r="N186" s="164"/>
      <c r="O186" s="164"/>
      <c r="P186" s="164"/>
      <c r="Q186" s="164"/>
      <c r="R186" s="164"/>
      <c r="S186" s="164"/>
      <c r="T186" s="165"/>
      <c r="AT186" s="159" t="s">
        <v>143</v>
      </c>
      <c r="AU186" s="159" t="s">
        <v>86</v>
      </c>
      <c r="AV186" s="13" t="s">
        <v>86</v>
      </c>
      <c r="AW186" s="13" t="s">
        <v>32</v>
      </c>
      <c r="AX186" s="13" t="s">
        <v>76</v>
      </c>
      <c r="AY186" s="159" t="s">
        <v>133</v>
      </c>
    </row>
    <row r="187" spans="2:51" s="13" customFormat="1" ht="12">
      <c r="B187" s="157"/>
      <c r="D187" s="158" t="s">
        <v>143</v>
      </c>
      <c r="E187" s="159" t="s">
        <v>1</v>
      </c>
      <c r="F187" s="160" t="s">
        <v>8</v>
      </c>
      <c r="H187" s="161">
        <v>15</v>
      </c>
      <c r="I187" s="162"/>
      <c r="L187" s="157"/>
      <c r="M187" s="163"/>
      <c r="N187" s="164"/>
      <c r="O187" s="164"/>
      <c r="P187" s="164"/>
      <c r="Q187" s="164"/>
      <c r="R187" s="164"/>
      <c r="S187" s="164"/>
      <c r="T187" s="165"/>
      <c r="AT187" s="159" t="s">
        <v>143</v>
      </c>
      <c r="AU187" s="159" t="s">
        <v>86</v>
      </c>
      <c r="AV187" s="13" t="s">
        <v>86</v>
      </c>
      <c r="AW187" s="13" t="s">
        <v>32</v>
      </c>
      <c r="AX187" s="13" t="s">
        <v>76</v>
      </c>
      <c r="AY187" s="159" t="s">
        <v>133</v>
      </c>
    </row>
    <row r="188" spans="2:51" s="13" customFormat="1" ht="12">
      <c r="B188" s="157"/>
      <c r="D188" s="158" t="s">
        <v>143</v>
      </c>
      <c r="E188" s="159" t="s">
        <v>1</v>
      </c>
      <c r="F188" s="160" t="s">
        <v>607</v>
      </c>
      <c r="H188" s="161">
        <v>66</v>
      </c>
      <c r="I188" s="162"/>
      <c r="L188" s="157"/>
      <c r="M188" s="163"/>
      <c r="N188" s="164"/>
      <c r="O188" s="164"/>
      <c r="P188" s="164"/>
      <c r="Q188" s="164"/>
      <c r="R188" s="164"/>
      <c r="S188" s="164"/>
      <c r="T188" s="165"/>
      <c r="AT188" s="159" t="s">
        <v>143</v>
      </c>
      <c r="AU188" s="159" t="s">
        <v>86</v>
      </c>
      <c r="AV188" s="13" t="s">
        <v>86</v>
      </c>
      <c r="AW188" s="13" t="s">
        <v>32</v>
      </c>
      <c r="AX188" s="13" t="s">
        <v>76</v>
      </c>
      <c r="AY188" s="159" t="s">
        <v>133</v>
      </c>
    </row>
    <row r="189" spans="2:51" s="13" customFormat="1" ht="12">
      <c r="B189" s="157"/>
      <c r="D189" s="158" t="s">
        <v>143</v>
      </c>
      <c r="E189" s="159" t="s">
        <v>1</v>
      </c>
      <c r="F189" s="160" t="s">
        <v>296</v>
      </c>
      <c r="H189" s="161">
        <v>29</v>
      </c>
      <c r="I189" s="162"/>
      <c r="L189" s="157"/>
      <c r="M189" s="163"/>
      <c r="N189" s="164"/>
      <c r="O189" s="164"/>
      <c r="P189" s="164"/>
      <c r="Q189" s="164"/>
      <c r="R189" s="164"/>
      <c r="S189" s="164"/>
      <c r="T189" s="165"/>
      <c r="AT189" s="159" t="s">
        <v>143</v>
      </c>
      <c r="AU189" s="159" t="s">
        <v>86</v>
      </c>
      <c r="AV189" s="13" t="s">
        <v>86</v>
      </c>
      <c r="AW189" s="13" t="s">
        <v>32</v>
      </c>
      <c r="AX189" s="13" t="s">
        <v>76</v>
      </c>
      <c r="AY189" s="159" t="s">
        <v>133</v>
      </c>
    </row>
    <row r="190" spans="2:51" s="14" customFormat="1" ht="12">
      <c r="B190" s="166"/>
      <c r="D190" s="158" t="s">
        <v>143</v>
      </c>
      <c r="E190" s="167" t="s">
        <v>1</v>
      </c>
      <c r="F190" s="168" t="s">
        <v>144</v>
      </c>
      <c r="H190" s="169">
        <v>153</v>
      </c>
      <c r="I190" s="170"/>
      <c r="L190" s="166"/>
      <c r="M190" s="171"/>
      <c r="N190" s="172"/>
      <c r="O190" s="172"/>
      <c r="P190" s="172"/>
      <c r="Q190" s="172"/>
      <c r="R190" s="172"/>
      <c r="S190" s="172"/>
      <c r="T190" s="173"/>
      <c r="AT190" s="167" t="s">
        <v>143</v>
      </c>
      <c r="AU190" s="167" t="s">
        <v>86</v>
      </c>
      <c r="AV190" s="14" t="s">
        <v>141</v>
      </c>
      <c r="AW190" s="14" t="s">
        <v>32</v>
      </c>
      <c r="AX190" s="14" t="s">
        <v>84</v>
      </c>
      <c r="AY190" s="167" t="s">
        <v>133</v>
      </c>
    </row>
    <row r="191" spans="2:51" s="15" customFormat="1" ht="12">
      <c r="B191" s="174"/>
      <c r="D191" s="158" t="s">
        <v>143</v>
      </c>
      <c r="E191" s="175" t="s">
        <v>1</v>
      </c>
      <c r="F191" s="176" t="s">
        <v>723</v>
      </c>
      <c r="H191" s="175" t="s">
        <v>1</v>
      </c>
      <c r="I191" s="177"/>
      <c r="L191" s="174"/>
      <c r="M191" s="178"/>
      <c r="N191" s="179"/>
      <c r="O191" s="179"/>
      <c r="P191" s="179"/>
      <c r="Q191" s="179"/>
      <c r="R191" s="179"/>
      <c r="S191" s="179"/>
      <c r="T191" s="180"/>
      <c r="AT191" s="175" t="s">
        <v>143</v>
      </c>
      <c r="AU191" s="175" t="s">
        <v>86</v>
      </c>
      <c r="AV191" s="15" t="s">
        <v>84</v>
      </c>
      <c r="AW191" s="15" t="s">
        <v>32</v>
      </c>
      <c r="AX191" s="15" t="s">
        <v>76</v>
      </c>
      <c r="AY191" s="175" t="s">
        <v>133</v>
      </c>
    </row>
    <row r="192" spans="1:65" s="2" customFormat="1" ht="14.4" customHeight="1">
      <c r="A192" s="32"/>
      <c r="B192" s="143"/>
      <c r="C192" s="181" t="s">
        <v>7</v>
      </c>
      <c r="D192" s="181" t="s">
        <v>160</v>
      </c>
      <c r="E192" s="182" t="s">
        <v>724</v>
      </c>
      <c r="F192" s="183" t="s">
        <v>725</v>
      </c>
      <c r="G192" s="184" t="s">
        <v>218</v>
      </c>
      <c r="H192" s="185">
        <v>153</v>
      </c>
      <c r="I192" s="186"/>
      <c r="J192" s="187">
        <f>ROUND(I192*H192,2)</f>
        <v>0</v>
      </c>
      <c r="K192" s="183" t="s">
        <v>140</v>
      </c>
      <c r="L192" s="188"/>
      <c r="M192" s="189" t="s">
        <v>1</v>
      </c>
      <c r="N192" s="190" t="s">
        <v>41</v>
      </c>
      <c r="O192" s="58"/>
      <c r="P192" s="153">
        <f>O192*H192</f>
        <v>0</v>
      </c>
      <c r="Q192" s="153">
        <v>0.001</v>
      </c>
      <c r="R192" s="153">
        <f>Q192*H192</f>
        <v>0.153</v>
      </c>
      <c r="S192" s="153">
        <v>0</v>
      </c>
      <c r="T192" s="154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5" t="s">
        <v>310</v>
      </c>
      <c r="AT192" s="155" t="s">
        <v>160</v>
      </c>
      <c r="AU192" s="155" t="s">
        <v>86</v>
      </c>
      <c r="AY192" s="17" t="s">
        <v>133</v>
      </c>
      <c r="BE192" s="156">
        <f>IF(N192="základní",J192,0)</f>
        <v>0</v>
      </c>
      <c r="BF192" s="156">
        <f>IF(N192="snížená",J192,0)</f>
        <v>0</v>
      </c>
      <c r="BG192" s="156">
        <f>IF(N192="zákl. přenesená",J192,0)</f>
        <v>0</v>
      </c>
      <c r="BH192" s="156">
        <f>IF(N192="sníž. přenesená",J192,0)</f>
        <v>0</v>
      </c>
      <c r="BI192" s="156">
        <f>IF(N192="nulová",J192,0)</f>
        <v>0</v>
      </c>
      <c r="BJ192" s="17" t="s">
        <v>84</v>
      </c>
      <c r="BK192" s="156">
        <f>ROUND(I192*H192,2)</f>
        <v>0</v>
      </c>
      <c r="BL192" s="17" t="s">
        <v>231</v>
      </c>
      <c r="BM192" s="155" t="s">
        <v>726</v>
      </c>
    </row>
    <row r="193" spans="1:65" s="2" customFormat="1" ht="14.4" customHeight="1">
      <c r="A193" s="32"/>
      <c r="B193" s="143"/>
      <c r="C193" s="144" t="s">
        <v>261</v>
      </c>
      <c r="D193" s="144" t="s">
        <v>136</v>
      </c>
      <c r="E193" s="145" t="s">
        <v>727</v>
      </c>
      <c r="F193" s="146" t="s">
        <v>728</v>
      </c>
      <c r="G193" s="147" t="s">
        <v>273</v>
      </c>
      <c r="H193" s="148">
        <v>60</v>
      </c>
      <c r="I193" s="149"/>
      <c r="J193" s="150">
        <f>ROUND(I193*H193,2)</f>
        <v>0</v>
      </c>
      <c r="K193" s="146" t="s">
        <v>140</v>
      </c>
      <c r="L193" s="33"/>
      <c r="M193" s="151" t="s">
        <v>1</v>
      </c>
      <c r="N193" s="152" t="s">
        <v>41</v>
      </c>
      <c r="O193" s="58"/>
      <c r="P193" s="153">
        <f>O193*H193</f>
        <v>0</v>
      </c>
      <c r="Q193" s="153">
        <v>0</v>
      </c>
      <c r="R193" s="153">
        <f>Q193*H193</f>
        <v>0</v>
      </c>
      <c r="S193" s="153">
        <v>0</v>
      </c>
      <c r="T193" s="154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5" t="s">
        <v>231</v>
      </c>
      <c r="AT193" s="155" t="s">
        <v>136</v>
      </c>
      <c r="AU193" s="155" t="s">
        <v>86</v>
      </c>
      <c r="AY193" s="17" t="s">
        <v>133</v>
      </c>
      <c r="BE193" s="156">
        <f>IF(N193="základní",J193,0)</f>
        <v>0</v>
      </c>
      <c r="BF193" s="156">
        <f>IF(N193="snížená",J193,0)</f>
        <v>0</v>
      </c>
      <c r="BG193" s="156">
        <f>IF(N193="zákl. přenesená",J193,0)</f>
        <v>0</v>
      </c>
      <c r="BH193" s="156">
        <f>IF(N193="sníž. přenesená",J193,0)</f>
        <v>0</v>
      </c>
      <c r="BI193" s="156">
        <f>IF(N193="nulová",J193,0)</f>
        <v>0</v>
      </c>
      <c r="BJ193" s="17" t="s">
        <v>84</v>
      </c>
      <c r="BK193" s="156">
        <f>ROUND(I193*H193,2)</f>
        <v>0</v>
      </c>
      <c r="BL193" s="17" t="s">
        <v>231</v>
      </c>
      <c r="BM193" s="155" t="s">
        <v>729</v>
      </c>
    </row>
    <row r="194" spans="2:51" s="13" customFormat="1" ht="12">
      <c r="B194" s="157"/>
      <c r="D194" s="158" t="s">
        <v>143</v>
      </c>
      <c r="E194" s="159" t="s">
        <v>1</v>
      </c>
      <c r="F194" s="160" t="s">
        <v>451</v>
      </c>
      <c r="H194" s="161">
        <v>60</v>
      </c>
      <c r="I194" s="162"/>
      <c r="L194" s="157"/>
      <c r="M194" s="163"/>
      <c r="N194" s="164"/>
      <c r="O194" s="164"/>
      <c r="P194" s="164"/>
      <c r="Q194" s="164"/>
      <c r="R194" s="164"/>
      <c r="S194" s="164"/>
      <c r="T194" s="165"/>
      <c r="AT194" s="159" t="s">
        <v>143</v>
      </c>
      <c r="AU194" s="159" t="s">
        <v>86</v>
      </c>
      <c r="AV194" s="13" t="s">
        <v>86</v>
      </c>
      <c r="AW194" s="13" t="s">
        <v>32</v>
      </c>
      <c r="AX194" s="13" t="s">
        <v>76</v>
      </c>
      <c r="AY194" s="159" t="s">
        <v>133</v>
      </c>
    </row>
    <row r="195" spans="2:51" s="14" customFormat="1" ht="12">
      <c r="B195" s="166"/>
      <c r="D195" s="158" t="s">
        <v>143</v>
      </c>
      <c r="E195" s="167" t="s">
        <v>1</v>
      </c>
      <c r="F195" s="168" t="s">
        <v>144</v>
      </c>
      <c r="H195" s="169">
        <v>60</v>
      </c>
      <c r="I195" s="170"/>
      <c r="L195" s="166"/>
      <c r="M195" s="171"/>
      <c r="N195" s="172"/>
      <c r="O195" s="172"/>
      <c r="P195" s="172"/>
      <c r="Q195" s="172"/>
      <c r="R195" s="172"/>
      <c r="S195" s="172"/>
      <c r="T195" s="173"/>
      <c r="AT195" s="167" t="s">
        <v>143</v>
      </c>
      <c r="AU195" s="167" t="s">
        <v>86</v>
      </c>
      <c r="AV195" s="14" t="s">
        <v>141</v>
      </c>
      <c r="AW195" s="14" t="s">
        <v>32</v>
      </c>
      <c r="AX195" s="14" t="s">
        <v>84</v>
      </c>
      <c r="AY195" s="167" t="s">
        <v>133</v>
      </c>
    </row>
    <row r="196" spans="2:51" s="15" customFormat="1" ht="12">
      <c r="B196" s="174"/>
      <c r="D196" s="158" t="s">
        <v>143</v>
      </c>
      <c r="E196" s="175" t="s">
        <v>1</v>
      </c>
      <c r="F196" s="176" t="s">
        <v>723</v>
      </c>
      <c r="H196" s="175" t="s">
        <v>1</v>
      </c>
      <c r="I196" s="177"/>
      <c r="L196" s="174"/>
      <c r="M196" s="178"/>
      <c r="N196" s="179"/>
      <c r="O196" s="179"/>
      <c r="P196" s="179"/>
      <c r="Q196" s="179"/>
      <c r="R196" s="179"/>
      <c r="S196" s="179"/>
      <c r="T196" s="180"/>
      <c r="AT196" s="175" t="s">
        <v>143</v>
      </c>
      <c r="AU196" s="175" t="s">
        <v>86</v>
      </c>
      <c r="AV196" s="15" t="s">
        <v>84</v>
      </c>
      <c r="AW196" s="15" t="s">
        <v>32</v>
      </c>
      <c r="AX196" s="15" t="s">
        <v>76</v>
      </c>
      <c r="AY196" s="175" t="s">
        <v>133</v>
      </c>
    </row>
    <row r="197" spans="1:65" s="2" customFormat="1" ht="14.4" customHeight="1">
      <c r="A197" s="32"/>
      <c r="B197" s="143"/>
      <c r="C197" s="181" t="s">
        <v>266</v>
      </c>
      <c r="D197" s="181" t="s">
        <v>160</v>
      </c>
      <c r="E197" s="182" t="s">
        <v>730</v>
      </c>
      <c r="F197" s="183" t="s">
        <v>731</v>
      </c>
      <c r="G197" s="184" t="s">
        <v>273</v>
      </c>
      <c r="H197" s="185">
        <v>60</v>
      </c>
      <c r="I197" s="186"/>
      <c r="J197" s="187">
        <f>ROUND(I197*H197,2)</f>
        <v>0</v>
      </c>
      <c r="K197" s="183" t="s">
        <v>140</v>
      </c>
      <c r="L197" s="188"/>
      <c r="M197" s="189" t="s">
        <v>1</v>
      </c>
      <c r="N197" s="190" t="s">
        <v>41</v>
      </c>
      <c r="O197" s="58"/>
      <c r="P197" s="153">
        <f>O197*H197</f>
        <v>0</v>
      </c>
      <c r="Q197" s="153">
        <v>0.00023</v>
      </c>
      <c r="R197" s="153">
        <f>Q197*H197</f>
        <v>0.0138</v>
      </c>
      <c r="S197" s="153">
        <v>0</v>
      </c>
      <c r="T197" s="154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5" t="s">
        <v>310</v>
      </c>
      <c r="AT197" s="155" t="s">
        <v>160</v>
      </c>
      <c r="AU197" s="155" t="s">
        <v>86</v>
      </c>
      <c r="AY197" s="17" t="s">
        <v>133</v>
      </c>
      <c r="BE197" s="156">
        <f>IF(N197="základní",J197,0)</f>
        <v>0</v>
      </c>
      <c r="BF197" s="156">
        <f>IF(N197="snížená",J197,0)</f>
        <v>0</v>
      </c>
      <c r="BG197" s="156">
        <f>IF(N197="zákl. přenesená",J197,0)</f>
        <v>0</v>
      </c>
      <c r="BH197" s="156">
        <f>IF(N197="sníž. přenesená",J197,0)</f>
        <v>0</v>
      </c>
      <c r="BI197" s="156">
        <f>IF(N197="nulová",J197,0)</f>
        <v>0</v>
      </c>
      <c r="BJ197" s="17" t="s">
        <v>84</v>
      </c>
      <c r="BK197" s="156">
        <f>ROUND(I197*H197,2)</f>
        <v>0</v>
      </c>
      <c r="BL197" s="17" t="s">
        <v>231</v>
      </c>
      <c r="BM197" s="155" t="s">
        <v>732</v>
      </c>
    </row>
    <row r="198" spans="1:65" s="2" customFormat="1" ht="14.4" customHeight="1">
      <c r="A198" s="32"/>
      <c r="B198" s="143"/>
      <c r="C198" s="144" t="s">
        <v>270</v>
      </c>
      <c r="D198" s="144" t="s">
        <v>136</v>
      </c>
      <c r="E198" s="145" t="s">
        <v>733</v>
      </c>
      <c r="F198" s="146" t="s">
        <v>734</v>
      </c>
      <c r="G198" s="147" t="s">
        <v>273</v>
      </c>
      <c r="H198" s="148">
        <v>50</v>
      </c>
      <c r="I198" s="149"/>
      <c r="J198" s="150">
        <f>ROUND(I198*H198,2)</f>
        <v>0</v>
      </c>
      <c r="K198" s="146" t="s">
        <v>140</v>
      </c>
      <c r="L198" s="33"/>
      <c r="M198" s="151" t="s">
        <v>1</v>
      </c>
      <c r="N198" s="152" t="s">
        <v>41</v>
      </c>
      <c r="O198" s="58"/>
      <c r="P198" s="153">
        <f>O198*H198</f>
        <v>0</v>
      </c>
      <c r="Q198" s="153">
        <v>0</v>
      </c>
      <c r="R198" s="153">
        <f>Q198*H198</f>
        <v>0</v>
      </c>
      <c r="S198" s="153">
        <v>0</v>
      </c>
      <c r="T198" s="154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5" t="s">
        <v>231</v>
      </c>
      <c r="AT198" s="155" t="s">
        <v>136</v>
      </c>
      <c r="AU198" s="155" t="s">
        <v>86</v>
      </c>
      <c r="AY198" s="17" t="s">
        <v>133</v>
      </c>
      <c r="BE198" s="156">
        <f>IF(N198="základní",J198,0)</f>
        <v>0</v>
      </c>
      <c r="BF198" s="156">
        <f>IF(N198="snížená",J198,0)</f>
        <v>0</v>
      </c>
      <c r="BG198" s="156">
        <f>IF(N198="zákl. přenesená",J198,0)</f>
        <v>0</v>
      </c>
      <c r="BH198" s="156">
        <f>IF(N198="sníž. přenesená",J198,0)</f>
        <v>0</v>
      </c>
      <c r="BI198" s="156">
        <f>IF(N198="nulová",J198,0)</f>
        <v>0</v>
      </c>
      <c r="BJ198" s="17" t="s">
        <v>84</v>
      </c>
      <c r="BK198" s="156">
        <f>ROUND(I198*H198,2)</f>
        <v>0</v>
      </c>
      <c r="BL198" s="17" t="s">
        <v>231</v>
      </c>
      <c r="BM198" s="155" t="s">
        <v>735</v>
      </c>
    </row>
    <row r="199" spans="2:51" s="13" customFormat="1" ht="12">
      <c r="B199" s="157"/>
      <c r="D199" s="158" t="s">
        <v>143</v>
      </c>
      <c r="E199" s="159" t="s">
        <v>1</v>
      </c>
      <c r="F199" s="160" t="s">
        <v>265</v>
      </c>
      <c r="H199" s="161">
        <v>50</v>
      </c>
      <c r="I199" s="162"/>
      <c r="L199" s="157"/>
      <c r="M199" s="163"/>
      <c r="N199" s="164"/>
      <c r="O199" s="164"/>
      <c r="P199" s="164"/>
      <c r="Q199" s="164"/>
      <c r="R199" s="164"/>
      <c r="S199" s="164"/>
      <c r="T199" s="165"/>
      <c r="AT199" s="159" t="s">
        <v>143</v>
      </c>
      <c r="AU199" s="159" t="s">
        <v>86</v>
      </c>
      <c r="AV199" s="13" t="s">
        <v>86</v>
      </c>
      <c r="AW199" s="13" t="s">
        <v>32</v>
      </c>
      <c r="AX199" s="13" t="s">
        <v>76</v>
      </c>
      <c r="AY199" s="159" t="s">
        <v>133</v>
      </c>
    </row>
    <row r="200" spans="2:51" s="14" customFormat="1" ht="12">
      <c r="B200" s="166"/>
      <c r="D200" s="158" t="s">
        <v>143</v>
      </c>
      <c r="E200" s="167" t="s">
        <v>1</v>
      </c>
      <c r="F200" s="168" t="s">
        <v>144</v>
      </c>
      <c r="H200" s="169">
        <v>50</v>
      </c>
      <c r="I200" s="170"/>
      <c r="L200" s="166"/>
      <c r="M200" s="171"/>
      <c r="N200" s="172"/>
      <c r="O200" s="172"/>
      <c r="P200" s="172"/>
      <c r="Q200" s="172"/>
      <c r="R200" s="172"/>
      <c r="S200" s="172"/>
      <c r="T200" s="173"/>
      <c r="AT200" s="167" t="s">
        <v>143</v>
      </c>
      <c r="AU200" s="167" t="s">
        <v>86</v>
      </c>
      <c r="AV200" s="14" t="s">
        <v>141</v>
      </c>
      <c r="AW200" s="14" t="s">
        <v>32</v>
      </c>
      <c r="AX200" s="14" t="s">
        <v>84</v>
      </c>
      <c r="AY200" s="167" t="s">
        <v>133</v>
      </c>
    </row>
    <row r="201" spans="2:51" s="15" customFormat="1" ht="12">
      <c r="B201" s="174"/>
      <c r="D201" s="158" t="s">
        <v>143</v>
      </c>
      <c r="E201" s="175" t="s">
        <v>1</v>
      </c>
      <c r="F201" s="176" t="s">
        <v>723</v>
      </c>
      <c r="H201" s="175" t="s">
        <v>1</v>
      </c>
      <c r="I201" s="177"/>
      <c r="L201" s="174"/>
      <c r="M201" s="178"/>
      <c r="N201" s="179"/>
      <c r="O201" s="179"/>
      <c r="P201" s="179"/>
      <c r="Q201" s="179"/>
      <c r="R201" s="179"/>
      <c r="S201" s="179"/>
      <c r="T201" s="180"/>
      <c r="AT201" s="175" t="s">
        <v>143</v>
      </c>
      <c r="AU201" s="175" t="s">
        <v>86</v>
      </c>
      <c r="AV201" s="15" t="s">
        <v>84</v>
      </c>
      <c r="AW201" s="15" t="s">
        <v>32</v>
      </c>
      <c r="AX201" s="15" t="s">
        <v>76</v>
      </c>
      <c r="AY201" s="175" t="s">
        <v>133</v>
      </c>
    </row>
    <row r="202" spans="1:65" s="2" customFormat="1" ht="14.4" customHeight="1">
      <c r="A202" s="32"/>
      <c r="B202" s="143"/>
      <c r="C202" s="181" t="s">
        <v>277</v>
      </c>
      <c r="D202" s="181" t="s">
        <v>160</v>
      </c>
      <c r="E202" s="182" t="s">
        <v>736</v>
      </c>
      <c r="F202" s="183" t="s">
        <v>737</v>
      </c>
      <c r="G202" s="184" t="s">
        <v>273</v>
      </c>
      <c r="H202" s="185">
        <v>50</v>
      </c>
      <c r="I202" s="186"/>
      <c r="J202" s="187">
        <f>ROUND(I202*H202,2)</f>
        <v>0</v>
      </c>
      <c r="K202" s="183" t="s">
        <v>140</v>
      </c>
      <c r="L202" s="188"/>
      <c r="M202" s="189" t="s">
        <v>1</v>
      </c>
      <c r="N202" s="190" t="s">
        <v>41</v>
      </c>
      <c r="O202" s="58"/>
      <c r="P202" s="153">
        <f>O202*H202</f>
        <v>0</v>
      </c>
      <c r="Q202" s="153">
        <v>8E-05</v>
      </c>
      <c r="R202" s="153">
        <f>Q202*H202</f>
        <v>0.004</v>
      </c>
      <c r="S202" s="153">
        <v>0</v>
      </c>
      <c r="T202" s="154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5" t="s">
        <v>310</v>
      </c>
      <c r="AT202" s="155" t="s">
        <v>160</v>
      </c>
      <c r="AU202" s="155" t="s">
        <v>86</v>
      </c>
      <c r="AY202" s="17" t="s">
        <v>133</v>
      </c>
      <c r="BE202" s="156">
        <f>IF(N202="základní",J202,0)</f>
        <v>0</v>
      </c>
      <c r="BF202" s="156">
        <f>IF(N202="snížená",J202,0)</f>
        <v>0</v>
      </c>
      <c r="BG202" s="156">
        <f>IF(N202="zákl. přenesená",J202,0)</f>
        <v>0</v>
      </c>
      <c r="BH202" s="156">
        <f>IF(N202="sníž. přenesená",J202,0)</f>
        <v>0</v>
      </c>
      <c r="BI202" s="156">
        <f>IF(N202="nulová",J202,0)</f>
        <v>0</v>
      </c>
      <c r="BJ202" s="17" t="s">
        <v>84</v>
      </c>
      <c r="BK202" s="156">
        <f>ROUND(I202*H202,2)</f>
        <v>0</v>
      </c>
      <c r="BL202" s="17" t="s">
        <v>231</v>
      </c>
      <c r="BM202" s="155" t="s">
        <v>738</v>
      </c>
    </row>
    <row r="203" spans="1:47" s="2" customFormat="1" ht="19.2">
      <c r="A203" s="32"/>
      <c r="B203" s="33"/>
      <c r="C203" s="32"/>
      <c r="D203" s="158" t="s">
        <v>739</v>
      </c>
      <c r="E203" s="32"/>
      <c r="F203" s="195" t="s">
        <v>740</v>
      </c>
      <c r="G203" s="32"/>
      <c r="H203" s="32"/>
      <c r="I203" s="196"/>
      <c r="J203" s="32"/>
      <c r="K203" s="32"/>
      <c r="L203" s="33"/>
      <c r="M203" s="197"/>
      <c r="N203" s="198"/>
      <c r="O203" s="58"/>
      <c r="P203" s="58"/>
      <c r="Q203" s="58"/>
      <c r="R203" s="58"/>
      <c r="S203" s="58"/>
      <c r="T203" s="59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739</v>
      </c>
      <c r="AU203" s="17" t="s">
        <v>86</v>
      </c>
    </row>
    <row r="204" spans="1:65" s="2" customFormat="1" ht="14.4" customHeight="1">
      <c r="A204" s="32"/>
      <c r="B204" s="143"/>
      <c r="C204" s="144" t="s">
        <v>283</v>
      </c>
      <c r="D204" s="144" t="s">
        <v>136</v>
      </c>
      <c r="E204" s="145" t="s">
        <v>741</v>
      </c>
      <c r="F204" s="146" t="s">
        <v>742</v>
      </c>
      <c r="G204" s="147" t="s">
        <v>273</v>
      </c>
      <c r="H204" s="148">
        <v>5</v>
      </c>
      <c r="I204" s="149"/>
      <c r="J204" s="150">
        <f>ROUND(I204*H204,2)</f>
        <v>0</v>
      </c>
      <c r="K204" s="146" t="s">
        <v>140</v>
      </c>
      <c r="L204" s="33"/>
      <c r="M204" s="151" t="s">
        <v>1</v>
      </c>
      <c r="N204" s="152" t="s">
        <v>41</v>
      </c>
      <c r="O204" s="58"/>
      <c r="P204" s="153">
        <f>O204*H204</f>
        <v>0</v>
      </c>
      <c r="Q204" s="153">
        <v>0</v>
      </c>
      <c r="R204" s="153">
        <f>Q204*H204</f>
        <v>0</v>
      </c>
      <c r="S204" s="153">
        <v>0</v>
      </c>
      <c r="T204" s="154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5" t="s">
        <v>231</v>
      </c>
      <c r="AT204" s="155" t="s">
        <v>136</v>
      </c>
      <c r="AU204" s="155" t="s">
        <v>86</v>
      </c>
      <c r="AY204" s="17" t="s">
        <v>133</v>
      </c>
      <c r="BE204" s="156">
        <f>IF(N204="základní",J204,0)</f>
        <v>0</v>
      </c>
      <c r="BF204" s="156">
        <f>IF(N204="snížená",J204,0)</f>
        <v>0</v>
      </c>
      <c r="BG204" s="156">
        <f>IF(N204="zákl. přenesená",J204,0)</f>
        <v>0</v>
      </c>
      <c r="BH204" s="156">
        <f>IF(N204="sníž. přenesená",J204,0)</f>
        <v>0</v>
      </c>
      <c r="BI204" s="156">
        <f>IF(N204="nulová",J204,0)</f>
        <v>0</v>
      </c>
      <c r="BJ204" s="17" t="s">
        <v>84</v>
      </c>
      <c r="BK204" s="156">
        <f>ROUND(I204*H204,2)</f>
        <v>0</v>
      </c>
      <c r="BL204" s="17" t="s">
        <v>231</v>
      </c>
      <c r="BM204" s="155" t="s">
        <v>743</v>
      </c>
    </row>
    <row r="205" spans="2:51" s="13" customFormat="1" ht="12">
      <c r="B205" s="157"/>
      <c r="D205" s="158" t="s">
        <v>143</v>
      </c>
      <c r="E205" s="159" t="s">
        <v>1</v>
      </c>
      <c r="F205" s="160" t="s">
        <v>166</v>
      </c>
      <c r="H205" s="161">
        <v>5</v>
      </c>
      <c r="I205" s="162"/>
      <c r="L205" s="157"/>
      <c r="M205" s="163"/>
      <c r="N205" s="164"/>
      <c r="O205" s="164"/>
      <c r="P205" s="164"/>
      <c r="Q205" s="164"/>
      <c r="R205" s="164"/>
      <c r="S205" s="164"/>
      <c r="T205" s="165"/>
      <c r="AT205" s="159" t="s">
        <v>143</v>
      </c>
      <c r="AU205" s="159" t="s">
        <v>86</v>
      </c>
      <c r="AV205" s="13" t="s">
        <v>86</v>
      </c>
      <c r="AW205" s="13" t="s">
        <v>32</v>
      </c>
      <c r="AX205" s="13" t="s">
        <v>76</v>
      </c>
      <c r="AY205" s="159" t="s">
        <v>133</v>
      </c>
    </row>
    <row r="206" spans="2:51" s="14" customFormat="1" ht="12">
      <c r="B206" s="166"/>
      <c r="D206" s="158" t="s">
        <v>143</v>
      </c>
      <c r="E206" s="167" t="s">
        <v>1</v>
      </c>
      <c r="F206" s="168" t="s">
        <v>144</v>
      </c>
      <c r="H206" s="169">
        <v>5</v>
      </c>
      <c r="I206" s="170"/>
      <c r="L206" s="166"/>
      <c r="M206" s="171"/>
      <c r="N206" s="172"/>
      <c r="O206" s="172"/>
      <c r="P206" s="172"/>
      <c r="Q206" s="172"/>
      <c r="R206" s="172"/>
      <c r="S206" s="172"/>
      <c r="T206" s="173"/>
      <c r="AT206" s="167" t="s">
        <v>143</v>
      </c>
      <c r="AU206" s="167" t="s">
        <v>86</v>
      </c>
      <c r="AV206" s="14" t="s">
        <v>141</v>
      </c>
      <c r="AW206" s="14" t="s">
        <v>32</v>
      </c>
      <c r="AX206" s="14" t="s">
        <v>84</v>
      </c>
      <c r="AY206" s="167" t="s">
        <v>133</v>
      </c>
    </row>
    <row r="207" spans="2:51" s="15" customFormat="1" ht="12">
      <c r="B207" s="174"/>
      <c r="D207" s="158" t="s">
        <v>143</v>
      </c>
      <c r="E207" s="175" t="s">
        <v>1</v>
      </c>
      <c r="F207" s="176" t="s">
        <v>723</v>
      </c>
      <c r="H207" s="175" t="s">
        <v>1</v>
      </c>
      <c r="I207" s="177"/>
      <c r="L207" s="174"/>
      <c r="M207" s="178"/>
      <c r="N207" s="179"/>
      <c r="O207" s="179"/>
      <c r="P207" s="179"/>
      <c r="Q207" s="179"/>
      <c r="R207" s="179"/>
      <c r="S207" s="179"/>
      <c r="T207" s="180"/>
      <c r="AT207" s="175" t="s">
        <v>143</v>
      </c>
      <c r="AU207" s="175" t="s">
        <v>86</v>
      </c>
      <c r="AV207" s="15" t="s">
        <v>84</v>
      </c>
      <c r="AW207" s="15" t="s">
        <v>32</v>
      </c>
      <c r="AX207" s="15" t="s">
        <v>76</v>
      </c>
      <c r="AY207" s="175" t="s">
        <v>133</v>
      </c>
    </row>
    <row r="208" spans="1:65" s="2" customFormat="1" ht="14.4" customHeight="1">
      <c r="A208" s="32"/>
      <c r="B208" s="143"/>
      <c r="C208" s="181" t="s">
        <v>287</v>
      </c>
      <c r="D208" s="181" t="s">
        <v>160</v>
      </c>
      <c r="E208" s="182" t="s">
        <v>744</v>
      </c>
      <c r="F208" s="183" t="s">
        <v>745</v>
      </c>
      <c r="G208" s="184" t="s">
        <v>273</v>
      </c>
      <c r="H208" s="185">
        <v>5</v>
      </c>
      <c r="I208" s="186"/>
      <c r="J208" s="187">
        <f>ROUND(I208*H208,2)</f>
        <v>0</v>
      </c>
      <c r="K208" s="183" t="s">
        <v>140</v>
      </c>
      <c r="L208" s="188"/>
      <c r="M208" s="189" t="s">
        <v>1</v>
      </c>
      <c r="N208" s="190" t="s">
        <v>41</v>
      </c>
      <c r="O208" s="58"/>
      <c r="P208" s="153">
        <f>O208*H208</f>
        <v>0</v>
      </c>
      <c r="Q208" s="153">
        <v>0.0035</v>
      </c>
      <c r="R208" s="153">
        <f>Q208*H208</f>
        <v>0.0175</v>
      </c>
      <c r="S208" s="153">
        <v>0</v>
      </c>
      <c r="T208" s="154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5" t="s">
        <v>310</v>
      </c>
      <c r="AT208" s="155" t="s">
        <v>160</v>
      </c>
      <c r="AU208" s="155" t="s">
        <v>86</v>
      </c>
      <c r="AY208" s="17" t="s">
        <v>133</v>
      </c>
      <c r="BE208" s="156">
        <f>IF(N208="základní",J208,0)</f>
        <v>0</v>
      </c>
      <c r="BF208" s="156">
        <f>IF(N208="snížená",J208,0)</f>
        <v>0</v>
      </c>
      <c r="BG208" s="156">
        <f>IF(N208="zákl. přenesená",J208,0)</f>
        <v>0</v>
      </c>
      <c r="BH208" s="156">
        <f>IF(N208="sníž. přenesená",J208,0)</f>
        <v>0</v>
      </c>
      <c r="BI208" s="156">
        <f>IF(N208="nulová",J208,0)</f>
        <v>0</v>
      </c>
      <c r="BJ208" s="17" t="s">
        <v>84</v>
      </c>
      <c r="BK208" s="156">
        <f>ROUND(I208*H208,2)</f>
        <v>0</v>
      </c>
      <c r="BL208" s="17" t="s">
        <v>231</v>
      </c>
      <c r="BM208" s="155" t="s">
        <v>746</v>
      </c>
    </row>
    <row r="209" spans="1:65" s="2" customFormat="1" ht="14.4" customHeight="1">
      <c r="A209" s="32"/>
      <c r="B209" s="143"/>
      <c r="C209" s="181" t="s">
        <v>292</v>
      </c>
      <c r="D209" s="181" t="s">
        <v>160</v>
      </c>
      <c r="E209" s="182" t="s">
        <v>747</v>
      </c>
      <c r="F209" s="183" t="s">
        <v>748</v>
      </c>
      <c r="G209" s="184" t="s">
        <v>163</v>
      </c>
      <c r="H209" s="185">
        <v>1</v>
      </c>
      <c r="I209" s="186"/>
      <c r="J209" s="187">
        <f>ROUND(I209*H209,2)</f>
        <v>0</v>
      </c>
      <c r="K209" s="183" t="s">
        <v>1</v>
      </c>
      <c r="L209" s="188"/>
      <c r="M209" s="189" t="s">
        <v>1</v>
      </c>
      <c r="N209" s="190" t="s">
        <v>41</v>
      </c>
      <c r="O209" s="58"/>
      <c r="P209" s="153">
        <f>O209*H209</f>
        <v>0</v>
      </c>
      <c r="Q209" s="153">
        <v>0</v>
      </c>
      <c r="R209" s="153">
        <f>Q209*H209</f>
        <v>0</v>
      </c>
      <c r="S209" s="153">
        <v>0</v>
      </c>
      <c r="T209" s="154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55" t="s">
        <v>310</v>
      </c>
      <c r="AT209" s="155" t="s">
        <v>160</v>
      </c>
      <c r="AU209" s="155" t="s">
        <v>86</v>
      </c>
      <c r="AY209" s="17" t="s">
        <v>133</v>
      </c>
      <c r="BE209" s="156">
        <f>IF(N209="základní",J209,0)</f>
        <v>0</v>
      </c>
      <c r="BF209" s="156">
        <f>IF(N209="snížená",J209,0)</f>
        <v>0</v>
      </c>
      <c r="BG209" s="156">
        <f>IF(N209="zákl. přenesená",J209,0)</f>
        <v>0</v>
      </c>
      <c r="BH209" s="156">
        <f>IF(N209="sníž. přenesená",J209,0)</f>
        <v>0</v>
      </c>
      <c r="BI209" s="156">
        <f>IF(N209="nulová",J209,0)</f>
        <v>0</v>
      </c>
      <c r="BJ209" s="17" t="s">
        <v>84</v>
      </c>
      <c r="BK209" s="156">
        <f>ROUND(I209*H209,2)</f>
        <v>0</v>
      </c>
      <c r="BL209" s="17" t="s">
        <v>231</v>
      </c>
      <c r="BM209" s="155" t="s">
        <v>749</v>
      </c>
    </row>
    <row r="210" spans="1:65" s="2" customFormat="1" ht="22.2" customHeight="1">
      <c r="A210" s="32"/>
      <c r="B210" s="143"/>
      <c r="C210" s="181" t="s">
        <v>296</v>
      </c>
      <c r="D210" s="181" t="s">
        <v>160</v>
      </c>
      <c r="E210" s="182" t="s">
        <v>750</v>
      </c>
      <c r="F210" s="183" t="s">
        <v>751</v>
      </c>
      <c r="G210" s="184" t="s">
        <v>163</v>
      </c>
      <c r="H210" s="185">
        <v>1</v>
      </c>
      <c r="I210" s="186"/>
      <c r="J210" s="187">
        <f>ROUND(I210*H210,2)</f>
        <v>0</v>
      </c>
      <c r="K210" s="183" t="s">
        <v>1</v>
      </c>
      <c r="L210" s="188"/>
      <c r="M210" s="189" t="s">
        <v>1</v>
      </c>
      <c r="N210" s="190" t="s">
        <v>41</v>
      </c>
      <c r="O210" s="58"/>
      <c r="P210" s="153">
        <f>O210*H210</f>
        <v>0</v>
      </c>
      <c r="Q210" s="153">
        <v>0</v>
      </c>
      <c r="R210" s="153">
        <f>Q210*H210</f>
        <v>0</v>
      </c>
      <c r="S210" s="153">
        <v>0</v>
      </c>
      <c r="T210" s="154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5" t="s">
        <v>310</v>
      </c>
      <c r="AT210" s="155" t="s">
        <v>160</v>
      </c>
      <c r="AU210" s="155" t="s">
        <v>86</v>
      </c>
      <c r="AY210" s="17" t="s">
        <v>133</v>
      </c>
      <c r="BE210" s="156">
        <f>IF(N210="základní",J210,0)</f>
        <v>0</v>
      </c>
      <c r="BF210" s="156">
        <f>IF(N210="snížená",J210,0)</f>
        <v>0</v>
      </c>
      <c r="BG210" s="156">
        <f>IF(N210="zákl. přenesená",J210,0)</f>
        <v>0</v>
      </c>
      <c r="BH210" s="156">
        <f>IF(N210="sníž. přenesená",J210,0)</f>
        <v>0</v>
      </c>
      <c r="BI210" s="156">
        <f>IF(N210="nulová",J210,0)</f>
        <v>0</v>
      </c>
      <c r="BJ210" s="17" t="s">
        <v>84</v>
      </c>
      <c r="BK210" s="156">
        <f>ROUND(I210*H210,2)</f>
        <v>0</v>
      </c>
      <c r="BL210" s="17" t="s">
        <v>231</v>
      </c>
      <c r="BM210" s="155" t="s">
        <v>752</v>
      </c>
    </row>
    <row r="211" spans="1:65" s="2" customFormat="1" ht="14.4" customHeight="1">
      <c r="A211" s="32"/>
      <c r="B211" s="143"/>
      <c r="C211" s="181" t="s">
        <v>302</v>
      </c>
      <c r="D211" s="181" t="s">
        <v>160</v>
      </c>
      <c r="E211" s="182" t="s">
        <v>452</v>
      </c>
      <c r="F211" s="183" t="s">
        <v>753</v>
      </c>
      <c r="G211" s="184" t="s">
        <v>163</v>
      </c>
      <c r="H211" s="185">
        <v>5</v>
      </c>
      <c r="I211" s="186"/>
      <c r="J211" s="187">
        <f>ROUND(I211*H211,2)</f>
        <v>0</v>
      </c>
      <c r="K211" s="183" t="s">
        <v>1</v>
      </c>
      <c r="L211" s="188"/>
      <c r="M211" s="189" t="s">
        <v>1</v>
      </c>
      <c r="N211" s="190" t="s">
        <v>41</v>
      </c>
      <c r="O211" s="58"/>
      <c r="P211" s="153">
        <f>O211*H211</f>
        <v>0</v>
      </c>
      <c r="Q211" s="153">
        <v>0</v>
      </c>
      <c r="R211" s="153">
        <f>Q211*H211</f>
        <v>0</v>
      </c>
      <c r="S211" s="153">
        <v>0</v>
      </c>
      <c r="T211" s="154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5" t="s">
        <v>310</v>
      </c>
      <c r="AT211" s="155" t="s">
        <v>160</v>
      </c>
      <c r="AU211" s="155" t="s">
        <v>86</v>
      </c>
      <c r="AY211" s="17" t="s">
        <v>133</v>
      </c>
      <c r="BE211" s="156">
        <f>IF(N211="základní",J211,0)</f>
        <v>0</v>
      </c>
      <c r="BF211" s="156">
        <f>IF(N211="snížená",J211,0)</f>
        <v>0</v>
      </c>
      <c r="BG211" s="156">
        <f>IF(N211="zákl. přenesená",J211,0)</f>
        <v>0</v>
      </c>
      <c r="BH211" s="156">
        <f>IF(N211="sníž. přenesená",J211,0)</f>
        <v>0</v>
      </c>
      <c r="BI211" s="156">
        <f>IF(N211="nulová",J211,0)</f>
        <v>0</v>
      </c>
      <c r="BJ211" s="17" t="s">
        <v>84</v>
      </c>
      <c r="BK211" s="156">
        <f>ROUND(I211*H211,2)</f>
        <v>0</v>
      </c>
      <c r="BL211" s="17" t="s">
        <v>231</v>
      </c>
      <c r="BM211" s="155" t="s">
        <v>754</v>
      </c>
    </row>
    <row r="212" spans="2:51" s="13" customFormat="1" ht="12">
      <c r="B212" s="157"/>
      <c r="D212" s="158" t="s">
        <v>143</v>
      </c>
      <c r="E212" s="159" t="s">
        <v>1</v>
      </c>
      <c r="F212" s="160" t="s">
        <v>166</v>
      </c>
      <c r="H212" s="161">
        <v>5</v>
      </c>
      <c r="I212" s="162"/>
      <c r="L212" s="157"/>
      <c r="M212" s="163"/>
      <c r="N212" s="164"/>
      <c r="O212" s="164"/>
      <c r="P212" s="164"/>
      <c r="Q212" s="164"/>
      <c r="R212" s="164"/>
      <c r="S212" s="164"/>
      <c r="T212" s="165"/>
      <c r="AT212" s="159" t="s">
        <v>143</v>
      </c>
      <c r="AU212" s="159" t="s">
        <v>86</v>
      </c>
      <c r="AV212" s="13" t="s">
        <v>86</v>
      </c>
      <c r="AW212" s="13" t="s">
        <v>32</v>
      </c>
      <c r="AX212" s="13" t="s">
        <v>76</v>
      </c>
      <c r="AY212" s="159" t="s">
        <v>133</v>
      </c>
    </row>
    <row r="213" spans="2:51" s="14" customFormat="1" ht="12">
      <c r="B213" s="166"/>
      <c r="D213" s="158" t="s">
        <v>143</v>
      </c>
      <c r="E213" s="167" t="s">
        <v>1</v>
      </c>
      <c r="F213" s="168" t="s">
        <v>144</v>
      </c>
      <c r="H213" s="169">
        <v>5</v>
      </c>
      <c r="I213" s="170"/>
      <c r="L213" s="166"/>
      <c r="M213" s="171"/>
      <c r="N213" s="172"/>
      <c r="O213" s="172"/>
      <c r="P213" s="172"/>
      <c r="Q213" s="172"/>
      <c r="R213" s="172"/>
      <c r="S213" s="172"/>
      <c r="T213" s="173"/>
      <c r="AT213" s="167" t="s">
        <v>143</v>
      </c>
      <c r="AU213" s="167" t="s">
        <v>86</v>
      </c>
      <c r="AV213" s="14" t="s">
        <v>141</v>
      </c>
      <c r="AW213" s="14" t="s">
        <v>32</v>
      </c>
      <c r="AX213" s="14" t="s">
        <v>84</v>
      </c>
      <c r="AY213" s="167" t="s">
        <v>133</v>
      </c>
    </row>
    <row r="214" spans="1:65" s="2" customFormat="1" ht="22.2" customHeight="1">
      <c r="A214" s="32"/>
      <c r="B214" s="143"/>
      <c r="C214" s="181" t="s">
        <v>306</v>
      </c>
      <c r="D214" s="181" t="s">
        <v>160</v>
      </c>
      <c r="E214" s="182" t="s">
        <v>456</v>
      </c>
      <c r="F214" s="183" t="s">
        <v>755</v>
      </c>
      <c r="G214" s="184" t="s">
        <v>163</v>
      </c>
      <c r="H214" s="185">
        <v>5</v>
      </c>
      <c r="I214" s="186"/>
      <c r="J214" s="187">
        <f>ROUND(I214*H214,2)</f>
        <v>0</v>
      </c>
      <c r="K214" s="183" t="s">
        <v>1</v>
      </c>
      <c r="L214" s="188"/>
      <c r="M214" s="189" t="s">
        <v>1</v>
      </c>
      <c r="N214" s="190" t="s">
        <v>41</v>
      </c>
      <c r="O214" s="58"/>
      <c r="P214" s="153">
        <f>O214*H214</f>
        <v>0</v>
      </c>
      <c r="Q214" s="153">
        <v>0</v>
      </c>
      <c r="R214" s="153">
        <f>Q214*H214</f>
        <v>0</v>
      </c>
      <c r="S214" s="153">
        <v>0</v>
      </c>
      <c r="T214" s="154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5" t="s">
        <v>310</v>
      </c>
      <c r="AT214" s="155" t="s">
        <v>160</v>
      </c>
      <c r="AU214" s="155" t="s">
        <v>86</v>
      </c>
      <c r="AY214" s="17" t="s">
        <v>133</v>
      </c>
      <c r="BE214" s="156">
        <f>IF(N214="základní",J214,0)</f>
        <v>0</v>
      </c>
      <c r="BF214" s="156">
        <f>IF(N214="snížená",J214,0)</f>
        <v>0</v>
      </c>
      <c r="BG214" s="156">
        <f>IF(N214="zákl. přenesená",J214,0)</f>
        <v>0</v>
      </c>
      <c r="BH214" s="156">
        <f>IF(N214="sníž. přenesená",J214,0)</f>
        <v>0</v>
      </c>
      <c r="BI214" s="156">
        <f>IF(N214="nulová",J214,0)</f>
        <v>0</v>
      </c>
      <c r="BJ214" s="17" t="s">
        <v>84</v>
      </c>
      <c r="BK214" s="156">
        <f>ROUND(I214*H214,2)</f>
        <v>0</v>
      </c>
      <c r="BL214" s="17" t="s">
        <v>231</v>
      </c>
      <c r="BM214" s="155" t="s">
        <v>756</v>
      </c>
    </row>
    <row r="215" spans="2:51" s="13" customFormat="1" ht="12">
      <c r="B215" s="157"/>
      <c r="D215" s="158" t="s">
        <v>143</v>
      </c>
      <c r="E215" s="159" t="s">
        <v>1</v>
      </c>
      <c r="F215" s="160" t="s">
        <v>166</v>
      </c>
      <c r="H215" s="161">
        <v>5</v>
      </c>
      <c r="I215" s="162"/>
      <c r="L215" s="157"/>
      <c r="M215" s="163"/>
      <c r="N215" s="164"/>
      <c r="O215" s="164"/>
      <c r="P215" s="164"/>
      <c r="Q215" s="164"/>
      <c r="R215" s="164"/>
      <c r="S215" s="164"/>
      <c r="T215" s="165"/>
      <c r="AT215" s="159" t="s">
        <v>143</v>
      </c>
      <c r="AU215" s="159" t="s">
        <v>86</v>
      </c>
      <c r="AV215" s="13" t="s">
        <v>86</v>
      </c>
      <c r="AW215" s="13" t="s">
        <v>32</v>
      </c>
      <c r="AX215" s="13" t="s">
        <v>76</v>
      </c>
      <c r="AY215" s="159" t="s">
        <v>133</v>
      </c>
    </row>
    <row r="216" spans="2:51" s="14" customFormat="1" ht="12">
      <c r="B216" s="166"/>
      <c r="D216" s="158" t="s">
        <v>143</v>
      </c>
      <c r="E216" s="167" t="s">
        <v>1</v>
      </c>
      <c r="F216" s="168" t="s">
        <v>144</v>
      </c>
      <c r="H216" s="169">
        <v>5</v>
      </c>
      <c r="I216" s="170"/>
      <c r="L216" s="166"/>
      <c r="M216" s="171"/>
      <c r="N216" s="172"/>
      <c r="O216" s="172"/>
      <c r="P216" s="172"/>
      <c r="Q216" s="172"/>
      <c r="R216" s="172"/>
      <c r="S216" s="172"/>
      <c r="T216" s="173"/>
      <c r="AT216" s="167" t="s">
        <v>143</v>
      </c>
      <c r="AU216" s="167" t="s">
        <v>86</v>
      </c>
      <c r="AV216" s="14" t="s">
        <v>141</v>
      </c>
      <c r="AW216" s="14" t="s">
        <v>32</v>
      </c>
      <c r="AX216" s="14" t="s">
        <v>84</v>
      </c>
      <c r="AY216" s="167" t="s">
        <v>133</v>
      </c>
    </row>
    <row r="217" spans="2:63" s="12" customFormat="1" ht="22.8" customHeight="1">
      <c r="B217" s="130"/>
      <c r="D217" s="131" t="s">
        <v>75</v>
      </c>
      <c r="E217" s="141" t="s">
        <v>368</v>
      </c>
      <c r="F217" s="141" t="s">
        <v>369</v>
      </c>
      <c r="I217" s="133"/>
      <c r="J217" s="142">
        <f>BK217</f>
        <v>0</v>
      </c>
      <c r="L217" s="130"/>
      <c r="M217" s="135"/>
      <c r="N217" s="136"/>
      <c r="O217" s="136"/>
      <c r="P217" s="137">
        <f>SUM(P218:P230)</f>
        <v>0</v>
      </c>
      <c r="Q217" s="136"/>
      <c r="R217" s="137">
        <f>SUM(R218:R230)</f>
        <v>14.338355500000002</v>
      </c>
      <c r="S217" s="136"/>
      <c r="T217" s="138">
        <f>SUM(T218:T230)</f>
        <v>0</v>
      </c>
      <c r="AR217" s="131" t="s">
        <v>86</v>
      </c>
      <c r="AT217" s="139" t="s">
        <v>75</v>
      </c>
      <c r="AU217" s="139" t="s">
        <v>84</v>
      </c>
      <c r="AY217" s="131" t="s">
        <v>133</v>
      </c>
      <c r="BK217" s="140">
        <f>SUM(BK218:BK230)</f>
        <v>0</v>
      </c>
    </row>
    <row r="218" spans="1:65" s="2" customFormat="1" ht="14.4" customHeight="1">
      <c r="A218" s="32"/>
      <c r="B218" s="143"/>
      <c r="C218" s="144" t="s">
        <v>310</v>
      </c>
      <c r="D218" s="144" t="s">
        <v>136</v>
      </c>
      <c r="E218" s="145" t="s">
        <v>757</v>
      </c>
      <c r="F218" s="146" t="s">
        <v>758</v>
      </c>
      <c r="G218" s="147" t="s">
        <v>139</v>
      </c>
      <c r="H218" s="148">
        <v>24.925</v>
      </c>
      <c r="I218" s="149"/>
      <c r="J218" s="150">
        <f>ROUND(I218*H218,2)</f>
        <v>0</v>
      </c>
      <c r="K218" s="146" t="s">
        <v>140</v>
      </c>
      <c r="L218" s="33"/>
      <c r="M218" s="151" t="s">
        <v>1</v>
      </c>
      <c r="N218" s="152" t="s">
        <v>41</v>
      </c>
      <c r="O218" s="58"/>
      <c r="P218" s="153">
        <f>O218*H218</f>
        <v>0</v>
      </c>
      <c r="Q218" s="153">
        <v>0.00189</v>
      </c>
      <c r="R218" s="153">
        <f>Q218*H218</f>
        <v>0.04710825</v>
      </c>
      <c r="S218" s="153">
        <v>0</v>
      </c>
      <c r="T218" s="154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5" t="s">
        <v>231</v>
      </c>
      <c r="AT218" s="155" t="s">
        <v>136</v>
      </c>
      <c r="AU218" s="155" t="s">
        <v>86</v>
      </c>
      <c r="AY218" s="17" t="s">
        <v>133</v>
      </c>
      <c r="BE218" s="156">
        <f>IF(N218="základní",J218,0)</f>
        <v>0</v>
      </c>
      <c r="BF218" s="156">
        <f>IF(N218="snížená",J218,0)</f>
        <v>0</v>
      </c>
      <c r="BG218" s="156">
        <f>IF(N218="zákl. přenesená",J218,0)</f>
        <v>0</v>
      </c>
      <c r="BH218" s="156">
        <f>IF(N218="sníž. přenesená",J218,0)</f>
        <v>0</v>
      </c>
      <c r="BI218" s="156">
        <f>IF(N218="nulová",J218,0)</f>
        <v>0</v>
      </c>
      <c r="BJ218" s="17" t="s">
        <v>84</v>
      </c>
      <c r="BK218" s="156">
        <f>ROUND(I218*H218,2)</f>
        <v>0</v>
      </c>
      <c r="BL218" s="17" t="s">
        <v>231</v>
      </c>
      <c r="BM218" s="155" t="s">
        <v>759</v>
      </c>
    </row>
    <row r="219" spans="2:51" s="13" customFormat="1" ht="12">
      <c r="B219" s="157"/>
      <c r="D219" s="158" t="s">
        <v>143</v>
      </c>
      <c r="E219" s="159" t="s">
        <v>1</v>
      </c>
      <c r="F219" s="160" t="s">
        <v>760</v>
      </c>
      <c r="H219" s="161">
        <v>24.925</v>
      </c>
      <c r="I219" s="162"/>
      <c r="L219" s="157"/>
      <c r="M219" s="163"/>
      <c r="N219" s="164"/>
      <c r="O219" s="164"/>
      <c r="P219" s="164"/>
      <c r="Q219" s="164"/>
      <c r="R219" s="164"/>
      <c r="S219" s="164"/>
      <c r="T219" s="165"/>
      <c r="AT219" s="159" t="s">
        <v>143</v>
      </c>
      <c r="AU219" s="159" t="s">
        <v>86</v>
      </c>
      <c r="AV219" s="13" t="s">
        <v>86</v>
      </c>
      <c r="AW219" s="13" t="s">
        <v>32</v>
      </c>
      <c r="AX219" s="13" t="s">
        <v>76</v>
      </c>
      <c r="AY219" s="159" t="s">
        <v>133</v>
      </c>
    </row>
    <row r="220" spans="2:51" s="14" customFormat="1" ht="12">
      <c r="B220" s="166"/>
      <c r="D220" s="158" t="s">
        <v>143</v>
      </c>
      <c r="E220" s="167" t="s">
        <v>1</v>
      </c>
      <c r="F220" s="168" t="s">
        <v>144</v>
      </c>
      <c r="H220" s="169">
        <v>24.925</v>
      </c>
      <c r="I220" s="170"/>
      <c r="L220" s="166"/>
      <c r="M220" s="171"/>
      <c r="N220" s="172"/>
      <c r="O220" s="172"/>
      <c r="P220" s="172"/>
      <c r="Q220" s="172"/>
      <c r="R220" s="172"/>
      <c r="S220" s="172"/>
      <c r="T220" s="173"/>
      <c r="AT220" s="167" t="s">
        <v>143</v>
      </c>
      <c r="AU220" s="167" t="s">
        <v>86</v>
      </c>
      <c r="AV220" s="14" t="s">
        <v>141</v>
      </c>
      <c r="AW220" s="14" t="s">
        <v>32</v>
      </c>
      <c r="AX220" s="14" t="s">
        <v>84</v>
      </c>
      <c r="AY220" s="167" t="s">
        <v>133</v>
      </c>
    </row>
    <row r="221" spans="1:65" s="2" customFormat="1" ht="14.4" customHeight="1">
      <c r="A221" s="32"/>
      <c r="B221" s="143"/>
      <c r="C221" s="144" t="s">
        <v>314</v>
      </c>
      <c r="D221" s="144" t="s">
        <v>136</v>
      </c>
      <c r="E221" s="145" t="s">
        <v>761</v>
      </c>
      <c r="F221" s="146" t="s">
        <v>762</v>
      </c>
      <c r="G221" s="147" t="s">
        <v>156</v>
      </c>
      <c r="H221" s="148">
        <v>989.1</v>
      </c>
      <c r="I221" s="149"/>
      <c r="J221" s="150">
        <f>ROUND(I221*H221,2)</f>
        <v>0</v>
      </c>
      <c r="K221" s="146" t="s">
        <v>140</v>
      </c>
      <c r="L221" s="33"/>
      <c r="M221" s="151" t="s">
        <v>1</v>
      </c>
      <c r="N221" s="152" t="s">
        <v>41</v>
      </c>
      <c r="O221" s="58"/>
      <c r="P221" s="153">
        <f>O221*H221</f>
        <v>0</v>
      </c>
      <c r="Q221" s="153">
        <v>0</v>
      </c>
      <c r="R221" s="153">
        <f>Q221*H221</f>
        <v>0</v>
      </c>
      <c r="S221" s="153">
        <v>0</v>
      </c>
      <c r="T221" s="154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5" t="s">
        <v>231</v>
      </c>
      <c r="AT221" s="155" t="s">
        <v>136</v>
      </c>
      <c r="AU221" s="155" t="s">
        <v>86</v>
      </c>
      <c r="AY221" s="17" t="s">
        <v>133</v>
      </c>
      <c r="BE221" s="156">
        <f>IF(N221="základní",J221,0)</f>
        <v>0</v>
      </c>
      <c r="BF221" s="156">
        <f>IF(N221="snížená",J221,0)</f>
        <v>0</v>
      </c>
      <c r="BG221" s="156">
        <f>IF(N221="zákl. přenesená",J221,0)</f>
        <v>0</v>
      </c>
      <c r="BH221" s="156">
        <f>IF(N221="sníž. přenesená",J221,0)</f>
        <v>0</v>
      </c>
      <c r="BI221" s="156">
        <f>IF(N221="nulová",J221,0)</f>
        <v>0</v>
      </c>
      <c r="BJ221" s="17" t="s">
        <v>84</v>
      </c>
      <c r="BK221" s="156">
        <f>ROUND(I221*H221,2)</f>
        <v>0</v>
      </c>
      <c r="BL221" s="17" t="s">
        <v>231</v>
      </c>
      <c r="BM221" s="155" t="s">
        <v>763</v>
      </c>
    </row>
    <row r="222" spans="2:51" s="13" customFormat="1" ht="12">
      <c r="B222" s="157"/>
      <c r="D222" s="158" t="s">
        <v>143</v>
      </c>
      <c r="E222" s="159" t="s">
        <v>1</v>
      </c>
      <c r="F222" s="160" t="s">
        <v>764</v>
      </c>
      <c r="H222" s="161">
        <v>989.1</v>
      </c>
      <c r="I222" s="162"/>
      <c r="L222" s="157"/>
      <c r="M222" s="163"/>
      <c r="N222" s="164"/>
      <c r="O222" s="164"/>
      <c r="P222" s="164"/>
      <c r="Q222" s="164"/>
      <c r="R222" s="164"/>
      <c r="S222" s="164"/>
      <c r="T222" s="165"/>
      <c r="AT222" s="159" t="s">
        <v>143</v>
      </c>
      <c r="AU222" s="159" t="s">
        <v>86</v>
      </c>
      <c r="AV222" s="13" t="s">
        <v>86</v>
      </c>
      <c r="AW222" s="13" t="s">
        <v>32</v>
      </c>
      <c r="AX222" s="13" t="s">
        <v>76</v>
      </c>
      <c r="AY222" s="159" t="s">
        <v>133</v>
      </c>
    </row>
    <row r="223" spans="2:51" s="14" customFormat="1" ht="12">
      <c r="B223" s="166"/>
      <c r="D223" s="158" t="s">
        <v>143</v>
      </c>
      <c r="E223" s="167" t="s">
        <v>1</v>
      </c>
      <c r="F223" s="168" t="s">
        <v>144</v>
      </c>
      <c r="H223" s="169">
        <v>989.1</v>
      </c>
      <c r="I223" s="170"/>
      <c r="L223" s="166"/>
      <c r="M223" s="171"/>
      <c r="N223" s="172"/>
      <c r="O223" s="172"/>
      <c r="P223" s="172"/>
      <c r="Q223" s="172"/>
      <c r="R223" s="172"/>
      <c r="S223" s="172"/>
      <c r="T223" s="173"/>
      <c r="AT223" s="167" t="s">
        <v>143</v>
      </c>
      <c r="AU223" s="167" t="s">
        <v>86</v>
      </c>
      <c r="AV223" s="14" t="s">
        <v>141</v>
      </c>
      <c r="AW223" s="14" t="s">
        <v>32</v>
      </c>
      <c r="AX223" s="14" t="s">
        <v>84</v>
      </c>
      <c r="AY223" s="167" t="s">
        <v>133</v>
      </c>
    </row>
    <row r="224" spans="1:65" s="2" customFormat="1" ht="14.4" customHeight="1">
      <c r="A224" s="32"/>
      <c r="B224" s="143"/>
      <c r="C224" s="181" t="s">
        <v>320</v>
      </c>
      <c r="D224" s="181" t="s">
        <v>160</v>
      </c>
      <c r="E224" s="182" t="s">
        <v>765</v>
      </c>
      <c r="F224" s="183" t="s">
        <v>766</v>
      </c>
      <c r="G224" s="184" t="s">
        <v>139</v>
      </c>
      <c r="H224" s="185">
        <v>24.925</v>
      </c>
      <c r="I224" s="186"/>
      <c r="J224" s="187">
        <f>ROUND(I224*H224,2)</f>
        <v>0</v>
      </c>
      <c r="K224" s="183" t="s">
        <v>140</v>
      </c>
      <c r="L224" s="188"/>
      <c r="M224" s="189" t="s">
        <v>1</v>
      </c>
      <c r="N224" s="190" t="s">
        <v>41</v>
      </c>
      <c r="O224" s="58"/>
      <c r="P224" s="153">
        <f>O224*H224</f>
        <v>0</v>
      </c>
      <c r="Q224" s="153">
        <v>0.55</v>
      </c>
      <c r="R224" s="153">
        <f>Q224*H224</f>
        <v>13.708750000000002</v>
      </c>
      <c r="S224" s="153">
        <v>0</v>
      </c>
      <c r="T224" s="154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5" t="s">
        <v>310</v>
      </c>
      <c r="AT224" s="155" t="s">
        <v>160</v>
      </c>
      <c r="AU224" s="155" t="s">
        <v>86</v>
      </c>
      <c r="AY224" s="17" t="s">
        <v>133</v>
      </c>
      <c r="BE224" s="156">
        <f>IF(N224="základní",J224,0)</f>
        <v>0</v>
      </c>
      <c r="BF224" s="156">
        <f>IF(N224="snížená",J224,0)</f>
        <v>0</v>
      </c>
      <c r="BG224" s="156">
        <f>IF(N224="zákl. přenesená",J224,0)</f>
        <v>0</v>
      </c>
      <c r="BH224" s="156">
        <f>IF(N224="sníž. přenesená",J224,0)</f>
        <v>0</v>
      </c>
      <c r="BI224" s="156">
        <f>IF(N224="nulová",J224,0)</f>
        <v>0</v>
      </c>
      <c r="BJ224" s="17" t="s">
        <v>84</v>
      </c>
      <c r="BK224" s="156">
        <f>ROUND(I224*H224,2)</f>
        <v>0</v>
      </c>
      <c r="BL224" s="17" t="s">
        <v>231</v>
      </c>
      <c r="BM224" s="155" t="s">
        <v>767</v>
      </c>
    </row>
    <row r="225" spans="2:51" s="13" customFormat="1" ht="12">
      <c r="B225" s="157"/>
      <c r="D225" s="158" t="s">
        <v>143</v>
      </c>
      <c r="E225" s="159" t="s">
        <v>1</v>
      </c>
      <c r="F225" s="160" t="s">
        <v>760</v>
      </c>
      <c r="H225" s="161">
        <v>24.925</v>
      </c>
      <c r="I225" s="162"/>
      <c r="L225" s="157"/>
      <c r="M225" s="163"/>
      <c r="N225" s="164"/>
      <c r="O225" s="164"/>
      <c r="P225" s="164"/>
      <c r="Q225" s="164"/>
      <c r="R225" s="164"/>
      <c r="S225" s="164"/>
      <c r="T225" s="165"/>
      <c r="AT225" s="159" t="s">
        <v>143</v>
      </c>
      <c r="AU225" s="159" t="s">
        <v>86</v>
      </c>
      <c r="AV225" s="13" t="s">
        <v>86</v>
      </c>
      <c r="AW225" s="13" t="s">
        <v>32</v>
      </c>
      <c r="AX225" s="13" t="s">
        <v>76</v>
      </c>
      <c r="AY225" s="159" t="s">
        <v>133</v>
      </c>
    </row>
    <row r="226" spans="2:51" s="14" customFormat="1" ht="12">
      <c r="B226" s="166"/>
      <c r="D226" s="158" t="s">
        <v>143</v>
      </c>
      <c r="E226" s="167" t="s">
        <v>1</v>
      </c>
      <c r="F226" s="168" t="s">
        <v>144</v>
      </c>
      <c r="H226" s="169">
        <v>24.925</v>
      </c>
      <c r="I226" s="170"/>
      <c r="L226" s="166"/>
      <c r="M226" s="171"/>
      <c r="N226" s="172"/>
      <c r="O226" s="172"/>
      <c r="P226" s="172"/>
      <c r="Q226" s="172"/>
      <c r="R226" s="172"/>
      <c r="S226" s="172"/>
      <c r="T226" s="173"/>
      <c r="AT226" s="167" t="s">
        <v>143</v>
      </c>
      <c r="AU226" s="167" t="s">
        <v>86</v>
      </c>
      <c r="AV226" s="14" t="s">
        <v>141</v>
      </c>
      <c r="AW226" s="14" t="s">
        <v>32</v>
      </c>
      <c r="AX226" s="14" t="s">
        <v>84</v>
      </c>
      <c r="AY226" s="167" t="s">
        <v>133</v>
      </c>
    </row>
    <row r="227" spans="1:65" s="2" customFormat="1" ht="14.4" customHeight="1">
      <c r="A227" s="32"/>
      <c r="B227" s="143"/>
      <c r="C227" s="144" t="s">
        <v>324</v>
      </c>
      <c r="D227" s="144" t="s">
        <v>136</v>
      </c>
      <c r="E227" s="145" t="s">
        <v>768</v>
      </c>
      <c r="F227" s="146" t="s">
        <v>769</v>
      </c>
      <c r="G227" s="147" t="s">
        <v>139</v>
      </c>
      <c r="H227" s="148">
        <v>24.925</v>
      </c>
      <c r="I227" s="149"/>
      <c r="J227" s="150">
        <f>ROUND(I227*H227,2)</f>
        <v>0</v>
      </c>
      <c r="K227" s="146" t="s">
        <v>140</v>
      </c>
      <c r="L227" s="33"/>
      <c r="M227" s="151" t="s">
        <v>1</v>
      </c>
      <c r="N227" s="152" t="s">
        <v>41</v>
      </c>
      <c r="O227" s="58"/>
      <c r="P227" s="153">
        <f>O227*H227</f>
        <v>0</v>
      </c>
      <c r="Q227" s="153">
        <v>0.02337</v>
      </c>
      <c r="R227" s="153">
        <f>Q227*H227</f>
        <v>0.58249725</v>
      </c>
      <c r="S227" s="153">
        <v>0</v>
      </c>
      <c r="T227" s="154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5" t="s">
        <v>231</v>
      </c>
      <c r="AT227" s="155" t="s">
        <v>136</v>
      </c>
      <c r="AU227" s="155" t="s">
        <v>86</v>
      </c>
      <c r="AY227" s="17" t="s">
        <v>133</v>
      </c>
      <c r="BE227" s="156">
        <f>IF(N227="základní",J227,0)</f>
        <v>0</v>
      </c>
      <c r="BF227" s="156">
        <f>IF(N227="snížená",J227,0)</f>
        <v>0</v>
      </c>
      <c r="BG227" s="156">
        <f>IF(N227="zákl. přenesená",J227,0)</f>
        <v>0</v>
      </c>
      <c r="BH227" s="156">
        <f>IF(N227="sníž. přenesená",J227,0)</f>
        <v>0</v>
      </c>
      <c r="BI227" s="156">
        <f>IF(N227="nulová",J227,0)</f>
        <v>0</v>
      </c>
      <c r="BJ227" s="17" t="s">
        <v>84</v>
      </c>
      <c r="BK227" s="156">
        <f>ROUND(I227*H227,2)</f>
        <v>0</v>
      </c>
      <c r="BL227" s="17" t="s">
        <v>231</v>
      </c>
      <c r="BM227" s="155" t="s">
        <v>770</v>
      </c>
    </row>
    <row r="228" spans="2:51" s="13" customFormat="1" ht="12">
      <c r="B228" s="157"/>
      <c r="D228" s="158" t="s">
        <v>143</v>
      </c>
      <c r="E228" s="159" t="s">
        <v>1</v>
      </c>
      <c r="F228" s="160" t="s">
        <v>771</v>
      </c>
      <c r="H228" s="161">
        <v>24.925</v>
      </c>
      <c r="I228" s="162"/>
      <c r="L228" s="157"/>
      <c r="M228" s="163"/>
      <c r="N228" s="164"/>
      <c r="O228" s="164"/>
      <c r="P228" s="164"/>
      <c r="Q228" s="164"/>
      <c r="R228" s="164"/>
      <c r="S228" s="164"/>
      <c r="T228" s="165"/>
      <c r="AT228" s="159" t="s">
        <v>143</v>
      </c>
      <c r="AU228" s="159" t="s">
        <v>86</v>
      </c>
      <c r="AV228" s="13" t="s">
        <v>86</v>
      </c>
      <c r="AW228" s="13" t="s">
        <v>32</v>
      </c>
      <c r="AX228" s="13" t="s">
        <v>76</v>
      </c>
      <c r="AY228" s="159" t="s">
        <v>133</v>
      </c>
    </row>
    <row r="229" spans="2:51" s="14" customFormat="1" ht="12">
      <c r="B229" s="166"/>
      <c r="D229" s="158" t="s">
        <v>143</v>
      </c>
      <c r="E229" s="167" t="s">
        <v>1</v>
      </c>
      <c r="F229" s="168" t="s">
        <v>144</v>
      </c>
      <c r="H229" s="169">
        <v>24.925</v>
      </c>
      <c r="I229" s="170"/>
      <c r="L229" s="166"/>
      <c r="M229" s="171"/>
      <c r="N229" s="172"/>
      <c r="O229" s="172"/>
      <c r="P229" s="172"/>
      <c r="Q229" s="172"/>
      <c r="R229" s="172"/>
      <c r="S229" s="172"/>
      <c r="T229" s="173"/>
      <c r="AT229" s="167" t="s">
        <v>143</v>
      </c>
      <c r="AU229" s="167" t="s">
        <v>86</v>
      </c>
      <c r="AV229" s="14" t="s">
        <v>141</v>
      </c>
      <c r="AW229" s="14" t="s">
        <v>32</v>
      </c>
      <c r="AX229" s="14" t="s">
        <v>84</v>
      </c>
      <c r="AY229" s="167" t="s">
        <v>133</v>
      </c>
    </row>
    <row r="230" spans="1:65" s="2" customFormat="1" ht="14.4" customHeight="1">
      <c r="A230" s="32"/>
      <c r="B230" s="143"/>
      <c r="C230" s="144" t="s">
        <v>328</v>
      </c>
      <c r="D230" s="144" t="s">
        <v>136</v>
      </c>
      <c r="E230" s="145" t="s">
        <v>471</v>
      </c>
      <c r="F230" s="146" t="s">
        <v>472</v>
      </c>
      <c r="G230" s="147" t="s">
        <v>366</v>
      </c>
      <c r="H230" s="191"/>
      <c r="I230" s="149"/>
      <c r="J230" s="150">
        <f>ROUND(I230*H230,2)</f>
        <v>0</v>
      </c>
      <c r="K230" s="146" t="s">
        <v>140</v>
      </c>
      <c r="L230" s="33"/>
      <c r="M230" s="151" t="s">
        <v>1</v>
      </c>
      <c r="N230" s="152" t="s">
        <v>41</v>
      </c>
      <c r="O230" s="58"/>
      <c r="P230" s="153">
        <f>O230*H230</f>
        <v>0</v>
      </c>
      <c r="Q230" s="153">
        <v>0</v>
      </c>
      <c r="R230" s="153">
        <f>Q230*H230</f>
        <v>0</v>
      </c>
      <c r="S230" s="153">
        <v>0</v>
      </c>
      <c r="T230" s="154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55" t="s">
        <v>231</v>
      </c>
      <c r="AT230" s="155" t="s">
        <v>136</v>
      </c>
      <c r="AU230" s="155" t="s">
        <v>86</v>
      </c>
      <c r="AY230" s="17" t="s">
        <v>133</v>
      </c>
      <c r="BE230" s="156">
        <f>IF(N230="základní",J230,0)</f>
        <v>0</v>
      </c>
      <c r="BF230" s="156">
        <f>IF(N230="snížená",J230,0)</f>
        <v>0</v>
      </c>
      <c r="BG230" s="156">
        <f>IF(N230="zákl. přenesená",J230,0)</f>
        <v>0</v>
      </c>
      <c r="BH230" s="156">
        <f>IF(N230="sníž. přenesená",J230,0)</f>
        <v>0</v>
      </c>
      <c r="BI230" s="156">
        <f>IF(N230="nulová",J230,0)</f>
        <v>0</v>
      </c>
      <c r="BJ230" s="17" t="s">
        <v>84</v>
      </c>
      <c r="BK230" s="156">
        <f>ROUND(I230*H230,2)</f>
        <v>0</v>
      </c>
      <c r="BL230" s="17" t="s">
        <v>231</v>
      </c>
      <c r="BM230" s="155" t="s">
        <v>772</v>
      </c>
    </row>
    <row r="231" spans="2:63" s="12" customFormat="1" ht="22.8" customHeight="1">
      <c r="B231" s="130"/>
      <c r="D231" s="131" t="s">
        <v>75</v>
      </c>
      <c r="E231" s="141" t="s">
        <v>474</v>
      </c>
      <c r="F231" s="141" t="s">
        <v>475</v>
      </c>
      <c r="I231" s="133"/>
      <c r="J231" s="142">
        <f>BK231</f>
        <v>0</v>
      </c>
      <c r="L231" s="130"/>
      <c r="M231" s="135"/>
      <c r="N231" s="136"/>
      <c r="O231" s="136"/>
      <c r="P231" s="137">
        <f>SUM(P232:P288)</f>
        <v>0</v>
      </c>
      <c r="Q231" s="136"/>
      <c r="R231" s="137">
        <f>SUM(R232:R288)</f>
        <v>0</v>
      </c>
      <c r="S231" s="136"/>
      <c r="T231" s="138">
        <f>SUM(T232:T288)</f>
        <v>0</v>
      </c>
      <c r="AR231" s="131" t="s">
        <v>86</v>
      </c>
      <c r="AT231" s="139" t="s">
        <v>75</v>
      </c>
      <c r="AU231" s="139" t="s">
        <v>84</v>
      </c>
      <c r="AY231" s="131" t="s">
        <v>133</v>
      </c>
      <c r="BK231" s="140">
        <f>SUM(BK232:BK288)</f>
        <v>0</v>
      </c>
    </row>
    <row r="232" spans="1:65" s="2" customFormat="1" ht="14.4" customHeight="1">
      <c r="A232" s="32"/>
      <c r="B232" s="143"/>
      <c r="C232" s="144" t="s">
        <v>333</v>
      </c>
      <c r="D232" s="144" t="s">
        <v>136</v>
      </c>
      <c r="E232" s="145" t="s">
        <v>773</v>
      </c>
      <c r="F232" s="146" t="s">
        <v>774</v>
      </c>
      <c r="G232" s="147" t="s">
        <v>156</v>
      </c>
      <c r="H232" s="148">
        <v>989.1</v>
      </c>
      <c r="I232" s="149"/>
      <c r="J232" s="150">
        <f>ROUND(I232*H232,2)</f>
        <v>0</v>
      </c>
      <c r="K232" s="146" t="s">
        <v>140</v>
      </c>
      <c r="L232" s="33"/>
      <c r="M232" s="151" t="s">
        <v>1</v>
      </c>
      <c r="N232" s="152" t="s">
        <v>41</v>
      </c>
      <c r="O232" s="58"/>
      <c r="P232" s="153">
        <f>O232*H232</f>
        <v>0</v>
      </c>
      <c r="Q232" s="153">
        <v>0</v>
      </c>
      <c r="R232" s="153">
        <f>Q232*H232</f>
        <v>0</v>
      </c>
      <c r="S232" s="153">
        <v>0</v>
      </c>
      <c r="T232" s="154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5" t="s">
        <v>231</v>
      </c>
      <c r="AT232" s="155" t="s">
        <v>136</v>
      </c>
      <c r="AU232" s="155" t="s">
        <v>86</v>
      </c>
      <c r="AY232" s="17" t="s">
        <v>133</v>
      </c>
      <c r="BE232" s="156">
        <f>IF(N232="základní",J232,0)</f>
        <v>0</v>
      </c>
      <c r="BF232" s="156">
        <f>IF(N232="snížená",J232,0)</f>
        <v>0</v>
      </c>
      <c r="BG232" s="156">
        <f>IF(N232="zákl. přenesená",J232,0)</f>
        <v>0</v>
      </c>
      <c r="BH232" s="156">
        <f>IF(N232="sníž. přenesená",J232,0)</f>
        <v>0</v>
      </c>
      <c r="BI232" s="156">
        <f>IF(N232="nulová",J232,0)</f>
        <v>0</v>
      </c>
      <c r="BJ232" s="17" t="s">
        <v>84</v>
      </c>
      <c r="BK232" s="156">
        <f>ROUND(I232*H232,2)</f>
        <v>0</v>
      </c>
      <c r="BL232" s="17" t="s">
        <v>231</v>
      </c>
      <c r="BM232" s="155" t="s">
        <v>775</v>
      </c>
    </row>
    <row r="233" spans="2:51" s="13" customFormat="1" ht="12">
      <c r="B233" s="157"/>
      <c r="D233" s="158" t="s">
        <v>143</v>
      </c>
      <c r="E233" s="159" t="s">
        <v>1</v>
      </c>
      <c r="F233" s="160" t="s">
        <v>764</v>
      </c>
      <c r="H233" s="161">
        <v>989.1</v>
      </c>
      <c r="I233" s="162"/>
      <c r="L233" s="157"/>
      <c r="M233" s="163"/>
      <c r="N233" s="164"/>
      <c r="O233" s="164"/>
      <c r="P233" s="164"/>
      <c r="Q233" s="164"/>
      <c r="R233" s="164"/>
      <c r="S233" s="164"/>
      <c r="T233" s="165"/>
      <c r="AT233" s="159" t="s">
        <v>143</v>
      </c>
      <c r="AU233" s="159" t="s">
        <v>86</v>
      </c>
      <c r="AV233" s="13" t="s">
        <v>86</v>
      </c>
      <c r="AW233" s="13" t="s">
        <v>32</v>
      </c>
      <c r="AX233" s="13" t="s">
        <v>76</v>
      </c>
      <c r="AY233" s="159" t="s">
        <v>133</v>
      </c>
    </row>
    <row r="234" spans="2:51" s="14" customFormat="1" ht="12">
      <c r="B234" s="166"/>
      <c r="D234" s="158" t="s">
        <v>143</v>
      </c>
      <c r="E234" s="167" t="s">
        <v>1</v>
      </c>
      <c r="F234" s="168" t="s">
        <v>144</v>
      </c>
      <c r="H234" s="169">
        <v>989.1</v>
      </c>
      <c r="I234" s="170"/>
      <c r="L234" s="166"/>
      <c r="M234" s="171"/>
      <c r="N234" s="172"/>
      <c r="O234" s="172"/>
      <c r="P234" s="172"/>
      <c r="Q234" s="172"/>
      <c r="R234" s="172"/>
      <c r="S234" s="172"/>
      <c r="T234" s="173"/>
      <c r="AT234" s="167" t="s">
        <v>143</v>
      </c>
      <c r="AU234" s="167" t="s">
        <v>86</v>
      </c>
      <c r="AV234" s="14" t="s">
        <v>141</v>
      </c>
      <c r="AW234" s="14" t="s">
        <v>32</v>
      </c>
      <c r="AX234" s="14" t="s">
        <v>84</v>
      </c>
      <c r="AY234" s="167" t="s">
        <v>133</v>
      </c>
    </row>
    <row r="235" spans="1:65" s="2" customFormat="1" ht="14.4" customHeight="1">
      <c r="A235" s="32"/>
      <c r="B235" s="143"/>
      <c r="C235" s="181" t="s">
        <v>338</v>
      </c>
      <c r="D235" s="181" t="s">
        <v>160</v>
      </c>
      <c r="E235" s="182" t="s">
        <v>776</v>
      </c>
      <c r="F235" s="183" t="s">
        <v>777</v>
      </c>
      <c r="G235" s="184" t="s">
        <v>156</v>
      </c>
      <c r="H235" s="185">
        <v>989.1</v>
      </c>
      <c r="I235" s="186"/>
      <c r="J235" s="187">
        <f>ROUND(I235*H235,2)</f>
        <v>0</v>
      </c>
      <c r="K235" s="183" t="s">
        <v>1</v>
      </c>
      <c r="L235" s="188"/>
      <c r="M235" s="189" t="s">
        <v>1</v>
      </c>
      <c r="N235" s="190" t="s">
        <v>41</v>
      </c>
      <c r="O235" s="58"/>
      <c r="P235" s="153">
        <f>O235*H235</f>
        <v>0</v>
      </c>
      <c r="Q235" s="153">
        <v>0</v>
      </c>
      <c r="R235" s="153">
        <f>Q235*H235</f>
        <v>0</v>
      </c>
      <c r="S235" s="153">
        <v>0</v>
      </c>
      <c r="T235" s="154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55" t="s">
        <v>310</v>
      </c>
      <c r="AT235" s="155" t="s">
        <v>160</v>
      </c>
      <c r="AU235" s="155" t="s">
        <v>86</v>
      </c>
      <c r="AY235" s="17" t="s">
        <v>133</v>
      </c>
      <c r="BE235" s="156">
        <f>IF(N235="základní",J235,0)</f>
        <v>0</v>
      </c>
      <c r="BF235" s="156">
        <f>IF(N235="snížená",J235,0)</f>
        <v>0</v>
      </c>
      <c r="BG235" s="156">
        <f>IF(N235="zákl. přenesená",J235,0)</f>
        <v>0</v>
      </c>
      <c r="BH235" s="156">
        <f>IF(N235="sníž. přenesená",J235,0)</f>
        <v>0</v>
      </c>
      <c r="BI235" s="156">
        <f>IF(N235="nulová",J235,0)</f>
        <v>0</v>
      </c>
      <c r="BJ235" s="17" t="s">
        <v>84</v>
      </c>
      <c r="BK235" s="156">
        <f>ROUND(I235*H235,2)</f>
        <v>0</v>
      </c>
      <c r="BL235" s="17" t="s">
        <v>231</v>
      </c>
      <c r="BM235" s="155" t="s">
        <v>778</v>
      </c>
    </row>
    <row r="236" spans="2:51" s="13" customFormat="1" ht="12">
      <c r="B236" s="157"/>
      <c r="D236" s="158" t="s">
        <v>143</v>
      </c>
      <c r="E236" s="159" t="s">
        <v>1</v>
      </c>
      <c r="F236" s="160" t="s">
        <v>764</v>
      </c>
      <c r="H236" s="161">
        <v>989.1</v>
      </c>
      <c r="I236" s="162"/>
      <c r="L236" s="157"/>
      <c r="M236" s="163"/>
      <c r="N236" s="164"/>
      <c r="O236" s="164"/>
      <c r="P236" s="164"/>
      <c r="Q236" s="164"/>
      <c r="R236" s="164"/>
      <c r="S236" s="164"/>
      <c r="T236" s="165"/>
      <c r="AT236" s="159" t="s">
        <v>143</v>
      </c>
      <c r="AU236" s="159" t="s">
        <v>86</v>
      </c>
      <c r="AV236" s="13" t="s">
        <v>86</v>
      </c>
      <c r="AW236" s="13" t="s">
        <v>32</v>
      </c>
      <c r="AX236" s="13" t="s">
        <v>76</v>
      </c>
      <c r="AY236" s="159" t="s">
        <v>133</v>
      </c>
    </row>
    <row r="237" spans="2:51" s="14" customFormat="1" ht="12">
      <c r="B237" s="166"/>
      <c r="D237" s="158" t="s">
        <v>143</v>
      </c>
      <c r="E237" s="167" t="s">
        <v>1</v>
      </c>
      <c r="F237" s="168" t="s">
        <v>144</v>
      </c>
      <c r="H237" s="169">
        <v>989.1</v>
      </c>
      <c r="I237" s="170"/>
      <c r="L237" s="166"/>
      <c r="M237" s="171"/>
      <c r="N237" s="172"/>
      <c r="O237" s="172"/>
      <c r="P237" s="172"/>
      <c r="Q237" s="172"/>
      <c r="R237" s="172"/>
      <c r="S237" s="172"/>
      <c r="T237" s="173"/>
      <c r="AT237" s="167" t="s">
        <v>143</v>
      </c>
      <c r="AU237" s="167" t="s">
        <v>86</v>
      </c>
      <c r="AV237" s="14" t="s">
        <v>141</v>
      </c>
      <c r="AW237" s="14" t="s">
        <v>32</v>
      </c>
      <c r="AX237" s="14" t="s">
        <v>84</v>
      </c>
      <c r="AY237" s="167" t="s">
        <v>133</v>
      </c>
    </row>
    <row r="238" spans="1:65" s="2" customFormat="1" ht="14.4" customHeight="1">
      <c r="A238" s="32"/>
      <c r="B238" s="143"/>
      <c r="C238" s="181" t="s">
        <v>343</v>
      </c>
      <c r="D238" s="181" t="s">
        <v>160</v>
      </c>
      <c r="E238" s="182" t="s">
        <v>779</v>
      </c>
      <c r="F238" s="183" t="s">
        <v>780</v>
      </c>
      <c r="G238" s="184" t="s">
        <v>218</v>
      </c>
      <c r="H238" s="185">
        <v>103</v>
      </c>
      <c r="I238" s="186"/>
      <c r="J238" s="187">
        <f>ROUND(I238*H238,2)</f>
        <v>0</v>
      </c>
      <c r="K238" s="183" t="s">
        <v>1</v>
      </c>
      <c r="L238" s="188"/>
      <c r="M238" s="189" t="s">
        <v>1</v>
      </c>
      <c r="N238" s="190" t="s">
        <v>41</v>
      </c>
      <c r="O238" s="58"/>
      <c r="P238" s="153">
        <f>O238*H238</f>
        <v>0</v>
      </c>
      <c r="Q238" s="153">
        <v>0</v>
      </c>
      <c r="R238" s="153">
        <f>Q238*H238</f>
        <v>0</v>
      </c>
      <c r="S238" s="153">
        <v>0</v>
      </c>
      <c r="T238" s="154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5" t="s">
        <v>310</v>
      </c>
      <c r="AT238" s="155" t="s">
        <v>160</v>
      </c>
      <c r="AU238" s="155" t="s">
        <v>86</v>
      </c>
      <c r="AY238" s="17" t="s">
        <v>133</v>
      </c>
      <c r="BE238" s="156">
        <f>IF(N238="základní",J238,0)</f>
        <v>0</v>
      </c>
      <c r="BF238" s="156">
        <f>IF(N238="snížená",J238,0)</f>
        <v>0</v>
      </c>
      <c r="BG238" s="156">
        <f>IF(N238="zákl. přenesená",J238,0)</f>
        <v>0</v>
      </c>
      <c r="BH238" s="156">
        <f>IF(N238="sníž. přenesená",J238,0)</f>
        <v>0</v>
      </c>
      <c r="BI238" s="156">
        <f>IF(N238="nulová",J238,0)</f>
        <v>0</v>
      </c>
      <c r="BJ238" s="17" t="s">
        <v>84</v>
      </c>
      <c r="BK238" s="156">
        <f>ROUND(I238*H238,2)</f>
        <v>0</v>
      </c>
      <c r="BL238" s="17" t="s">
        <v>231</v>
      </c>
      <c r="BM238" s="155" t="s">
        <v>781</v>
      </c>
    </row>
    <row r="239" spans="2:51" s="13" customFormat="1" ht="12">
      <c r="B239" s="157"/>
      <c r="D239" s="158" t="s">
        <v>143</v>
      </c>
      <c r="E239" s="159" t="s">
        <v>1</v>
      </c>
      <c r="F239" s="160" t="s">
        <v>525</v>
      </c>
      <c r="H239" s="161">
        <v>103</v>
      </c>
      <c r="I239" s="162"/>
      <c r="L239" s="157"/>
      <c r="M239" s="163"/>
      <c r="N239" s="164"/>
      <c r="O239" s="164"/>
      <c r="P239" s="164"/>
      <c r="Q239" s="164"/>
      <c r="R239" s="164"/>
      <c r="S239" s="164"/>
      <c r="T239" s="165"/>
      <c r="AT239" s="159" t="s">
        <v>143</v>
      </c>
      <c r="AU239" s="159" t="s">
        <v>86</v>
      </c>
      <c r="AV239" s="13" t="s">
        <v>86</v>
      </c>
      <c r="AW239" s="13" t="s">
        <v>32</v>
      </c>
      <c r="AX239" s="13" t="s">
        <v>76</v>
      </c>
      <c r="AY239" s="159" t="s">
        <v>133</v>
      </c>
    </row>
    <row r="240" spans="2:51" s="14" customFormat="1" ht="12">
      <c r="B240" s="166"/>
      <c r="D240" s="158" t="s">
        <v>143</v>
      </c>
      <c r="E240" s="167" t="s">
        <v>1</v>
      </c>
      <c r="F240" s="168" t="s">
        <v>144</v>
      </c>
      <c r="H240" s="169">
        <v>103</v>
      </c>
      <c r="I240" s="170"/>
      <c r="L240" s="166"/>
      <c r="M240" s="171"/>
      <c r="N240" s="172"/>
      <c r="O240" s="172"/>
      <c r="P240" s="172"/>
      <c r="Q240" s="172"/>
      <c r="R240" s="172"/>
      <c r="S240" s="172"/>
      <c r="T240" s="173"/>
      <c r="AT240" s="167" t="s">
        <v>143</v>
      </c>
      <c r="AU240" s="167" t="s">
        <v>86</v>
      </c>
      <c r="AV240" s="14" t="s">
        <v>141</v>
      </c>
      <c r="AW240" s="14" t="s">
        <v>32</v>
      </c>
      <c r="AX240" s="14" t="s">
        <v>84</v>
      </c>
      <c r="AY240" s="167" t="s">
        <v>133</v>
      </c>
    </row>
    <row r="241" spans="1:65" s="2" customFormat="1" ht="19.8" customHeight="1">
      <c r="A241" s="32"/>
      <c r="B241" s="143"/>
      <c r="C241" s="181" t="s">
        <v>350</v>
      </c>
      <c r="D241" s="181" t="s">
        <v>160</v>
      </c>
      <c r="E241" s="182" t="s">
        <v>418</v>
      </c>
      <c r="F241" s="183" t="s">
        <v>782</v>
      </c>
      <c r="G241" s="184" t="s">
        <v>163</v>
      </c>
      <c r="H241" s="185">
        <v>16</v>
      </c>
      <c r="I241" s="186"/>
      <c r="J241" s="187">
        <f>ROUND(I241*H241,2)</f>
        <v>0</v>
      </c>
      <c r="K241" s="183" t="s">
        <v>1</v>
      </c>
      <c r="L241" s="188"/>
      <c r="M241" s="189" t="s">
        <v>1</v>
      </c>
      <c r="N241" s="190" t="s">
        <v>41</v>
      </c>
      <c r="O241" s="58"/>
      <c r="P241" s="153">
        <f>O241*H241</f>
        <v>0</v>
      </c>
      <c r="Q241" s="153">
        <v>0</v>
      </c>
      <c r="R241" s="153">
        <f>Q241*H241</f>
        <v>0</v>
      </c>
      <c r="S241" s="153">
        <v>0</v>
      </c>
      <c r="T241" s="154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55" t="s">
        <v>310</v>
      </c>
      <c r="AT241" s="155" t="s">
        <v>160</v>
      </c>
      <c r="AU241" s="155" t="s">
        <v>86</v>
      </c>
      <c r="AY241" s="17" t="s">
        <v>133</v>
      </c>
      <c r="BE241" s="156">
        <f>IF(N241="základní",J241,0)</f>
        <v>0</v>
      </c>
      <c r="BF241" s="156">
        <f>IF(N241="snížená",J241,0)</f>
        <v>0</v>
      </c>
      <c r="BG241" s="156">
        <f>IF(N241="zákl. přenesená",J241,0)</f>
        <v>0</v>
      </c>
      <c r="BH241" s="156">
        <f>IF(N241="sníž. přenesená",J241,0)</f>
        <v>0</v>
      </c>
      <c r="BI241" s="156">
        <f>IF(N241="nulová",J241,0)</f>
        <v>0</v>
      </c>
      <c r="BJ241" s="17" t="s">
        <v>84</v>
      </c>
      <c r="BK241" s="156">
        <f>ROUND(I241*H241,2)</f>
        <v>0</v>
      </c>
      <c r="BL241" s="17" t="s">
        <v>231</v>
      </c>
      <c r="BM241" s="155" t="s">
        <v>547</v>
      </c>
    </row>
    <row r="242" spans="2:51" s="13" customFormat="1" ht="12">
      <c r="B242" s="157"/>
      <c r="D242" s="158" t="s">
        <v>143</v>
      </c>
      <c r="E242" s="159" t="s">
        <v>1</v>
      </c>
      <c r="F242" s="160" t="s">
        <v>231</v>
      </c>
      <c r="H242" s="161">
        <v>16</v>
      </c>
      <c r="I242" s="162"/>
      <c r="L242" s="157"/>
      <c r="M242" s="163"/>
      <c r="N242" s="164"/>
      <c r="O242" s="164"/>
      <c r="P242" s="164"/>
      <c r="Q242" s="164"/>
      <c r="R242" s="164"/>
      <c r="S242" s="164"/>
      <c r="T242" s="165"/>
      <c r="AT242" s="159" t="s">
        <v>143</v>
      </c>
      <c r="AU242" s="159" t="s">
        <v>86</v>
      </c>
      <c r="AV242" s="13" t="s">
        <v>86</v>
      </c>
      <c r="AW242" s="13" t="s">
        <v>32</v>
      </c>
      <c r="AX242" s="13" t="s">
        <v>76</v>
      </c>
      <c r="AY242" s="159" t="s">
        <v>133</v>
      </c>
    </row>
    <row r="243" spans="2:51" s="14" customFormat="1" ht="12">
      <c r="B243" s="166"/>
      <c r="D243" s="158" t="s">
        <v>143</v>
      </c>
      <c r="E243" s="167" t="s">
        <v>1</v>
      </c>
      <c r="F243" s="168" t="s">
        <v>144</v>
      </c>
      <c r="H243" s="169">
        <v>16</v>
      </c>
      <c r="I243" s="170"/>
      <c r="L243" s="166"/>
      <c r="M243" s="171"/>
      <c r="N243" s="172"/>
      <c r="O243" s="172"/>
      <c r="P243" s="172"/>
      <c r="Q243" s="172"/>
      <c r="R243" s="172"/>
      <c r="S243" s="172"/>
      <c r="T243" s="173"/>
      <c r="AT243" s="167" t="s">
        <v>143</v>
      </c>
      <c r="AU243" s="167" t="s">
        <v>86</v>
      </c>
      <c r="AV243" s="14" t="s">
        <v>141</v>
      </c>
      <c r="AW243" s="14" t="s">
        <v>32</v>
      </c>
      <c r="AX243" s="14" t="s">
        <v>84</v>
      </c>
      <c r="AY243" s="167" t="s">
        <v>133</v>
      </c>
    </row>
    <row r="244" spans="1:65" s="2" customFormat="1" ht="14.4" customHeight="1">
      <c r="A244" s="32"/>
      <c r="B244" s="143"/>
      <c r="C244" s="181" t="s">
        <v>358</v>
      </c>
      <c r="D244" s="181" t="s">
        <v>160</v>
      </c>
      <c r="E244" s="182" t="s">
        <v>425</v>
      </c>
      <c r="F244" s="183" t="s">
        <v>783</v>
      </c>
      <c r="G244" s="184" t="s">
        <v>163</v>
      </c>
      <c r="H244" s="185">
        <v>8</v>
      </c>
      <c r="I244" s="186"/>
      <c r="J244" s="187">
        <f>ROUND(I244*H244,2)</f>
        <v>0</v>
      </c>
      <c r="K244" s="183" t="s">
        <v>1</v>
      </c>
      <c r="L244" s="188"/>
      <c r="M244" s="189" t="s">
        <v>1</v>
      </c>
      <c r="N244" s="190" t="s">
        <v>41</v>
      </c>
      <c r="O244" s="58"/>
      <c r="P244" s="153">
        <f>O244*H244</f>
        <v>0</v>
      </c>
      <c r="Q244" s="153">
        <v>0</v>
      </c>
      <c r="R244" s="153">
        <f>Q244*H244</f>
        <v>0</v>
      </c>
      <c r="S244" s="153">
        <v>0</v>
      </c>
      <c r="T244" s="154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55" t="s">
        <v>310</v>
      </c>
      <c r="AT244" s="155" t="s">
        <v>160</v>
      </c>
      <c r="AU244" s="155" t="s">
        <v>86</v>
      </c>
      <c r="AY244" s="17" t="s">
        <v>133</v>
      </c>
      <c r="BE244" s="156">
        <f>IF(N244="základní",J244,0)</f>
        <v>0</v>
      </c>
      <c r="BF244" s="156">
        <f>IF(N244="snížená",J244,0)</f>
        <v>0</v>
      </c>
      <c r="BG244" s="156">
        <f>IF(N244="zákl. přenesená",J244,0)</f>
        <v>0</v>
      </c>
      <c r="BH244" s="156">
        <f>IF(N244="sníž. přenesená",J244,0)</f>
        <v>0</v>
      </c>
      <c r="BI244" s="156">
        <f>IF(N244="nulová",J244,0)</f>
        <v>0</v>
      </c>
      <c r="BJ244" s="17" t="s">
        <v>84</v>
      </c>
      <c r="BK244" s="156">
        <f>ROUND(I244*H244,2)</f>
        <v>0</v>
      </c>
      <c r="BL244" s="17" t="s">
        <v>231</v>
      </c>
      <c r="BM244" s="155" t="s">
        <v>784</v>
      </c>
    </row>
    <row r="245" spans="2:51" s="13" customFormat="1" ht="12">
      <c r="B245" s="157"/>
      <c r="D245" s="158" t="s">
        <v>143</v>
      </c>
      <c r="E245" s="159" t="s">
        <v>1</v>
      </c>
      <c r="F245" s="160" t="s">
        <v>164</v>
      </c>
      <c r="H245" s="161">
        <v>8</v>
      </c>
      <c r="I245" s="162"/>
      <c r="L245" s="157"/>
      <c r="M245" s="163"/>
      <c r="N245" s="164"/>
      <c r="O245" s="164"/>
      <c r="P245" s="164"/>
      <c r="Q245" s="164"/>
      <c r="R245" s="164"/>
      <c r="S245" s="164"/>
      <c r="T245" s="165"/>
      <c r="AT245" s="159" t="s">
        <v>143</v>
      </c>
      <c r="AU245" s="159" t="s">
        <v>86</v>
      </c>
      <c r="AV245" s="13" t="s">
        <v>86</v>
      </c>
      <c r="AW245" s="13" t="s">
        <v>32</v>
      </c>
      <c r="AX245" s="13" t="s">
        <v>76</v>
      </c>
      <c r="AY245" s="159" t="s">
        <v>133</v>
      </c>
    </row>
    <row r="246" spans="2:51" s="14" customFormat="1" ht="12">
      <c r="B246" s="166"/>
      <c r="D246" s="158" t="s">
        <v>143</v>
      </c>
      <c r="E246" s="167" t="s">
        <v>1</v>
      </c>
      <c r="F246" s="168" t="s">
        <v>144</v>
      </c>
      <c r="H246" s="169">
        <v>8</v>
      </c>
      <c r="I246" s="170"/>
      <c r="L246" s="166"/>
      <c r="M246" s="171"/>
      <c r="N246" s="172"/>
      <c r="O246" s="172"/>
      <c r="P246" s="172"/>
      <c r="Q246" s="172"/>
      <c r="R246" s="172"/>
      <c r="S246" s="172"/>
      <c r="T246" s="173"/>
      <c r="AT246" s="167" t="s">
        <v>143</v>
      </c>
      <c r="AU246" s="167" t="s">
        <v>86</v>
      </c>
      <c r="AV246" s="14" t="s">
        <v>141</v>
      </c>
      <c r="AW246" s="14" t="s">
        <v>32</v>
      </c>
      <c r="AX246" s="14" t="s">
        <v>84</v>
      </c>
      <c r="AY246" s="167" t="s">
        <v>133</v>
      </c>
    </row>
    <row r="247" spans="1:65" s="2" customFormat="1" ht="14.4" customHeight="1">
      <c r="A247" s="32"/>
      <c r="B247" s="143"/>
      <c r="C247" s="181" t="s">
        <v>363</v>
      </c>
      <c r="D247" s="181" t="s">
        <v>160</v>
      </c>
      <c r="E247" s="182" t="s">
        <v>440</v>
      </c>
      <c r="F247" s="183" t="s">
        <v>785</v>
      </c>
      <c r="G247" s="184" t="s">
        <v>218</v>
      </c>
      <c r="H247" s="185">
        <v>103</v>
      </c>
      <c r="I247" s="186"/>
      <c r="J247" s="187">
        <f>ROUND(I247*H247,2)</f>
        <v>0</v>
      </c>
      <c r="K247" s="183" t="s">
        <v>1</v>
      </c>
      <c r="L247" s="188"/>
      <c r="M247" s="189" t="s">
        <v>1</v>
      </c>
      <c r="N247" s="190" t="s">
        <v>41</v>
      </c>
      <c r="O247" s="58"/>
      <c r="P247" s="153">
        <f>O247*H247</f>
        <v>0</v>
      </c>
      <c r="Q247" s="153">
        <v>0</v>
      </c>
      <c r="R247" s="153">
        <f>Q247*H247</f>
        <v>0</v>
      </c>
      <c r="S247" s="153">
        <v>0</v>
      </c>
      <c r="T247" s="154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55" t="s">
        <v>310</v>
      </c>
      <c r="AT247" s="155" t="s">
        <v>160</v>
      </c>
      <c r="AU247" s="155" t="s">
        <v>86</v>
      </c>
      <c r="AY247" s="17" t="s">
        <v>133</v>
      </c>
      <c r="BE247" s="156">
        <f>IF(N247="základní",J247,0)</f>
        <v>0</v>
      </c>
      <c r="BF247" s="156">
        <f>IF(N247="snížená",J247,0)</f>
        <v>0</v>
      </c>
      <c r="BG247" s="156">
        <f>IF(N247="zákl. přenesená",J247,0)</f>
        <v>0</v>
      </c>
      <c r="BH247" s="156">
        <f>IF(N247="sníž. přenesená",J247,0)</f>
        <v>0</v>
      </c>
      <c r="BI247" s="156">
        <f>IF(N247="nulová",J247,0)</f>
        <v>0</v>
      </c>
      <c r="BJ247" s="17" t="s">
        <v>84</v>
      </c>
      <c r="BK247" s="156">
        <f>ROUND(I247*H247,2)</f>
        <v>0</v>
      </c>
      <c r="BL247" s="17" t="s">
        <v>231</v>
      </c>
      <c r="BM247" s="155" t="s">
        <v>786</v>
      </c>
    </row>
    <row r="248" spans="2:51" s="13" customFormat="1" ht="12">
      <c r="B248" s="157"/>
      <c r="D248" s="158" t="s">
        <v>143</v>
      </c>
      <c r="E248" s="159" t="s">
        <v>1</v>
      </c>
      <c r="F248" s="160" t="s">
        <v>525</v>
      </c>
      <c r="H248" s="161">
        <v>103</v>
      </c>
      <c r="I248" s="162"/>
      <c r="L248" s="157"/>
      <c r="M248" s="163"/>
      <c r="N248" s="164"/>
      <c r="O248" s="164"/>
      <c r="P248" s="164"/>
      <c r="Q248" s="164"/>
      <c r="R248" s="164"/>
      <c r="S248" s="164"/>
      <c r="T248" s="165"/>
      <c r="AT248" s="159" t="s">
        <v>143</v>
      </c>
      <c r="AU248" s="159" t="s">
        <v>86</v>
      </c>
      <c r="AV248" s="13" t="s">
        <v>86</v>
      </c>
      <c r="AW248" s="13" t="s">
        <v>32</v>
      </c>
      <c r="AX248" s="13" t="s">
        <v>76</v>
      </c>
      <c r="AY248" s="159" t="s">
        <v>133</v>
      </c>
    </row>
    <row r="249" spans="2:51" s="14" customFormat="1" ht="12">
      <c r="B249" s="166"/>
      <c r="D249" s="158" t="s">
        <v>143</v>
      </c>
      <c r="E249" s="167" t="s">
        <v>1</v>
      </c>
      <c r="F249" s="168" t="s">
        <v>144</v>
      </c>
      <c r="H249" s="169">
        <v>103</v>
      </c>
      <c r="I249" s="170"/>
      <c r="L249" s="166"/>
      <c r="M249" s="171"/>
      <c r="N249" s="172"/>
      <c r="O249" s="172"/>
      <c r="P249" s="172"/>
      <c r="Q249" s="172"/>
      <c r="R249" s="172"/>
      <c r="S249" s="172"/>
      <c r="T249" s="173"/>
      <c r="AT249" s="167" t="s">
        <v>143</v>
      </c>
      <c r="AU249" s="167" t="s">
        <v>86</v>
      </c>
      <c r="AV249" s="14" t="s">
        <v>141</v>
      </c>
      <c r="AW249" s="14" t="s">
        <v>32</v>
      </c>
      <c r="AX249" s="14" t="s">
        <v>84</v>
      </c>
      <c r="AY249" s="167" t="s">
        <v>133</v>
      </c>
    </row>
    <row r="250" spans="1:65" s="2" customFormat="1" ht="14.4" customHeight="1">
      <c r="A250" s="32"/>
      <c r="B250" s="143"/>
      <c r="C250" s="181" t="s">
        <v>370</v>
      </c>
      <c r="D250" s="181" t="s">
        <v>160</v>
      </c>
      <c r="E250" s="182" t="s">
        <v>787</v>
      </c>
      <c r="F250" s="183" t="s">
        <v>788</v>
      </c>
      <c r="G250" s="184" t="s">
        <v>163</v>
      </c>
      <c r="H250" s="185">
        <v>8</v>
      </c>
      <c r="I250" s="186"/>
      <c r="J250" s="187">
        <f>ROUND(I250*H250,2)</f>
        <v>0</v>
      </c>
      <c r="K250" s="183" t="s">
        <v>1</v>
      </c>
      <c r="L250" s="188"/>
      <c r="M250" s="189" t="s">
        <v>1</v>
      </c>
      <c r="N250" s="190" t="s">
        <v>41</v>
      </c>
      <c r="O250" s="58"/>
      <c r="P250" s="153">
        <f>O250*H250</f>
        <v>0</v>
      </c>
      <c r="Q250" s="153">
        <v>0</v>
      </c>
      <c r="R250" s="153">
        <f>Q250*H250</f>
        <v>0</v>
      </c>
      <c r="S250" s="153">
        <v>0</v>
      </c>
      <c r="T250" s="154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55" t="s">
        <v>310</v>
      </c>
      <c r="AT250" s="155" t="s">
        <v>160</v>
      </c>
      <c r="AU250" s="155" t="s">
        <v>86</v>
      </c>
      <c r="AY250" s="17" t="s">
        <v>133</v>
      </c>
      <c r="BE250" s="156">
        <f>IF(N250="základní",J250,0)</f>
        <v>0</v>
      </c>
      <c r="BF250" s="156">
        <f>IF(N250="snížená",J250,0)</f>
        <v>0</v>
      </c>
      <c r="BG250" s="156">
        <f>IF(N250="zákl. přenesená",J250,0)</f>
        <v>0</v>
      </c>
      <c r="BH250" s="156">
        <f>IF(N250="sníž. přenesená",J250,0)</f>
        <v>0</v>
      </c>
      <c r="BI250" s="156">
        <f>IF(N250="nulová",J250,0)</f>
        <v>0</v>
      </c>
      <c r="BJ250" s="17" t="s">
        <v>84</v>
      </c>
      <c r="BK250" s="156">
        <f>ROUND(I250*H250,2)</f>
        <v>0</v>
      </c>
      <c r="BL250" s="17" t="s">
        <v>231</v>
      </c>
      <c r="BM250" s="155" t="s">
        <v>789</v>
      </c>
    </row>
    <row r="251" spans="1:65" s="2" customFormat="1" ht="19.8" customHeight="1">
      <c r="A251" s="32"/>
      <c r="B251" s="143"/>
      <c r="C251" s="181" t="s">
        <v>374</v>
      </c>
      <c r="D251" s="181" t="s">
        <v>160</v>
      </c>
      <c r="E251" s="182" t="s">
        <v>790</v>
      </c>
      <c r="F251" s="183" t="s">
        <v>791</v>
      </c>
      <c r="G251" s="184" t="s">
        <v>218</v>
      </c>
      <c r="H251" s="185">
        <v>28</v>
      </c>
      <c r="I251" s="186"/>
      <c r="J251" s="187">
        <f>ROUND(I251*H251,2)</f>
        <v>0</v>
      </c>
      <c r="K251" s="183" t="s">
        <v>1</v>
      </c>
      <c r="L251" s="188"/>
      <c r="M251" s="189" t="s">
        <v>1</v>
      </c>
      <c r="N251" s="190" t="s">
        <v>41</v>
      </c>
      <c r="O251" s="58"/>
      <c r="P251" s="153">
        <f>O251*H251</f>
        <v>0</v>
      </c>
      <c r="Q251" s="153">
        <v>0</v>
      </c>
      <c r="R251" s="153">
        <f>Q251*H251</f>
        <v>0</v>
      </c>
      <c r="S251" s="153">
        <v>0</v>
      </c>
      <c r="T251" s="154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55" t="s">
        <v>310</v>
      </c>
      <c r="AT251" s="155" t="s">
        <v>160</v>
      </c>
      <c r="AU251" s="155" t="s">
        <v>86</v>
      </c>
      <c r="AY251" s="17" t="s">
        <v>133</v>
      </c>
      <c r="BE251" s="156">
        <f>IF(N251="základní",J251,0)</f>
        <v>0</v>
      </c>
      <c r="BF251" s="156">
        <f>IF(N251="snížená",J251,0)</f>
        <v>0</v>
      </c>
      <c r="BG251" s="156">
        <f>IF(N251="zákl. přenesená",J251,0)</f>
        <v>0</v>
      </c>
      <c r="BH251" s="156">
        <f>IF(N251="sníž. přenesená",J251,0)</f>
        <v>0</v>
      </c>
      <c r="BI251" s="156">
        <f>IF(N251="nulová",J251,0)</f>
        <v>0</v>
      </c>
      <c r="BJ251" s="17" t="s">
        <v>84</v>
      </c>
      <c r="BK251" s="156">
        <f>ROUND(I251*H251,2)</f>
        <v>0</v>
      </c>
      <c r="BL251" s="17" t="s">
        <v>231</v>
      </c>
      <c r="BM251" s="155" t="s">
        <v>792</v>
      </c>
    </row>
    <row r="252" spans="2:51" s="13" customFormat="1" ht="12">
      <c r="B252" s="157"/>
      <c r="D252" s="158" t="s">
        <v>143</v>
      </c>
      <c r="E252" s="159" t="s">
        <v>1</v>
      </c>
      <c r="F252" s="160" t="s">
        <v>292</v>
      </c>
      <c r="H252" s="161">
        <v>28</v>
      </c>
      <c r="I252" s="162"/>
      <c r="L252" s="157"/>
      <c r="M252" s="163"/>
      <c r="N252" s="164"/>
      <c r="O252" s="164"/>
      <c r="P252" s="164"/>
      <c r="Q252" s="164"/>
      <c r="R252" s="164"/>
      <c r="S252" s="164"/>
      <c r="T252" s="165"/>
      <c r="AT252" s="159" t="s">
        <v>143</v>
      </c>
      <c r="AU252" s="159" t="s">
        <v>86</v>
      </c>
      <c r="AV252" s="13" t="s">
        <v>86</v>
      </c>
      <c r="AW252" s="13" t="s">
        <v>32</v>
      </c>
      <c r="AX252" s="13" t="s">
        <v>76</v>
      </c>
      <c r="AY252" s="159" t="s">
        <v>133</v>
      </c>
    </row>
    <row r="253" spans="2:51" s="14" customFormat="1" ht="12">
      <c r="B253" s="166"/>
      <c r="D253" s="158" t="s">
        <v>143</v>
      </c>
      <c r="E253" s="167" t="s">
        <v>1</v>
      </c>
      <c r="F253" s="168" t="s">
        <v>144</v>
      </c>
      <c r="H253" s="169">
        <v>28</v>
      </c>
      <c r="I253" s="170"/>
      <c r="L253" s="166"/>
      <c r="M253" s="171"/>
      <c r="N253" s="172"/>
      <c r="O253" s="172"/>
      <c r="P253" s="172"/>
      <c r="Q253" s="172"/>
      <c r="R253" s="172"/>
      <c r="S253" s="172"/>
      <c r="T253" s="173"/>
      <c r="AT253" s="167" t="s">
        <v>143</v>
      </c>
      <c r="AU253" s="167" t="s">
        <v>86</v>
      </c>
      <c r="AV253" s="14" t="s">
        <v>141</v>
      </c>
      <c r="AW253" s="14" t="s">
        <v>32</v>
      </c>
      <c r="AX253" s="14" t="s">
        <v>84</v>
      </c>
      <c r="AY253" s="167" t="s">
        <v>133</v>
      </c>
    </row>
    <row r="254" spans="1:65" s="2" customFormat="1" ht="19.8" customHeight="1">
      <c r="A254" s="32"/>
      <c r="B254" s="143"/>
      <c r="C254" s="181" t="s">
        <v>379</v>
      </c>
      <c r="D254" s="181" t="s">
        <v>160</v>
      </c>
      <c r="E254" s="182" t="s">
        <v>288</v>
      </c>
      <c r="F254" s="183" t="s">
        <v>793</v>
      </c>
      <c r="G254" s="184" t="s">
        <v>218</v>
      </c>
      <c r="H254" s="185">
        <v>25</v>
      </c>
      <c r="I254" s="186"/>
      <c r="J254" s="187">
        <f aca="true" t="shared" si="0" ref="J254:J274">ROUND(I254*H254,2)</f>
        <v>0</v>
      </c>
      <c r="K254" s="183" t="s">
        <v>1</v>
      </c>
      <c r="L254" s="188"/>
      <c r="M254" s="189" t="s">
        <v>1</v>
      </c>
      <c r="N254" s="190" t="s">
        <v>41</v>
      </c>
      <c r="O254" s="58"/>
      <c r="P254" s="153">
        <f aca="true" t="shared" si="1" ref="P254:P274">O254*H254</f>
        <v>0</v>
      </c>
      <c r="Q254" s="153">
        <v>0</v>
      </c>
      <c r="R254" s="153">
        <f aca="true" t="shared" si="2" ref="R254:R274">Q254*H254</f>
        <v>0</v>
      </c>
      <c r="S254" s="153">
        <v>0</v>
      </c>
      <c r="T254" s="154">
        <f aca="true" t="shared" si="3" ref="T254:T274"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55" t="s">
        <v>310</v>
      </c>
      <c r="AT254" s="155" t="s">
        <v>160</v>
      </c>
      <c r="AU254" s="155" t="s">
        <v>86</v>
      </c>
      <c r="AY254" s="17" t="s">
        <v>133</v>
      </c>
      <c r="BE254" s="156">
        <f aca="true" t="shared" si="4" ref="BE254:BE274">IF(N254="základní",J254,0)</f>
        <v>0</v>
      </c>
      <c r="BF254" s="156">
        <f aca="true" t="shared" si="5" ref="BF254:BF274">IF(N254="snížená",J254,0)</f>
        <v>0</v>
      </c>
      <c r="BG254" s="156">
        <f aca="true" t="shared" si="6" ref="BG254:BG274">IF(N254="zákl. přenesená",J254,0)</f>
        <v>0</v>
      </c>
      <c r="BH254" s="156">
        <f aca="true" t="shared" si="7" ref="BH254:BH274">IF(N254="sníž. přenesená",J254,0)</f>
        <v>0</v>
      </c>
      <c r="BI254" s="156">
        <f aca="true" t="shared" si="8" ref="BI254:BI274">IF(N254="nulová",J254,0)</f>
        <v>0</v>
      </c>
      <c r="BJ254" s="17" t="s">
        <v>84</v>
      </c>
      <c r="BK254" s="156">
        <f aca="true" t="shared" si="9" ref="BK254:BK274">ROUND(I254*H254,2)</f>
        <v>0</v>
      </c>
      <c r="BL254" s="17" t="s">
        <v>231</v>
      </c>
      <c r="BM254" s="155" t="s">
        <v>794</v>
      </c>
    </row>
    <row r="255" spans="1:65" s="2" customFormat="1" ht="14.4" customHeight="1">
      <c r="A255" s="32"/>
      <c r="B255" s="143"/>
      <c r="C255" s="181" t="s">
        <v>383</v>
      </c>
      <c r="D255" s="181" t="s">
        <v>160</v>
      </c>
      <c r="E255" s="182" t="s">
        <v>795</v>
      </c>
      <c r="F255" s="183" t="s">
        <v>796</v>
      </c>
      <c r="G255" s="184" t="s">
        <v>218</v>
      </c>
      <c r="H255" s="185">
        <v>49</v>
      </c>
      <c r="I255" s="186"/>
      <c r="J255" s="187">
        <f t="shared" si="0"/>
        <v>0</v>
      </c>
      <c r="K255" s="183" t="s">
        <v>1</v>
      </c>
      <c r="L255" s="188"/>
      <c r="M255" s="189" t="s">
        <v>1</v>
      </c>
      <c r="N255" s="190" t="s">
        <v>41</v>
      </c>
      <c r="O255" s="58"/>
      <c r="P255" s="153">
        <f t="shared" si="1"/>
        <v>0</v>
      </c>
      <c r="Q255" s="153">
        <v>0</v>
      </c>
      <c r="R255" s="153">
        <f t="shared" si="2"/>
        <v>0</v>
      </c>
      <c r="S255" s="153">
        <v>0</v>
      </c>
      <c r="T255" s="154">
        <f t="shared" si="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55" t="s">
        <v>310</v>
      </c>
      <c r="AT255" s="155" t="s">
        <v>160</v>
      </c>
      <c r="AU255" s="155" t="s">
        <v>86</v>
      </c>
      <c r="AY255" s="17" t="s">
        <v>133</v>
      </c>
      <c r="BE255" s="156">
        <f t="shared" si="4"/>
        <v>0</v>
      </c>
      <c r="BF255" s="156">
        <f t="shared" si="5"/>
        <v>0</v>
      </c>
      <c r="BG255" s="156">
        <f t="shared" si="6"/>
        <v>0</v>
      </c>
      <c r="BH255" s="156">
        <f t="shared" si="7"/>
        <v>0</v>
      </c>
      <c r="BI255" s="156">
        <f t="shared" si="8"/>
        <v>0</v>
      </c>
      <c r="BJ255" s="17" t="s">
        <v>84</v>
      </c>
      <c r="BK255" s="156">
        <f t="shared" si="9"/>
        <v>0</v>
      </c>
      <c r="BL255" s="17" t="s">
        <v>231</v>
      </c>
      <c r="BM255" s="155" t="s">
        <v>797</v>
      </c>
    </row>
    <row r="256" spans="1:65" s="2" customFormat="1" ht="14.4" customHeight="1">
      <c r="A256" s="32"/>
      <c r="B256" s="143"/>
      <c r="C256" s="181" t="s">
        <v>387</v>
      </c>
      <c r="D256" s="181" t="s">
        <v>160</v>
      </c>
      <c r="E256" s="182" t="s">
        <v>798</v>
      </c>
      <c r="F256" s="183" t="s">
        <v>799</v>
      </c>
      <c r="G256" s="184" t="s">
        <v>218</v>
      </c>
      <c r="H256" s="185">
        <v>53</v>
      </c>
      <c r="I256" s="186"/>
      <c r="J256" s="187">
        <f t="shared" si="0"/>
        <v>0</v>
      </c>
      <c r="K256" s="183" t="s">
        <v>1</v>
      </c>
      <c r="L256" s="188"/>
      <c r="M256" s="189" t="s">
        <v>1</v>
      </c>
      <c r="N256" s="190" t="s">
        <v>41</v>
      </c>
      <c r="O256" s="58"/>
      <c r="P256" s="153">
        <f t="shared" si="1"/>
        <v>0</v>
      </c>
      <c r="Q256" s="153">
        <v>0</v>
      </c>
      <c r="R256" s="153">
        <f t="shared" si="2"/>
        <v>0</v>
      </c>
      <c r="S256" s="153">
        <v>0</v>
      </c>
      <c r="T256" s="154">
        <f t="shared" si="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55" t="s">
        <v>310</v>
      </c>
      <c r="AT256" s="155" t="s">
        <v>160</v>
      </c>
      <c r="AU256" s="155" t="s">
        <v>86</v>
      </c>
      <c r="AY256" s="17" t="s">
        <v>133</v>
      </c>
      <c r="BE256" s="156">
        <f t="shared" si="4"/>
        <v>0</v>
      </c>
      <c r="BF256" s="156">
        <f t="shared" si="5"/>
        <v>0</v>
      </c>
      <c r="BG256" s="156">
        <f t="shared" si="6"/>
        <v>0</v>
      </c>
      <c r="BH256" s="156">
        <f t="shared" si="7"/>
        <v>0</v>
      </c>
      <c r="BI256" s="156">
        <f t="shared" si="8"/>
        <v>0</v>
      </c>
      <c r="BJ256" s="17" t="s">
        <v>84</v>
      </c>
      <c r="BK256" s="156">
        <f t="shared" si="9"/>
        <v>0</v>
      </c>
      <c r="BL256" s="17" t="s">
        <v>231</v>
      </c>
      <c r="BM256" s="155" t="s">
        <v>800</v>
      </c>
    </row>
    <row r="257" spans="1:65" s="2" customFormat="1" ht="19.8" customHeight="1">
      <c r="A257" s="32"/>
      <c r="B257" s="143"/>
      <c r="C257" s="181" t="s">
        <v>391</v>
      </c>
      <c r="D257" s="181" t="s">
        <v>160</v>
      </c>
      <c r="E257" s="182" t="s">
        <v>801</v>
      </c>
      <c r="F257" s="183" t="s">
        <v>802</v>
      </c>
      <c r="G257" s="184" t="s">
        <v>218</v>
      </c>
      <c r="H257" s="185">
        <v>87</v>
      </c>
      <c r="I257" s="186"/>
      <c r="J257" s="187">
        <f t="shared" si="0"/>
        <v>0</v>
      </c>
      <c r="K257" s="183" t="s">
        <v>1</v>
      </c>
      <c r="L257" s="188"/>
      <c r="M257" s="189" t="s">
        <v>1</v>
      </c>
      <c r="N257" s="190" t="s">
        <v>41</v>
      </c>
      <c r="O257" s="58"/>
      <c r="P257" s="153">
        <f t="shared" si="1"/>
        <v>0</v>
      </c>
      <c r="Q257" s="153">
        <v>0</v>
      </c>
      <c r="R257" s="153">
        <f t="shared" si="2"/>
        <v>0</v>
      </c>
      <c r="S257" s="153">
        <v>0</v>
      </c>
      <c r="T257" s="154">
        <f t="shared" si="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55" t="s">
        <v>310</v>
      </c>
      <c r="AT257" s="155" t="s">
        <v>160</v>
      </c>
      <c r="AU257" s="155" t="s">
        <v>86</v>
      </c>
      <c r="AY257" s="17" t="s">
        <v>133</v>
      </c>
      <c r="BE257" s="156">
        <f t="shared" si="4"/>
        <v>0</v>
      </c>
      <c r="BF257" s="156">
        <f t="shared" si="5"/>
        <v>0</v>
      </c>
      <c r="BG257" s="156">
        <f t="shared" si="6"/>
        <v>0</v>
      </c>
      <c r="BH257" s="156">
        <f t="shared" si="7"/>
        <v>0</v>
      </c>
      <c r="BI257" s="156">
        <f t="shared" si="8"/>
        <v>0</v>
      </c>
      <c r="BJ257" s="17" t="s">
        <v>84</v>
      </c>
      <c r="BK257" s="156">
        <f t="shared" si="9"/>
        <v>0</v>
      </c>
      <c r="BL257" s="17" t="s">
        <v>231</v>
      </c>
      <c r="BM257" s="155" t="s">
        <v>803</v>
      </c>
    </row>
    <row r="258" spans="1:65" s="2" customFormat="1" ht="14.4" customHeight="1">
      <c r="A258" s="32"/>
      <c r="B258" s="143"/>
      <c r="C258" s="181" t="s">
        <v>395</v>
      </c>
      <c r="D258" s="181" t="s">
        <v>160</v>
      </c>
      <c r="E258" s="182" t="s">
        <v>804</v>
      </c>
      <c r="F258" s="183" t="s">
        <v>805</v>
      </c>
      <c r="G258" s="184" t="s">
        <v>218</v>
      </c>
      <c r="H258" s="185">
        <v>52</v>
      </c>
      <c r="I258" s="186"/>
      <c r="J258" s="187">
        <f t="shared" si="0"/>
        <v>0</v>
      </c>
      <c r="K258" s="183" t="s">
        <v>1</v>
      </c>
      <c r="L258" s="188"/>
      <c r="M258" s="189" t="s">
        <v>1</v>
      </c>
      <c r="N258" s="190" t="s">
        <v>41</v>
      </c>
      <c r="O258" s="58"/>
      <c r="P258" s="153">
        <f t="shared" si="1"/>
        <v>0</v>
      </c>
      <c r="Q258" s="153">
        <v>0</v>
      </c>
      <c r="R258" s="153">
        <f t="shared" si="2"/>
        <v>0</v>
      </c>
      <c r="S258" s="153">
        <v>0</v>
      </c>
      <c r="T258" s="154">
        <f t="shared" si="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55" t="s">
        <v>310</v>
      </c>
      <c r="AT258" s="155" t="s">
        <v>160</v>
      </c>
      <c r="AU258" s="155" t="s">
        <v>86</v>
      </c>
      <c r="AY258" s="17" t="s">
        <v>133</v>
      </c>
      <c r="BE258" s="156">
        <f t="shared" si="4"/>
        <v>0</v>
      </c>
      <c r="BF258" s="156">
        <f t="shared" si="5"/>
        <v>0</v>
      </c>
      <c r="BG258" s="156">
        <f t="shared" si="6"/>
        <v>0</v>
      </c>
      <c r="BH258" s="156">
        <f t="shared" si="7"/>
        <v>0</v>
      </c>
      <c r="BI258" s="156">
        <f t="shared" si="8"/>
        <v>0</v>
      </c>
      <c r="BJ258" s="17" t="s">
        <v>84</v>
      </c>
      <c r="BK258" s="156">
        <f t="shared" si="9"/>
        <v>0</v>
      </c>
      <c r="BL258" s="17" t="s">
        <v>231</v>
      </c>
      <c r="BM258" s="155" t="s">
        <v>806</v>
      </c>
    </row>
    <row r="259" spans="1:65" s="2" customFormat="1" ht="14.4" customHeight="1">
      <c r="A259" s="32"/>
      <c r="B259" s="143"/>
      <c r="C259" s="181" t="s">
        <v>265</v>
      </c>
      <c r="D259" s="181" t="s">
        <v>160</v>
      </c>
      <c r="E259" s="182" t="s">
        <v>807</v>
      </c>
      <c r="F259" s="183" t="s">
        <v>808</v>
      </c>
      <c r="G259" s="184" t="s">
        <v>218</v>
      </c>
      <c r="H259" s="185">
        <v>103</v>
      </c>
      <c r="I259" s="186"/>
      <c r="J259" s="187">
        <f t="shared" si="0"/>
        <v>0</v>
      </c>
      <c r="K259" s="183" t="s">
        <v>1</v>
      </c>
      <c r="L259" s="188"/>
      <c r="M259" s="189" t="s">
        <v>1</v>
      </c>
      <c r="N259" s="190" t="s">
        <v>41</v>
      </c>
      <c r="O259" s="58"/>
      <c r="P259" s="153">
        <f t="shared" si="1"/>
        <v>0</v>
      </c>
      <c r="Q259" s="153">
        <v>0</v>
      </c>
      <c r="R259" s="153">
        <f t="shared" si="2"/>
        <v>0</v>
      </c>
      <c r="S259" s="153">
        <v>0</v>
      </c>
      <c r="T259" s="154">
        <f t="shared" si="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5" t="s">
        <v>310</v>
      </c>
      <c r="AT259" s="155" t="s">
        <v>160</v>
      </c>
      <c r="AU259" s="155" t="s">
        <v>86</v>
      </c>
      <c r="AY259" s="17" t="s">
        <v>133</v>
      </c>
      <c r="BE259" s="156">
        <f t="shared" si="4"/>
        <v>0</v>
      </c>
      <c r="BF259" s="156">
        <f t="shared" si="5"/>
        <v>0</v>
      </c>
      <c r="BG259" s="156">
        <f t="shared" si="6"/>
        <v>0</v>
      </c>
      <c r="BH259" s="156">
        <f t="shared" si="7"/>
        <v>0</v>
      </c>
      <c r="BI259" s="156">
        <f t="shared" si="8"/>
        <v>0</v>
      </c>
      <c r="BJ259" s="17" t="s">
        <v>84</v>
      </c>
      <c r="BK259" s="156">
        <f t="shared" si="9"/>
        <v>0</v>
      </c>
      <c r="BL259" s="17" t="s">
        <v>231</v>
      </c>
      <c r="BM259" s="155" t="s">
        <v>809</v>
      </c>
    </row>
    <row r="260" spans="1:65" s="2" customFormat="1" ht="14.4" customHeight="1">
      <c r="A260" s="32"/>
      <c r="B260" s="143"/>
      <c r="C260" s="181" t="s">
        <v>408</v>
      </c>
      <c r="D260" s="181" t="s">
        <v>160</v>
      </c>
      <c r="E260" s="182" t="s">
        <v>810</v>
      </c>
      <c r="F260" s="183" t="s">
        <v>811</v>
      </c>
      <c r="G260" s="184" t="s">
        <v>218</v>
      </c>
      <c r="H260" s="185">
        <v>2.5</v>
      </c>
      <c r="I260" s="186"/>
      <c r="J260" s="187">
        <f t="shared" si="0"/>
        <v>0</v>
      </c>
      <c r="K260" s="183" t="s">
        <v>1</v>
      </c>
      <c r="L260" s="188"/>
      <c r="M260" s="189" t="s">
        <v>1</v>
      </c>
      <c r="N260" s="190" t="s">
        <v>41</v>
      </c>
      <c r="O260" s="58"/>
      <c r="P260" s="153">
        <f t="shared" si="1"/>
        <v>0</v>
      </c>
      <c r="Q260" s="153">
        <v>0</v>
      </c>
      <c r="R260" s="153">
        <f t="shared" si="2"/>
        <v>0</v>
      </c>
      <c r="S260" s="153">
        <v>0</v>
      </c>
      <c r="T260" s="154">
        <f t="shared" si="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55" t="s">
        <v>310</v>
      </c>
      <c r="AT260" s="155" t="s">
        <v>160</v>
      </c>
      <c r="AU260" s="155" t="s">
        <v>86</v>
      </c>
      <c r="AY260" s="17" t="s">
        <v>133</v>
      </c>
      <c r="BE260" s="156">
        <f t="shared" si="4"/>
        <v>0</v>
      </c>
      <c r="BF260" s="156">
        <f t="shared" si="5"/>
        <v>0</v>
      </c>
      <c r="BG260" s="156">
        <f t="shared" si="6"/>
        <v>0</v>
      </c>
      <c r="BH260" s="156">
        <f t="shared" si="7"/>
        <v>0</v>
      </c>
      <c r="BI260" s="156">
        <f t="shared" si="8"/>
        <v>0</v>
      </c>
      <c r="BJ260" s="17" t="s">
        <v>84</v>
      </c>
      <c r="BK260" s="156">
        <f t="shared" si="9"/>
        <v>0</v>
      </c>
      <c r="BL260" s="17" t="s">
        <v>231</v>
      </c>
      <c r="BM260" s="155" t="s">
        <v>812</v>
      </c>
    </row>
    <row r="261" spans="1:65" s="2" customFormat="1" ht="14.4" customHeight="1">
      <c r="A261" s="32"/>
      <c r="B261" s="143"/>
      <c r="C261" s="181" t="s">
        <v>412</v>
      </c>
      <c r="D261" s="181" t="s">
        <v>160</v>
      </c>
      <c r="E261" s="182" t="s">
        <v>813</v>
      </c>
      <c r="F261" s="183" t="s">
        <v>814</v>
      </c>
      <c r="G261" s="184" t="s">
        <v>163</v>
      </c>
      <c r="H261" s="185">
        <v>7</v>
      </c>
      <c r="I261" s="186"/>
      <c r="J261" s="187">
        <f t="shared" si="0"/>
        <v>0</v>
      </c>
      <c r="K261" s="183" t="s">
        <v>1</v>
      </c>
      <c r="L261" s="188"/>
      <c r="M261" s="189" t="s">
        <v>1</v>
      </c>
      <c r="N261" s="190" t="s">
        <v>41</v>
      </c>
      <c r="O261" s="58"/>
      <c r="P261" s="153">
        <f t="shared" si="1"/>
        <v>0</v>
      </c>
      <c r="Q261" s="153">
        <v>0</v>
      </c>
      <c r="R261" s="153">
        <f t="shared" si="2"/>
        <v>0</v>
      </c>
      <c r="S261" s="153">
        <v>0</v>
      </c>
      <c r="T261" s="154">
        <f t="shared" si="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55" t="s">
        <v>310</v>
      </c>
      <c r="AT261" s="155" t="s">
        <v>160</v>
      </c>
      <c r="AU261" s="155" t="s">
        <v>86</v>
      </c>
      <c r="AY261" s="17" t="s">
        <v>133</v>
      </c>
      <c r="BE261" s="156">
        <f t="shared" si="4"/>
        <v>0</v>
      </c>
      <c r="BF261" s="156">
        <f t="shared" si="5"/>
        <v>0</v>
      </c>
      <c r="BG261" s="156">
        <f t="shared" si="6"/>
        <v>0</v>
      </c>
      <c r="BH261" s="156">
        <f t="shared" si="7"/>
        <v>0</v>
      </c>
      <c r="BI261" s="156">
        <f t="shared" si="8"/>
        <v>0</v>
      </c>
      <c r="BJ261" s="17" t="s">
        <v>84</v>
      </c>
      <c r="BK261" s="156">
        <f t="shared" si="9"/>
        <v>0</v>
      </c>
      <c r="BL261" s="17" t="s">
        <v>231</v>
      </c>
      <c r="BM261" s="155" t="s">
        <v>815</v>
      </c>
    </row>
    <row r="262" spans="1:65" s="2" customFormat="1" ht="19.8" customHeight="1">
      <c r="A262" s="32"/>
      <c r="B262" s="143"/>
      <c r="C262" s="181" t="s">
        <v>417</v>
      </c>
      <c r="D262" s="181" t="s">
        <v>160</v>
      </c>
      <c r="E262" s="182" t="s">
        <v>816</v>
      </c>
      <c r="F262" s="183" t="s">
        <v>817</v>
      </c>
      <c r="G262" s="184" t="s">
        <v>218</v>
      </c>
      <c r="H262" s="185">
        <v>176</v>
      </c>
      <c r="I262" s="186"/>
      <c r="J262" s="187">
        <f t="shared" si="0"/>
        <v>0</v>
      </c>
      <c r="K262" s="183" t="s">
        <v>1</v>
      </c>
      <c r="L262" s="188"/>
      <c r="M262" s="189" t="s">
        <v>1</v>
      </c>
      <c r="N262" s="190" t="s">
        <v>41</v>
      </c>
      <c r="O262" s="58"/>
      <c r="P262" s="153">
        <f t="shared" si="1"/>
        <v>0</v>
      </c>
      <c r="Q262" s="153">
        <v>0</v>
      </c>
      <c r="R262" s="153">
        <f t="shared" si="2"/>
        <v>0</v>
      </c>
      <c r="S262" s="153">
        <v>0</v>
      </c>
      <c r="T262" s="154">
        <f t="shared" si="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55" t="s">
        <v>310</v>
      </c>
      <c r="AT262" s="155" t="s">
        <v>160</v>
      </c>
      <c r="AU262" s="155" t="s">
        <v>86</v>
      </c>
      <c r="AY262" s="17" t="s">
        <v>133</v>
      </c>
      <c r="BE262" s="156">
        <f t="shared" si="4"/>
        <v>0</v>
      </c>
      <c r="BF262" s="156">
        <f t="shared" si="5"/>
        <v>0</v>
      </c>
      <c r="BG262" s="156">
        <f t="shared" si="6"/>
        <v>0</v>
      </c>
      <c r="BH262" s="156">
        <f t="shared" si="7"/>
        <v>0</v>
      </c>
      <c r="BI262" s="156">
        <f t="shared" si="8"/>
        <v>0</v>
      </c>
      <c r="BJ262" s="17" t="s">
        <v>84</v>
      </c>
      <c r="BK262" s="156">
        <f t="shared" si="9"/>
        <v>0</v>
      </c>
      <c r="BL262" s="17" t="s">
        <v>231</v>
      </c>
      <c r="BM262" s="155" t="s">
        <v>818</v>
      </c>
    </row>
    <row r="263" spans="1:65" s="2" customFormat="1" ht="14.4" customHeight="1">
      <c r="A263" s="32"/>
      <c r="B263" s="143"/>
      <c r="C263" s="181" t="s">
        <v>424</v>
      </c>
      <c r="D263" s="181" t="s">
        <v>160</v>
      </c>
      <c r="E263" s="182" t="s">
        <v>819</v>
      </c>
      <c r="F263" s="183" t="s">
        <v>820</v>
      </c>
      <c r="G263" s="184" t="s">
        <v>218</v>
      </c>
      <c r="H263" s="185">
        <v>4.5</v>
      </c>
      <c r="I263" s="186"/>
      <c r="J263" s="187">
        <f t="shared" si="0"/>
        <v>0</v>
      </c>
      <c r="K263" s="183" t="s">
        <v>1</v>
      </c>
      <c r="L263" s="188"/>
      <c r="M263" s="189" t="s">
        <v>1</v>
      </c>
      <c r="N263" s="190" t="s">
        <v>41</v>
      </c>
      <c r="O263" s="58"/>
      <c r="P263" s="153">
        <f t="shared" si="1"/>
        <v>0</v>
      </c>
      <c r="Q263" s="153">
        <v>0</v>
      </c>
      <c r="R263" s="153">
        <f t="shared" si="2"/>
        <v>0</v>
      </c>
      <c r="S263" s="153">
        <v>0</v>
      </c>
      <c r="T263" s="154">
        <f t="shared" si="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55" t="s">
        <v>310</v>
      </c>
      <c r="AT263" s="155" t="s">
        <v>160</v>
      </c>
      <c r="AU263" s="155" t="s">
        <v>86</v>
      </c>
      <c r="AY263" s="17" t="s">
        <v>133</v>
      </c>
      <c r="BE263" s="156">
        <f t="shared" si="4"/>
        <v>0</v>
      </c>
      <c r="BF263" s="156">
        <f t="shared" si="5"/>
        <v>0</v>
      </c>
      <c r="BG263" s="156">
        <f t="shared" si="6"/>
        <v>0</v>
      </c>
      <c r="BH263" s="156">
        <f t="shared" si="7"/>
        <v>0</v>
      </c>
      <c r="BI263" s="156">
        <f t="shared" si="8"/>
        <v>0</v>
      </c>
      <c r="BJ263" s="17" t="s">
        <v>84</v>
      </c>
      <c r="BK263" s="156">
        <f t="shared" si="9"/>
        <v>0</v>
      </c>
      <c r="BL263" s="17" t="s">
        <v>231</v>
      </c>
      <c r="BM263" s="155" t="s">
        <v>821</v>
      </c>
    </row>
    <row r="264" spans="1:65" s="2" customFormat="1" ht="14.4" customHeight="1">
      <c r="A264" s="32"/>
      <c r="B264" s="143"/>
      <c r="C264" s="181" t="s">
        <v>430</v>
      </c>
      <c r="D264" s="181" t="s">
        <v>160</v>
      </c>
      <c r="E264" s="182" t="s">
        <v>822</v>
      </c>
      <c r="F264" s="183" t="s">
        <v>823</v>
      </c>
      <c r="G264" s="184" t="s">
        <v>218</v>
      </c>
      <c r="H264" s="185">
        <v>5.2</v>
      </c>
      <c r="I264" s="186"/>
      <c r="J264" s="187">
        <f t="shared" si="0"/>
        <v>0</v>
      </c>
      <c r="K264" s="183" t="s">
        <v>1</v>
      </c>
      <c r="L264" s="188"/>
      <c r="M264" s="189" t="s">
        <v>1</v>
      </c>
      <c r="N264" s="190" t="s">
        <v>41</v>
      </c>
      <c r="O264" s="58"/>
      <c r="P264" s="153">
        <f t="shared" si="1"/>
        <v>0</v>
      </c>
      <c r="Q264" s="153">
        <v>0</v>
      </c>
      <c r="R264" s="153">
        <f t="shared" si="2"/>
        <v>0</v>
      </c>
      <c r="S264" s="153">
        <v>0</v>
      </c>
      <c r="T264" s="154">
        <f t="shared" si="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55" t="s">
        <v>310</v>
      </c>
      <c r="AT264" s="155" t="s">
        <v>160</v>
      </c>
      <c r="AU264" s="155" t="s">
        <v>86</v>
      </c>
      <c r="AY264" s="17" t="s">
        <v>133</v>
      </c>
      <c r="BE264" s="156">
        <f t="shared" si="4"/>
        <v>0</v>
      </c>
      <c r="BF264" s="156">
        <f t="shared" si="5"/>
        <v>0</v>
      </c>
      <c r="BG264" s="156">
        <f t="shared" si="6"/>
        <v>0</v>
      </c>
      <c r="BH264" s="156">
        <f t="shared" si="7"/>
        <v>0</v>
      </c>
      <c r="BI264" s="156">
        <f t="shared" si="8"/>
        <v>0</v>
      </c>
      <c r="BJ264" s="17" t="s">
        <v>84</v>
      </c>
      <c r="BK264" s="156">
        <f t="shared" si="9"/>
        <v>0</v>
      </c>
      <c r="BL264" s="17" t="s">
        <v>231</v>
      </c>
      <c r="BM264" s="155" t="s">
        <v>824</v>
      </c>
    </row>
    <row r="265" spans="1:65" s="2" customFormat="1" ht="14.4" customHeight="1">
      <c r="A265" s="32"/>
      <c r="B265" s="143"/>
      <c r="C265" s="181" t="s">
        <v>435</v>
      </c>
      <c r="D265" s="181" t="s">
        <v>160</v>
      </c>
      <c r="E265" s="182" t="s">
        <v>825</v>
      </c>
      <c r="F265" s="183" t="s">
        <v>826</v>
      </c>
      <c r="G265" s="184" t="s">
        <v>218</v>
      </c>
      <c r="H265" s="185">
        <v>6.5</v>
      </c>
      <c r="I265" s="186"/>
      <c r="J265" s="187">
        <f t="shared" si="0"/>
        <v>0</v>
      </c>
      <c r="K265" s="183" t="s">
        <v>1</v>
      </c>
      <c r="L265" s="188"/>
      <c r="M265" s="189" t="s">
        <v>1</v>
      </c>
      <c r="N265" s="190" t="s">
        <v>41</v>
      </c>
      <c r="O265" s="58"/>
      <c r="P265" s="153">
        <f t="shared" si="1"/>
        <v>0</v>
      </c>
      <c r="Q265" s="153">
        <v>0</v>
      </c>
      <c r="R265" s="153">
        <f t="shared" si="2"/>
        <v>0</v>
      </c>
      <c r="S265" s="153">
        <v>0</v>
      </c>
      <c r="T265" s="154">
        <f t="shared" si="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55" t="s">
        <v>310</v>
      </c>
      <c r="AT265" s="155" t="s">
        <v>160</v>
      </c>
      <c r="AU265" s="155" t="s">
        <v>86</v>
      </c>
      <c r="AY265" s="17" t="s">
        <v>133</v>
      </c>
      <c r="BE265" s="156">
        <f t="shared" si="4"/>
        <v>0</v>
      </c>
      <c r="BF265" s="156">
        <f t="shared" si="5"/>
        <v>0</v>
      </c>
      <c r="BG265" s="156">
        <f t="shared" si="6"/>
        <v>0</v>
      </c>
      <c r="BH265" s="156">
        <f t="shared" si="7"/>
        <v>0</v>
      </c>
      <c r="BI265" s="156">
        <f t="shared" si="8"/>
        <v>0</v>
      </c>
      <c r="BJ265" s="17" t="s">
        <v>84</v>
      </c>
      <c r="BK265" s="156">
        <f t="shared" si="9"/>
        <v>0</v>
      </c>
      <c r="BL265" s="17" t="s">
        <v>231</v>
      </c>
      <c r="BM265" s="155" t="s">
        <v>827</v>
      </c>
    </row>
    <row r="266" spans="1:65" s="2" customFormat="1" ht="14.4" customHeight="1">
      <c r="A266" s="32"/>
      <c r="B266" s="143"/>
      <c r="C266" s="181" t="s">
        <v>439</v>
      </c>
      <c r="D266" s="181" t="s">
        <v>160</v>
      </c>
      <c r="E266" s="182" t="s">
        <v>828</v>
      </c>
      <c r="F266" s="183" t="s">
        <v>829</v>
      </c>
      <c r="G266" s="184" t="s">
        <v>163</v>
      </c>
      <c r="H266" s="185">
        <v>8</v>
      </c>
      <c r="I266" s="186"/>
      <c r="J266" s="187">
        <f t="shared" si="0"/>
        <v>0</v>
      </c>
      <c r="K266" s="183" t="s">
        <v>1</v>
      </c>
      <c r="L266" s="188"/>
      <c r="M266" s="189" t="s">
        <v>1</v>
      </c>
      <c r="N266" s="190" t="s">
        <v>41</v>
      </c>
      <c r="O266" s="58"/>
      <c r="P266" s="153">
        <f t="shared" si="1"/>
        <v>0</v>
      </c>
      <c r="Q266" s="153">
        <v>0</v>
      </c>
      <c r="R266" s="153">
        <f t="shared" si="2"/>
        <v>0</v>
      </c>
      <c r="S266" s="153">
        <v>0</v>
      </c>
      <c r="T266" s="154">
        <f t="shared" si="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55" t="s">
        <v>310</v>
      </c>
      <c r="AT266" s="155" t="s">
        <v>160</v>
      </c>
      <c r="AU266" s="155" t="s">
        <v>86</v>
      </c>
      <c r="AY266" s="17" t="s">
        <v>133</v>
      </c>
      <c r="BE266" s="156">
        <f t="shared" si="4"/>
        <v>0</v>
      </c>
      <c r="BF266" s="156">
        <f t="shared" si="5"/>
        <v>0</v>
      </c>
      <c r="BG266" s="156">
        <f t="shared" si="6"/>
        <v>0</v>
      </c>
      <c r="BH266" s="156">
        <f t="shared" si="7"/>
        <v>0</v>
      </c>
      <c r="BI266" s="156">
        <f t="shared" si="8"/>
        <v>0</v>
      </c>
      <c r="BJ266" s="17" t="s">
        <v>84</v>
      </c>
      <c r="BK266" s="156">
        <f t="shared" si="9"/>
        <v>0</v>
      </c>
      <c r="BL266" s="17" t="s">
        <v>231</v>
      </c>
      <c r="BM266" s="155" t="s">
        <v>830</v>
      </c>
    </row>
    <row r="267" spans="1:65" s="2" customFormat="1" ht="14.4" customHeight="1">
      <c r="A267" s="32"/>
      <c r="B267" s="143"/>
      <c r="C267" s="181" t="s">
        <v>443</v>
      </c>
      <c r="D267" s="181" t="s">
        <v>160</v>
      </c>
      <c r="E267" s="182" t="s">
        <v>831</v>
      </c>
      <c r="F267" s="183" t="s">
        <v>832</v>
      </c>
      <c r="G267" s="184" t="s">
        <v>163</v>
      </c>
      <c r="H267" s="185">
        <v>2</v>
      </c>
      <c r="I267" s="186"/>
      <c r="J267" s="187">
        <f t="shared" si="0"/>
        <v>0</v>
      </c>
      <c r="K267" s="183" t="s">
        <v>1</v>
      </c>
      <c r="L267" s="188"/>
      <c r="M267" s="189" t="s">
        <v>1</v>
      </c>
      <c r="N267" s="190" t="s">
        <v>41</v>
      </c>
      <c r="O267" s="58"/>
      <c r="P267" s="153">
        <f t="shared" si="1"/>
        <v>0</v>
      </c>
      <c r="Q267" s="153">
        <v>0</v>
      </c>
      <c r="R267" s="153">
        <f t="shared" si="2"/>
        <v>0</v>
      </c>
      <c r="S267" s="153">
        <v>0</v>
      </c>
      <c r="T267" s="154">
        <f t="shared" si="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55" t="s">
        <v>310</v>
      </c>
      <c r="AT267" s="155" t="s">
        <v>160</v>
      </c>
      <c r="AU267" s="155" t="s">
        <v>86</v>
      </c>
      <c r="AY267" s="17" t="s">
        <v>133</v>
      </c>
      <c r="BE267" s="156">
        <f t="shared" si="4"/>
        <v>0</v>
      </c>
      <c r="BF267" s="156">
        <f t="shared" si="5"/>
        <v>0</v>
      </c>
      <c r="BG267" s="156">
        <f t="shared" si="6"/>
        <v>0</v>
      </c>
      <c r="BH267" s="156">
        <f t="shared" si="7"/>
        <v>0</v>
      </c>
      <c r="BI267" s="156">
        <f t="shared" si="8"/>
        <v>0</v>
      </c>
      <c r="BJ267" s="17" t="s">
        <v>84</v>
      </c>
      <c r="BK267" s="156">
        <f t="shared" si="9"/>
        <v>0</v>
      </c>
      <c r="BL267" s="17" t="s">
        <v>231</v>
      </c>
      <c r="BM267" s="155" t="s">
        <v>833</v>
      </c>
    </row>
    <row r="268" spans="1:65" s="2" customFormat="1" ht="14.4" customHeight="1">
      <c r="A268" s="32"/>
      <c r="B268" s="143"/>
      <c r="C268" s="181" t="s">
        <v>447</v>
      </c>
      <c r="D268" s="181" t="s">
        <v>160</v>
      </c>
      <c r="E268" s="182" t="s">
        <v>834</v>
      </c>
      <c r="F268" s="183" t="s">
        <v>835</v>
      </c>
      <c r="G268" s="184" t="s">
        <v>163</v>
      </c>
      <c r="H268" s="185">
        <v>1</v>
      </c>
      <c r="I268" s="186"/>
      <c r="J268" s="187">
        <f t="shared" si="0"/>
        <v>0</v>
      </c>
      <c r="K268" s="183" t="s">
        <v>1</v>
      </c>
      <c r="L268" s="188"/>
      <c r="M268" s="189" t="s">
        <v>1</v>
      </c>
      <c r="N268" s="190" t="s">
        <v>41</v>
      </c>
      <c r="O268" s="58"/>
      <c r="P268" s="153">
        <f t="shared" si="1"/>
        <v>0</v>
      </c>
      <c r="Q268" s="153">
        <v>0</v>
      </c>
      <c r="R268" s="153">
        <f t="shared" si="2"/>
        <v>0</v>
      </c>
      <c r="S268" s="153">
        <v>0</v>
      </c>
      <c r="T268" s="154">
        <f t="shared" si="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55" t="s">
        <v>310</v>
      </c>
      <c r="AT268" s="155" t="s">
        <v>160</v>
      </c>
      <c r="AU268" s="155" t="s">
        <v>86</v>
      </c>
      <c r="AY268" s="17" t="s">
        <v>133</v>
      </c>
      <c r="BE268" s="156">
        <f t="shared" si="4"/>
        <v>0</v>
      </c>
      <c r="BF268" s="156">
        <f t="shared" si="5"/>
        <v>0</v>
      </c>
      <c r="BG268" s="156">
        <f t="shared" si="6"/>
        <v>0</v>
      </c>
      <c r="BH268" s="156">
        <f t="shared" si="7"/>
        <v>0</v>
      </c>
      <c r="BI268" s="156">
        <f t="shared" si="8"/>
        <v>0</v>
      </c>
      <c r="BJ268" s="17" t="s">
        <v>84</v>
      </c>
      <c r="BK268" s="156">
        <f t="shared" si="9"/>
        <v>0</v>
      </c>
      <c r="BL268" s="17" t="s">
        <v>231</v>
      </c>
      <c r="BM268" s="155" t="s">
        <v>836</v>
      </c>
    </row>
    <row r="269" spans="1:65" s="2" customFormat="1" ht="14.4" customHeight="1">
      <c r="A269" s="32"/>
      <c r="B269" s="143"/>
      <c r="C269" s="181" t="s">
        <v>451</v>
      </c>
      <c r="D269" s="181" t="s">
        <v>160</v>
      </c>
      <c r="E269" s="182" t="s">
        <v>837</v>
      </c>
      <c r="F269" s="183" t="s">
        <v>838</v>
      </c>
      <c r="G269" s="184" t="s">
        <v>163</v>
      </c>
      <c r="H269" s="185">
        <v>2</v>
      </c>
      <c r="I269" s="186"/>
      <c r="J269" s="187">
        <f t="shared" si="0"/>
        <v>0</v>
      </c>
      <c r="K269" s="183" t="s">
        <v>1</v>
      </c>
      <c r="L269" s="188"/>
      <c r="M269" s="189" t="s">
        <v>1</v>
      </c>
      <c r="N269" s="190" t="s">
        <v>41</v>
      </c>
      <c r="O269" s="58"/>
      <c r="P269" s="153">
        <f t="shared" si="1"/>
        <v>0</v>
      </c>
      <c r="Q269" s="153">
        <v>0</v>
      </c>
      <c r="R269" s="153">
        <f t="shared" si="2"/>
        <v>0</v>
      </c>
      <c r="S269" s="153">
        <v>0</v>
      </c>
      <c r="T269" s="154">
        <f t="shared" si="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55" t="s">
        <v>310</v>
      </c>
      <c r="AT269" s="155" t="s">
        <v>160</v>
      </c>
      <c r="AU269" s="155" t="s">
        <v>86</v>
      </c>
      <c r="AY269" s="17" t="s">
        <v>133</v>
      </c>
      <c r="BE269" s="156">
        <f t="shared" si="4"/>
        <v>0</v>
      </c>
      <c r="BF269" s="156">
        <f t="shared" si="5"/>
        <v>0</v>
      </c>
      <c r="BG269" s="156">
        <f t="shared" si="6"/>
        <v>0</v>
      </c>
      <c r="BH269" s="156">
        <f t="shared" si="7"/>
        <v>0</v>
      </c>
      <c r="BI269" s="156">
        <f t="shared" si="8"/>
        <v>0</v>
      </c>
      <c r="BJ269" s="17" t="s">
        <v>84</v>
      </c>
      <c r="BK269" s="156">
        <f t="shared" si="9"/>
        <v>0</v>
      </c>
      <c r="BL269" s="17" t="s">
        <v>231</v>
      </c>
      <c r="BM269" s="155" t="s">
        <v>839</v>
      </c>
    </row>
    <row r="270" spans="1:65" s="2" customFormat="1" ht="14.4" customHeight="1">
      <c r="A270" s="32"/>
      <c r="B270" s="143"/>
      <c r="C270" s="181" t="s">
        <v>455</v>
      </c>
      <c r="D270" s="181" t="s">
        <v>160</v>
      </c>
      <c r="E270" s="182" t="s">
        <v>840</v>
      </c>
      <c r="F270" s="183" t="s">
        <v>841</v>
      </c>
      <c r="G270" s="184" t="s">
        <v>163</v>
      </c>
      <c r="H270" s="185">
        <v>2</v>
      </c>
      <c r="I270" s="186"/>
      <c r="J270" s="187">
        <f t="shared" si="0"/>
        <v>0</v>
      </c>
      <c r="K270" s="183" t="s">
        <v>1</v>
      </c>
      <c r="L270" s="188"/>
      <c r="M270" s="189" t="s">
        <v>1</v>
      </c>
      <c r="N270" s="190" t="s">
        <v>41</v>
      </c>
      <c r="O270" s="58"/>
      <c r="P270" s="153">
        <f t="shared" si="1"/>
        <v>0</v>
      </c>
      <c r="Q270" s="153">
        <v>0</v>
      </c>
      <c r="R270" s="153">
        <f t="shared" si="2"/>
        <v>0</v>
      </c>
      <c r="S270" s="153">
        <v>0</v>
      </c>
      <c r="T270" s="154">
        <f t="shared" si="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55" t="s">
        <v>310</v>
      </c>
      <c r="AT270" s="155" t="s">
        <v>160</v>
      </c>
      <c r="AU270" s="155" t="s">
        <v>86</v>
      </c>
      <c r="AY270" s="17" t="s">
        <v>133</v>
      </c>
      <c r="BE270" s="156">
        <f t="shared" si="4"/>
        <v>0</v>
      </c>
      <c r="BF270" s="156">
        <f t="shared" si="5"/>
        <v>0</v>
      </c>
      <c r="BG270" s="156">
        <f t="shared" si="6"/>
        <v>0</v>
      </c>
      <c r="BH270" s="156">
        <f t="shared" si="7"/>
        <v>0</v>
      </c>
      <c r="BI270" s="156">
        <f t="shared" si="8"/>
        <v>0</v>
      </c>
      <c r="BJ270" s="17" t="s">
        <v>84</v>
      </c>
      <c r="BK270" s="156">
        <f t="shared" si="9"/>
        <v>0</v>
      </c>
      <c r="BL270" s="17" t="s">
        <v>231</v>
      </c>
      <c r="BM270" s="155" t="s">
        <v>842</v>
      </c>
    </row>
    <row r="271" spans="1:65" s="2" customFormat="1" ht="14.4" customHeight="1">
      <c r="A271" s="32"/>
      <c r="B271" s="143"/>
      <c r="C271" s="181" t="s">
        <v>275</v>
      </c>
      <c r="D271" s="181" t="s">
        <v>160</v>
      </c>
      <c r="E271" s="182" t="s">
        <v>843</v>
      </c>
      <c r="F271" s="183" t="s">
        <v>844</v>
      </c>
      <c r="G271" s="184" t="s">
        <v>163</v>
      </c>
      <c r="H271" s="185">
        <v>1</v>
      </c>
      <c r="I271" s="186"/>
      <c r="J271" s="187">
        <f t="shared" si="0"/>
        <v>0</v>
      </c>
      <c r="K271" s="183" t="s">
        <v>1</v>
      </c>
      <c r="L271" s="188"/>
      <c r="M271" s="189" t="s">
        <v>1</v>
      </c>
      <c r="N271" s="190" t="s">
        <v>41</v>
      </c>
      <c r="O271" s="58"/>
      <c r="P271" s="153">
        <f t="shared" si="1"/>
        <v>0</v>
      </c>
      <c r="Q271" s="153">
        <v>0</v>
      </c>
      <c r="R271" s="153">
        <f t="shared" si="2"/>
        <v>0</v>
      </c>
      <c r="S271" s="153">
        <v>0</v>
      </c>
      <c r="T271" s="154">
        <f t="shared" si="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55" t="s">
        <v>310</v>
      </c>
      <c r="AT271" s="155" t="s">
        <v>160</v>
      </c>
      <c r="AU271" s="155" t="s">
        <v>86</v>
      </c>
      <c r="AY271" s="17" t="s">
        <v>133</v>
      </c>
      <c r="BE271" s="156">
        <f t="shared" si="4"/>
        <v>0</v>
      </c>
      <c r="BF271" s="156">
        <f t="shared" si="5"/>
        <v>0</v>
      </c>
      <c r="BG271" s="156">
        <f t="shared" si="6"/>
        <v>0</v>
      </c>
      <c r="BH271" s="156">
        <f t="shared" si="7"/>
        <v>0</v>
      </c>
      <c r="BI271" s="156">
        <f t="shared" si="8"/>
        <v>0</v>
      </c>
      <c r="BJ271" s="17" t="s">
        <v>84</v>
      </c>
      <c r="BK271" s="156">
        <f t="shared" si="9"/>
        <v>0</v>
      </c>
      <c r="BL271" s="17" t="s">
        <v>231</v>
      </c>
      <c r="BM271" s="155" t="s">
        <v>845</v>
      </c>
    </row>
    <row r="272" spans="1:65" s="2" customFormat="1" ht="14.4" customHeight="1">
      <c r="A272" s="32"/>
      <c r="B272" s="143"/>
      <c r="C272" s="181" t="s">
        <v>462</v>
      </c>
      <c r="D272" s="181" t="s">
        <v>160</v>
      </c>
      <c r="E272" s="182" t="s">
        <v>846</v>
      </c>
      <c r="F272" s="183" t="s">
        <v>847</v>
      </c>
      <c r="G272" s="184" t="s">
        <v>218</v>
      </c>
      <c r="H272" s="185">
        <v>7</v>
      </c>
      <c r="I272" s="186"/>
      <c r="J272" s="187">
        <f t="shared" si="0"/>
        <v>0</v>
      </c>
      <c r="K272" s="183" t="s">
        <v>1</v>
      </c>
      <c r="L272" s="188"/>
      <c r="M272" s="189" t="s">
        <v>1</v>
      </c>
      <c r="N272" s="190" t="s">
        <v>41</v>
      </c>
      <c r="O272" s="58"/>
      <c r="P272" s="153">
        <f t="shared" si="1"/>
        <v>0</v>
      </c>
      <c r="Q272" s="153">
        <v>0</v>
      </c>
      <c r="R272" s="153">
        <f t="shared" si="2"/>
        <v>0</v>
      </c>
      <c r="S272" s="153">
        <v>0</v>
      </c>
      <c r="T272" s="154">
        <f t="shared" si="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55" t="s">
        <v>310</v>
      </c>
      <c r="AT272" s="155" t="s">
        <v>160</v>
      </c>
      <c r="AU272" s="155" t="s">
        <v>86</v>
      </c>
      <c r="AY272" s="17" t="s">
        <v>133</v>
      </c>
      <c r="BE272" s="156">
        <f t="shared" si="4"/>
        <v>0</v>
      </c>
      <c r="BF272" s="156">
        <f t="shared" si="5"/>
        <v>0</v>
      </c>
      <c r="BG272" s="156">
        <f t="shared" si="6"/>
        <v>0</v>
      </c>
      <c r="BH272" s="156">
        <f t="shared" si="7"/>
        <v>0</v>
      </c>
      <c r="BI272" s="156">
        <f t="shared" si="8"/>
        <v>0</v>
      </c>
      <c r="BJ272" s="17" t="s">
        <v>84</v>
      </c>
      <c r="BK272" s="156">
        <f t="shared" si="9"/>
        <v>0</v>
      </c>
      <c r="BL272" s="17" t="s">
        <v>231</v>
      </c>
      <c r="BM272" s="155" t="s">
        <v>848</v>
      </c>
    </row>
    <row r="273" spans="1:65" s="2" customFormat="1" ht="14.4" customHeight="1">
      <c r="A273" s="32"/>
      <c r="B273" s="143"/>
      <c r="C273" s="181" t="s">
        <v>466</v>
      </c>
      <c r="D273" s="181" t="s">
        <v>160</v>
      </c>
      <c r="E273" s="182" t="s">
        <v>849</v>
      </c>
      <c r="F273" s="183" t="s">
        <v>850</v>
      </c>
      <c r="G273" s="184" t="s">
        <v>218</v>
      </c>
      <c r="H273" s="185">
        <v>12</v>
      </c>
      <c r="I273" s="186"/>
      <c r="J273" s="187">
        <f t="shared" si="0"/>
        <v>0</v>
      </c>
      <c r="K273" s="183" t="s">
        <v>1</v>
      </c>
      <c r="L273" s="188"/>
      <c r="M273" s="189" t="s">
        <v>1</v>
      </c>
      <c r="N273" s="190" t="s">
        <v>41</v>
      </c>
      <c r="O273" s="58"/>
      <c r="P273" s="153">
        <f t="shared" si="1"/>
        <v>0</v>
      </c>
      <c r="Q273" s="153">
        <v>0</v>
      </c>
      <c r="R273" s="153">
        <f t="shared" si="2"/>
        <v>0</v>
      </c>
      <c r="S273" s="153">
        <v>0</v>
      </c>
      <c r="T273" s="154">
        <f t="shared" si="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55" t="s">
        <v>310</v>
      </c>
      <c r="AT273" s="155" t="s">
        <v>160</v>
      </c>
      <c r="AU273" s="155" t="s">
        <v>86</v>
      </c>
      <c r="AY273" s="17" t="s">
        <v>133</v>
      </c>
      <c r="BE273" s="156">
        <f t="shared" si="4"/>
        <v>0</v>
      </c>
      <c r="BF273" s="156">
        <f t="shared" si="5"/>
        <v>0</v>
      </c>
      <c r="BG273" s="156">
        <f t="shared" si="6"/>
        <v>0</v>
      </c>
      <c r="BH273" s="156">
        <f t="shared" si="7"/>
        <v>0</v>
      </c>
      <c r="BI273" s="156">
        <f t="shared" si="8"/>
        <v>0</v>
      </c>
      <c r="BJ273" s="17" t="s">
        <v>84</v>
      </c>
      <c r="BK273" s="156">
        <f t="shared" si="9"/>
        <v>0</v>
      </c>
      <c r="BL273" s="17" t="s">
        <v>231</v>
      </c>
      <c r="BM273" s="155" t="s">
        <v>851</v>
      </c>
    </row>
    <row r="274" spans="1:65" s="2" customFormat="1" ht="14.4" customHeight="1">
      <c r="A274" s="32"/>
      <c r="B274" s="143"/>
      <c r="C274" s="181" t="s">
        <v>470</v>
      </c>
      <c r="D274" s="181" t="s">
        <v>160</v>
      </c>
      <c r="E274" s="182" t="s">
        <v>852</v>
      </c>
      <c r="F274" s="183" t="s">
        <v>853</v>
      </c>
      <c r="G274" s="184" t="s">
        <v>218</v>
      </c>
      <c r="H274" s="185">
        <v>36.5</v>
      </c>
      <c r="I274" s="186"/>
      <c r="J274" s="187">
        <f t="shared" si="0"/>
        <v>0</v>
      </c>
      <c r="K274" s="183" t="s">
        <v>1</v>
      </c>
      <c r="L274" s="188"/>
      <c r="M274" s="189" t="s">
        <v>1</v>
      </c>
      <c r="N274" s="190" t="s">
        <v>41</v>
      </c>
      <c r="O274" s="58"/>
      <c r="P274" s="153">
        <f t="shared" si="1"/>
        <v>0</v>
      </c>
      <c r="Q274" s="153">
        <v>0</v>
      </c>
      <c r="R274" s="153">
        <f t="shared" si="2"/>
        <v>0</v>
      </c>
      <c r="S274" s="153">
        <v>0</v>
      </c>
      <c r="T274" s="154">
        <f t="shared" si="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55" t="s">
        <v>310</v>
      </c>
      <c r="AT274" s="155" t="s">
        <v>160</v>
      </c>
      <c r="AU274" s="155" t="s">
        <v>86</v>
      </c>
      <c r="AY274" s="17" t="s">
        <v>133</v>
      </c>
      <c r="BE274" s="156">
        <f t="shared" si="4"/>
        <v>0</v>
      </c>
      <c r="BF274" s="156">
        <f t="shared" si="5"/>
        <v>0</v>
      </c>
      <c r="BG274" s="156">
        <f t="shared" si="6"/>
        <v>0</v>
      </c>
      <c r="BH274" s="156">
        <f t="shared" si="7"/>
        <v>0</v>
      </c>
      <c r="BI274" s="156">
        <f t="shared" si="8"/>
        <v>0</v>
      </c>
      <c r="BJ274" s="17" t="s">
        <v>84</v>
      </c>
      <c r="BK274" s="156">
        <f t="shared" si="9"/>
        <v>0</v>
      </c>
      <c r="BL274" s="17" t="s">
        <v>231</v>
      </c>
      <c r="BM274" s="155" t="s">
        <v>854</v>
      </c>
    </row>
    <row r="275" spans="2:51" s="13" customFormat="1" ht="12">
      <c r="B275" s="157"/>
      <c r="D275" s="158" t="s">
        <v>143</v>
      </c>
      <c r="E275" s="159" t="s">
        <v>1</v>
      </c>
      <c r="F275" s="160" t="s">
        <v>855</v>
      </c>
      <c r="H275" s="161">
        <v>4.5</v>
      </c>
      <c r="I275" s="162"/>
      <c r="L275" s="157"/>
      <c r="M275" s="163"/>
      <c r="N275" s="164"/>
      <c r="O275" s="164"/>
      <c r="P275" s="164"/>
      <c r="Q275" s="164"/>
      <c r="R275" s="164"/>
      <c r="S275" s="164"/>
      <c r="T275" s="165"/>
      <c r="AT275" s="159" t="s">
        <v>143</v>
      </c>
      <c r="AU275" s="159" t="s">
        <v>86</v>
      </c>
      <c r="AV275" s="13" t="s">
        <v>86</v>
      </c>
      <c r="AW275" s="13" t="s">
        <v>32</v>
      </c>
      <c r="AX275" s="13" t="s">
        <v>76</v>
      </c>
      <c r="AY275" s="159" t="s">
        <v>133</v>
      </c>
    </row>
    <row r="276" spans="2:51" s="13" customFormat="1" ht="12">
      <c r="B276" s="157"/>
      <c r="D276" s="158" t="s">
        <v>143</v>
      </c>
      <c r="E276" s="159" t="s">
        <v>1</v>
      </c>
      <c r="F276" s="160" t="s">
        <v>240</v>
      </c>
      <c r="H276" s="161">
        <v>5.5</v>
      </c>
      <c r="I276" s="162"/>
      <c r="L276" s="157"/>
      <c r="M276" s="163"/>
      <c r="N276" s="164"/>
      <c r="O276" s="164"/>
      <c r="P276" s="164"/>
      <c r="Q276" s="164"/>
      <c r="R276" s="164"/>
      <c r="S276" s="164"/>
      <c r="T276" s="165"/>
      <c r="AT276" s="159" t="s">
        <v>143</v>
      </c>
      <c r="AU276" s="159" t="s">
        <v>86</v>
      </c>
      <c r="AV276" s="13" t="s">
        <v>86</v>
      </c>
      <c r="AW276" s="13" t="s">
        <v>32</v>
      </c>
      <c r="AX276" s="13" t="s">
        <v>76</v>
      </c>
      <c r="AY276" s="159" t="s">
        <v>133</v>
      </c>
    </row>
    <row r="277" spans="2:51" s="13" customFormat="1" ht="12">
      <c r="B277" s="157"/>
      <c r="D277" s="158" t="s">
        <v>143</v>
      </c>
      <c r="E277" s="159" t="s">
        <v>1</v>
      </c>
      <c r="F277" s="160" t="s">
        <v>856</v>
      </c>
      <c r="H277" s="161">
        <v>2.5</v>
      </c>
      <c r="I277" s="162"/>
      <c r="L277" s="157"/>
      <c r="M277" s="163"/>
      <c r="N277" s="164"/>
      <c r="O277" s="164"/>
      <c r="P277" s="164"/>
      <c r="Q277" s="164"/>
      <c r="R277" s="164"/>
      <c r="S277" s="164"/>
      <c r="T277" s="165"/>
      <c r="AT277" s="159" t="s">
        <v>143</v>
      </c>
      <c r="AU277" s="159" t="s">
        <v>86</v>
      </c>
      <c r="AV277" s="13" t="s">
        <v>86</v>
      </c>
      <c r="AW277" s="13" t="s">
        <v>32</v>
      </c>
      <c r="AX277" s="13" t="s">
        <v>76</v>
      </c>
      <c r="AY277" s="159" t="s">
        <v>133</v>
      </c>
    </row>
    <row r="278" spans="2:51" s="13" customFormat="1" ht="12">
      <c r="B278" s="157"/>
      <c r="D278" s="158" t="s">
        <v>143</v>
      </c>
      <c r="E278" s="159" t="s">
        <v>1</v>
      </c>
      <c r="F278" s="160" t="s">
        <v>240</v>
      </c>
      <c r="H278" s="161">
        <v>5.5</v>
      </c>
      <c r="I278" s="162"/>
      <c r="L278" s="157"/>
      <c r="M278" s="163"/>
      <c r="N278" s="164"/>
      <c r="O278" s="164"/>
      <c r="P278" s="164"/>
      <c r="Q278" s="164"/>
      <c r="R278" s="164"/>
      <c r="S278" s="164"/>
      <c r="T278" s="165"/>
      <c r="AT278" s="159" t="s">
        <v>143</v>
      </c>
      <c r="AU278" s="159" t="s">
        <v>86</v>
      </c>
      <c r="AV278" s="13" t="s">
        <v>86</v>
      </c>
      <c r="AW278" s="13" t="s">
        <v>32</v>
      </c>
      <c r="AX278" s="13" t="s">
        <v>76</v>
      </c>
      <c r="AY278" s="159" t="s">
        <v>133</v>
      </c>
    </row>
    <row r="279" spans="2:51" s="13" customFormat="1" ht="12">
      <c r="B279" s="157"/>
      <c r="D279" s="158" t="s">
        <v>143</v>
      </c>
      <c r="E279" s="159" t="s">
        <v>1</v>
      </c>
      <c r="F279" s="160" t="s">
        <v>856</v>
      </c>
      <c r="H279" s="161">
        <v>2.5</v>
      </c>
      <c r="I279" s="162"/>
      <c r="L279" s="157"/>
      <c r="M279" s="163"/>
      <c r="N279" s="164"/>
      <c r="O279" s="164"/>
      <c r="P279" s="164"/>
      <c r="Q279" s="164"/>
      <c r="R279" s="164"/>
      <c r="S279" s="164"/>
      <c r="T279" s="165"/>
      <c r="AT279" s="159" t="s">
        <v>143</v>
      </c>
      <c r="AU279" s="159" t="s">
        <v>86</v>
      </c>
      <c r="AV279" s="13" t="s">
        <v>86</v>
      </c>
      <c r="AW279" s="13" t="s">
        <v>32</v>
      </c>
      <c r="AX279" s="13" t="s">
        <v>76</v>
      </c>
      <c r="AY279" s="159" t="s">
        <v>133</v>
      </c>
    </row>
    <row r="280" spans="2:51" s="13" customFormat="1" ht="12">
      <c r="B280" s="157"/>
      <c r="D280" s="158" t="s">
        <v>143</v>
      </c>
      <c r="E280" s="159" t="s">
        <v>1</v>
      </c>
      <c r="F280" s="160" t="s">
        <v>429</v>
      </c>
      <c r="H280" s="161">
        <v>6.5</v>
      </c>
      <c r="I280" s="162"/>
      <c r="L280" s="157"/>
      <c r="M280" s="163"/>
      <c r="N280" s="164"/>
      <c r="O280" s="164"/>
      <c r="P280" s="164"/>
      <c r="Q280" s="164"/>
      <c r="R280" s="164"/>
      <c r="S280" s="164"/>
      <c r="T280" s="165"/>
      <c r="AT280" s="159" t="s">
        <v>143</v>
      </c>
      <c r="AU280" s="159" t="s">
        <v>86</v>
      </c>
      <c r="AV280" s="13" t="s">
        <v>86</v>
      </c>
      <c r="AW280" s="13" t="s">
        <v>32</v>
      </c>
      <c r="AX280" s="13" t="s">
        <v>76</v>
      </c>
      <c r="AY280" s="159" t="s">
        <v>133</v>
      </c>
    </row>
    <row r="281" spans="2:51" s="13" customFormat="1" ht="12">
      <c r="B281" s="157"/>
      <c r="D281" s="158" t="s">
        <v>143</v>
      </c>
      <c r="E281" s="159" t="s">
        <v>1</v>
      </c>
      <c r="F281" s="160" t="s">
        <v>606</v>
      </c>
      <c r="H281" s="161">
        <v>9.5</v>
      </c>
      <c r="I281" s="162"/>
      <c r="L281" s="157"/>
      <c r="M281" s="163"/>
      <c r="N281" s="164"/>
      <c r="O281" s="164"/>
      <c r="P281" s="164"/>
      <c r="Q281" s="164"/>
      <c r="R281" s="164"/>
      <c r="S281" s="164"/>
      <c r="T281" s="165"/>
      <c r="AT281" s="159" t="s">
        <v>143</v>
      </c>
      <c r="AU281" s="159" t="s">
        <v>86</v>
      </c>
      <c r="AV281" s="13" t="s">
        <v>86</v>
      </c>
      <c r="AW281" s="13" t="s">
        <v>32</v>
      </c>
      <c r="AX281" s="13" t="s">
        <v>76</v>
      </c>
      <c r="AY281" s="159" t="s">
        <v>133</v>
      </c>
    </row>
    <row r="282" spans="2:51" s="14" customFormat="1" ht="12">
      <c r="B282" s="166"/>
      <c r="D282" s="158" t="s">
        <v>143</v>
      </c>
      <c r="E282" s="167" t="s">
        <v>1</v>
      </c>
      <c r="F282" s="168" t="s">
        <v>144</v>
      </c>
      <c r="H282" s="169">
        <v>36.5</v>
      </c>
      <c r="I282" s="170"/>
      <c r="L282" s="166"/>
      <c r="M282" s="171"/>
      <c r="N282" s="172"/>
      <c r="O282" s="172"/>
      <c r="P282" s="172"/>
      <c r="Q282" s="172"/>
      <c r="R282" s="172"/>
      <c r="S282" s="172"/>
      <c r="T282" s="173"/>
      <c r="AT282" s="167" t="s">
        <v>143</v>
      </c>
      <c r="AU282" s="167" t="s">
        <v>86</v>
      </c>
      <c r="AV282" s="14" t="s">
        <v>141</v>
      </c>
      <c r="AW282" s="14" t="s">
        <v>32</v>
      </c>
      <c r="AX282" s="14" t="s">
        <v>84</v>
      </c>
      <c r="AY282" s="167" t="s">
        <v>133</v>
      </c>
    </row>
    <row r="283" spans="1:65" s="2" customFormat="1" ht="14.4" customHeight="1">
      <c r="A283" s="32"/>
      <c r="B283" s="143"/>
      <c r="C283" s="181" t="s">
        <v>158</v>
      </c>
      <c r="D283" s="181" t="s">
        <v>160</v>
      </c>
      <c r="E283" s="182" t="s">
        <v>857</v>
      </c>
      <c r="F283" s="183" t="s">
        <v>858</v>
      </c>
      <c r="G283" s="184" t="s">
        <v>218</v>
      </c>
      <c r="H283" s="185">
        <v>103</v>
      </c>
      <c r="I283" s="186"/>
      <c r="J283" s="187">
        <f>ROUND(I283*H283,2)</f>
        <v>0</v>
      </c>
      <c r="K283" s="183" t="s">
        <v>1</v>
      </c>
      <c r="L283" s="188"/>
      <c r="M283" s="189" t="s">
        <v>1</v>
      </c>
      <c r="N283" s="190" t="s">
        <v>41</v>
      </c>
      <c r="O283" s="58"/>
      <c r="P283" s="153">
        <f>O283*H283</f>
        <v>0</v>
      </c>
      <c r="Q283" s="153">
        <v>0</v>
      </c>
      <c r="R283" s="153">
        <f>Q283*H283</f>
        <v>0</v>
      </c>
      <c r="S283" s="153">
        <v>0</v>
      </c>
      <c r="T283" s="154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55" t="s">
        <v>310</v>
      </c>
      <c r="AT283" s="155" t="s">
        <v>160</v>
      </c>
      <c r="AU283" s="155" t="s">
        <v>86</v>
      </c>
      <c r="AY283" s="17" t="s">
        <v>133</v>
      </c>
      <c r="BE283" s="156">
        <f>IF(N283="základní",J283,0)</f>
        <v>0</v>
      </c>
      <c r="BF283" s="156">
        <f>IF(N283="snížená",J283,0)</f>
        <v>0</v>
      </c>
      <c r="BG283" s="156">
        <f>IF(N283="zákl. přenesená",J283,0)</f>
        <v>0</v>
      </c>
      <c r="BH283" s="156">
        <f>IF(N283="sníž. přenesená",J283,0)</f>
        <v>0</v>
      </c>
      <c r="BI283" s="156">
        <f>IF(N283="nulová",J283,0)</f>
        <v>0</v>
      </c>
      <c r="BJ283" s="17" t="s">
        <v>84</v>
      </c>
      <c r="BK283" s="156">
        <f>ROUND(I283*H283,2)</f>
        <v>0</v>
      </c>
      <c r="BL283" s="17" t="s">
        <v>231</v>
      </c>
      <c r="BM283" s="155" t="s">
        <v>859</v>
      </c>
    </row>
    <row r="284" spans="2:51" s="13" customFormat="1" ht="12">
      <c r="B284" s="157"/>
      <c r="D284" s="158" t="s">
        <v>143</v>
      </c>
      <c r="E284" s="159" t="s">
        <v>1</v>
      </c>
      <c r="F284" s="160" t="s">
        <v>525</v>
      </c>
      <c r="H284" s="161">
        <v>103</v>
      </c>
      <c r="I284" s="162"/>
      <c r="L284" s="157"/>
      <c r="M284" s="163"/>
      <c r="N284" s="164"/>
      <c r="O284" s="164"/>
      <c r="P284" s="164"/>
      <c r="Q284" s="164"/>
      <c r="R284" s="164"/>
      <c r="S284" s="164"/>
      <c r="T284" s="165"/>
      <c r="AT284" s="159" t="s">
        <v>143</v>
      </c>
      <c r="AU284" s="159" t="s">
        <v>86</v>
      </c>
      <c r="AV284" s="13" t="s">
        <v>86</v>
      </c>
      <c r="AW284" s="13" t="s">
        <v>32</v>
      </c>
      <c r="AX284" s="13" t="s">
        <v>76</v>
      </c>
      <c r="AY284" s="159" t="s">
        <v>133</v>
      </c>
    </row>
    <row r="285" spans="2:51" s="14" customFormat="1" ht="12">
      <c r="B285" s="166"/>
      <c r="D285" s="158" t="s">
        <v>143</v>
      </c>
      <c r="E285" s="167" t="s">
        <v>1</v>
      </c>
      <c r="F285" s="168" t="s">
        <v>144</v>
      </c>
      <c r="H285" s="169">
        <v>103</v>
      </c>
      <c r="I285" s="170"/>
      <c r="L285" s="166"/>
      <c r="M285" s="171"/>
      <c r="N285" s="172"/>
      <c r="O285" s="172"/>
      <c r="P285" s="172"/>
      <c r="Q285" s="172"/>
      <c r="R285" s="172"/>
      <c r="S285" s="172"/>
      <c r="T285" s="173"/>
      <c r="AT285" s="167" t="s">
        <v>143</v>
      </c>
      <c r="AU285" s="167" t="s">
        <v>86</v>
      </c>
      <c r="AV285" s="14" t="s">
        <v>141</v>
      </c>
      <c r="AW285" s="14" t="s">
        <v>32</v>
      </c>
      <c r="AX285" s="14" t="s">
        <v>84</v>
      </c>
      <c r="AY285" s="167" t="s">
        <v>133</v>
      </c>
    </row>
    <row r="286" spans="1:65" s="2" customFormat="1" ht="22.2" customHeight="1">
      <c r="A286" s="32"/>
      <c r="B286" s="143"/>
      <c r="C286" s="181" t="s">
        <v>479</v>
      </c>
      <c r="D286" s="181" t="s">
        <v>160</v>
      </c>
      <c r="E286" s="182" t="s">
        <v>860</v>
      </c>
      <c r="F286" s="183" t="s">
        <v>861</v>
      </c>
      <c r="G286" s="184" t="s">
        <v>163</v>
      </c>
      <c r="H286" s="185">
        <v>1</v>
      </c>
      <c r="I286" s="186"/>
      <c r="J286" s="187">
        <f>ROUND(I286*H286,2)</f>
        <v>0</v>
      </c>
      <c r="K286" s="183" t="s">
        <v>1</v>
      </c>
      <c r="L286" s="188"/>
      <c r="M286" s="189" t="s">
        <v>1</v>
      </c>
      <c r="N286" s="190" t="s">
        <v>41</v>
      </c>
      <c r="O286" s="58"/>
      <c r="P286" s="153">
        <f>O286*H286</f>
        <v>0</v>
      </c>
      <c r="Q286" s="153">
        <v>0</v>
      </c>
      <c r="R286" s="153">
        <f>Q286*H286</f>
        <v>0</v>
      </c>
      <c r="S286" s="153">
        <v>0</v>
      </c>
      <c r="T286" s="154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55" t="s">
        <v>310</v>
      </c>
      <c r="AT286" s="155" t="s">
        <v>160</v>
      </c>
      <c r="AU286" s="155" t="s">
        <v>86</v>
      </c>
      <c r="AY286" s="17" t="s">
        <v>133</v>
      </c>
      <c r="BE286" s="156">
        <f>IF(N286="základní",J286,0)</f>
        <v>0</v>
      </c>
      <c r="BF286" s="156">
        <f>IF(N286="snížená",J286,0)</f>
        <v>0</v>
      </c>
      <c r="BG286" s="156">
        <f>IF(N286="zákl. přenesená",J286,0)</f>
        <v>0</v>
      </c>
      <c r="BH286" s="156">
        <f>IF(N286="sníž. přenesená",J286,0)</f>
        <v>0</v>
      </c>
      <c r="BI286" s="156">
        <f>IF(N286="nulová",J286,0)</f>
        <v>0</v>
      </c>
      <c r="BJ286" s="17" t="s">
        <v>84</v>
      </c>
      <c r="BK286" s="156">
        <f>ROUND(I286*H286,2)</f>
        <v>0</v>
      </c>
      <c r="BL286" s="17" t="s">
        <v>231</v>
      </c>
      <c r="BM286" s="155" t="s">
        <v>862</v>
      </c>
    </row>
    <row r="287" spans="1:65" s="2" customFormat="1" ht="19.8" customHeight="1">
      <c r="A287" s="32"/>
      <c r="B287" s="143"/>
      <c r="C287" s="181" t="s">
        <v>484</v>
      </c>
      <c r="D287" s="181" t="s">
        <v>160</v>
      </c>
      <c r="E287" s="182" t="s">
        <v>863</v>
      </c>
      <c r="F287" s="183" t="s">
        <v>864</v>
      </c>
      <c r="G287" s="184" t="s">
        <v>163</v>
      </c>
      <c r="H287" s="185">
        <v>1</v>
      </c>
      <c r="I287" s="186"/>
      <c r="J287" s="187">
        <f>ROUND(I287*H287,2)</f>
        <v>0</v>
      </c>
      <c r="K287" s="183" t="s">
        <v>1</v>
      </c>
      <c r="L287" s="188"/>
      <c r="M287" s="189" t="s">
        <v>1</v>
      </c>
      <c r="N287" s="190" t="s">
        <v>41</v>
      </c>
      <c r="O287" s="58"/>
      <c r="P287" s="153">
        <f>O287*H287</f>
        <v>0</v>
      </c>
      <c r="Q287" s="153">
        <v>0</v>
      </c>
      <c r="R287" s="153">
        <f>Q287*H287</f>
        <v>0</v>
      </c>
      <c r="S287" s="153">
        <v>0</v>
      </c>
      <c r="T287" s="154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55" t="s">
        <v>310</v>
      </c>
      <c r="AT287" s="155" t="s">
        <v>160</v>
      </c>
      <c r="AU287" s="155" t="s">
        <v>86</v>
      </c>
      <c r="AY287" s="17" t="s">
        <v>133</v>
      </c>
      <c r="BE287" s="156">
        <f>IF(N287="základní",J287,0)</f>
        <v>0</v>
      </c>
      <c r="BF287" s="156">
        <f>IF(N287="snížená",J287,0)</f>
        <v>0</v>
      </c>
      <c r="BG287" s="156">
        <f>IF(N287="zákl. přenesená",J287,0)</f>
        <v>0</v>
      </c>
      <c r="BH287" s="156">
        <f>IF(N287="sníž. přenesená",J287,0)</f>
        <v>0</v>
      </c>
      <c r="BI287" s="156">
        <f>IF(N287="nulová",J287,0)</f>
        <v>0</v>
      </c>
      <c r="BJ287" s="17" t="s">
        <v>84</v>
      </c>
      <c r="BK287" s="156">
        <f>ROUND(I287*H287,2)</f>
        <v>0</v>
      </c>
      <c r="BL287" s="17" t="s">
        <v>231</v>
      </c>
      <c r="BM287" s="155" t="s">
        <v>865</v>
      </c>
    </row>
    <row r="288" spans="1:65" s="2" customFormat="1" ht="14.4" customHeight="1">
      <c r="A288" s="32"/>
      <c r="B288" s="143"/>
      <c r="C288" s="144" t="s">
        <v>492</v>
      </c>
      <c r="D288" s="144" t="s">
        <v>136</v>
      </c>
      <c r="E288" s="145" t="s">
        <v>553</v>
      </c>
      <c r="F288" s="146" t="s">
        <v>554</v>
      </c>
      <c r="G288" s="147" t="s">
        <v>366</v>
      </c>
      <c r="H288" s="191"/>
      <c r="I288" s="149"/>
      <c r="J288" s="150">
        <f>ROUND(I288*H288,2)</f>
        <v>0</v>
      </c>
      <c r="K288" s="146" t="s">
        <v>140</v>
      </c>
      <c r="L288" s="33"/>
      <c r="M288" s="151" t="s">
        <v>1</v>
      </c>
      <c r="N288" s="152" t="s">
        <v>41</v>
      </c>
      <c r="O288" s="58"/>
      <c r="P288" s="153">
        <f>O288*H288</f>
        <v>0</v>
      </c>
      <c r="Q288" s="153">
        <v>0</v>
      </c>
      <c r="R288" s="153">
        <f>Q288*H288</f>
        <v>0</v>
      </c>
      <c r="S288" s="153">
        <v>0</v>
      </c>
      <c r="T288" s="154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55" t="s">
        <v>231</v>
      </c>
      <c r="AT288" s="155" t="s">
        <v>136</v>
      </c>
      <c r="AU288" s="155" t="s">
        <v>86</v>
      </c>
      <c r="AY288" s="17" t="s">
        <v>133</v>
      </c>
      <c r="BE288" s="156">
        <f>IF(N288="základní",J288,0)</f>
        <v>0</v>
      </c>
      <c r="BF288" s="156">
        <f>IF(N288="snížená",J288,0)</f>
        <v>0</v>
      </c>
      <c r="BG288" s="156">
        <f>IF(N288="zákl. přenesená",J288,0)</f>
        <v>0</v>
      </c>
      <c r="BH288" s="156">
        <f>IF(N288="sníž. přenesená",J288,0)</f>
        <v>0</v>
      </c>
      <c r="BI288" s="156">
        <f>IF(N288="nulová",J288,0)</f>
        <v>0</v>
      </c>
      <c r="BJ288" s="17" t="s">
        <v>84</v>
      </c>
      <c r="BK288" s="156">
        <f>ROUND(I288*H288,2)</f>
        <v>0</v>
      </c>
      <c r="BL288" s="17" t="s">
        <v>231</v>
      </c>
      <c r="BM288" s="155" t="s">
        <v>866</v>
      </c>
    </row>
    <row r="289" spans="2:63" s="12" customFormat="1" ht="22.8" customHeight="1">
      <c r="B289" s="130"/>
      <c r="D289" s="131" t="s">
        <v>75</v>
      </c>
      <c r="E289" s="141" t="s">
        <v>556</v>
      </c>
      <c r="F289" s="141" t="s">
        <v>557</v>
      </c>
      <c r="I289" s="133"/>
      <c r="J289" s="142">
        <f>BK289</f>
        <v>0</v>
      </c>
      <c r="L289" s="130"/>
      <c r="M289" s="135"/>
      <c r="N289" s="136"/>
      <c r="O289" s="136"/>
      <c r="P289" s="137">
        <f>SUM(P290:P295)</f>
        <v>0</v>
      </c>
      <c r="Q289" s="136"/>
      <c r="R289" s="137">
        <f>SUM(R290:R295)</f>
        <v>0.1740816</v>
      </c>
      <c r="S289" s="136"/>
      <c r="T289" s="138">
        <f>SUM(T290:T295)</f>
        <v>0</v>
      </c>
      <c r="AR289" s="131" t="s">
        <v>86</v>
      </c>
      <c r="AT289" s="139" t="s">
        <v>75</v>
      </c>
      <c r="AU289" s="139" t="s">
        <v>84</v>
      </c>
      <c r="AY289" s="131" t="s">
        <v>133</v>
      </c>
      <c r="BK289" s="140">
        <f>SUM(BK290:BK295)</f>
        <v>0</v>
      </c>
    </row>
    <row r="290" spans="1:65" s="2" customFormat="1" ht="19.8" customHeight="1">
      <c r="A290" s="32"/>
      <c r="B290" s="143"/>
      <c r="C290" s="144" t="s">
        <v>497</v>
      </c>
      <c r="D290" s="144" t="s">
        <v>136</v>
      </c>
      <c r="E290" s="145" t="s">
        <v>867</v>
      </c>
      <c r="F290" s="146" t="s">
        <v>868</v>
      </c>
      <c r="G290" s="147" t="s">
        <v>156</v>
      </c>
      <c r="H290" s="148">
        <v>989.1</v>
      </c>
      <c r="I290" s="149"/>
      <c r="J290" s="150">
        <f>ROUND(I290*H290,2)</f>
        <v>0</v>
      </c>
      <c r="K290" s="146" t="s">
        <v>140</v>
      </c>
      <c r="L290" s="33"/>
      <c r="M290" s="151" t="s">
        <v>1</v>
      </c>
      <c r="N290" s="152" t="s">
        <v>41</v>
      </c>
      <c r="O290" s="58"/>
      <c r="P290" s="153">
        <f>O290*H290</f>
        <v>0</v>
      </c>
      <c r="Q290" s="153">
        <v>0</v>
      </c>
      <c r="R290" s="153">
        <f>Q290*H290</f>
        <v>0</v>
      </c>
      <c r="S290" s="153">
        <v>0</v>
      </c>
      <c r="T290" s="154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55" t="s">
        <v>231</v>
      </c>
      <c r="AT290" s="155" t="s">
        <v>136</v>
      </c>
      <c r="AU290" s="155" t="s">
        <v>86</v>
      </c>
      <c r="AY290" s="17" t="s">
        <v>133</v>
      </c>
      <c r="BE290" s="156">
        <f>IF(N290="základní",J290,0)</f>
        <v>0</v>
      </c>
      <c r="BF290" s="156">
        <f>IF(N290="snížená",J290,0)</f>
        <v>0</v>
      </c>
      <c r="BG290" s="156">
        <f>IF(N290="zákl. přenesená",J290,0)</f>
        <v>0</v>
      </c>
      <c r="BH290" s="156">
        <f>IF(N290="sníž. přenesená",J290,0)</f>
        <v>0</v>
      </c>
      <c r="BI290" s="156">
        <f>IF(N290="nulová",J290,0)</f>
        <v>0</v>
      </c>
      <c r="BJ290" s="17" t="s">
        <v>84</v>
      </c>
      <c r="BK290" s="156">
        <f>ROUND(I290*H290,2)</f>
        <v>0</v>
      </c>
      <c r="BL290" s="17" t="s">
        <v>231</v>
      </c>
      <c r="BM290" s="155" t="s">
        <v>598</v>
      </c>
    </row>
    <row r="291" spans="2:51" s="13" customFormat="1" ht="12">
      <c r="B291" s="157"/>
      <c r="D291" s="158" t="s">
        <v>143</v>
      </c>
      <c r="E291" s="159" t="s">
        <v>1</v>
      </c>
      <c r="F291" s="160" t="s">
        <v>764</v>
      </c>
      <c r="H291" s="161">
        <v>989.1</v>
      </c>
      <c r="I291" s="162"/>
      <c r="L291" s="157"/>
      <c r="M291" s="163"/>
      <c r="N291" s="164"/>
      <c r="O291" s="164"/>
      <c r="P291" s="164"/>
      <c r="Q291" s="164"/>
      <c r="R291" s="164"/>
      <c r="S291" s="164"/>
      <c r="T291" s="165"/>
      <c r="AT291" s="159" t="s">
        <v>143</v>
      </c>
      <c r="AU291" s="159" t="s">
        <v>86</v>
      </c>
      <c r="AV291" s="13" t="s">
        <v>86</v>
      </c>
      <c r="AW291" s="13" t="s">
        <v>32</v>
      </c>
      <c r="AX291" s="13" t="s">
        <v>76</v>
      </c>
      <c r="AY291" s="159" t="s">
        <v>133</v>
      </c>
    </row>
    <row r="292" spans="2:51" s="14" customFormat="1" ht="12">
      <c r="B292" s="166"/>
      <c r="D292" s="158" t="s">
        <v>143</v>
      </c>
      <c r="E292" s="167" t="s">
        <v>1</v>
      </c>
      <c r="F292" s="168" t="s">
        <v>144</v>
      </c>
      <c r="H292" s="169">
        <v>989.1</v>
      </c>
      <c r="I292" s="170"/>
      <c r="L292" s="166"/>
      <c r="M292" s="171"/>
      <c r="N292" s="172"/>
      <c r="O292" s="172"/>
      <c r="P292" s="172"/>
      <c r="Q292" s="172"/>
      <c r="R292" s="172"/>
      <c r="S292" s="172"/>
      <c r="T292" s="173"/>
      <c r="AT292" s="167" t="s">
        <v>143</v>
      </c>
      <c r="AU292" s="167" t="s">
        <v>86</v>
      </c>
      <c r="AV292" s="14" t="s">
        <v>141</v>
      </c>
      <c r="AW292" s="14" t="s">
        <v>32</v>
      </c>
      <c r="AX292" s="14" t="s">
        <v>84</v>
      </c>
      <c r="AY292" s="167" t="s">
        <v>133</v>
      </c>
    </row>
    <row r="293" spans="1:65" s="2" customFormat="1" ht="19.8" customHeight="1">
      <c r="A293" s="32"/>
      <c r="B293" s="143"/>
      <c r="C293" s="181" t="s">
        <v>511</v>
      </c>
      <c r="D293" s="181" t="s">
        <v>160</v>
      </c>
      <c r="E293" s="182" t="s">
        <v>869</v>
      </c>
      <c r="F293" s="183" t="s">
        <v>870</v>
      </c>
      <c r="G293" s="184" t="s">
        <v>156</v>
      </c>
      <c r="H293" s="185">
        <v>1088.01</v>
      </c>
      <c r="I293" s="186"/>
      <c r="J293" s="187">
        <f>ROUND(I293*H293,2)</f>
        <v>0</v>
      </c>
      <c r="K293" s="183" t="s">
        <v>140</v>
      </c>
      <c r="L293" s="188"/>
      <c r="M293" s="189" t="s">
        <v>1</v>
      </c>
      <c r="N293" s="190" t="s">
        <v>41</v>
      </c>
      <c r="O293" s="58"/>
      <c r="P293" s="153">
        <f>O293*H293</f>
        <v>0</v>
      </c>
      <c r="Q293" s="153">
        <v>0.00016</v>
      </c>
      <c r="R293" s="153">
        <f>Q293*H293</f>
        <v>0.1740816</v>
      </c>
      <c r="S293" s="153">
        <v>0</v>
      </c>
      <c r="T293" s="154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55" t="s">
        <v>310</v>
      </c>
      <c r="AT293" s="155" t="s">
        <v>160</v>
      </c>
      <c r="AU293" s="155" t="s">
        <v>86</v>
      </c>
      <c r="AY293" s="17" t="s">
        <v>133</v>
      </c>
      <c r="BE293" s="156">
        <f>IF(N293="základní",J293,0)</f>
        <v>0</v>
      </c>
      <c r="BF293" s="156">
        <f>IF(N293="snížená",J293,0)</f>
        <v>0</v>
      </c>
      <c r="BG293" s="156">
        <f>IF(N293="zákl. přenesená",J293,0)</f>
        <v>0</v>
      </c>
      <c r="BH293" s="156">
        <f>IF(N293="sníž. přenesená",J293,0)</f>
        <v>0</v>
      </c>
      <c r="BI293" s="156">
        <f>IF(N293="nulová",J293,0)</f>
        <v>0</v>
      </c>
      <c r="BJ293" s="17" t="s">
        <v>84</v>
      </c>
      <c r="BK293" s="156">
        <f>ROUND(I293*H293,2)</f>
        <v>0</v>
      </c>
      <c r="BL293" s="17" t="s">
        <v>231</v>
      </c>
      <c r="BM293" s="155" t="s">
        <v>871</v>
      </c>
    </row>
    <row r="294" spans="2:51" s="13" customFormat="1" ht="12">
      <c r="B294" s="157"/>
      <c r="D294" s="158" t="s">
        <v>143</v>
      </c>
      <c r="F294" s="160" t="s">
        <v>872</v>
      </c>
      <c r="H294" s="161">
        <v>1088.01</v>
      </c>
      <c r="I294" s="162"/>
      <c r="L294" s="157"/>
      <c r="M294" s="163"/>
      <c r="N294" s="164"/>
      <c r="O294" s="164"/>
      <c r="P294" s="164"/>
      <c r="Q294" s="164"/>
      <c r="R294" s="164"/>
      <c r="S294" s="164"/>
      <c r="T294" s="165"/>
      <c r="AT294" s="159" t="s">
        <v>143</v>
      </c>
      <c r="AU294" s="159" t="s">
        <v>86</v>
      </c>
      <c r="AV294" s="13" t="s">
        <v>86</v>
      </c>
      <c r="AW294" s="13" t="s">
        <v>3</v>
      </c>
      <c r="AX294" s="13" t="s">
        <v>84</v>
      </c>
      <c r="AY294" s="159" t="s">
        <v>133</v>
      </c>
    </row>
    <row r="295" spans="1:65" s="2" customFormat="1" ht="14.4" customHeight="1">
      <c r="A295" s="32"/>
      <c r="B295" s="143"/>
      <c r="C295" s="144" t="s">
        <v>516</v>
      </c>
      <c r="D295" s="144" t="s">
        <v>136</v>
      </c>
      <c r="E295" s="145" t="s">
        <v>873</v>
      </c>
      <c r="F295" s="146" t="s">
        <v>874</v>
      </c>
      <c r="G295" s="147" t="s">
        <v>366</v>
      </c>
      <c r="H295" s="191"/>
      <c r="I295" s="149"/>
      <c r="J295" s="150">
        <f>ROUND(I295*H295,2)</f>
        <v>0</v>
      </c>
      <c r="K295" s="146" t="s">
        <v>140</v>
      </c>
      <c r="L295" s="33"/>
      <c r="M295" s="151" t="s">
        <v>1</v>
      </c>
      <c r="N295" s="152" t="s">
        <v>41</v>
      </c>
      <c r="O295" s="58"/>
      <c r="P295" s="153">
        <f>O295*H295</f>
        <v>0</v>
      </c>
      <c r="Q295" s="153">
        <v>0</v>
      </c>
      <c r="R295" s="153">
        <f>Q295*H295</f>
        <v>0</v>
      </c>
      <c r="S295" s="153">
        <v>0</v>
      </c>
      <c r="T295" s="154">
        <f>S295*H295</f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55" t="s">
        <v>231</v>
      </c>
      <c r="AT295" s="155" t="s">
        <v>136</v>
      </c>
      <c r="AU295" s="155" t="s">
        <v>86</v>
      </c>
      <c r="AY295" s="17" t="s">
        <v>133</v>
      </c>
      <c r="BE295" s="156">
        <f>IF(N295="základní",J295,0)</f>
        <v>0</v>
      </c>
      <c r="BF295" s="156">
        <f>IF(N295="snížená",J295,0)</f>
        <v>0</v>
      </c>
      <c r="BG295" s="156">
        <f>IF(N295="zákl. přenesená",J295,0)</f>
        <v>0</v>
      </c>
      <c r="BH295" s="156">
        <f>IF(N295="sníž. přenesená",J295,0)</f>
        <v>0</v>
      </c>
      <c r="BI295" s="156">
        <f>IF(N295="nulová",J295,0)</f>
        <v>0</v>
      </c>
      <c r="BJ295" s="17" t="s">
        <v>84</v>
      </c>
      <c r="BK295" s="156">
        <f>ROUND(I295*H295,2)</f>
        <v>0</v>
      </c>
      <c r="BL295" s="17" t="s">
        <v>231</v>
      </c>
      <c r="BM295" s="155" t="s">
        <v>875</v>
      </c>
    </row>
    <row r="296" spans="2:63" s="12" customFormat="1" ht="22.8" customHeight="1">
      <c r="B296" s="130"/>
      <c r="D296" s="131" t="s">
        <v>75</v>
      </c>
      <c r="E296" s="141" t="s">
        <v>573</v>
      </c>
      <c r="F296" s="141" t="s">
        <v>574</v>
      </c>
      <c r="I296" s="133"/>
      <c r="J296" s="142">
        <f>BK296</f>
        <v>0</v>
      </c>
      <c r="L296" s="130"/>
      <c r="M296" s="135"/>
      <c r="N296" s="136"/>
      <c r="O296" s="136"/>
      <c r="P296" s="137">
        <f>SUM(P297:P300)</f>
        <v>0</v>
      </c>
      <c r="Q296" s="136"/>
      <c r="R296" s="137">
        <f>SUM(R297:R300)</f>
        <v>0</v>
      </c>
      <c r="S296" s="136"/>
      <c r="T296" s="138">
        <f>SUM(T297:T300)</f>
        <v>0</v>
      </c>
      <c r="AR296" s="131" t="s">
        <v>86</v>
      </c>
      <c r="AT296" s="139" t="s">
        <v>75</v>
      </c>
      <c r="AU296" s="139" t="s">
        <v>84</v>
      </c>
      <c r="AY296" s="131" t="s">
        <v>133</v>
      </c>
      <c r="BK296" s="140">
        <f>SUM(BK297:BK300)</f>
        <v>0</v>
      </c>
    </row>
    <row r="297" spans="1:65" s="2" customFormat="1" ht="14.4" customHeight="1">
      <c r="A297" s="32"/>
      <c r="B297" s="143"/>
      <c r="C297" s="144" t="s">
        <v>521</v>
      </c>
      <c r="D297" s="144" t="s">
        <v>136</v>
      </c>
      <c r="E297" s="145" t="s">
        <v>876</v>
      </c>
      <c r="F297" s="146" t="s">
        <v>877</v>
      </c>
      <c r="G297" s="147" t="s">
        <v>156</v>
      </c>
      <c r="H297" s="148">
        <v>308</v>
      </c>
      <c r="I297" s="149"/>
      <c r="J297" s="150">
        <f>ROUND(I297*H297,2)</f>
        <v>0</v>
      </c>
      <c r="K297" s="146" t="s">
        <v>140</v>
      </c>
      <c r="L297" s="33"/>
      <c r="M297" s="151" t="s">
        <v>1</v>
      </c>
      <c r="N297" s="152" t="s">
        <v>41</v>
      </c>
      <c r="O297" s="58"/>
      <c r="P297" s="153">
        <f>O297*H297</f>
        <v>0</v>
      </c>
      <c r="Q297" s="153">
        <v>0</v>
      </c>
      <c r="R297" s="153">
        <f>Q297*H297</f>
        <v>0</v>
      </c>
      <c r="S297" s="153">
        <v>0</v>
      </c>
      <c r="T297" s="154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55" t="s">
        <v>231</v>
      </c>
      <c r="AT297" s="155" t="s">
        <v>136</v>
      </c>
      <c r="AU297" s="155" t="s">
        <v>86</v>
      </c>
      <c r="AY297" s="17" t="s">
        <v>133</v>
      </c>
      <c r="BE297" s="156">
        <f>IF(N297="základní",J297,0)</f>
        <v>0</v>
      </c>
      <c r="BF297" s="156">
        <f>IF(N297="snížená",J297,0)</f>
        <v>0</v>
      </c>
      <c r="BG297" s="156">
        <f>IF(N297="zákl. přenesená",J297,0)</f>
        <v>0</v>
      </c>
      <c r="BH297" s="156">
        <f>IF(N297="sníž. přenesená",J297,0)</f>
        <v>0</v>
      </c>
      <c r="BI297" s="156">
        <f>IF(N297="nulová",J297,0)</f>
        <v>0</v>
      </c>
      <c r="BJ297" s="17" t="s">
        <v>84</v>
      </c>
      <c r="BK297" s="156">
        <f>ROUND(I297*H297,2)</f>
        <v>0</v>
      </c>
      <c r="BL297" s="17" t="s">
        <v>231</v>
      </c>
      <c r="BM297" s="155" t="s">
        <v>878</v>
      </c>
    </row>
    <row r="298" spans="2:51" s="13" customFormat="1" ht="12">
      <c r="B298" s="157"/>
      <c r="D298" s="158" t="s">
        <v>143</v>
      </c>
      <c r="E298" s="159" t="s">
        <v>1</v>
      </c>
      <c r="F298" s="160" t="s">
        <v>668</v>
      </c>
      <c r="H298" s="161">
        <v>172</v>
      </c>
      <c r="I298" s="162"/>
      <c r="L298" s="157"/>
      <c r="M298" s="163"/>
      <c r="N298" s="164"/>
      <c r="O298" s="164"/>
      <c r="P298" s="164"/>
      <c r="Q298" s="164"/>
      <c r="R298" s="164"/>
      <c r="S298" s="164"/>
      <c r="T298" s="165"/>
      <c r="AT298" s="159" t="s">
        <v>143</v>
      </c>
      <c r="AU298" s="159" t="s">
        <v>86</v>
      </c>
      <c r="AV298" s="13" t="s">
        <v>86</v>
      </c>
      <c r="AW298" s="13" t="s">
        <v>32</v>
      </c>
      <c r="AX298" s="13" t="s">
        <v>76</v>
      </c>
      <c r="AY298" s="159" t="s">
        <v>133</v>
      </c>
    </row>
    <row r="299" spans="2:51" s="13" customFormat="1" ht="12">
      <c r="B299" s="157"/>
      <c r="D299" s="158" t="s">
        <v>143</v>
      </c>
      <c r="E299" s="159" t="s">
        <v>1</v>
      </c>
      <c r="F299" s="160" t="s">
        <v>669</v>
      </c>
      <c r="H299" s="161">
        <v>136</v>
      </c>
      <c r="I299" s="162"/>
      <c r="L299" s="157"/>
      <c r="M299" s="163"/>
      <c r="N299" s="164"/>
      <c r="O299" s="164"/>
      <c r="P299" s="164"/>
      <c r="Q299" s="164"/>
      <c r="R299" s="164"/>
      <c r="S299" s="164"/>
      <c r="T299" s="165"/>
      <c r="AT299" s="159" t="s">
        <v>143</v>
      </c>
      <c r="AU299" s="159" t="s">
        <v>86</v>
      </c>
      <c r="AV299" s="13" t="s">
        <v>86</v>
      </c>
      <c r="AW299" s="13" t="s">
        <v>32</v>
      </c>
      <c r="AX299" s="13" t="s">
        <v>76</v>
      </c>
      <c r="AY299" s="159" t="s">
        <v>133</v>
      </c>
    </row>
    <row r="300" spans="2:51" s="14" customFormat="1" ht="12">
      <c r="B300" s="166"/>
      <c r="D300" s="158" t="s">
        <v>143</v>
      </c>
      <c r="E300" s="167" t="s">
        <v>1</v>
      </c>
      <c r="F300" s="168" t="s">
        <v>144</v>
      </c>
      <c r="H300" s="169">
        <v>308</v>
      </c>
      <c r="I300" s="170"/>
      <c r="L300" s="166"/>
      <c r="M300" s="199"/>
      <c r="N300" s="200"/>
      <c r="O300" s="200"/>
      <c r="P300" s="200"/>
      <c r="Q300" s="200"/>
      <c r="R300" s="200"/>
      <c r="S300" s="200"/>
      <c r="T300" s="201"/>
      <c r="AT300" s="167" t="s">
        <v>143</v>
      </c>
      <c r="AU300" s="167" t="s">
        <v>86</v>
      </c>
      <c r="AV300" s="14" t="s">
        <v>141</v>
      </c>
      <c r="AW300" s="14" t="s">
        <v>32</v>
      </c>
      <c r="AX300" s="14" t="s">
        <v>84</v>
      </c>
      <c r="AY300" s="167" t="s">
        <v>133</v>
      </c>
    </row>
    <row r="301" spans="1:31" s="2" customFormat="1" ht="6.9" customHeight="1">
      <c r="A301" s="32"/>
      <c r="B301" s="47"/>
      <c r="C301" s="48"/>
      <c r="D301" s="48"/>
      <c r="E301" s="48"/>
      <c r="F301" s="48"/>
      <c r="G301" s="48"/>
      <c r="H301" s="48"/>
      <c r="I301" s="48"/>
      <c r="J301" s="48"/>
      <c r="K301" s="48"/>
      <c r="L301" s="33"/>
      <c r="M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</row>
  </sheetData>
  <autoFilter ref="C127:K300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7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7" t="s">
        <v>92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" customHeight="1">
      <c r="B4" s="20"/>
      <c r="D4" s="21" t="s">
        <v>93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4.4" customHeight="1">
      <c r="B7" s="20"/>
      <c r="E7" s="242" t="str">
        <f>'Rekapitulace stavby'!K6</f>
        <v>ZŠ Chomutov Na Příkopech 895, oprava střechy ČÁST B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94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5.6" customHeight="1">
      <c r="A9" s="32"/>
      <c r="B9" s="33"/>
      <c r="C9" s="32"/>
      <c r="D9" s="32"/>
      <c r="E9" s="214" t="s">
        <v>879</v>
      </c>
      <c r="F9" s="241"/>
      <c r="G9" s="241"/>
      <c r="H9" s="24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17. 7. 2021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4" t="str">
        <f>'Rekapitulace stavby'!E14</f>
        <v>Vyplň údaj</v>
      </c>
      <c r="F18" s="233"/>
      <c r="G18" s="233"/>
      <c r="H18" s="233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" customHeight="1">
      <c r="A27" s="94"/>
      <c r="B27" s="95"/>
      <c r="C27" s="94"/>
      <c r="D27" s="94"/>
      <c r="E27" s="237" t="s">
        <v>1</v>
      </c>
      <c r="F27" s="237"/>
      <c r="G27" s="237"/>
      <c r="H27" s="23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36</v>
      </c>
      <c r="E30" s="32"/>
      <c r="F30" s="32"/>
      <c r="G30" s="32"/>
      <c r="H30" s="32"/>
      <c r="I30" s="32"/>
      <c r="J30" s="71">
        <f>ROUND(J122,2)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40</v>
      </c>
      <c r="E33" s="27" t="s">
        <v>41</v>
      </c>
      <c r="F33" s="99">
        <f>ROUND((SUM(BE122:BE159)),2)</f>
        <v>0</v>
      </c>
      <c r="G33" s="32"/>
      <c r="H33" s="32"/>
      <c r="I33" s="100">
        <v>0.21</v>
      </c>
      <c r="J33" s="99">
        <f>ROUND(((SUM(BE122:BE159))*I33),2)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42</v>
      </c>
      <c r="F34" s="99">
        <f>ROUND((SUM(BF122:BF159)),2)</f>
        <v>0</v>
      </c>
      <c r="G34" s="32"/>
      <c r="H34" s="32"/>
      <c r="I34" s="100">
        <v>0.15</v>
      </c>
      <c r="J34" s="99">
        <f>ROUND(((SUM(BF122:BF159))*I34),2)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43</v>
      </c>
      <c r="F35" s="99">
        <f>ROUND((SUM(BG122:BG159)),2)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44</v>
      </c>
      <c r="F36" s="99">
        <f>ROUND((SUM(BH122:BH159)),2)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45</v>
      </c>
      <c r="F37" s="99">
        <f>ROUND((SUM(BI122:BI159)),2)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46</v>
      </c>
      <c r="E39" s="60"/>
      <c r="F39" s="60"/>
      <c r="G39" s="103" t="s">
        <v>47</v>
      </c>
      <c r="H39" s="104" t="s">
        <v>48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2"/>
      <c r="B61" s="33"/>
      <c r="C61" s="32"/>
      <c r="D61" s="45" t="s">
        <v>51</v>
      </c>
      <c r="E61" s="35"/>
      <c r="F61" s="107" t="s">
        <v>52</v>
      </c>
      <c r="G61" s="45" t="s">
        <v>51</v>
      </c>
      <c r="H61" s="35"/>
      <c r="I61" s="35"/>
      <c r="J61" s="108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2"/>
      <c r="B76" s="33"/>
      <c r="C76" s="32"/>
      <c r="D76" s="45" t="s">
        <v>51</v>
      </c>
      <c r="E76" s="35"/>
      <c r="F76" s="107" t="s">
        <v>52</v>
      </c>
      <c r="G76" s="45" t="s">
        <v>51</v>
      </c>
      <c r="H76" s="35"/>
      <c r="I76" s="35"/>
      <c r="J76" s="108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96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" customHeight="1">
      <c r="A85" s="32"/>
      <c r="B85" s="33"/>
      <c r="C85" s="32"/>
      <c r="D85" s="32"/>
      <c r="E85" s="242" t="str">
        <f>E7</f>
        <v>ZŠ Chomutov Na Příkopech 895, oprava střechy ČÁST B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5.6" customHeight="1">
      <c r="A87" s="32"/>
      <c r="B87" s="33"/>
      <c r="C87" s="32"/>
      <c r="D87" s="32"/>
      <c r="E87" s="214" t="str">
        <f>E9</f>
        <v>VON - Vedlejší a ostatní náklady</v>
      </c>
      <c r="F87" s="241"/>
      <c r="G87" s="241"/>
      <c r="H87" s="24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Chomutov</v>
      </c>
      <c r="G89" s="32"/>
      <c r="H89" s="32"/>
      <c r="I89" s="27" t="s">
        <v>22</v>
      </c>
      <c r="J89" s="55" t="str">
        <f>IF(J12="","",J12)</f>
        <v>17. 7. 2021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6" customHeight="1">
      <c r="A91" s="32"/>
      <c r="B91" s="33"/>
      <c r="C91" s="27" t="s">
        <v>24</v>
      </c>
      <c r="D91" s="32"/>
      <c r="E91" s="32"/>
      <c r="F91" s="25" t="str">
        <f>E15</f>
        <v>Město Chomutov</v>
      </c>
      <c r="G91" s="32"/>
      <c r="H91" s="32"/>
      <c r="I91" s="27" t="s">
        <v>30</v>
      </c>
      <c r="J91" s="30" t="str">
        <f>E21</f>
        <v>Ing. Marian Zach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6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>Pavel Šouta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97</v>
      </c>
      <c r="D94" s="101"/>
      <c r="E94" s="101"/>
      <c r="F94" s="101"/>
      <c r="G94" s="101"/>
      <c r="H94" s="101"/>
      <c r="I94" s="101"/>
      <c r="J94" s="110" t="s">
        <v>98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99</v>
      </c>
      <c r="D96" s="32"/>
      <c r="E96" s="32"/>
      <c r="F96" s="32"/>
      <c r="G96" s="32"/>
      <c r="H96" s="32"/>
      <c r="I96" s="32"/>
      <c r="J96" s="71">
        <f>J122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100</v>
      </c>
    </row>
    <row r="97" spans="2:12" s="9" customFormat="1" ht="24.9" customHeight="1">
      <c r="B97" s="112"/>
      <c r="D97" s="113" t="s">
        <v>880</v>
      </c>
      <c r="E97" s="114"/>
      <c r="F97" s="114"/>
      <c r="G97" s="114"/>
      <c r="H97" s="114"/>
      <c r="I97" s="114"/>
      <c r="J97" s="115">
        <f>J123</f>
        <v>0</v>
      </c>
      <c r="L97" s="112"/>
    </row>
    <row r="98" spans="2:12" s="10" customFormat="1" ht="19.95" customHeight="1">
      <c r="B98" s="116"/>
      <c r="D98" s="117" t="s">
        <v>881</v>
      </c>
      <c r="E98" s="118"/>
      <c r="F98" s="118"/>
      <c r="G98" s="118"/>
      <c r="H98" s="118"/>
      <c r="I98" s="118"/>
      <c r="J98" s="119">
        <f>J124</f>
        <v>0</v>
      </c>
      <c r="L98" s="116"/>
    </row>
    <row r="99" spans="2:12" s="10" customFormat="1" ht="19.95" customHeight="1">
      <c r="B99" s="116"/>
      <c r="D99" s="117" t="s">
        <v>882</v>
      </c>
      <c r="E99" s="118"/>
      <c r="F99" s="118"/>
      <c r="G99" s="118"/>
      <c r="H99" s="118"/>
      <c r="I99" s="118"/>
      <c r="J99" s="119">
        <f>J131</f>
        <v>0</v>
      </c>
      <c r="L99" s="116"/>
    </row>
    <row r="100" spans="2:12" s="10" customFormat="1" ht="19.95" customHeight="1">
      <c r="B100" s="116"/>
      <c r="D100" s="117" t="s">
        <v>883</v>
      </c>
      <c r="E100" s="118"/>
      <c r="F100" s="118"/>
      <c r="G100" s="118"/>
      <c r="H100" s="118"/>
      <c r="I100" s="118"/>
      <c r="J100" s="119">
        <f>J144</f>
        <v>0</v>
      </c>
      <c r="L100" s="116"/>
    </row>
    <row r="101" spans="2:12" s="10" customFormat="1" ht="19.95" customHeight="1">
      <c r="B101" s="116"/>
      <c r="D101" s="117" t="s">
        <v>884</v>
      </c>
      <c r="E101" s="118"/>
      <c r="F101" s="118"/>
      <c r="G101" s="118"/>
      <c r="H101" s="118"/>
      <c r="I101" s="118"/>
      <c r="J101" s="119">
        <f>J148</f>
        <v>0</v>
      </c>
      <c r="L101" s="116"/>
    </row>
    <row r="102" spans="2:12" s="10" customFormat="1" ht="19.95" customHeight="1">
      <c r="B102" s="116"/>
      <c r="D102" s="117" t="s">
        <v>885</v>
      </c>
      <c r="E102" s="118"/>
      <c r="F102" s="118"/>
      <c r="G102" s="118"/>
      <c r="H102" s="118"/>
      <c r="I102" s="118"/>
      <c r="J102" s="119">
        <f>J152</f>
        <v>0</v>
      </c>
      <c r="L102" s="116"/>
    </row>
    <row r="103" spans="1:31" s="2" customFormat="1" ht="21.75" customHeight="1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" customHeight="1">
      <c r="A104" s="32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8" spans="1:31" s="2" customFormat="1" ht="6.9" customHeight="1">
      <c r="A108" s="32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" customHeight="1">
      <c r="A109" s="32"/>
      <c r="B109" s="33"/>
      <c r="C109" s="21" t="s">
        <v>118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16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4.4" customHeight="1">
      <c r="A112" s="32"/>
      <c r="B112" s="33"/>
      <c r="C112" s="32"/>
      <c r="D112" s="32"/>
      <c r="E112" s="242" t="str">
        <f>E7</f>
        <v>ZŠ Chomutov Na Příkopech 895, oprava střechy ČÁST B</v>
      </c>
      <c r="F112" s="243"/>
      <c r="G112" s="243"/>
      <c r="H112" s="243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94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6" customHeight="1">
      <c r="A114" s="32"/>
      <c r="B114" s="33"/>
      <c r="C114" s="32"/>
      <c r="D114" s="32"/>
      <c r="E114" s="214" t="str">
        <f>E9</f>
        <v>VON - Vedlejší a ostatní náklady</v>
      </c>
      <c r="F114" s="241"/>
      <c r="G114" s="241"/>
      <c r="H114" s="241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20</v>
      </c>
      <c r="D116" s="32"/>
      <c r="E116" s="32"/>
      <c r="F116" s="25" t="str">
        <f>F12</f>
        <v>Chomutov</v>
      </c>
      <c r="G116" s="32"/>
      <c r="H116" s="32"/>
      <c r="I116" s="27" t="s">
        <v>22</v>
      </c>
      <c r="J116" s="55" t="str">
        <f>IF(J12="","",J12)</f>
        <v>17. 7. 2021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6" customHeight="1">
      <c r="A118" s="32"/>
      <c r="B118" s="33"/>
      <c r="C118" s="27" t="s">
        <v>24</v>
      </c>
      <c r="D118" s="32"/>
      <c r="E118" s="32"/>
      <c r="F118" s="25" t="str">
        <f>E15</f>
        <v>Město Chomutov</v>
      </c>
      <c r="G118" s="32"/>
      <c r="H118" s="32"/>
      <c r="I118" s="27" t="s">
        <v>30</v>
      </c>
      <c r="J118" s="30" t="str">
        <f>E21</f>
        <v>Ing. Marian Zach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6" customHeight="1">
      <c r="A119" s="32"/>
      <c r="B119" s="33"/>
      <c r="C119" s="27" t="s">
        <v>28</v>
      </c>
      <c r="D119" s="32"/>
      <c r="E119" s="32"/>
      <c r="F119" s="25" t="str">
        <f>IF(E18="","",E18)</f>
        <v>Vyplň údaj</v>
      </c>
      <c r="G119" s="32"/>
      <c r="H119" s="32"/>
      <c r="I119" s="27" t="s">
        <v>33</v>
      </c>
      <c r="J119" s="30" t="str">
        <f>E24</f>
        <v>Pavel Šouta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1" customFormat="1" ht="29.25" customHeight="1">
      <c r="A121" s="120"/>
      <c r="B121" s="121"/>
      <c r="C121" s="122" t="s">
        <v>119</v>
      </c>
      <c r="D121" s="123" t="s">
        <v>61</v>
      </c>
      <c r="E121" s="123" t="s">
        <v>57</v>
      </c>
      <c r="F121" s="123" t="s">
        <v>58</v>
      </c>
      <c r="G121" s="123" t="s">
        <v>120</v>
      </c>
      <c r="H121" s="123" t="s">
        <v>121</v>
      </c>
      <c r="I121" s="123" t="s">
        <v>122</v>
      </c>
      <c r="J121" s="123" t="s">
        <v>98</v>
      </c>
      <c r="K121" s="124" t="s">
        <v>123</v>
      </c>
      <c r="L121" s="125"/>
      <c r="M121" s="62" t="s">
        <v>1</v>
      </c>
      <c r="N121" s="63" t="s">
        <v>40</v>
      </c>
      <c r="O121" s="63" t="s">
        <v>124</v>
      </c>
      <c r="P121" s="63" t="s">
        <v>125</v>
      </c>
      <c r="Q121" s="63" t="s">
        <v>126</v>
      </c>
      <c r="R121" s="63" t="s">
        <v>127</v>
      </c>
      <c r="S121" s="63" t="s">
        <v>128</v>
      </c>
      <c r="T121" s="64" t="s">
        <v>129</v>
      </c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</row>
    <row r="122" spans="1:63" s="2" customFormat="1" ht="22.8" customHeight="1">
      <c r="A122" s="32"/>
      <c r="B122" s="33"/>
      <c r="C122" s="69" t="s">
        <v>130</v>
      </c>
      <c r="D122" s="32"/>
      <c r="E122" s="32"/>
      <c r="F122" s="32"/>
      <c r="G122" s="32"/>
      <c r="H122" s="32"/>
      <c r="I122" s="32"/>
      <c r="J122" s="126">
        <f>BK122</f>
        <v>0</v>
      </c>
      <c r="K122" s="32"/>
      <c r="L122" s="33"/>
      <c r="M122" s="65"/>
      <c r="N122" s="56"/>
      <c r="O122" s="66"/>
      <c r="P122" s="127">
        <f>P123</f>
        <v>0</v>
      </c>
      <c r="Q122" s="66"/>
      <c r="R122" s="127">
        <f>R123</f>
        <v>0</v>
      </c>
      <c r="S122" s="66"/>
      <c r="T122" s="128">
        <f>T123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75</v>
      </c>
      <c r="AU122" s="17" t="s">
        <v>100</v>
      </c>
      <c r="BK122" s="129">
        <f>BK123</f>
        <v>0</v>
      </c>
    </row>
    <row r="123" spans="2:63" s="12" customFormat="1" ht="25.95" customHeight="1">
      <c r="B123" s="130"/>
      <c r="D123" s="131" t="s">
        <v>75</v>
      </c>
      <c r="E123" s="132" t="s">
        <v>886</v>
      </c>
      <c r="F123" s="132" t="s">
        <v>887</v>
      </c>
      <c r="I123" s="133"/>
      <c r="J123" s="134">
        <f>BK123</f>
        <v>0</v>
      </c>
      <c r="L123" s="130"/>
      <c r="M123" s="135"/>
      <c r="N123" s="136"/>
      <c r="O123" s="136"/>
      <c r="P123" s="137">
        <f>P124+P131+P144+P148+P152</f>
        <v>0</v>
      </c>
      <c r="Q123" s="136"/>
      <c r="R123" s="137">
        <f>R124+R131+R144+R148+R152</f>
        <v>0</v>
      </c>
      <c r="S123" s="136"/>
      <c r="T123" s="138">
        <f>T124+T131+T144+T148+T152</f>
        <v>0</v>
      </c>
      <c r="AR123" s="131" t="s">
        <v>166</v>
      </c>
      <c r="AT123" s="139" t="s">
        <v>75</v>
      </c>
      <c r="AU123" s="139" t="s">
        <v>76</v>
      </c>
      <c r="AY123" s="131" t="s">
        <v>133</v>
      </c>
      <c r="BK123" s="140">
        <f>BK124+BK131+BK144+BK148+BK152</f>
        <v>0</v>
      </c>
    </row>
    <row r="124" spans="2:63" s="12" customFormat="1" ht="22.8" customHeight="1">
      <c r="B124" s="130"/>
      <c r="D124" s="131" t="s">
        <v>75</v>
      </c>
      <c r="E124" s="141" t="s">
        <v>888</v>
      </c>
      <c r="F124" s="141" t="s">
        <v>889</v>
      </c>
      <c r="I124" s="133"/>
      <c r="J124" s="142">
        <f>BK124</f>
        <v>0</v>
      </c>
      <c r="L124" s="130"/>
      <c r="M124" s="135"/>
      <c r="N124" s="136"/>
      <c r="O124" s="136"/>
      <c r="P124" s="137">
        <f>SUM(P125:P130)</f>
        <v>0</v>
      </c>
      <c r="Q124" s="136"/>
      <c r="R124" s="137">
        <f>SUM(R125:R130)</f>
        <v>0</v>
      </c>
      <c r="S124" s="136"/>
      <c r="T124" s="138">
        <f>SUM(T125:T130)</f>
        <v>0</v>
      </c>
      <c r="AR124" s="131" t="s">
        <v>166</v>
      </c>
      <c r="AT124" s="139" t="s">
        <v>75</v>
      </c>
      <c r="AU124" s="139" t="s">
        <v>84</v>
      </c>
      <c r="AY124" s="131" t="s">
        <v>133</v>
      </c>
      <c r="BK124" s="140">
        <f>SUM(BK125:BK130)</f>
        <v>0</v>
      </c>
    </row>
    <row r="125" spans="1:65" s="2" customFormat="1" ht="14.4" customHeight="1">
      <c r="A125" s="32"/>
      <c r="B125" s="143"/>
      <c r="C125" s="144" t="s">
        <v>84</v>
      </c>
      <c r="D125" s="144" t="s">
        <v>136</v>
      </c>
      <c r="E125" s="145" t="s">
        <v>890</v>
      </c>
      <c r="F125" s="146" t="s">
        <v>891</v>
      </c>
      <c r="G125" s="147" t="s">
        <v>892</v>
      </c>
      <c r="H125" s="148">
        <v>1</v>
      </c>
      <c r="I125" s="149"/>
      <c r="J125" s="150">
        <f>ROUND(I125*H125,2)</f>
        <v>0</v>
      </c>
      <c r="K125" s="146" t="s">
        <v>140</v>
      </c>
      <c r="L125" s="33"/>
      <c r="M125" s="151" t="s">
        <v>1</v>
      </c>
      <c r="N125" s="152" t="s">
        <v>41</v>
      </c>
      <c r="O125" s="58"/>
      <c r="P125" s="153">
        <f>O125*H125</f>
        <v>0</v>
      </c>
      <c r="Q125" s="153">
        <v>0</v>
      </c>
      <c r="R125" s="153">
        <f>Q125*H125</f>
        <v>0</v>
      </c>
      <c r="S125" s="153">
        <v>0</v>
      </c>
      <c r="T125" s="154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5" t="s">
        <v>893</v>
      </c>
      <c r="AT125" s="155" t="s">
        <v>136</v>
      </c>
      <c r="AU125" s="155" t="s">
        <v>86</v>
      </c>
      <c r="AY125" s="17" t="s">
        <v>133</v>
      </c>
      <c r="BE125" s="156">
        <f>IF(N125="základní",J125,0)</f>
        <v>0</v>
      </c>
      <c r="BF125" s="156">
        <f>IF(N125="snížená",J125,0)</f>
        <v>0</v>
      </c>
      <c r="BG125" s="156">
        <f>IF(N125="zákl. přenesená",J125,0)</f>
        <v>0</v>
      </c>
      <c r="BH125" s="156">
        <f>IF(N125="sníž. přenesená",J125,0)</f>
        <v>0</v>
      </c>
      <c r="BI125" s="156">
        <f>IF(N125="nulová",J125,0)</f>
        <v>0</v>
      </c>
      <c r="BJ125" s="17" t="s">
        <v>84</v>
      </c>
      <c r="BK125" s="156">
        <f>ROUND(I125*H125,2)</f>
        <v>0</v>
      </c>
      <c r="BL125" s="17" t="s">
        <v>893</v>
      </c>
      <c r="BM125" s="155" t="s">
        <v>894</v>
      </c>
    </row>
    <row r="126" spans="2:51" s="13" customFormat="1" ht="12">
      <c r="B126" s="157"/>
      <c r="D126" s="158" t="s">
        <v>143</v>
      </c>
      <c r="E126" s="159" t="s">
        <v>1</v>
      </c>
      <c r="F126" s="160" t="s">
        <v>84</v>
      </c>
      <c r="H126" s="161">
        <v>1</v>
      </c>
      <c r="I126" s="162"/>
      <c r="L126" s="157"/>
      <c r="M126" s="163"/>
      <c r="N126" s="164"/>
      <c r="O126" s="164"/>
      <c r="P126" s="164"/>
      <c r="Q126" s="164"/>
      <c r="R126" s="164"/>
      <c r="S126" s="164"/>
      <c r="T126" s="165"/>
      <c r="AT126" s="159" t="s">
        <v>143</v>
      </c>
      <c r="AU126" s="159" t="s">
        <v>86</v>
      </c>
      <c r="AV126" s="13" t="s">
        <v>86</v>
      </c>
      <c r="AW126" s="13" t="s">
        <v>32</v>
      </c>
      <c r="AX126" s="13" t="s">
        <v>76</v>
      </c>
      <c r="AY126" s="159" t="s">
        <v>133</v>
      </c>
    </row>
    <row r="127" spans="2:51" s="14" customFormat="1" ht="12">
      <c r="B127" s="166"/>
      <c r="D127" s="158" t="s">
        <v>143</v>
      </c>
      <c r="E127" s="167" t="s">
        <v>1</v>
      </c>
      <c r="F127" s="168" t="s">
        <v>144</v>
      </c>
      <c r="H127" s="169">
        <v>1</v>
      </c>
      <c r="I127" s="170"/>
      <c r="L127" s="166"/>
      <c r="M127" s="171"/>
      <c r="N127" s="172"/>
      <c r="O127" s="172"/>
      <c r="P127" s="172"/>
      <c r="Q127" s="172"/>
      <c r="R127" s="172"/>
      <c r="S127" s="172"/>
      <c r="T127" s="173"/>
      <c r="AT127" s="167" t="s">
        <v>143</v>
      </c>
      <c r="AU127" s="167" t="s">
        <v>86</v>
      </c>
      <c r="AV127" s="14" t="s">
        <v>141</v>
      </c>
      <c r="AW127" s="14" t="s">
        <v>32</v>
      </c>
      <c r="AX127" s="14" t="s">
        <v>84</v>
      </c>
      <c r="AY127" s="167" t="s">
        <v>133</v>
      </c>
    </row>
    <row r="128" spans="1:65" s="2" customFormat="1" ht="14.4" customHeight="1">
      <c r="A128" s="32"/>
      <c r="B128" s="143"/>
      <c r="C128" s="144" t="s">
        <v>86</v>
      </c>
      <c r="D128" s="144" t="s">
        <v>136</v>
      </c>
      <c r="E128" s="145" t="s">
        <v>895</v>
      </c>
      <c r="F128" s="146" t="s">
        <v>896</v>
      </c>
      <c r="G128" s="147" t="s">
        <v>892</v>
      </c>
      <c r="H128" s="148">
        <v>1</v>
      </c>
      <c r="I128" s="149"/>
      <c r="J128" s="150">
        <f>ROUND(I128*H128,2)</f>
        <v>0</v>
      </c>
      <c r="K128" s="146" t="s">
        <v>140</v>
      </c>
      <c r="L128" s="33"/>
      <c r="M128" s="151" t="s">
        <v>1</v>
      </c>
      <c r="N128" s="152" t="s">
        <v>41</v>
      </c>
      <c r="O128" s="58"/>
      <c r="P128" s="153">
        <f>O128*H128</f>
        <v>0</v>
      </c>
      <c r="Q128" s="153">
        <v>0</v>
      </c>
      <c r="R128" s="153">
        <f>Q128*H128</f>
        <v>0</v>
      </c>
      <c r="S128" s="153">
        <v>0</v>
      </c>
      <c r="T128" s="154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5" t="s">
        <v>893</v>
      </c>
      <c r="AT128" s="155" t="s">
        <v>136</v>
      </c>
      <c r="AU128" s="155" t="s">
        <v>86</v>
      </c>
      <c r="AY128" s="17" t="s">
        <v>133</v>
      </c>
      <c r="BE128" s="156">
        <f>IF(N128="základní",J128,0)</f>
        <v>0</v>
      </c>
      <c r="BF128" s="156">
        <f>IF(N128="snížená",J128,0)</f>
        <v>0</v>
      </c>
      <c r="BG128" s="156">
        <f>IF(N128="zákl. přenesená",J128,0)</f>
        <v>0</v>
      </c>
      <c r="BH128" s="156">
        <f>IF(N128="sníž. přenesená",J128,0)</f>
        <v>0</v>
      </c>
      <c r="BI128" s="156">
        <f>IF(N128="nulová",J128,0)</f>
        <v>0</v>
      </c>
      <c r="BJ128" s="17" t="s">
        <v>84</v>
      </c>
      <c r="BK128" s="156">
        <f>ROUND(I128*H128,2)</f>
        <v>0</v>
      </c>
      <c r="BL128" s="17" t="s">
        <v>893</v>
      </c>
      <c r="BM128" s="155" t="s">
        <v>897</v>
      </c>
    </row>
    <row r="129" spans="2:51" s="13" customFormat="1" ht="12">
      <c r="B129" s="157"/>
      <c r="D129" s="158" t="s">
        <v>143</v>
      </c>
      <c r="E129" s="159" t="s">
        <v>1</v>
      </c>
      <c r="F129" s="160" t="s">
        <v>84</v>
      </c>
      <c r="H129" s="161">
        <v>1</v>
      </c>
      <c r="I129" s="162"/>
      <c r="L129" s="157"/>
      <c r="M129" s="163"/>
      <c r="N129" s="164"/>
      <c r="O129" s="164"/>
      <c r="P129" s="164"/>
      <c r="Q129" s="164"/>
      <c r="R129" s="164"/>
      <c r="S129" s="164"/>
      <c r="T129" s="165"/>
      <c r="AT129" s="159" t="s">
        <v>143</v>
      </c>
      <c r="AU129" s="159" t="s">
        <v>86</v>
      </c>
      <c r="AV129" s="13" t="s">
        <v>86</v>
      </c>
      <c r="AW129" s="13" t="s">
        <v>32</v>
      </c>
      <c r="AX129" s="13" t="s">
        <v>76</v>
      </c>
      <c r="AY129" s="159" t="s">
        <v>133</v>
      </c>
    </row>
    <row r="130" spans="2:51" s="14" customFormat="1" ht="12">
      <c r="B130" s="166"/>
      <c r="D130" s="158" t="s">
        <v>143</v>
      </c>
      <c r="E130" s="167" t="s">
        <v>1</v>
      </c>
      <c r="F130" s="168" t="s">
        <v>144</v>
      </c>
      <c r="H130" s="169">
        <v>1</v>
      </c>
      <c r="I130" s="170"/>
      <c r="L130" s="166"/>
      <c r="M130" s="171"/>
      <c r="N130" s="172"/>
      <c r="O130" s="172"/>
      <c r="P130" s="172"/>
      <c r="Q130" s="172"/>
      <c r="R130" s="172"/>
      <c r="S130" s="172"/>
      <c r="T130" s="173"/>
      <c r="AT130" s="167" t="s">
        <v>143</v>
      </c>
      <c r="AU130" s="167" t="s">
        <v>86</v>
      </c>
      <c r="AV130" s="14" t="s">
        <v>141</v>
      </c>
      <c r="AW130" s="14" t="s">
        <v>32</v>
      </c>
      <c r="AX130" s="14" t="s">
        <v>84</v>
      </c>
      <c r="AY130" s="167" t="s">
        <v>133</v>
      </c>
    </row>
    <row r="131" spans="2:63" s="12" customFormat="1" ht="22.8" customHeight="1">
      <c r="B131" s="130"/>
      <c r="D131" s="131" t="s">
        <v>75</v>
      </c>
      <c r="E131" s="141" t="s">
        <v>898</v>
      </c>
      <c r="F131" s="141" t="s">
        <v>899</v>
      </c>
      <c r="I131" s="133"/>
      <c r="J131" s="142">
        <f>BK131</f>
        <v>0</v>
      </c>
      <c r="L131" s="130"/>
      <c r="M131" s="135"/>
      <c r="N131" s="136"/>
      <c r="O131" s="136"/>
      <c r="P131" s="137">
        <f>SUM(P132:P143)</f>
        <v>0</v>
      </c>
      <c r="Q131" s="136"/>
      <c r="R131" s="137">
        <f>SUM(R132:R143)</f>
        <v>0</v>
      </c>
      <c r="S131" s="136"/>
      <c r="T131" s="138">
        <f>SUM(T132:T143)</f>
        <v>0</v>
      </c>
      <c r="AR131" s="131" t="s">
        <v>166</v>
      </c>
      <c r="AT131" s="139" t="s">
        <v>75</v>
      </c>
      <c r="AU131" s="139" t="s">
        <v>84</v>
      </c>
      <c r="AY131" s="131" t="s">
        <v>133</v>
      </c>
      <c r="BK131" s="140">
        <f>SUM(BK132:BK143)</f>
        <v>0</v>
      </c>
    </row>
    <row r="132" spans="1:65" s="2" customFormat="1" ht="14.4" customHeight="1">
      <c r="A132" s="32"/>
      <c r="B132" s="143"/>
      <c r="C132" s="144" t="s">
        <v>134</v>
      </c>
      <c r="D132" s="144" t="s">
        <v>136</v>
      </c>
      <c r="E132" s="145" t="s">
        <v>900</v>
      </c>
      <c r="F132" s="146" t="s">
        <v>901</v>
      </c>
      <c r="G132" s="147" t="s">
        <v>892</v>
      </c>
      <c r="H132" s="148">
        <v>1</v>
      </c>
      <c r="I132" s="149"/>
      <c r="J132" s="150">
        <f>ROUND(I132*H132,2)</f>
        <v>0</v>
      </c>
      <c r="K132" s="146" t="s">
        <v>140</v>
      </c>
      <c r="L132" s="33"/>
      <c r="M132" s="151" t="s">
        <v>1</v>
      </c>
      <c r="N132" s="152" t="s">
        <v>41</v>
      </c>
      <c r="O132" s="58"/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5" t="s">
        <v>893</v>
      </c>
      <c r="AT132" s="155" t="s">
        <v>136</v>
      </c>
      <c r="AU132" s="155" t="s">
        <v>86</v>
      </c>
      <c r="AY132" s="17" t="s">
        <v>133</v>
      </c>
      <c r="BE132" s="156">
        <f>IF(N132="základní",J132,0)</f>
        <v>0</v>
      </c>
      <c r="BF132" s="156">
        <f>IF(N132="snížená",J132,0)</f>
        <v>0</v>
      </c>
      <c r="BG132" s="156">
        <f>IF(N132="zákl. přenesená",J132,0)</f>
        <v>0</v>
      </c>
      <c r="BH132" s="156">
        <f>IF(N132="sníž. přenesená",J132,0)</f>
        <v>0</v>
      </c>
      <c r="BI132" s="156">
        <f>IF(N132="nulová",J132,0)</f>
        <v>0</v>
      </c>
      <c r="BJ132" s="17" t="s">
        <v>84</v>
      </c>
      <c r="BK132" s="156">
        <f>ROUND(I132*H132,2)</f>
        <v>0</v>
      </c>
      <c r="BL132" s="17" t="s">
        <v>893</v>
      </c>
      <c r="BM132" s="155" t="s">
        <v>902</v>
      </c>
    </row>
    <row r="133" spans="2:51" s="13" customFormat="1" ht="12">
      <c r="B133" s="157"/>
      <c r="D133" s="158" t="s">
        <v>143</v>
      </c>
      <c r="E133" s="159" t="s">
        <v>1</v>
      </c>
      <c r="F133" s="160" t="s">
        <v>84</v>
      </c>
      <c r="H133" s="161">
        <v>1</v>
      </c>
      <c r="I133" s="162"/>
      <c r="L133" s="157"/>
      <c r="M133" s="163"/>
      <c r="N133" s="164"/>
      <c r="O133" s="164"/>
      <c r="P133" s="164"/>
      <c r="Q133" s="164"/>
      <c r="R133" s="164"/>
      <c r="S133" s="164"/>
      <c r="T133" s="165"/>
      <c r="AT133" s="159" t="s">
        <v>143</v>
      </c>
      <c r="AU133" s="159" t="s">
        <v>86</v>
      </c>
      <c r="AV133" s="13" t="s">
        <v>86</v>
      </c>
      <c r="AW133" s="13" t="s">
        <v>32</v>
      </c>
      <c r="AX133" s="13" t="s">
        <v>76</v>
      </c>
      <c r="AY133" s="159" t="s">
        <v>133</v>
      </c>
    </row>
    <row r="134" spans="2:51" s="14" customFormat="1" ht="12">
      <c r="B134" s="166"/>
      <c r="D134" s="158" t="s">
        <v>143</v>
      </c>
      <c r="E134" s="167" t="s">
        <v>1</v>
      </c>
      <c r="F134" s="168" t="s">
        <v>144</v>
      </c>
      <c r="H134" s="169">
        <v>1</v>
      </c>
      <c r="I134" s="170"/>
      <c r="L134" s="166"/>
      <c r="M134" s="171"/>
      <c r="N134" s="172"/>
      <c r="O134" s="172"/>
      <c r="P134" s="172"/>
      <c r="Q134" s="172"/>
      <c r="R134" s="172"/>
      <c r="S134" s="172"/>
      <c r="T134" s="173"/>
      <c r="AT134" s="167" t="s">
        <v>143</v>
      </c>
      <c r="AU134" s="167" t="s">
        <v>86</v>
      </c>
      <c r="AV134" s="14" t="s">
        <v>141</v>
      </c>
      <c r="AW134" s="14" t="s">
        <v>32</v>
      </c>
      <c r="AX134" s="14" t="s">
        <v>84</v>
      </c>
      <c r="AY134" s="167" t="s">
        <v>133</v>
      </c>
    </row>
    <row r="135" spans="1:65" s="2" customFormat="1" ht="14.4" customHeight="1">
      <c r="A135" s="32"/>
      <c r="B135" s="143"/>
      <c r="C135" s="144" t="s">
        <v>141</v>
      </c>
      <c r="D135" s="144" t="s">
        <v>136</v>
      </c>
      <c r="E135" s="145" t="s">
        <v>903</v>
      </c>
      <c r="F135" s="146" t="s">
        <v>904</v>
      </c>
      <c r="G135" s="147" t="s">
        <v>892</v>
      </c>
      <c r="H135" s="148">
        <v>1</v>
      </c>
      <c r="I135" s="149"/>
      <c r="J135" s="150">
        <f>ROUND(I135*H135,2)</f>
        <v>0</v>
      </c>
      <c r="K135" s="146" t="s">
        <v>140</v>
      </c>
      <c r="L135" s="33"/>
      <c r="M135" s="151" t="s">
        <v>1</v>
      </c>
      <c r="N135" s="152" t="s">
        <v>41</v>
      </c>
      <c r="O135" s="58"/>
      <c r="P135" s="153">
        <f>O135*H135</f>
        <v>0</v>
      </c>
      <c r="Q135" s="153">
        <v>0</v>
      </c>
      <c r="R135" s="153">
        <f>Q135*H135</f>
        <v>0</v>
      </c>
      <c r="S135" s="153">
        <v>0</v>
      </c>
      <c r="T135" s="154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5" t="s">
        <v>893</v>
      </c>
      <c r="AT135" s="155" t="s">
        <v>136</v>
      </c>
      <c r="AU135" s="155" t="s">
        <v>86</v>
      </c>
      <c r="AY135" s="17" t="s">
        <v>133</v>
      </c>
      <c r="BE135" s="156">
        <f>IF(N135="základní",J135,0)</f>
        <v>0</v>
      </c>
      <c r="BF135" s="156">
        <f>IF(N135="snížená",J135,0)</f>
        <v>0</v>
      </c>
      <c r="BG135" s="156">
        <f>IF(N135="zákl. přenesená",J135,0)</f>
        <v>0</v>
      </c>
      <c r="BH135" s="156">
        <f>IF(N135="sníž. přenesená",J135,0)</f>
        <v>0</v>
      </c>
      <c r="BI135" s="156">
        <f>IF(N135="nulová",J135,0)</f>
        <v>0</v>
      </c>
      <c r="BJ135" s="17" t="s">
        <v>84</v>
      </c>
      <c r="BK135" s="156">
        <f>ROUND(I135*H135,2)</f>
        <v>0</v>
      </c>
      <c r="BL135" s="17" t="s">
        <v>893</v>
      </c>
      <c r="BM135" s="155" t="s">
        <v>905</v>
      </c>
    </row>
    <row r="136" spans="2:51" s="13" customFormat="1" ht="12">
      <c r="B136" s="157"/>
      <c r="D136" s="158" t="s">
        <v>143</v>
      </c>
      <c r="E136" s="159" t="s">
        <v>1</v>
      </c>
      <c r="F136" s="160" t="s">
        <v>84</v>
      </c>
      <c r="H136" s="161">
        <v>1</v>
      </c>
      <c r="I136" s="162"/>
      <c r="L136" s="157"/>
      <c r="M136" s="163"/>
      <c r="N136" s="164"/>
      <c r="O136" s="164"/>
      <c r="P136" s="164"/>
      <c r="Q136" s="164"/>
      <c r="R136" s="164"/>
      <c r="S136" s="164"/>
      <c r="T136" s="165"/>
      <c r="AT136" s="159" t="s">
        <v>143</v>
      </c>
      <c r="AU136" s="159" t="s">
        <v>86</v>
      </c>
      <c r="AV136" s="13" t="s">
        <v>86</v>
      </c>
      <c r="AW136" s="13" t="s">
        <v>32</v>
      </c>
      <c r="AX136" s="13" t="s">
        <v>76</v>
      </c>
      <c r="AY136" s="159" t="s">
        <v>133</v>
      </c>
    </row>
    <row r="137" spans="2:51" s="14" customFormat="1" ht="12">
      <c r="B137" s="166"/>
      <c r="D137" s="158" t="s">
        <v>143</v>
      </c>
      <c r="E137" s="167" t="s">
        <v>1</v>
      </c>
      <c r="F137" s="168" t="s">
        <v>144</v>
      </c>
      <c r="H137" s="169">
        <v>1</v>
      </c>
      <c r="I137" s="170"/>
      <c r="L137" s="166"/>
      <c r="M137" s="171"/>
      <c r="N137" s="172"/>
      <c r="O137" s="172"/>
      <c r="P137" s="172"/>
      <c r="Q137" s="172"/>
      <c r="R137" s="172"/>
      <c r="S137" s="172"/>
      <c r="T137" s="173"/>
      <c r="AT137" s="167" t="s">
        <v>143</v>
      </c>
      <c r="AU137" s="167" t="s">
        <v>86</v>
      </c>
      <c r="AV137" s="14" t="s">
        <v>141</v>
      </c>
      <c r="AW137" s="14" t="s">
        <v>32</v>
      </c>
      <c r="AX137" s="14" t="s">
        <v>84</v>
      </c>
      <c r="AY137" s="167" t="s">
        <v>133</v>
      </c>
    </row>
    <row r="138" spans="1:65" s="2" customFormat="1" ht="14.4" customHeight="1">
      <c r="A138" s="32"/>
      <c r="B138" s="143"/>
      <c r="C138" s="144" t="s">
        <v>166</v>
      </c>
      <c r="D138" s="144" t="s">
        <v>136</v>
      </c>
      <c r="E138" s="145" t="s">
        <v>906</v>
      </c>
      <c r="F138" s="146" t="s">
        <v>907</v>
      </c>
      <c r="G138" s="147" t="s">
        <v>892</v>
      </c>
      <c r="H138" s="148">
        <v>1</v>
      </c>
      <c r="I138" s="149"/>
      <c r="J138" s="150">
        <f>ROUND(I138*H138,2)</f>
        <v>0</v>
      </c>
      <c r="K138" s="146" t="s">
        <v>140</v>
      </c>
      <c r="L138" s="33"/>
      <c r="M138" s="151" t="s">
        <v>1</v>
      </c>
      <c r="N138" s="152" t="s">
        <v>41</v>
      </c>
      <c r="O138" s="58"/>
      <c r="P138" s="153">
        <f>O138*H138</f>
        <v>0</v>
      </c>
      <c r="Q138" s="153">
        <v>0</v>
      </c>
      <c r="R138" s="153">
        <f>Q138*H138</f>
        <v>0</v>
      </c>
      <c r="S138" s="153">
        <v>0</v>
      </c>
      <c r="T138" s="154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5" t="s">
        <v>893</v>
      </c>
      <c r="AT138" s="155" t="s">
        <v>136</v>
      </c>
      <c r="AU138" s="155" t="s">
        <v>86</v>
      </c>
      <c r="AY138" s="17" t="s">
        <v>133</v>
      </c>
      <c r="BE138" s="156">
        <f>IF(N138="základní",J138,0)</f>
        <v>0</v>
      </c>
      <c r="BF138" s="156">
        <f>IF(N138="snížená",J138,0)</f>
        <v>0</v>
      </c>
      <c r="BG138" s="156">
        <f>IF(N138="zákl. přenesená",J138,0)</f>
        <v>0</v>
      </c>
      <c r="BH138" s="156">
        <f>IF(N138="sníž. přenesená",J138,0)</f>
        <v>0</v>
      </c>
      <c r="BI138" s="156">
        <f>IF(N138="nulová",J138,0)</f>
        <v>0</v>
      </c>
      <c r="BJ138" s="17" t="s">
        <v>84</v>
      </c>
      <c r="BK138" s="156">
        <f>ROUND(I138*H138,2)</f>
        <v>0</v>
      </c>
      <c r="BL138" s="17" t="s">
        <v>893</v>
      </c>
      <c r="BM138" s="155" t="s">
        <v>908</v>
      </c>
    </row>
    <row r="139" spans="2:51" s="13" customFormat="1" ht="12">
      <c r="B139" s="157"/>
      <c r="D139" s="158" t="s">
        <v>143</v>
      </c>
      <c r="E139" s="159" t="s">
        <v>1</v>
      </c>
      <c r="F139" s="160" t="s">
        <v>84</v>
      </c>
      <c r="H139" s="161">
        <v>1</v>
      </c>
      <c r="I139" s="162"/>
      <c r="L139" s="157"/>
      <c r="M139" s="163"/>
      <c r="N139" s="164"/>
      <c r="O139" s="164"/>
      <c r="P139" s="164"/>
      <c r="Q139" s="164"/>
      <c r="R139" s="164"/>
      <c r="S139" s="164"/>
      <c r="T139" s="165"/>
      <c r="AT139" s="159" t="s">
        <v>143</v>
      </c>
      <c r="AU139" s="159" t="s">
        <v>86</v>
      </c>
      <c r="AV139" s="13" t="s">
        <v>86</v>
      </c>
      <c r="AW139" s="13" t="s">
        <v>32</v>
      </c>
      <c r="AX139" s="13" t="s">
        <v>76</v>
      </c>
      <c r="AY139" s="159" t="s">
        <v>133</v>
      </c>
    </row>
    <row r="140" spans="2:51" s="14" customFormat="1" ht="12">
      <c r="B140" s="166"/>
      <c r="D140" s="158" t="s">
        <v>143</v>
      </c>
      <c r="E140" s="167" t="s">
        <v>1</v>
      </c>
      <c r="F140" s="168" t="s">
        <v>144</v>
      </c>
      <c r="H140" s="169">
        <v>1</v>
      </c>
      <c r="I140" s="170"/>
      <c r="L140" s="166"/>
      <c r="M140" s="171"/>
      <c r="N140" s="172"/>
      <c r="O140" s="172"/>
      <c r="P140" s="172"/>
      <c r="Q140" s="172"/>
      <c r="R140" s="172"/>
      <c r="S140" s="172"/>
      <c r="T140" s="173"/>
      <c r="AT140" s="167" t="s">
        <v>143</v>
      </c>
      <c r="AU140" s="167" t="s">
        <v>86</v>
      </c>
      <c r="AV140" s="14" t="s">
        <v>141</v>
      </c>
      <c r="AW140" s="14" t="s">
        <v>32</v>
      </c>
      <c r="AX140" s="14" t="s">
        <v>84</v>
      </c>
      <c r="AY140" s="167" t="s">
        <v>133</v>
      </c>
    </row>
    <row r="141" spans="1:65" s="2" customFormat="1" ht="14.4" customHeight="1">
      <c r="A141" s="32"/>
      <c r="B141" s="143"/>
      <c r="C141" s="144" t="s">
        <v>152</v>
      </c>
      <c r="D141" s="144" t="s">
        <v>136</v>
      </c>
      <c r="E141" s="145" t="s">
        <v>909</v>
      </c>
      <c r="F141" s="146" t="s">
        <v>910</v>
      </c>
      <c r="G141" s="147" t="s">
        <v>892</v>
      </c>
      <c r="H141" s="148">
        <v>1</v>
      </c>
      <c r="I141" s="149"/>
      <c r="J141" s="150">
        <f>ROUND(I141*H141,2)</f>
        <v>0</v>
      </c>
      <c r="K141" s="146" t="s">
        <v>140</v>
      </c>
      <c r="L141" s="33"/>
      <c r="M141" s="151" t="s">
        <v>1</v>
      </c>
      <c r="N141" s="152" t="s">
        <v>41</v>
      </c>
      <c r="O141" s="58"/>
      <c r="P141" s="153">
        <f>O141*H141</f>
        <v>0</v>
      </c>
      <c r="Q141" s="153">
        <v>0</v>
      </c>
      <c r="R141" s="153">
        <f>Q141*H141</f>
        <v>0</v>
      </c>
      <c r="S141" s="153">
        <v>0</v>
      </c>
      <c r="T141" s="154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5" t="s">
        <v>893</v>
      </c>
      <c r="AT141" s="155" t="s">
        <v>136</v>
      </c>
      <c r="AU141" s="155" t="s">
        <v>86</v>
      </c>
      <c r="AY141" s="17" t="s">
        <v>133</v>
      </c>
      <c r="BE141" s="156">
        <f>IF(N141="základní",J141,0)</f>
        <v>0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7" t="s">
        <v>84</v>
      </c>
      <c r="BK141" s="156">
        <f>ROUND(I141*H141,2)</f>
        <v>0</v>
      </c>
      <c r="BL141" s="17" t="s">
        <v>893</v>
      </c>
      <c r="BM141" s="155" t="s">
        <v>911</v>
      </c>
    </row>
    <row r="142" spans="2:51" s="13" customFormat="1" ht="12">
      <c r="B142" s="157"/>
      <c r="D142" s="158" t="s">
        <v>143</v>
      </c>
      <c r="E142" s="159" t="s">
        <v>1</v>
      </c>
      <c r="F142" s="160" t="s">
        <v>84</v>
      </c>
      <c r="H142" s="161">
        <v>1</v>
      </c>
      <c r="I142" s="162"/>
      <c r="L142" s="157"/>
      <c r="M142" s="163"/>
      <c r="N142" s="164"/>
      <c r="O142" s="164"/>
      <c r="P142" s="164"/>
      <c r="Q142" s="164"/>
      <c r="R142" s="164"/>
      <c r="S142" s="164"/>
      <c r="T142" s="165"/>
      <c r="AT142" s="159" t="s">
        <v>143</v>
      </c>
      <c r="AU142" s="159" t="s">
        <v>86</v>
      </c>
      <c r="AV142" s="13" t="s">
        <v>86</v>
      </c>
      <c r="AW142" s="13" t="s">
        <v>32</v>
      </c>
      <c r="AX142" s="13" t="s">
        <v>76</v>
      </c>
      <c r="AY142" s="159" t="s">
        <v>133</v>
      </c>
    </row>
    <row r="143" spans="2:51" s="14" customFormat="1" ht="12">
      <c r="B143" s="166"/>
      <c r="D143" s="158" t="s">
        <v>143</v>
      </c>
      <c r="E143" s="167" t="s">
        <v>1</v>
      </c>
      <c r="F143" s="168" t="s">
        <v>144</v>
      </c>
      <c r="H143" s="169">
        <v>1</v>
      </c>
      <c r="I143" s="170"/>
      <c r="L143" s="166"/>
      <c r="M143" s="171"/>
      <c r="N143" s="172"/>
      <c r="O143" s="172"/>
      <c r="P143" s="172"/>
      <c r="Q143" s="172"/>
      <c r="R143" s="172"/>
      <c r="S143" s="172"/>
      <c r="T143" s="173"/>
      <c r="AT143" s="167" t="s">
        <v>143</v>
      </c>
      <c r="AU143" s="167" t="s">
        <v>86</v>
      </c>
      <c r="AV143" s="14" t="s">
        <v>141</v>
      </c>
      <c r="AW143" s="14" t="s">
        <v>32</v>
      </c>
      <c r="AX143" s="14" t="s">
        <v>84</v>
      </c>
      <c r="AY143" s="167" t="s">
        <v>133</v>
      </c>
    </row>
    <row r="144" spans="2:63" s="12" customFormat="1" ht="22.8" customHeight="1">
      <c r="B144" s="130"/>
      <c r="D144" s="131" t="s">
        <v>75</v>
      </c>
      <c r="E144" s="141" t="s">
        <v>912</v>
      </c>
      <c r="F144" s="141" t="s">
        <v>913</v>
      </c>
      <c r="I144" s="133"/>
      <c r="J144" s="142">
        <f>BK144</f>
        <v>0</v>
      </c>
      <c r="L144" s="130"/>
      <c r="M144" s="135"/>
      <c r="N144" s="136"/>
      <c r="O144" s="136"/>
      <c r="P144" s="137">
        <f>SUM(P145:P147)</f>
        <v>0</v>
      </c>
      <c r="Q144" s="136"/>
      <c r="R144" s="137">
        <f>SUM(R145:R147)</f>
        <v>0</v>
      </c>
      <c r="S144" s="136"/>
      <c r="T144" s="138">
        <f>SUM(T145:T147)</f>
        <v>0</v>
      </c>
      <c r="AR144" s="131" t="s">
        <v>166</v>
      </c>
      <c r="AT144" s="139" t="s">
        <v>75</v>
      </c>
      <c r="AU144" s="139" t="s">
        <v>84</v>
      </c>
      <c r="AY144" s="131" t="s">
        <v>133</v>
      </c>
      <c r="BK144" s="140">
        <f>SUM(BK145:BK147)</f>
        <v>0</v>
      </c>
    </row>
    <row r="145" spans="1:65" s="2" customFormat="1" ht="14.4" customHeight="1">
      <c r="A145" s="32"/>
      <c r="B145" s="143"/>
      <c r="C145" s="144" t="s">
        <v>175</v>
      </c>
      <c r="D145" s="144" t="s">
        <v>136</v>
      </c>
      <c r="E145" s="145" t="s">
        <v>914</v>
      </c>
      <c r="F145" s="146" t="s">
        <v>915</v>
      </c>
      <c r="G145" s="147" t="s">
        <v>892</v>
      </c>
      <c r="H145" s="148">
        <v>1</v>
      </c>
      <c r="I145" s="149"/>
      <c r="J145" s="150">
        <f>ROUND(I145*H145,2)</f>
        <v>0</v>
      </c>
      <c r="K145" s="146" t="s">
        <v>140</v>
      </c>
      <c r="L145" s="33"/>
      <c r="M145" s="151" t="s">
        <v>1</v>
      </c>
      <c r="N145" s="152" t="s">
        <v>41</v>
      </c>
      <c r="O145" s="58"/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5" t="s">
        <v>893</v>
      </c>
      <c r="AT145" s="155" t="s">
        <v>136</v>
      </c>
      <c r="AU145" s="155" t="s">
        <v>86</v>
      </c>
      <c r="AY145" s="17" t="s">
        <v>133</v>
      </c>
      <c r="BE145" s="156">
        <f>IF(N145="základní",J145,0)</f>
        <v>0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7" t="s">
        <v>84</v>
      </c>
      <c r="BK145" s="156">
        <f>ROUND(I145*H145,2)</f>
        <v>0</v>
      </c>
      <c r="BL145" s="17" t="s">
        <v>893</v>
      </c>
      <c r="BM145" s="155" t="s">
        <v>916</v>
      </c>
    </row>
    <row r="146" spans="2:51" s="13" customFormat="1" ht="12">
      <c r="B146" s="157"/>
      <c r="D146" s="158" t="s">
        <v>143</v>
      </c>
      <c r="E146" s="159" t="s">
        <v>1</v>
      </c>
      <c r="F146" s="160" t="s">
        <v>84</v>
      </c>
      <c r="H146" s="161">
        <v>1</v>
      </c>
      <c r="I146" s="162"/>
      <c r="L146" s="157"/>
      <c r="M146" s="163"/>
      <c r="N146" s="164"/>
      <c r="O146" s="164"/>
      <c r="P146" s="164"/>
      <c r="Q146" s="164"/>
      <c r="R146" s="164"/>
      <c r="S146" s="164"/>
      <c r="T146" s="165"/>
      <c r="AT146" s="159" t="s">
        <v>143</v>
      </c>
      <c r="AU146" s="159" t="s">
        <v>86</v>
      </c>
      <c r="AV146" s="13" t="s">
        <v>86</v>
      </c>
      <c r="AW146" s="13" t="s">
        <v>32</v>
      </c>
      <c r="AX146" s="13" t="s">
        <v>76</v>
      </c>
      <c r="AY146" s="159" t="s">
        <v>133</v>
      </c>
    </row>
    <row r="147" spans="2:51" s="14" customFormat="1" ht="12">
      <c r="B147" s="166"/>
      <c r="D147" s="158" t="s">
        <v>143</v>
      </c>
      <c r="E147" s="167" t="s">
        <v>1</v>
      </c>
      <c r="F147" s="168" t="s">
        <v>144</v>
      </c>
      <c r="H147" s="169">
        <v>1</v>
      </c>
      <c r="I147" s="170"/>
      <c r="L147" s="166"/>
      <c r="M147" s="171"/>
      <c r="N147" s="172"/>
      <c r="O147" s="172"/>
      <c r="P147" s="172"/>
      <c r="Q147" s="172"/>
      <c r="R147" s="172"/>
      <c r="S147" s="172"/>
      <c r="T147" s="173"/>
      <c r="AT147" s="167" t="s">
        <v>143</v>
      </c>
      <c r="AU147" s="167" t="s">
        <v>86</v>
      </c>
      <c r="AV147" s="14" t="s">
        <v>141</v>
      </c>
      <c r="AW147" s="14" t="s">
        <v>32</v>
      </c>
      <c r="AX147" s="14" t="s">
        <v>84</v>
      </c>
      <c r="AY147" s="167" t="s">
        <v>133</v>
      </c>
    </row>
    <row r="148" spans="2:63" s="12" customFormat="1" ht="22.8" customHeight="1">
      <c r="B148" s="130"/>
      <c r="D148" s="131" t="s">
        <v>75</v>
      </c>
      <c r="E148" s="141" t="s">
        <v>917</v>
      </c>
      <c r="F148" s="141" t="s">
        <v>918</v>
      </c>
      <c r="I148" s="133"/>
      <c r="J148" s="142">
        <f>BK148</f>
        <v>0</v>
      </c>
      <c r="L148" s="130"/>
      <c r="M148" s="135"/>
      <c r="N148" s="136"/>
      <c r="O148" s="136"/>
      <c r="P148" s="137">
        <f>SUM(P149:P151)</f>
        <v>0</v>
      </c>
      <c r="Q148" s="136"/>
      <c r="R148" s="137">
        <f>SUM(R149:R151)</f>
        <v>0</v>
      </c>
      <c r="S148" s="136"/>
      <c r="T148" s="138">
        <f>SUM(T149:T151)</f>
        <v>0</v>
      </c>
      <c r="AR148" s="131" t="s">
        <v>166</v>
      </c>
      <c r="AT148" s="139" t="s">
        <v>75</v>
      </c>
      <c r="AU148" s="139" t="s">
        <v>84</v>
      </c>
      <c r="AY148" s="131" t="s">
        <v>133</v>
      </c>
      <c r="BK148" s="140">
        <f>SUM(BK149:BK151)</f>
        <v>0</v>
      </c>
    </row>
    <row r="149" spans="1:65" s="2" customFormat="1" ht="14.4" customHeight="1">
      <c r="A149" s="32"/>
      <c r="B149" s="143"/>
      <c r="C149" s="144" t="s">
        <v>164</v>
      </c>
      <c r="D149" s="144" t="s">
        <v>136</v>
      </c>
      <c r="E149" s="145" t="s">
        <v>919</v>
      </c>
      <c r="F149" s="146" t="s">
        <v>920</v>
      </c>
      <c r="G149" s="147" t="s">
        <v>892</v>
      </c>
      <c r="H149" s="148">
        <v>1</v>
      </c>
      <c r="I149" s="149"/>
      <c r="J149" s="150">
        <f>ROUND(I149*H149,2)</f>
        <v>0</v>
      </c>
      <c r="K149" s="146" t="s">
        <v>140</v>
      </c>
      <c r="L149" s="33"/>
      <c r="M149" s="151" t="s">
        <v>1</v>
      </c>
      <c r="N149" s="152" t="s">
        <v>41</v>
      </c>
      <c r="O149" s="58"/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5" t="s">
        <v>893</v>
      </c>
      <c r="AT149" s="155" t="s">
        <v>136</v>
      </c>
      <c r="AU149" s="155" t="s">
        <v>86</v>
      </c>
      <c r="AY149" s="17" t="s">
        <v>133</v>
      </c>
      <c r="BE149" s="156">
        <f>IF(N149="základní",J149,0)</f>
        <v>0</v>
      </c>
      <c r="BF149" s="156">
        <f>IF(N149="snížená",J149,0)</f>
        <v>0</v>
      </c>
      <c r="BG149" s="156">
        <f>IF(N149="zákl. přenesená",J149,0)</f>
        <v>0</v>
      </c>
      <c r="BH149" s="156">
        <f>IF(N149="sníž. přenesená",J149,0)</f>
        <v>0</v>
      </c>
      <c r="BI149" s="156">
        <f>IF(N149="nulová",J149,0)</f>
        <v>0</v>
      </c>
      <c r="BJ149" s="17" t="s">
        <v>84</v>
      </c>
      <c r="BK149" s="156">
        <f>ROUND(I149*H149,2)</f>
        <v>0</v>
      </c>
      <c r="BL149" s="17" t="s">
        <v>893</v>
      </c>
      <c r="BM149" s="155" t="s">
        <v>921</v>
      </c>
    </row>
    <row r="150" spans="2:51" s="13" customFormat="1" ht="12">
      <c r="B150" s="157"/>
      <c r="D150" s="158" t="s">
        <v>143</v>
      </c>
      <c r="E150" s="159" t="s">
        <v>1</v>
      </c>
      <c r="F150" s="160" t="s">
        <v>84</v>
      </c>
      <c r="H150" s="161">
        <v>1</v>
      </c>
      <c r="I150" s="162"/>
      <c r="L150" s="157"/>
      <c r="M150" s="163"/>
      <c r="N150" s="164"/>
      <c r="O150" s="164"/>
      <c r="P150" s="164"/>
      <c r="Q150" s="164"/>
      <c r="R150" s="164"/>
      <c r="S150" s="164"/>
      <c r="T150" s="165"/>
      <c r="AT150" s="159" t="s">
        <v>143</v>
      </c>
      <c r="AU150" s="159" t="s">
        <v>86</v>
      </c>
      <c r="AV150" s="13" t="s">
        <v>86</v>
      </c>
      <c r="AW150" s="13" t="s">
        <v>32</v>
      </c>
      <c r="AX150" s="13" t="s">
        <v>76</v>
      </c>
      <c r="AY150" s="159" t="s">
        <v>133</v>
      </c>
    </row>
    <row r="151" spans="2:51" s="14" customFormat="1" ht="12">
      <c r="B151" s="166"/>
      <c r="D151" s="158" t="s">
        <v>143</v>
      </c>
      <c r="E151" s="167" t="s">
        <v>1</v>
      </c>
      <c r="F151" s="168" t="s">
        <v>144</v>
      </c>
      <c r="H151" s="169">
        <v>1</v>
      </c>
      <c r="I151" s="170"/>
      <c r="L151" s="166"/>
      <c r="M151" s="171"/>
      <c r="N151" s="172"/>
      <c r="O151" s="172"/>
      <c r="P151" s="172"/>
      <c r="Q151" s="172"/>
      <c r="R151" s="172"/>
      <c r="S151" s="172"/>
      <c r="T151" s="173"/>
      <c r="AT151" s="167" t="s">
        <v>143</v>
      </c>
      <c r="AU151" s="167" t="s">
        <v>86</v>
      </c>
      <c r="AV151" s="14" t="s">
        <v>141</v>
      </c>
      <c r="AW151" s="14" t="s">
        <v>32</v>
      </c>
      <c r="AX151" s="14" t="s">
        <v>84</v>
      </c>
      <c r="AY151" s="167" t="s">
        <v>133</v>
      </c>
    </row>
    <row r="152" spans="2:63" s="12" customFormat="1" ht="22.8" customHeight="1">
      <c r="B152" s="130"/>
      <c r="D152" s="131" t="s">
        <v>75</v>
      </c>
      <c r="E152" s="141" t="s">
        <v>922</v>
      </c>
      <c r="F152" s="141" t="s">
        <v>923</v>
      </c>
      <c r="I152" s="133"/>
      <c r="J152" s="142">
        <f>BK152</f>
        <v>0</v>
      </c>
      <c r="L152" s="130"/>
      <c r="M152" s="135"/>
      <c r="N152" s="136"/>
      <c r="O152" s="136"/>
      <c r="P152" s="137">
        <f>SUM(P153:P159)</f>
        <v>0</v>
      </c>
      <c r="Q152" s="136"/>
      <c r="R152" s="137">
        <f>SUM(R153:R159)</f>
        <v>0</v>
      </c>
      <c r="S152" s="136"/>
      <c r="T152" s="138">
        <f>SUM(T153:T159)</f>
        <v>0</v>
      </c>
      <c r="AR152" s="131" t="s">
        <v>166</v>
      </c>
      <c r="AT152" s="139" t="s">
        <v>75</v>
      </c>
      <c r="AU152" s="139" t="s">
        <v>84</v>
      </c>
      <c r="AY152" s="131" t="s">
        <v>133</v>
      </c>
      <c r="BK152" s="140">
        <f>SUM(BK153:BK159)</f>
        <v>0</v>
      </c>
    </row>
    <row r="153" spans="1:65" s="2" customFormat="1" ht="14.4" customHeight="1">
      <c r="A153" s="32"/>
      <c r="B153" s="143"/>
      <c r="C153" s="144" t="s">
        <v>173</v>
      </c>
      <c r="D153" s="144" t="s">
        <v>136</v>
      </c>
      <c r="E153" s="145" t="s">
        <v>924</v>
      </c>
      <c r="F153" s="146" t="s">
        <v>925</v>
      </c>
      <c r="G153" s="147" t="s">
        <v>892</v>
      </c>
      <c r="H153" s="148">
        <v>1</v>
      </c>
      <c r="I153" s="149"/>
      <c r="J153" s="150">
        <f>ROUND(I153*H153,2)</f>
        <v>0</v>
      </c>
      <c r="K153" s="146" t="s">
        <v>140</v>
      </c>
      <c r="L153" s="33"/>
      <c r="M153" s="151" t="s">
        <v>1</v>
      </c>
      <c r="N153" s="152" t="s">
        <v>41</v>
      </c>
      <c r="O153" s="58"/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5" t="s">
        <v>893</v>
      </c>
      <c r="AT153" s="155" t="s">
        <v>136</v>
      </c>
      <c r="AU153" s="155" t="s">
        <v>86</v>
      </c>
      <c r="AY153" s="17" t="s">
        <v>133</v>
      </c>
      <c r="BE153" s="156">
        <f>IF(N153="základní",J153,0)</f>
        <v>0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7" t="s">
        <v>84</v>
      </c>
      <c r="BK153" s="156">
        <f>ROUND(I153*H153,2)</f>
        <v>0</v>
      </c>
      <c r="BL153" s="17" t="s">
        <v>893</v>
      </c>
      <c r="BM153" s="155" t="s">
        <v>926</v>
      </c>
    </row>
    <row r="154" spans="2:51" s="13" customFormat="1" ht="12">
      <c r="B154" s="157"/>
      <c r="D154" s="158" t="s">
        <v>143</v>
      </c>
      <c r="E154" s="159" t="s">
        <v>1</v>
      </c>
      <c r="F154" s="160" t="s">
        <v>84</v>
      </c>
      <c r="H154" s="161">
        <v>1</v>
      </c>
      <c r="I154" s="162"/>
      <c r="L154" s="157"/>
      <c r="M154" s="163"/>
      <c r="N154" s="164"/>
      <c r="O154" s="164"/>
      <c r="P154" s="164"/>
      <c r="Q154" s="164"/>
      <c r="R154" s="164"/>
      <c r="S154" s="164"/>
      <c r="T154" s="165"/>
      <c r="AT154" s="159" t="s">
        <v>143</v>
      </c>
      <c r="AU154" s="159" t="s">
        <v>86</v>
      </c>
      <c r="AV154" s="13" t="s">
        <v>86</v>
      </c>
      <c r="AW154" s="13" t="s">
        <v>32</v>
      </c>
      <c r="AX154" s="13" t="s">
        <v>76</v>
      </c>
      <c r="AY154" s="159" t="s">
        <v>133</v>
      </c>
    </row>
    <row r="155" spans="2:51" s="14" customFormat="1" ht="12">
      <c r="B155" s="166"/>
      <c r="D155" s="158" t="s">
        <v>143</v>
      </c>
      <c r="E155" s="167" t="s">
        <v>1</v>
      </c>
      <c r="F155" s="168" t="s">
        <v>144</v>
      </c>
      <c r="H155" s="169">
        <v>1</v>
      </c>
      <c r="I155" s="170"/>
      <c r="L155" s="166"/>
      <c r="M155" s="171"/>
      <c r="N155" s="172"/>
      <c r="O155" s="172"/>
      <c r="P155" s="172"/>
      <c r="Q155" s="172"/>
      <c r="R155" s="172"/>
      <c r="S155" s="172"/>
      <c r="T155" s="173"/>
      <c r="AT155" s="167" t="s">
        <v>143</v>
      </c>
      <c r="AU155" s="167" t="s">
        <v>86</v>
      </c>
      <c r="AV155" s="14" t="s">
        <v>141</v>
      </c>
      <c r="AW155" s="14" t="s">
        <v>32</v>
      </c>
      <c r="AX155" s="14" t="s">
        <v>84</v>
      </c>
      <c r="AY155" s="167" t="s">
        <v>133</v>
      </c>
    </row>
    <row r="156" spans="1:65" s="2" customFormat="1" ht="14.4" customHeight="1">
      <c r="A156" s="32"/>
      <c r="B156" s="143"/>
      <c r="C156" s="144" t="s">
        <v>203</v>
      </c>
      <c r="D156" s="144" t="s">
        <v>136</v>
      </c>
      <c r="E156" s="145" t="s">
        <v>927</v>
      </c>
      <c r="F156" s="146" t="s">
        <v>928</v>
      </c>
      <c r="G156" s="147" t="s">
        <v>892</v>
      </c>
      <c r="H156" s="148">
        <v>1</v>
      </c>
      <c r="I156" s="149"/>
      <c r="J156" s="150">
        <f>ROUND(I156*H156,2)</f>
        <v>0</v>
      </c>
      <c r="K156" s="146" t="s">
        <v>140</v>
      </c>
      <c r="L156" s="33"/>
      <c r="M156" s="151" t="s">
        <v>1</v>
      </c>
      <c r="N156" s="152" t="s">
        <v>41</v>
      </c>
      <c r="O156" s="58"/>
      <c r="P156" s="153">
        <f>O156*H156</f>
        <v>0</v>
      </c>
      <c r="Q156" s="153">
        <v>0</v>
      </c>
      <c r="R156" s="153">
        <f>Q156*H156</f>
        <v>0</v>
      </c>
      <c r="S156" s="153">
        <v>0</v>
      </c>
      <c r="T156" s="154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5" t="s">
        <v>893</v>
      </c>
      <c r="AT156" s="155" t="s">
        <v>136</v>
      </c>
      <c r="AU156" s="155" t="s">
        <v>86</v>
      </c>
      <c r="AY156" s="17" t="s">
        <v>133</v>
      </c>
      <c r="BE156" s="156">
        <f>IF(N156="základní",J156,0)</f>
        <v>0</v>
      </c>
      <c r="BF156" s="156">
        <f>IF(N156="snížená",J156,0)</f>
        <v>0</v>
      </c>
      <c r="BG156" s="156">
        <f>IF(N156="zákl. přenesená",J156,0)</f>
        <v>0</v>
      </c>
      <c r="BH156" s="156">
        <f>IF(N156="sníž. přenesená",J156,0)</f>
        <v>0</v>
      </c>
      <c r="BI156" s="156">
        <f>IF(N156="nulová",J156,0)</f>
        <v>0</v>
      </c>
      <c r="BJ156" s="17" t="s">
        <v>84</v>
      </c>
      <c r="BK156" s="156">
        <f>ROUND(I156*H156,2)</f>
        <v>0</v>
      </c>
      <c r="BL156" s="17" t="s">
        <v>893</v>
      </c>
      <c r="BM156" s="155" t="s">
        <v>929</v>
      </c>
    </row>
    <row r="157" spans="2:51" s="13" customFormat="1" ht="12">
      <c r="B157" s="157"/>
      <c r="D157" s="158" t="s">
        <v>143</v>
      </c>
      <c r="E157" s="159" t="s">
        <v>1</v>
      </c>
      <c r="F157" s="160" t="s">
        <v>84</v>
      </c>
      <c r="H157" s="161">
        <v>1</v>
      </c>
      <c r="I157" s="162"/>
      <c r="L157" s="157"/>
      <c r="M157" s="163"/>
      <c r="N157" s="164"/>
      <c r="O157" s="164"/>
      <c r="P157" s="164"/>
      <c r="Q157" s="164"/>
      <c r="R157" s="164"/>
      <c r="S157" s="164"/>
      <c r="T157" s="165"/>
      <c r="AT157" s="159" t="s">
        <v>143</v>
      </c>
      <c r="AU157" s="159" t="s">
        <v>86</v>
      </c>
      <c r="AV157" s="13" t="s">
        <v>86</v>
      </c>
      <c r="AW157" s="13" t="s">
        <v>32</v>
      </c>
      <c r="AX157" s="13" t="s">
        <v>76</v>
      </c>
      <c r="AY157" s="159" t="s">
        <v>133</v>
      </c>
    </row>
    <row r="158" spans="2:51" s="14" customFormat="1" ht="12">
      <c r="B158" s="166"/>
      <c r="D158" s="158" t="s">
        <v>143</v>
      </c>
      <c r="E158" s="167" t="s">
        <v>1</v>
      </c>
      <c r="F158" s="168" t="s">
        <v>144</v>
      </c>
      <c r="H158" s="169">
        <v>1</v>
      </c>
      <c r="I158" s="170"/>
      <c r="L158" s="166"/>
      <c r="M158" s="171"/>
      <c r="N158" s="172"/>
      <c r="O158" s="172"/>
      <c r="P158" s="172"/>
      <c r="Q158" s="172"/>
      <c r="R158" s="172"/>
      <c r="S158" s="172"/>
      <c r="T158" s="173"/>
      <c r="AT158" s="167" t="s">
        <v>143</v>
      </c>
      <c r="AU158" s="167" t="s">
        <v>86</v>
      </c>
      <c r="AV158" s="14" t="s">
        <v>141</v>
      </c>
      <c r="AW158" s="14" t="s">
        <v>32</v>
      </c>
      <c r="AX158" s="14" t="s">
        <v>84</v>
      </c>
      <c r="AY158" s="167" t="s">
        <v>133</v>
      </c>
    </row>
    <row r="159" spans="2:51" s="15" customFormat="1" ht="12">
      <c r="B159" s="174"/>
      <c r="D159" s="158" t="s">
        <v>143</v>
      </c>
      <c r="E159" s="175" t="s">
        <v>1</v>
      </c>
      <c r="F159" s="176" t="s">
        <v>930</v>
      </c>
      <c r="H159" s="175" t="s">
        <v>1</v>
      </c>
      <c r="I159" s="177"/>
      <c r="L159" s="174"/>
      <c r="M159" s="192"/>
      <c r="N159" s="193"/>
      <c r="O159" s="193"/>
      <c r="P159" s="193"/>
      <c r="Q159" s="193"/>
      <c r="R159" s="193"/>
      <c r="S159" s="193"/>
      <c r="T159" s="194"/>
      <c r="AT159" s="175" t="s">
        <v>143</v>
      </c>
      <c r="AU159" s="175" t="s">
        <v>86</v>
      </c>
      <c r="AV159" s="15" t="s">
        <v>84</v>
      </c>
      <c r="AW159" s="15" t="s">
        <v>32</v>
      </c>
      <c r="AX159" s="15" t="s">
        <v>76</v>
      </c>
      <c r="AY159" s="175" t="s">
        <v>133</v>
      </c>
    </row>
    <row r="160" spans="1:31" s="2" customFormat="1" ht="6.9" customHeight="1">
      <c r="A160" s="32"/>
      <c r="B160" s="47"/>
      <c r="C160" s="48"/>
      <c r="D160" s="48"/>
      <c r="E160" s="48"/>
      <c r="F160" s="48"/>
      <c r="G160" s="48"/>
      <c r="H160" s="48"/>
      <c r="I160" s="48"/>
      <c r="J160" s="48"/>
      <c r="K160" s="48"/>
      <c r="L160" s="33"/>
      <c r="M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</row>
  </sheetData>
  <autoFilter ref="C121:K159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7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Pavel-HP\Pavel</dc:creator>
  <cp:keywords/>
  <dc:description/>
  <cp:lastModifiedBy>Pavel</cp:lastModifiedBy>
  <cp:lastPrinted>2021-08-13T13:21:56Z</cp:lastPrinted>
  <dcterms:created xsi:type="dcterms:W3CDTF">2021-08-13T13:04:02Z</dcterms:created>
  <dcterms:modified xsi:type="dcterms:W3CDTF">2021-08-13T13:23:04Z</dcterms:modified>
  <cp:category/>
  <cp:version/>
  <cp:contentType/>
  <cp:contentStatus/>
</cp:coreProperties>
</file>